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730" windowHeight="8610"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r:id="rId19"/>
    <sheet name="9. Asegura. de la Calid. y M" sheetId="33"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externalReferences>
    <externalReference r:id="rId29"/>
    <externalReference r:id="rId30"/>
    <externalReference r:id="rId31"/>
    <externalReference r:id="rId32"/>
    <externalReference r:id="rId33"/>
    <externalReference r:id="rId34"/>
    <externalReference r:id="rId35"/>
  </externalReferences>
  <definedNames>
    <definedName name="_xlnm._FilterDatabase" localSheetId="3" hidden="1">'1. TALLERES SEMINARIOS'!$C$11:$C$268</definedName>
    <definedName name="_xlnm._FilterDatabase" localSheetId="4" hidden="1">'2. CONTRATACION DE PERSONAL'!$C$12:$C$134</definedName>
    <definedName name="_xlnm._FilterDatabase" localSheetId="5" hidden="1">'3. EQUIPO DE OFICINA'!$C$12:$C$219</definedName>
    <definedName name="_xlnm._FilterDatabase" localSheetId="6" hidden="1">'4. EQUIPO TECNOLÓGICOS'!$J$11:$J$257</definedName>
    <definedName name="_xlnm._FilterDatabase" localSheetId="7" hidden="1">'5. ACTIVIDADES ESPECIALES'!$F$10:$F$1270</definedName>
    <definedName name="_xlnm._FilterDatabase" localSheetId="8" hidden="1">'6. Becas'!$J$13:$J$131</definedName>
    <definedName name="_xlnm._FilterDatabase" localSheetId="9" hidden="1">'7. Infraestructura'!$J$12:$J$226</definedName>
    <definedName name="_xlnm._FilterDatabase" localSheetId="10" hidden="1">'8. Venta de Servicios'!$J$10:$J$179</definedName>
    <definedName name="_xlnm._FilterDatabase" localSheetId="0" hidden="1">'CME VACIO'!$B$7:$AJ$18</definedName>
    <definedName name="_xlnm._FilterDatabase" localSheetId="2" hidden="1">Presupuesto!$D$7:$D$566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4525"/>
</workbook>
</file>

<file path=xl/calcChain.xml><?xml version="1.0" encoding="utf-8"?>
<calcChain xmlns="http://schemas.openxmlformats.org/spreadsheetml/2006/main">
  <c r="M18" i="28" l="1"/>
  <c r="O40" i="24"/>
  <c r="M40" i="24"/>
  <c r="K40" i="24"/>
  <c r="I40" i="24"/>
  <c r="D38" i="10"/>
  <c r="D25" i="10"/>
  <c r="D10" i="10"/>
  <c r="I33" i="24"/>
  <c r="D319" i="42"/>
  <c r="D331" i="42"/>
  <c r="D367" i="42"/>
  <c r="D384" i="42"/>
  <c r="D415" i="42"/>
  <c r="D442" i="42"/>
  <c r="D455" i="42"/>
  <c r="D468" i="42"/>
  <c r="D482" i="42"/>
  <c r="M21" i="24"/>
  <c r="K20" i="24"/>
  <c r="K19" i="24"/>
  <c r="D294" i="42"/>
  <c r="D307" i="42"/>
  <c r="O18" i="24"/>
  <c r="M18" i="24"/>
  <c r="K18" i="24"/>
  <c r="I18" i="24"/>
  <c r="D280" i="42"/>
  <c r="D264" i="42"/>
  <c r="D249" i="42"/>
  <c r="D230" i="42"/>
  <c r="O17" i="24"/>
  <c r="K17" i="24"/>
  <c r="I17" i="24"/>
  <c r="D217" i="42"/>
  <c r="D196" i="42"/>
  <c r="O16" i="24"/>
  <c r="K16" i="24"/>
  <c r="I16" i="24"/>
  <c r="Q29" i="33"/>
  <c r="D153" i="42"/>
  <c r="D135" i="42"/>
  <c r="D102" i="42"/>
  <c r="Q15" i="24"/>
  <c r="O15" i="24"/>
  <c r="M15" i="24"/>
  <c r="K15" i="24"/>
  <c r="I15" i="24"/>
  <c r="D87" i="42"/>
  <c r="D66" i="42"/>
  <c r="D49" i="42"/>
  <c r="D21" i="42"/>
  <c r="D1185" i="12"/>
  <c r="D982" i="12"/>
  <c r="D206" i="12"/>
  <c r="D138" i="12"/>
  <c r="D109" i="12"/>
  <c r="D97" i="12"/>
  <c r="D42" i="12"/>
  <c r="D31" i="12"/>
  <c r="D20" i="12"/>
  <c r="D1105" i="12"/>
  <c r="P16" i="24"/>
  <c r="P17" i="24"/>
  <c r="P18" i="24"/>
  <c r="P19" i="24"/>
  <c r="P20" i="24"/>
  <c r="P21" i="24"/>
  <c r="P22" i="24"/>
  <c r="P23" i="24"/>
  <c r="P24" i="24"/>
  <c r="Q24" i="24"/>
  <c r="P25" i="24"/>
  <c r="Q25" i="24"/>
  <c r="P26" i="24"/>
  <c r="Q26" i="24"/>
  <c r="P27" i="24"/>
  <c r="Q27" i="24"/>
  <c r="P28" i="24"/>
  <c r="Q28" i="24"/>
  <c r="P29" i="24"/>
  <c r="Q29" i="24"/>
  <c r="P30" i="24"/>
  <c r="Q30" i="24"/>
  <c r="P31" i="24"/>
  <c r="Q31" i="24"/>
  <c r="P32" i="24"/>
  <c r="P33" i="24"/>
  <c r="Q33" i="24"/>
  <c r="P34" i="24"/>
  <c r="P35" i="24"/>
  <c r="P36" i="24"/>
  <c r="P37" i="24"/>
  <c r="P38" i="24"/>
  <c r="Q38" i="24"/>
  <c r="P39" i="24"/>
  <c r="P40" i="24"/>
  <c r="P41" i="24"/>
  <c r="P42" i="24"/>
  <c r="P43" i="24"/>
  <c r="P44" i="24"/>
  <c r="P45" i="24"/>
  <c r="P46" i="24"/>
  <c r="P47" i="24"/>
  <c r="P48" i="24"/>
  <c r="P49" i="24"/>
  <c r="P50" i="24"/>
  <c r="P51" i="24"/>
  <c r="P52" i="24"/>
  <c r="P53" i="24"/>
  <c r="P54" i="24"/>
  <c r="P55" i="24"/>
  <c r="P56" i="24"/>
  <c r="P57" i="24"/>
  <c r="P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Q10" i="33"/>
  <c r="P10" i="33"/>
  <c r="J12" i="29"/>
  <c r="D745" i="12" l="1"/>
  <c r="D748" i="12"/>
  <c r="I754" i="12"/>
  <c r="F754" i="12"/>
  <c r="I753" i="12"/>
  <c r="F753" i="12"/>
  <c r="I752" i="12"/>
  <c r="F752" i="12"/>
  <c r="C749" i="12"/>
  <c r="F577" i="12"/>
  <c r="D570" i="12" s="1"/>
  <c r="I37" i="24" s="1"/>
  <c r="F578" i="12"/>
  <c r="F579" i="12"/>
  <c r="F580" i="12"/>
  <c r="F581" i="12"/>
  <c r="F582" i="12"/>
  <c r="F583" i="12"/>
  <c r="F584" i="12"/>
  <c r="F585" i="12"/>
  <c r="F586" i="12"/>
  <c r="F587" i="12"/>
  <c r="F588" i="12"/>
  <c r="F589" i="12"/>
  <c r="F590" i="12"/>
  <c r="F591" i="12"/>
  <c r="F592" i="12"/>
  <c r="F593" i="12"/>
  <c r="F594" i="12"/>
  <c r="F595" i="12"/>
  <c r="F596" i="12"/>
  <c r="F597" i="12"/>
  <c r="F598" i="12"/>
  <c r="P59" i="22"/>
  <c r="J59" i="22"/>
  <c r="F1203" i="12"/>
  <c r="D1196" i="12" s="1"/>
  <c r="F1204" i="12"/>
  <c r="F1205" i="12"/>
  <c r="F1206" i="12"/>
  <c r="F1207" i="12"/>
  <c r="F1208" i="12"/>
  <c r="D1149" i="12"/>
  <c r="F1057" i="12"/>
  <c r="D1050" i="12" s="1"/>
  <c r="F1058" i="12"/>
  <c r="F1059" i="12"/>
  <c r="F1060" i="12"/>
  <c r="F1061" i="12"/>
  <c r="F1062" i="12"/>
  <c r="F1063" i="12"/>
  <c r="F1064" i="12"/>
  <c r="F1065" i="12"/>
  <c r="F1066" i="12"/>
  <c r="F1067" i="12"/>
  <c r="F1068" i="12"/>
  <c r="F1069" i="12"/>
  <c r="F1070" i="12"/>
  <c r="F1071" i="12"/>
  <c r="F1072" i="12"/>
  <c r="F1083" i="12"/>
  <c r="D1076" i="12" s="1"/>
  <c r="F1084" i="12"/>
  <c r="F1085" i="12"/>
  <c r="F1086" i="12"/>
  <c r="F1087" i="12"/>
  <c r="F1088" i="12"/>
  <c r="F1089" i="12"/>
  <c r="F1090" i="12"/>
  <c r="F1023" i="12"/>
  <c r="F1024" i="12"/>
  <c r="F1025" i="12"/>
  <c r="F1026" i="12"/>
  <c r="F1028" i="12"/>
  <c r="F1029" i="12"/>
  <c r="F1030" i="12"/>
  <c r="F1031" i="12"/>
  <c r="F1032" i="12"/>
  <c r="F1033" i="12"/>
  <c r="F1034" i="12"/>
  <c r="F1035" i="12"/>
  <c r="D1016" i="12"/>
  <c r="F920" i="12"/>
  <c r="D913" i="12" s="1"/>
  <c r="F921" i="12"/>
  <c r="F922" i="12"/>
  <c r="F923" i="12"/>
  <c r="F924" i="12"/>
  <c r="F925" i="12"/>
  <c r="F926" i="12"/>
  <c r="F927" i="12"/>
  <c r="F928" i="12"/>
  <c r="F929" i="12"/>
  <c r="F930" i="12"/>
  <c r="F931" i="12"/>
  <c r="F932" i="12"/>
  <c r="F933" i="12"/>
  <c r="F934" i="12"/>
  <c r="F935" i="12"/>
  <c r="F936" i="12"/>
  <c r="F937" i="12"/>
  <c r="F843" i="12"/>
  <c r="D836" i="12" s="1"/>
  <c r="F844" i="12"/>
  <c r="F845" i="12"/>
  <c r="F846" i="12"/>
  <c r="F847" i="12"/>
  <c r="F848" i="12"/>
  <c r="F849" i="12"/>
  <c r="F686" i="12"/>
  <c r="D679" i="12" s="1"/>
  <c r="I39" i="24" s="1"/>
  <c r="F687" i="12"/>
  <c r="F688" i="12"/>
  <c r="F689" i="12"/>
  <c r="F690" i="12"/>
  <c r="F691" i="12"/>
  <c r="F692" i="12"/>
  <c r="F693" i="12"/>
  <c r="F694" i="12"/>
  <c r="F695" i="12"/>
  <c r="F696" i="12"/>
  <c r="F697" i="12"/>
  <c r="F698" i="12"/>
  <c r="F699" i="12"/>
  <c r="F700" i="12"/>
  <c r="F701" i="12"/>
  <c r="F702" i="12"/>
  <c r="F551" i="12"/>
  <c r="D544" i="12" s="1"/>
  <c r="I32" i="24" s="1"/>
  <c r="F552" i="12"/>
  <c r="F553" i="12"/>
  <c r="F554" i="12"/>
  <c r="F555" i="12"/>
  <c r="F556" i="12"/>
  <c r="F557" i="12"/>
  <c r="F558" i="12"/>
  <c r="F559" i="12"/>
  <c r="F560" i="12"/>
  <c r="F561" i="12"/>
  <c r="F562" i="12"/>
  <c r="F563" i="12"/>
  <c r="F564" i="12"/>
  <c r="F565" i="12"/>
  <c r="F566" i="12"/>
  <c r="F764" i="12"/>
  <c r="F765" i="12"/>
  <c r="F766" i="12"/>
  <c r="D757" i="12"/>
  <c r="F715" i="12"/>
  <c r="D708" i="12" s="1"/>
  <c r="F716" i="12"/>
  <c r="F717" i="12"/>
  <c r="F719" i="12"/>
  <c r="F720" i="12"/>
  <c r="F721" i="12"/>
  <c r="F722" i="12"/>
  <c r="F723" i="12"/>
  <c r="F724" i="12"/>
  <c r="F725" i="12"/>
  <c r="F726" i="12"/>
  <c r="F727" i="12"/>
  <c r="F728" i="12"/>
  <c r="F729" i="12"/>
  <c r="F730" i="12"/>
  <c r="F731" i="12"/>
  <c r="F732" i="12"/>
  <c r="F733" i="12"/>
  <c r="F734" i="12"/>
  <c r="F735" i="12"/>
  <c r="F738" i="12"/>
  <c r="F739" i="12"/>
  <c r="F740" i="12"/>
  <c r="F741" i="12"/>
  <c r="F742" i="12"/>
  <c r="D1512" i="12"/>
  <c r="I13" i="50"/>
  <c r="L75" i="50"/>
  <c r="D1515" i="12"/>
  <c r="Q11" i="50"/>
  <c r="P11" i="50"/>
  <c r="D1238" i="12"/>
  <c r="I9" i="31"/>
  <c r="Q9" i="31"/>
  <c r="P9" i="31"/>
  <c r="P9" i="46"/>
  <c r="Q9" i="46"/>
  <c r="P10" i="46"/>
  <c r="Q10" i="46"/>
  <c r="P11" i="46"/>
  <c r="Q11" i="46"/>
  <c r="P12" i="46"/>
  <c r="Q12" i="46"/>
  <c r="P13" i="46"/>
  <c r="Q13" i="46"/>
  <c r="P14" i="46"/>
  <c r="Q14" i="46"/>
  <c r="P15" i="46"/>
  <c r="Q15" i="46"/>
  <c r="Q8" i="46"/>
  <c r="P8" i="46"/>
  <c r="P18" i="34"/>
  <c r="Q18" i="34"/>
  <c r="P19" i="34"/>
  <c r="Q19" i="34"/>
  <c r="P11" i="49"/>
  <c r="D1501" i="12"/>
  <c r="K11" i="49"/>
  <c r="Q11" i="49"/>
  <c r="P12" i="49"/>
  <c r="Q12" i="49"/>
  <c r="P13" i="49"/>
  <c r="Q13" i="49"/>
  <c r="Q10" i="49"/>
  <c r="P10" i="49"/>
  <c r="Q13" i="50"/>
  <c r="Q75" i="50" s="1"/>
  <c r="I24" i="27" s="1"/>
  <c r="P12" i="50"/>
  <c r="Q12" i="50"/>
  <c r="P13" i="50"/>
  <c r="P14" i="50"/>
  <c r="Q14" i="50"/>
  <c r="P15" i="50"/>
  <c r="Q15" i="50"/>
  <c r="P16" i="50"/>
  <c r="Q16" i="50"/>
  <c r="P17" i="50"/>
  <c r="Q17" i="50"/>
  <c r="P18" i="50"/>
  <c r="Q18" i="50"/>
  <c r="P19" i="50"/>
  <c r="Q19" i="50"/>
  <c r="P20" i="50"/>
  <c r="Q20" i="50"/>
  <c r="P21" i="50"/>
  <c r="Q21" i="50"/>
  <c r="P22" i="50"/>
  <c r="Q22" i="50"/>
  <c r="P23" i="50"/>
  <c r="Q23" i="50"/>
  <c r="D1504" i="12"/>
  <c r="D1249" i="12"/>
  <c r="I10" i="31"/>
  <c r="Q10" i="31"/>
  <c r="D1260" i="12"/>
  <c r="I15" i="31"/>
  <c r="D1272" i="12"/>
  <c r="K15" i="31"/>
  <c r="D1283" i="12"/>
  <c r="M15" i="31"/>
  <c r="D1294" i="12"/>
  <c r="O15" i="31"/>
  <c r="Q15" i="31"/>
  <c r="D1305" i="12"/>
  <c r="M16" i="31"/>
  <c r="Q16" i="31"/>
  <c r="D1317" i="12"/>
  <c r="K17" i="31"/>
  <c r="D1328" i="12"/>
  <c r="M17" i="31"/>
  <c r="D1339" i="12"/>
  <c r="O17" i="31"/>
  <c r="Q17" i="31"/>
  <c r="D1350" i="12"/>
  <c r="K18" i="31"/>
  <c r="D1361" i="12"/>
  <c r="M18" i="31"/>
  <c r="D1372" i="12"/>
  <c r="O18" i="31"/>
  <c r="Q18" i="31"/>
  <c r="Q32" i="31" s="1"/>
  <c r="I20" i="27" s="1"/>
  <c r="D1383" i="12"/>
  <c r="I20" i="31"/>
  <c r="D1395" i="12"/>
  <c r="M20" i="31"/>
  <c r="Q20" i="31"/>
  <c r="D1406" i="12"/>
  <c r="I21" i="31"/>
  <c r="D1418" i="12"/>
  <c r="M21" i="31"/>
  <c r="Q21" i="31"/>
  <c r="D1429" i="12"/>
  <c r="I22" i="31"/>
  <c r="D1441" i="12"/>
  <c r="M22" i="31"/>
  <c r="Q22" i="31"/>
  <c r="D1454" i="12"/>
  <c r="K23" i="31"/>
  <c r="D1465" i="12"/>
  <c r="M23" i="31"/>
  <c r="D1477" i="12"/>
  <c r="O23" i="31"/>
  <c r="Q23" i="31"/>
  <c r="D1489" i="12"/>
  <c r="M31" i="31"/>
  <c r="Q31" i="31"/>
  <c r="P10" i="31"/>
  <c r="P11" i="31"/>
  <c r="Q11" i="31"/>
  <c r="P12" i="31"/>
  <c r="Q12" i="31"/>
  <c r="P13" i="31"/>
  <c r="Q13" i="31"/>
  <c r="P14" i="31"/>
  <c r="Q14" i="31"/>
  <c r="P15" i="31"/>
  <c r="P16" i="31"/>
  <c r="P17" i="31"/>
  <c r="P18" i="31"/>
  <c r="P19" i="31"/>
  <c r="Q19" i="31"/>
  <c r="P20" i="31"/>
  <c r="P21" i="31"/>
  <c r="P22" i="31"/>
  <c r="P23" i="31"/>
  <c r="P24" i="31"/>
  <c r="Q24" i="31"/>
  <c r="P25" i="31"/>
  <c r="Q25" i="31"/>
  <c r="P26" i="31"/>
  <c r="Q26" i="31"/>
  <c r="P27" i="31"/>
  <c r="Q27" i="31"/>
  <c r="P28" i="31"/>
  <c r="Q28" i="31"/>
  <c r="P29" i="31"/>
  <c r="Q29" i="31"/>
  <c r="P30" i="31"/>
  <c r="Q30" i="31"/>
  <c r="P31" i="31"/>
  <c r="D1375" i="12"/>
  <c r="D1364" i="12"/>
  <c r="D1353" i="12"/>
  <c r="I1379" i="12"/>
  <c r="C1376" i="12"/>
  <c r="I1368" i="12"/>
  <c r="C1365" i="12"/>
  <c r="I1357" i="12"/>
  <c r="C1354" i="12"/>
  <c r="D1342" i="12"/>
  <c r="D1331" i="12"/>
  <c r="D1320" i="12"/>
  <c r="I1346" i="12"/>
  <c r="C1343" i="12"/>
  <c r="I1335" i="12"/>
  <c r="C1332" i="12"/>
  <c r="I1324" i="12"/>
  <c r="C1321" i="12"/>
  <c r="D1308" i="12"/>
  <c r="I1312" i="12"/>
  <c r="C1309" i="12"/>
  <c r="D1297" i="12"/>
  <c r="D1286" i="12"/>
  <c r="D1275" i="12"/>
  <c r="I1301" i="12"/>
  <c r="C1298" i="12"/>
  <c r="I1290" i="12"/>
  <c r="C1287" i="12"/>
  <c r="I1279" i="12"/>
  <c r="C1276" i="12"/>
  <c r="D1263" i="12"/>
  <c r="I1267" i="12"/>
  <c r="C1264" i="12"/>
  <c r="D1252" i="12"/>
  <c r="I1256" i="12"/>
  <c r="C1253" i="12"/>
  <c r="D1241" i="12"/>
  <c r="I1245" i="12"/>
  <c r="C1242" i="12"/>
  <c r="Q32" i="24"/>
  <c r="Q37" i="24"/>
  <c r="F777" i="12"/>
  <c r="F778" i="12"/>
  <c r="F779" i="12"/>
  <c r="D770" i="12"/>
  <c r="F790" i="12"/>
  <c r="D783" i="12" s="1"/>
  <c r="F791" i="12"/>
  <c r="F792" i="12"/>
  <c r="F793" i="12"/>
  <c r="F794" i="12"/>
  <c r="F795" i="12"/>
  <c r="F796" i="12"/>
  <c r="F797" i="12"/>
  <c r="F798" i="12"/>
  <c r="F799" i="12"/>
  <c r="F800" i="12"/>
  <c r="F801" i="12"/>
  <c r="F802" i="12"/>
  <c r="F803" i="12"/>
  <c r="F804" i="12"/>
  <c r="F805" i="12"/>
  <c r="F806" i="12"/>
  <c r="F807" i="12"/>
  <c r="F808" i="12"/>
  <c r="F809" i="12"/>
  <c r="F810" i="12"/>
  <c r="F811" i="12"/>
  <c r="F812" i="12"/>
  <c r="F813" i="12"/>
  <c r="F814" i="12"/>
  <c r="F815" i="12"/>
  <c r="I41" i="24"/>
  <c r="Q41" i="24" s="1"/>
  <c r="F826" i="12"/>
  <c r="D819" i="12" s="1"/>
  <c r="F827" i="12"/>
  <c r="F828" i="12"/>
  <c r="F829" i="12"/>
  <c r="F830" i="12"/>
  <c r="F831" i="12"/>
  <c r="M41" i="24"/>
  <c r="I42" i="24"/>
  <c r="F861" i="12"/>
  <c r="D854" i="12"/>
  <c r="K42" i="24"/>
  <c r="F872" i="12"/>
  <c r="F873" i="12"/>
  <c r="D865" i="12"/>
  <c r="M42" i="24" s="1"/>
  <c r="F883" i="12"/>
  <c r="D877" i="12" s="1"/>
  <c r="F884" i="12"/>
  <c r="I43" i="24"/>
  <c r="F895" i="12"/>
  <c r="F896" i="12"/>
  <c r="D888" i="12"/>
  <c r="K43" i="24"/>
  <c r="F907" i="12"/>
  <c r="F908" i="12"/>
  <c r="D900" i="12"/>
  <c r="M43" i="24"/>
  <c r="I44" i="24"/>
  <c r="Q44" i="24" s="1"/>
  <c r="F950" i="12"/>
  <c r="F951" i="12"/>
  <c r="D943" i="12"/>
  <c r="I45" i="24" s="1"/>
  <c r="F962" i="12"/>
  <c r="F963" i="12"/>
  <c r="D955" i="12"/>
  <c r="K45" i="24" s="1"/>
  <c r="F975" i="12"/>
  <c r="D968" i="12" s="1"/>
  <c r="F976" i="12"/>
  <c r="F977" i="12"/>
  <c r="M45" i="24"/>
  <c r="I46" i="24"/>
  <c r="Q46" i="24" s="1"/>
  <c r="D994" i="12"/>
  <c r="M46" i="24"/>
  <c r="D1005" i="12"/>
  <c r="O46" i="24"/>
  <c r="I47" i="24"/>
  <c r="Q47" i="24" s="1"/>
  <c r="D1039" i="12"/>
  <c r="K48" i="24"/>
  <c r="Q48" i="24" s="1"/>
  <c r="I49" i="24"/>
  <c r="Q49" i="24" s="1"/>
  <c r="K50" i="24"/>
  <c r="Q50" i="24" s="1"/>
  <c r="F1101" i="12"/>
  <c r="D1094" i="12" s="1"/>
  <c r="M51" i="24"/>
  <c r="Q51" i="24" s="1"/>
  <c r="M52" i="24"/>
  <c r="Q52" i="24" s="1"/>
  <c r="F1145" i="12"/>
  <c r="D1138" i="12"/>
  <c r="M53" i="24"/>
  <c r="Q53" i="24" s="1"/>
  <c r="M54" i="24"/>
  <c r="Q54" i="24" s="1"/>
  <c r="F1170" i="12"/>
  <c r="D1163" i="12" s="1"/>
  <c r="F1171" i="12"/>
  <c r="F1172" i="12"/>
  <c r="F1173" i="12"/>
  <c r="F1174" i="12"/>
  <c r="F1175" i="12"/>
  <c r="F1176" i="12"/>
  <c r="F1177" i="12"/>
  <c r="F1178" i="12"/>
  <c r="F1179" i="12"/>
  <c r="F1180" i="12"/>
  <c r="F1181" i="12"/>
  <c r="M55" i="24"/>
  <c r="Q55" i="24" s="1"/>
  <c r="K56" i="24"/>
  <c r="Q56" i="24" s="1"/>
  <c r="I57" i="24"/>
  <c r="Q57" i="24" s="1"/>
  <c r="F1219" i="12"/>
  <c r="D1212" i="12"/>
  <c r="K58" i="24"/>
  <c r="Q58" i="24" s="1"/>
  <c r="F1230" i="12"/>
  <c r="D1223" i="12" s="1"/>
  <c r="K76" i="24" s="1"/>
  <c r="Q76" i="24" s="1"/>
  <c r="F1231" i="12"/>
  <c r="F1232" i="12"/>
  <c r="I1231" i="12"/>
  <c r="I1232" i="12"/>
  <c r="I1233" i="12"/>
  <c r="I1234" i="12"/>
  <c r="D1226" i="12"/>
  <c r="I1230" i="12"/>
  <c r="C1227" i="12"/>
  <c r="D1215" i="12"/>
  <c r="I1219" i="12"/>
  <c r="C1216" i="12"/>
  <c r="I1204" i="12"/>
  <c r="I1205" i="12"/>
  <c r="I1206" i="12"/>
  <c r="I1207" i="12"/>
  <c r="I1208" i="12"/>
  <c r="D1199" i="12"/>
  <c r="I1203" i="12"/>
  <c r="C1200" i="12"/>
  <c r="D1188" i="12"/>
  <c r="I1192" i="12"/>
  <c r="C1189" i="12"/>
  <c r="I1171" i="12"/>
  <c r="I1172" i="12"/>
  <c r="I1173" i="12"/>
  <c r="I1174" i="12"/>
  <c r="I1175" i="12"/>
  <c r="I1176" i="12"/>
  <c r="I1177" i="12"/>
  <c r="I1178" i="12"/>
  <c r="I1179" i="12"/>
  <c r="I1180" i="12"/>
  <c r="I1181" i="12"/>
  <c r="D1166" i="12"/>
  <c r="I1170" i="12"/>
  <c r="C1167" i="12"/>
  <c r="D1152" i="12"/>
  <c r="I1157" i="12"/>
  <c r="I1158" i="12"/>
  <c r="I1159" i="12"/>
  <c r="I1156" i="12"/>
  <c r="C1153" i="12"/>
  <c r="D1141" i="12"/>
  <c r="I1145" i="12"/>
  <c r="C1142" i="12"/>
  <c r="I1113" i="12"/>
  <c r="I1114" i="12"/>
  <c r="I1115" i="12"/>
  <c r="I1116" i="12"/>
  <c r="I1117" i="12"/>
  <c r="I1118" i="12"/>
  <c r="I1119" i="12"/>
  <c r="I1120" i="12"/>
  <c r="I1121" i="12"/>
  <c r="I1122" i="12"/>
  <c r="I1123" i="12"/>
  <c r="I1124" i="12"/>
  <c r="I1125" i="12"/>
  <c r="I1126" i="12"/>
  <c r="I1127" i="12"/>
  <c r="I1128" i="12"/>
  <c r="I1129" i="12"/>
  <c r="I1130" i="12"/>
  <c r="I1131" i="12"/>
  <c r="I1132" i="12"/>
  <c r="I1133" i="12"/>
  <c r="I1134" i="12"/>
  <c r="D1108" i="12"/>
  <c r="I1112" i="12"/>
  <c r="C1109" i="12"/>
  <c r="D1097" i="12"/>
  <c r="I1101" i="12"/>
  <c r="C1098" i="12"/>
  <c r="I1084" i="12"/>
  <c r="I1085" i="12"/>
  <c r="I1086" i="12"/>
  <c r="I1087" i="12"/>
  <c r="I1088" i="12"/>
  <c r="I1089" i="12"/>
  <c r="I1090" i="12"/>
  <c r="D1079" i="12"/>
  <c r="I1083" i="12"/>
  <c r="C1080" i="12"/>
  <c r="D1053" i="12"/>
  <c r="I1058" i="12"/>
  <c r="I1059" i="12"/>
  <c r="I1060" i="12"/>
  <c r="I1061" i="12"/>
  <c r="I1062" i="12"/>
  <c r="I1063" i="12"/>
  <c r="I1064" i="12"/>
  <c r="I1065" i="12"/>
  <c r="I1066" i="12"/>
  <c r="I1067" i="12"/>
  <c r="I1068" i="12"/>
  <c r="I1069" i="12"/>
  <c r="I1070" i="12"/>
  <c r="I1071" i="12"/>
  <c r="I1072" i="12"/>
  <c r="I1057" i="12"/>
  <c r="C1054" i="12"/>
  <c r="I921" i="12"/>
  <c r="I922" i="12"/>
  <c r="I923" i="12"/>
  <c r="I924" i="12"/>
  <c r="I925" i="12"/>
  <c r="I926" i="12"/>
  <c r="I927" i="12"/>
  <c r="I928" i="12"/>
  <c r="I929" i="12"/>
  <c r="I930" i="12"/>
  <c r="I931" i="12"/>
  <c r="I932" i="12"/>
  <c r="I933" i="12"/>
  <c r="I934" i="12"/>
  <c r="I935" i="12"/>
  <c r="I936" i="12"/>
  <c r="I937" i="12"/>
  <c r="D916" i="12"/>
  <c r="I920" i="12"/>
  <c r="C917" i="12"/>
  <c r="D773" i="12"/>
  <c r="D760" i="12"/>
  <c r="D711" i="12"/>
  <c r="I687" i="12"/>
  <c r="I688" i="12"/>
  <c r="I689" i="12"/>
  <c r="I690" i="12"/>
  <c r="I691" i="12"/>
  <c r="I692" i="12"/>
  <c r="I693" i="12"/>
  <c r="I694" i="12"/>
  <c r="I695" i="12"/>
  <c r="I696" i="12"/>
  <c r="I697" i="12"/>
  <c r="I698" i="12"/>
  <c r="I699" i="12"/>
  <c r="I700" i="12"/>
  <c r="I701" i="12"/>
  <c r="I702" i="12"/>
  <c r="D682" i="12"/>
  <c r="I686" i="12"/>
  <c r="C683" i="12"/>
  <c r="O36" i="24"/>
  <c r="Q36" i="24" s="1"/>
  <c r="O35" i="24"/>
  <c r="Q35" i="24" s="1"/>
  <c r="O34" i="24"/>
  <c r="Q34" i="24" s="1"/>
  <c r="D10" i="9"/>
  <c r="I578" i="12"/>
  <c r="I579" i="12"/>
  <c r="I580" i="12"/>
  <c r="I581" i="12"/>
  <c r="I582" i="12"/>
  <c r="I583" i="12"/>
  <c r="I584" i="12"/>
  <c r="I585" i="12"/>
  <c r="I586" i="12"/>
  <c r="I587" i="12"/>
  <c r="I588" i="12"/>
  <c r="I589" i="12"/>
  <c r="I590" i="12"/>
  <c r="I591" i="12"/>
  <c r="I592" i="12"/>
  <c r="I593" i="12"/>
  <c r="I594" i="12"/>
  <c r="I595" i="12"/>
  <c r="I596" i="12"/>
  <c r="I597" i="12"/>
  <c r="I598" i="12"/>
  <c r="D573" i="12"/>
  <c r="I577" i="12"/>
  <c r="C574" i="12"/>
  <c r="I552" i="12"/>
  <c r="I553" i="12"/>
  <c r="I554" i="12"/>
  <c r="I555" i="12"/>
  <c r="I556" i="12"/>
  <c r="I557" i="12"/>
  <c r="I558" i="12"/>
  <c r="I559" i="12"/>
  <c r="I560" i="12"/>
  <c r="I561" i="12"/>
  <c r="I562" i="12"/>
  <c r="I563" i="12"/>
  <c r="I564" i="12"/>
  <c r="I565" i="12"/>
  <c r="I566" i="12"/>
  <c r="D547" i="12"/>
  <c r="I551" i="12"/>
  <c r="C548" i="12"/>
  <c r="F489" i="42"/>
  <c r="O23" i="24"/>
  <c r="Q23" i="24" s="1"/>
  <c r="D484" i="42"/>
  <c r="I489" i="42"/>
  <c r="C485" i="42"/>
  <c r="F475" i="42"/>
  <c r="F476" i="42"/>
  <c r="F477" i="42"/>
  <c r="M23" i="24"/>
  <c r="I476" i="42"/>
  <c r="I477" i="42"/>
  <c r="D470" i="42"/>
  <c r="I475" i="42"/>
  <c r="C471" i="42"/>
  <c r="F462" i="42"/>
  <c r="F463" i="42"/>
  <c r="K23" i="24"/>
  <c r="D457" i="42"/>
  <c r="I463" i="42"/>
  <c r="I462" i="42"/>
  <c r="C458" i="42"/>
  <c r="F449" i="42"/>
  <c r="F450" i="42"/>
  <c r="I23" i="24"/>
  <c r="D444" i="42"/>
  <c r="I450" i="42"/>
  <c r="I449" i="42"/>
  <c r="C445" i="42"/>
  <c r="F422" i="42"/>
  <c r="F423" i="42"/>
  <c r="F424" i="42"/>
  <c r="F425" i="42"/>
  <c r="F426" i="42"/>
  <c r="F427" i="42"/>
  <c r="F428" i="42"/>
  <c r="F429" i="42"/>
  <c r="F430" i="42"/>
  <c r="F431" i="42"/>
  <c r="F432" i="42"/>
  <c r="F433" i="42"/>
  <c r="F434" i="42"/>
  <c r="F435" i="42"/>
  <c r="F436" i="42"/>
  <c r="F437" i="42"/>
  <c r="O22" i="24"/>
  <c r="Q22" i="24" s="1"/>
  <c r="I423" i="42"/>
  <c r="I424" i="42"/>
  <c r="I425" i="42"/>
  <c r="I426" i="42"/>
  <c r="I427" i="42"/>
  <c r="I428" i="42"/>
  <c r="I429" i="42"/>
  <c r="I430" i="42"/>
  <c r="I431" i="42"/>
  <c r="I432" i="42"/>
  <c r="I433" i="42"/>
  <c r="I434" i="42"/>
  <c r="I435" i="42"/>
  <c r="I436" i="42"/>
  <c r="I437" i="42"/>
  <c r="D417" i="42"/>
  <c r="I422" i="42"/>
  <c r="C418" i="42"/>
  <c r="F391" i="42"/>
  <c r="F392" i="42"/>
  <c r="F393" i="42"/>
  <c r="F394" i="42"/>
  <c r="F395" i="42"/>
  <c r="F396" i="42"/>
  <c r="F397" i="42"/>
  <c r="F398" i="42"/>
  <c r="F399" i="42"/>
  <c r="F400" i="42"/>
  <c r="F401" i="42"/>
  <c r="F402" i="42"/>
  <c r="F403" i="42"/>
  <c r="F404" i="42"/>
  <c r="F405" i="42"/>
  <c r="F406" i="42"/>
  <c r="F407" i="42"/>
  <c r="F408" i="42"/>
  <c r="F409" i="42"/>
  <c r="F410" i="42"/>
  <c r="M22" i="24"/>
  <c r="I392" i="42"/>
  <c r="I393" i="42"/>
  <c r="I394" i="42"/>
  <c r="I395" i="42"/>
  <c r="I396" i="42"/>
  <c r="I397" i="42"/>
  <c r="I398" i="42"/>
  <c r="I399" i="42"/>
  <c r="I400" i="42"/>
  <c r="I401" i="42"/>
  <c r="I402" i="42"/>
  <c r="I403" i="42"/>
  <c r="I404" i="42"/>
  <c r="I405" i="42"/>
  <c r="I406" i="42"/>
  <c r="I407" i="42"/>
  <c r="I408" i="42"/>
  <c r="I409" i="42"/>
  <c r="I410" i="42"/>
  <c r="D386" i="42"/>
  <c r="I391" i="42"/>
  <c r="C387" i="42"/>
  <c r="F374" i="42"/>
  <c r="F375" i="42"/>
  <c r="F376" i="42"/>
  <c r="F377" i="42"/>
  <c r="F378" i="42"/>
  <c r="F379" i="42"/>
  <c r="F380" i="42"/>
  <c r="K22" i="24"/>
  <c r="D369" i="42"/>
  <c r="I380" i="42"/>
  <c r="I379" i="42"/>
  <c r="I378" i="42"/>
  <c r="I377" i="42"/>
  <c r="I376" i="42"/>
  <c r="I375" i="42"/>
  <c r="I374" i="42"/>
  <c r="C370" i="42"/>
  <c r="F338" i="42"/>
  <c r="F339" i="42"/>
  <c r="F340" i="42"/>
  <c r="F341" i="42"/>
  <c r="F342" i="42"/>
  <c r="F343" i="42"/>
  <c r="F344" i="42"/>
  <c r="F345" i="42"/>
  <c r="F346" i="42"/>
  <c r="F347" i="42"/>
  <c r="F348" i="42"/>
  <c r="F349" i="42"/>
  <c r="F350" i="42"/>
  <c r="F351" i="42"/>
  <c r="F352" i="42"/>
  <c r="F353" i="42"/>
  <c r="F354" i="42"/>
  <c r="F355" i="42"/>
  <c r="F356" i="42"/>
  <c r="F357" i="42"/>
  <c r="F358" i="42"/>
  <c r="F359" i="42"/>
  <c r="F360" i="42"/>
  <c r="F361" i="42"/>
  <c r="F362" i="42"/>
  <c r="I22" i="24"/>
  <c r="I339" i="42"/>
  <c r="I340" i="42"/>
  <c r="I341" i="42"/>
  <c r="I342" i="42"/>
  <c r="I343" i="42"/>
  <c r="I344" i="42"/>
  <c r="I345" i="42"/>
  <c r="I346" i="42"/>
  <c r="I347" i="42"/>
  <c r="I348" i="42"/>
  <c r="I349" i="42"/>
  <c r="I350" i="42"/>
  <c r="I351" i="42"/>
  <c r="I352" i="42"/>
  <c r="I353" i="42"/>
  <c r="I354" i="42"/>
  <c r="I355" i="42"/>
  <c r="I356" i="42"/>
  <c r="I357" i="42"/>
  <c r="I358" i="42"/>
  <c r="I359" i="42"/>
  <c r="I360" i="42"/>
  <c r="I361" i="42"/>
  <c r="I362" i="42"/>
  <c r="D333" i="42"/>
  <c r="I338" i="42"/>
  <c r="C334" i="42"/>
  <c r="F326" i="42"/>
  <c r="Q21" i="24"/>
  <c r="D321" i="42"/>
  <c r="I326" i="42"/>
  <c r="C322" i="42"/>
  <c r="F314" i="42"/>
  <c r="Q20" i="24"/>
  <c r="D309" i="42"/>
  <c r="I314" i="42"/>
  <c r="C310" i="42"/>
  <c r="F301" i="42"/>
  <c r="F302" i="42"/>
  <c r="Q19" i="24"/>
  <c r="D296" i="42"/>
  <c r="I302" i="42"/>
  <c r="I301" i="42"/>
  <c r="C297" i="42"/>
  <c r="F109" i="42"/>
  <c r="F110" i="42"/>
  <c r="F111" i="42"/>
  <c r="F112" i="42"/>
  <c r="F113" i="42"/>
  <c r="F114" i="42"/>
  <c r="F115" i="42"/>
  <c r="F116" i="42"/>
  <c r="F117" i="42"/>
  <c r="F118" i="42"/>
  <c r="F119" i="42"/>
  <c r="F120" i="42"/>
  <c r="F121" i="42"/>
  <c r="F122" i="42"/>
  <c r="F123" i="42"/>
  <c r="F124" i="42"/>
  <c r="F125" i="42"/>
  <c r="F126" i="42"/>
  <c r="F127" i="42"/>
  <c r="F128" i="42"/>
  <c r="F129" i="42"/>
  <c r="F130" i="42"/>
  <c r="F131" i="42"/>
  <c r="Q16" i="24"/>
  <c r="F142" i="42"/>
  <c r="F143" i="42"/>
  <c r="F144" i="42"/>
  <c r="F145" i="42"/>
  <c r="F146" i="42"/>
  <c r="F147" i="42"/>
  <c r="F148" i="42"/>
  <c r="F149" i="42"/>
  <c r="F160" i="42"/>
  <c r="F161" i="42"/>
  <c r="F162" i="42"/>
  <c r="F163" i="42"/>
  <c r="F164" i="42"/>
  <c r="F165" i="42"/>
  <c r="F176" i="42"/>
  <c r="F177" i="42"/>
  <c r="F178" i="42"/>
  <c r="F179" i="42"/>
  <c r="F180" i="42"/>
  <c r="F181" i="42"/>
  <c r="F182" i="42"/>
  <c r="F183" i="42"/>
  <c r="F184" i="42"/>
  <c r="F185" i="42"/>
  <c r="F186" i="42"/>
  <c r="F187" i="42"/>
  <c r="F188" i="42"/>
  <c r="F189" i="42"/>
  <c r="F190" i="42"/>
  <c r="F192" i="42"/>
  <c r="D169" i="42"/>
  <c r="F203" i="42"/>
  <c r="F204" i="42"/>
  <c r="F205" i="42"/>
  <c r="F206" i="42"/>
  <c r="F207" i="42"/>
  <c r="F208" i="42"/>
  <c r="F209" i="42"/>
  <c r="F210" i="42"/>
  <c r="F211" i="42"/>
  <c r="F212" i="42"/>
  <c r="F213" i="42"/>
  <c r="Q17" i="24"/>
  <c r="F224" i="42"/>
  <c r="F225" i="42"/>
  <c r="F226" i="42"/>
  <c r="F237" i="42"/>
  <c r="F238" i="42"/>
  <c r="F239" i="42"/>
  <c r="F240" i="42"/>
  <c r="F241" i="42"/>
  <c r="F242" i="42"/>
  <c r="F243" i="42"/>
  <c r="F244" i="42"/>
  <c r="F245" i="42"/>
  <c r="F256" i="42"/>
  <c r="F257" i="42"/>
  <c r="F258" i="42"/>
  <c r="F259" i="42"/>
  <c r="F260" i="42"/>
  <c r="F271" i="42"/>
  <c r="F272" i="42"/>
  <c r="F273" i="42"/>
  <c r="F274" i="42"/>
  <c r="F275" i="42"/>
  <c r="F287" i="42"/>
  <c r="F288" i="42"/>
  <c r="F289" i="42"/>
  <c r="F29" i="42"/>
  <c r="F30" i="42"/>
  <c r="F31" i="42"/>
  <c r="F32" i="42"/>
  <c r="F33" i="42"/>
  <c r="F34" i="42"/>
  <c r="F35" i="42"/>
  <c r="F36" i="42"/>
  <c r="F37" i="42"/>
  <c r="F38" i="42"/>
  <c r="F40" i="42"/>
  <c r="F41" i="42"/>
  <c r="F42" i="42"/>
  <c r="F43" i="42"/>
  <c r="F44" i="42"/>
  <c r="F56" i="42"/>
  <c r="F57" i="42"/>
  <c r="F58" i="42"/>
  <c r="F59" i="42"/>
  <c r="F60" i="42"/>
  <c r="F61" i="42"/>
  <c r="F73" i="42"/>
  <c r="F74" i="42"/>
  <c r="F75" i="42"/>
  <c r="F76" i="42"/>
  <c r="F77" i="42"/>
  <c r="F78" i="42"/>
  <c r="F79" i="42"/>
  <c r="F80" i="42"/>
  <c r="F81" i="42"/>
  <c r="F82" i="42"/>
  <c r="F83" i="42"/>
  <c r="F94" i="42"/>
  <c r="F95" i="42"/>
  <c r="F96" i="42"/>
  <c r="F97" i="42"/>
  <c r="P15" i="24"/>
  <c r="D282" i="42"/>
  <c r="I289" i="42"/>
  <c r="I288" i="42"/>
  <c r="I287" i="42"/>
  <c r="C283" i="42"/>
  <c r="D266" i="42"/>
  <c r="I275" i="42"/>
  <c r="I274" i="42"/>
  <c r="I273" i="42"/>
  <c r="I272" i="42"/>
  <c r="I271" i="42"/>
  <c r="C267" i="42"/>
  <c r="D251" i="42"/>
  <c r="I260" i="42"/>
  <c r="I259" i="42"/>
  <c r="I258" i="42"/>
  <c r="I257" i="42"/>
  <c r="I256" i="42"/>
  <c r="C252" i="42"/>
  <c r="I238" i="42"/>
  <c r="I239" i="42"/>
  <c r="I240" i="42"/>
  <c r="I241" i="42"/>
  <c r="I242" i="42"/>
  <c r="I243" i="42"/>
  <c r="I244" i="42"/>
  <c r="I245" i="42"/>
  <c r="D232" i="42"/>
  <c r="I237" i="42"/>
  <c r="C233" i="42"/>
  <c r="D219" i="42"/>
  <c r="I226" i="42"/>
  <c r="I225" i="42"/>
  <c r="I224" i="42"/>
  <c r="C220" i="42"/>
  <c r="D198" i="42"/>
  <c r="I213" i="42"/>
  <c r="I212" i="42"/>
  <c r="I211" i="42"/>
  <c r="I210" i="42"/>
  <c r="I209" i="42"/>
  <c r="I208" i="42"/>
  <c r="I207" i="42"/>
  <c r="I206" i="42"/>
  <c r="I205" i="42"/>
  <c r="I204" i="42"/>
  <c r="I203" i="42"/>
  <c r="C199" i="42"/>
  <c r="D171" i="42"/>
  <c r="I177" i="42"/>
  <c r="I178" i="42"/>
  <c r="I179" i="42"/>
  <c r="I180" i="42"/>
  <c r="I181" i="42"/>
  <c r="I182" i="42"/>
  <c r="I183" i="42"/>
  <c r="I184" i="42"/>
  <c r="I185" i="42"/>
  <c r="I186" i="42"/>
  <c r="I187" i="42"/>
  <c r="I188" i="42"/>
  <c r="I189" i="42"/>
  <c r="I190" i="42"/>
  <c r="I191" i="42"/>
  <c r="I192" i="42"/>
  <c r="I176" i="42"/>
  <c r="C172" i="42"/>
  <c r="D155" i="42"/>
  <c r="I165" i="42"/>
  <c r="I164" i="42"/>
  <c r="I163" i="42"/>
  <c r="I162" i="42"/>
  <c r="I161" i="42"/>
  <c r="I160" i="42"/>
  <c r="C156" i="42"/>
  <c r="D137" i="42"/>
  <c r="I149" i="42"/>
  <c r="I148" i="42"/>
  <c r="I147" i="42"/>
  <c r="I146" i="42"/>
  <c r="I145" i="42"/>
  <c r="I144" i="42"/>
  <c r="I143" i="42"/>
  <c r="I142" i="42"/>
  <c r="C138" i="42"/>
  <c r="I110" i="42"/>
  <c r="I111" i="42"/>
  <c r="I112" i="42"/>
  <c r="I113" i="42"/>
  <c r="I114" i="42"/>
  <c r="I115" i="42"/>
  <c r="I116" i="42"/>
  <c r="I117" i="42"/>
  <c r="I118" i="42"/>
  <c r="I119" i="42"/>
  <c r="I120" i="42"/>
  <c r="I121" i="42"/>
  <c r="I122" i="42"/>
  <c r="I123" i="42"/>
  <c r="I124" i="42"/>
  <c r="I125" i="42"/>
  <c r="I126" i="42"/>
  <c r="I127" i="42"/>
  <c r="I128" i="42"/>
  <c r="I129" i="42"/>
  <c r="I130" i="42"/>
  <c r="I131" i="42"/>
  <c r="D104" i="42"/>
  <c r="I109" i="42"/>
  <c r="C105" i="42"/>
  <c r="D89" i="42"/>
  <c r="I97" i="42"/>
  <c r="I96" i="42"/>
  <c r="I95" i="42"/>
  <c r="I94" i="42"/>
  <c r="C90" i="42"/>
  <c r="I74" i="42"/>
  <c r="I75" i="42"/>
  <c r="I76" i="42"/>
  <c r="I77" i="42"/>
  <c r="I78" i="42"/>
  <c r="I79" i="42"/>
  <c r="I80" i="42"/>
  <c r="I81" i="42"/>
  <c r="I82" i="42"/>
  <c r="I83" i="42"/>
  <c r="I73" i="42"/>
  <c r="D68" i="42"/>
  <c r="C69" i="42"/>
  <c r="D51" i="42"/>
  <c r="I61" i="42"/>
  <c r="I60" i="42"/>
  <c r="I59" i="42"/>
  <c r="I58" i="42"/>
  <c r="I57" i="42"/>
  <c r="I56" i="42"/>
  <c r="C52" i="42"/>
  <c r="D23" i="42"/>
  <c r="I44" i="42"/>
  <c r="I43" i="42"/>
  <c r="I42" i="42"/>
  <c r="I41" i="42"/>
  <c r="I40" i="42"/>
  <c r="I39" i="42"/>
  <c r="I38" i="42"/>
  <c r="I37" i="42"/>
  <c r="I36" i="42"/>
  <c r="I35" i="42"/>
  <c r="I34" i="42"/>
  <c r="I33" i="42"/>
  <c r="I32" i="42"/>
  <c r="I31" i="42"/>
  <c r="I30" i="42"/>
  <c r="I29" i="42"/>
  <c r="I28" i="42"/>
  <c r="C24" i="42"/>
  <c r="D10" i="42"/>
  <c r="Q21" i="48"/>
  <c r="P9" i="48"/>
  <c r="Q9" i="48"/>
  <c r="P10" i="48"/>
  <c r="Q10" i="48"/>
  <c r="P11" i="48"/>
  <c r="Q11" i="48"/>
  <c r="P12" i="48"/>
  <c r="Q12" i="48"/>
  <c r="P13" i="48"/>
  <c r="Q13" i="48"/>
  <c r="P14" i="48"/>
  <c r="Q14" i="48"/>
  <c r="P15" i="48"/>
  <c r="Q15" i="48"/>
  <c r="P16" i="48"/>
  <c r="Q16" i="48"/>
  <c r="P17" i="48"/>
  <c r="Q17" i="48"/>
  <c r="P18" i="48"/>
  <c r="Q18" i="48"/>
  <c r="P19" i="48"/>
  <c r="Q19" i="48"/>
  <c r="P20" i="48"/>
  <c r="Q20" i="48"/>
  <c r="Q8" i="48"/>
  <c r="P8" i="48"/>
  <c r="O11" i="33"/>
  <c r="M11" i="33"/>
  <c r="K11" i="33"/>
  <c r="P13" i="47"/>
  <c r="Q13" i="47"/>
  <c r="P9" i="47"/>
  <c r="Q9" i="47"/>
  <c r="P10" i="47"/>
  <c r="Q10" i="47"/>
  <c r="P11" i="47"/>
  <c r="Q11" i="47"/>
  <c r="P12" i="47"/>
  <c r="Q12" i="47"/>
  <c r="Q8" i="47"/>
  <c r="P8" i="47"/>
  <c r="P9" i="23"/>
  <c r="Q9" i="23"/>
  <c r="P10" i="23"/>
  <c r="Q10" i="23"/>
  <c r="P8" i="23"/>
  <c r="D298" i="12"/>
  <c r="K11" i="30"/>
  <c r="P29" i="30"/>
  <c r="Q29" i="30"/>
  <c r="P30" i="30"/>
  <c r="Q30" i="30"/>
  <c r="P11" i="30"/>
  <c r="Q11" i="30"/>
  <c r="P12" i="30"/>
  <c r="Q12" i="30"/>
  <c r="P10" i="30"/>
  <c r="D286" i="12"/>
  <c r="O10" i="30"/>
  <c r="D273" i="12"/>
  <c r="I10" i="30"/>
  <c r="D23" i="7"/>
  <c r="M8" i="29"/>
  <c r="D35" i="7"/>
  <c r="O8" i="29"/>
  <c r="Q8" i="29"/>
  <c r="Q12" i="29"/>
  <c r="P9" i="29"/>
  <c r="Q9" i="29"/>
  <c r="P10" i="29"/>
  <c r="Q10" i="29"/>
  <c r="P11" i="29"/>
  <c r="Q11" i="29"/>
  <c r="E226" i="12"/>
  <c r="F226" i="12"/>
  <c r="E227" i="12"/>
  <c r="F227" i="12"/>
  <c r="D219" i="12"/>
  <c r="K9" i="22" s="1"/>
  <c r="E238" i="12"/>
  <c r="F238" i="12"/>
  <c r="E239" i="12"/>
  <c r="F239" i="12"/>
  <c r="D231" i="12"/>
  <c r="O9" i="22" s="1"/>
  <c r="O59" i="22" s="1"/>
  <c r="D246" i="12"/>
  <c r="M13" i="22"/>
  <c r="Q13" i="22" s="1"/>
  <c r="D260" i="12"/>
  <c r="K58" i="22"/>
  <c r="Q58" i="22"/>
  <c r="D263" i="12"/>
  <c r="I267" i="12"/>
  <c r="C264" i="12"/>
  <c r="D249" i="12"/>
  <c r="C250" i="12"/>
  <c r="P10" i="22"/>
  <c r="Q10" i="22"/>
  <c r="P11" i="22"/>
  <c r="Q11" i="22"/>
  <c r="P12" i="22"/>
  <c r="Q12" i="22"/>
  <c r="P13" i="22"/>
  <c r="P14" i="22"/>
  <c r="Q14" i="22"/>
  <c r="P15" i="22"/>
  <c r="Q15" i="22"/>
  <c r="P16" i="22"/>
  <c r="Q16" i="22"/>
  <c r="P17" i="22"/>
  <c r="Q17" i="22"/>
  <c r="P18" i="22"/>
  <c r="Q18" i="22"/>
  <c r="P19" i="22"/>
  <c r="Q19" i="22"/>
  <c r="P20" i="22"/>
  <c r="Q20" i="22"/>
  <c r="P21" i="22"/>
  <c r="Q21" i="22"/>
  <c r="P22" i="22"/>
  <c r="Q22" i="22"/>
  <c r="P23" i="22"/>
  <c r="Q23" i="22"/>
  <c r="P24" i="22"/>
  <c r="Q24" i="22"/>
  <c r="P25" i="22"/>
  <c r="Q25" i="22"/>
  <c r="P26" i="22"/>
  <c r="Q26" i="22"/>
  <c r="P27" i="22"/>
  <c r="Q27" i="22"/>
  <c r="P28" i="22"/>
  <c r="Q28" i="22"/>
  <c r="P29" i="22"/>
  <c r="Q29" i="22"/>
  <c r="P30" i="22"/>
  <c r="Q30" i="22"/>
  <c r="P31" i="22"/>
  <c r="Q31" i="22"/>
  <c r="P32" i="22"/>
  <c r="Q32" i="22"/>
  <c r="P33" i="22"/>
  <c r="Q33" i="22"/>
  <c r="P34" i="22"/>
  <c r="Q34" i="22"/>
  <c r="P35" i="22"/>
  <c r="Q35" i="22"/>
  <c r="P36" i="22"/>
  <c r="Q36" i="22"/>
  <c r="P37" i="22"/>
  <c r="Q37" i="22"/>
  <c r="P38" i="22"/>
  <c r="Q38" i="22"/>
  <c r="P39" i="22"/>
  <c r="Q39" i="22"/>
  <c r="P40" i="22"/>
  <c r="Q40" i="22"/>
  <c r="P41" i="22"/>
  <c r="Q41" i="22"/>
  <c r="P42" i="22"/>
  <c r="Q42" i="22"/>
  <c r="P43" i="22"/>
  <c r="Q43" i="22"/>
  <c r="P44" i="22"/>
  <c r="Q44" i="22"/>
  <c r="P45" i="22"/>
  <c r="Q45" i="22"/>
  <c r="P46" i="22"/>
  <c r="Q46" i="22"/>
  <c r="P47" i="22"/>
  <c r="Q47" i="22"/>
  <c r="P48" i="22"/>
  <c r="Q48" i="22"/>
  <c r="P49" i="22"/>
  <c r="Q49" i="22"/>
  <c r="P50" i="22"/>
  <c r="Q50" i="22"/>
  <c r="P51" i="22"/>
  <c r="Q51" i="22"/>
  <c r="P52" i="22"/>
  <c r="Q52" i="22"/>
  <c r="P53" i="22"/>
  <c r="Q53" i="22"/>
  <c r="P54" i="22"/>
  <c r="Q54" i="22"/>
  <c r="P55" i="22"/>
  <c r="Q55" i="22"/>
  <c r="P56" i="22"/>
  <c r="Q56" i="22"/>
  <c r="P57" i="22"/>
  <c r="Q57" i="22"/>
  <c r="P58" i="22"/>
  <c r="P9" i="22"/>
  <c r="L27" i="21"/>
  <c r="F132" i="12"/>
  <c r="D125" i="12" s="1"/>
  <c r="F133" i="12"/>
  <c r="F134" i="12"/>
  <c r="O11" i="21"/>
  <c r="Q11" i="21" s="1"/>
  <c r="Q27" i="21" s="1"/>
  <c r="I5" i="27" s="1"/>
  <c r="O12" i="21"/>
  <c r="Q12" i="21"/>
  <c r="D149" i="12"/>
  <c r="M16" i="21"/>
  <c r="Q16" i="21"/>
  <c r="F168" i="12"/>
  <c r="F169" i="12"/>
  <c r="D161" i="12"/>
  <c r="K17" i="21"/>
  <c r="Q17" i="21" s="1"/>
  <c r="D173" i="12"/>
  <c r="K18" i="21"/>
  <c r="Q18" i="21"/>
  <c r="D184" i="12"/>
  <c r="M24" i="21"/>
  <c r="Q24" i="21" s="1"/>
  <c r="D195" i="12"/>
  <c r="K25" i="21"/>
  <c r="Q25" i="21"/>
  <c r="K26" i="21"/>
  <c r="Q26" i="21"/>
  <c r="G17" i="7"/>
  <c r="G18" i="7"/>
  <c r="D10" i="7"/>
  <c r="K10" i="21"/>
  <c r="Q10" i="21"/>
  <c r="P9" i="21"/>
  <c r="Q9" i="21"/>
  <c r="P10" i="21"/>
  <c r="P11" i="21"/>
  <c r="P12" i="21"/>
  <c r="P13" i="21"/>
  <c r="Q13" i="21"/>
  <c r="P14" i="21"/>
  <c r="Q14" i="21"/>
  <c r="P15" i="21"/>
  <c r="Q15" i="21"/>
  <c r="P16" i="21"/>
  <c r="P17" i="21"/>
  <c r="P18" i="21"/>
  <c r="P19" i="21"/>
  <c r="Q19" i="21"/>
  <c r="P20" i="21"/>
  <c r="Q20" i="21"/>
  <c r="P21" i="21"/>
  <c r="Q21" i="21"/>
  <c r="P22" i="21"/>
  <c r="Q22" i="21"/>
  <c r="P23" i="21"/>
  <c r="Q23" i="21"/>
  <c r="P24" i="21"/>
  <c r="P25" i="21"/>
  <c r="P26" i="21"/>
  <c r="D209" i="12"/>
  <c r="I213" i="12"/>
  <c r="C210" i="12"/>
  <c r="D198" i="12"/>
  <c r="I202" i="12"/>
  <c r="C199" i="12"/>
  <c r="D152" i="12"/>
  <c r="I156" i="12"/>
  <c r="C153" i="12"/>
  <c r="Q8" i="21"/>
  <c r="D10" i="12"/>
  <c r="K14" i="28"/>
  <c r="M14" i="28"/>
  <c r="Q14" i="28"/>
  <c r="K15" i="28"/>
  <c r="Q15" i="28"/>
  <c r="I16" i="28"/>
  <c r="D53" i="12"/>
  <c r="K16" i="28"/>
  <c r="D63" i="12"/>
  <c r="M16" i="28"/>
  <c r="Q16" i="28" s="1"/>
  <c r="D74" i="12"/>
  <c r="K17" i="28"/>
  <c r="D85" i="12"/>
  <c r="M17" i="28"/>
  <c r="Q17" i="28"/>
  <c r="Q18" i="28"/>
  <c r="O19" i="28"/>
  <c r="Q19" i="28"/>
  <c r="P10" i="28"/>
  <c r="Q10" i="28"/>
  <c r="P11" i="28"/>
  <c r="Q11" i="28"/>
  <c r="P12" i="28"/>
  <c r="Q12" i="28"/>
  <c r="P13" i="28"/>
  <c r="Q13" i="28"/>
  <c r="P14" i="28"/>
  <c r="P15" i="28"/>
  <c r="P16" i="28"/>
  <c r="P17" i="28"/>
  <c r="P18" i="28"/>
  <c r="P19" i="28"/>
  <c r="P20" i="28"/>
  <c r="Q20" i="28"/>
  <c r="P21" i="28"/>
  <c r="Q21" i="28"/>
  <c r="P22" i="28"/>
  <c r="Q22" i="28"/>
  <c r="P23" i="28"/>
  <c r="Q23" i="28"/>
  <c r="P24" i="28"/>
  <c r="Q24" i="28"/>
  <c r="P25" i="28"/>
  <c r="Q25" i="28"/>
  <c r="P26" i="28"/>
  <c r="Q26" i="28"/>
  <c r="P27" i="28"/>
  <c r="Q27" i="28"/>
  <c r="P28" i="28"/>
  <c r="Q28" i="28"/>
  <c r="P29" i="28"/>
  <c r="Q29" i="28"/>
  <c r="P30" i="28"/>
  <c r="Q30" i="28"/>
  <c r="P31" i="28"/>
  <c r="Q31" i="28"/>
  <c r="P32" i="28"/>
  <c r="Q32" i="28"/>
  <c r="P33" i="28"/>
  <c r="Q33" i="28"/>
  <c r="P34" i="28"/>
  <c r="Q34" i="28"/>
  <c r="P35" i="28"/>
  <c r="Q35" i="28"/>
  <c r="P36" i="28"/>
  <c r="Q36" i="28"/>
  <c r="P9" i="28"/>
  <c r="Q9" i="28"/>
  <c r="Q73" i="50"/>
  <c r="P73" i="50"/>
  <c r="Q72" i="50"/>
  <c r="P72" i="50"/>
  <c r="Q71" i="50"/>
  <c r="P71" i="50"/>
  <c r="Q70" i="50"/>
  <c r="P70" i="50"/>
  <c r="Q69" i="50"/>
  <c r="P69" i="50"/>
  <c r="Q68" i="50"/>
  <c r="P68" i="50"/>
  <c r="Q67" i="50"/>
  <c r="P67" i="50"/>
  <c r="Q66" i="50"/>
  <c r="P66" i="50"/>
  <c r="Q65" i="50"/>
  <c r="P65" i="50"/>
  <c r="Q64" i="50"/>
  <c r="P64" i="50"/>
  <c r="Q63" i="50"/>
  <c r="P63" i="50"/>
  <c r="Q62" i="50"/>
  <c r="P62" i="50"/>
  <c r="Q61" i="50"/>
  <c r="P61" i="50"/>
  <c r="Q60" i="50"/>
  <c r="P60" i="50"/>
  <c r="Q59" i="50"/>
  <c r="P59" i="50"/>
  <c r="Q58" i="50"/>
  <c r="P58" i="50"/>
  <c r="Q57" i="50"/>
  <c r="P57" i="50"/>
  <c r="Q56" i="50"/>
  <c r="P56" i="50"/>
  <c r="Q55" i="50"/>
  <c r="P55" i="50"/>
  <c r="Q54" i="50"/>
  <c r="P54" i="50"/>
  <c r="Q53" i="50"/>
  <c r="P53" i="50"/>
  <c r="Q52" i="50"/>
  <c r="P52" i="50"/>
  <c r="Q51" i="50"/>
  <c r="P51" i="50"/>
  <c r="Q50" i="50"/>
  <c r="P50" i="50"/>
  <c r="Q49" i="50"/>
  <c r="P49" i="50"/>
  <c r="Q48" i="50"/>
  <c r="P48" i="50"/>
  <c r="Q47" i="50"/>
  <c r="P47" i="50"/>
  <c r="Q46" i="50"/>
  <c r="P46" i="50"/>
  <c r="Q45" i="50"/>
  <c r="P45" i="50"/>
  <c r="Q44" i="50"/>
  <c r="P44" i="50"/>
  <c r="Q43" i="50"/>
  <c r="P43" i="50"/>
  <c r="Q42" i="50"/>
  <c r="P42" i="50"/>
  <c r="Q41" i="50"/>
  <c r="P41" i="50"/>
  <c r="Q40" i="50"/>
  <c r="P40" i="50"/>
  <c r="Q39" i="50"/>
  <c r="P39" i="50"/>
  <c r="Q38" i="50"/>
  <c r="P38" i="50"/>
  <c r="Q37" i="50"/>
  <c r="P37" i="50"/>
  <c r="Q36" i="50"/>
  <c r="P36" i="50"/>
  <c r="Q35" i="50"/>
  <c r="P35" i="50"/>
  <c r="Q34" i="50"/>
  <c r="P34" i="50"/>
  <c r="Q33" i="50"/>
  <c r="P33" i="50"/>
  <c r="Q32" i="50"/>
  <c r="P32" i="50"/>
  <c r="Q31" i="50"/>
  <c r="P31" i="50"/>
  <c r="Q30" i="50"/>
  <c r="P30" i="50"/>
  <c r="Q29" i="50"/>
  <c r="P29" i="50"/>
  <c r="Q28" i="50"/>
  <c r="P28" i="50"/>
  <c r="Q27" i="50"/>
  <c r="P27" i="50"/>
  <c r="Q26" i="50"/>
  <c r="P26" i="50"/>
  <c r="Q25" i="50"/>
  <c r="P25" i="50"/>
  <c r="Q24" i="50"/>
  <c r="P24" i="50"/>
  <c r="D604" i="12"/>
  <c r="Q8" i="44"/>
  <c r="P9" i="44"/>
  <c r="Q9" i="44"/>
  <c r="P10" i="44"/>
  <c r="Q10" i="44"/>
  <c r="P11" i="44"/>
  <c r="Q11" i="44"/>
  <c r="P12" i="44"/>
  <c r="Q12" i="44"/>
  <c r="P13" i="44"/>
  <c r="Q13" i="44"/>
  <c r="P14" i="44"/>
  <c r="Q14" i="44"/>
  <c r="P15" i="44"/>
  <c r="Q15" i="44"/>
  <c r="P16" i="44"/>
  <c r="Q16" i="44"/>
  <c r="P17" i="44"/>
  <c r="Q17" i="44"/>
  <c r="P18" i="44"/>
  <c r="Q18" i="44"/>
  <c r="P19" i="44"/>
  <c r="Q19" i="44"/>
  <c r="P20" i="44"/>
  <c r="Q20" i="44"/>
  <c r="P21" i="44"/>
  <c r="Q21" i="44"/>
  <c r="P22" i="44"/>
  <c r="Q22" i="44"/>
  <c r="P8" i="44"/>
  <c r="P21" i="48"/>
  <c r="Q8" i="23"/>
  <c r="H13" i="47"/>
  <c r="I13" i="47"/>
  <c r="J13" i="47"/>
  <c r="K13" i="47"/>
  <c r="L13" i="47"/>
  <c r="M13" i="47"/>
  <c r="N13" i="47"/>
  <c r="O13" i="47"/>
  <c r="J27" i="21"/>
  <c r="D786" i="12"/>
  <c r="C787" i="12"/>
  <c r="I790" i="12"/>
  <c r="I791" i="12"/>
  <c r="I792" i="12"/>
  <c r="D822" i="12"/>
  <c r="I1519" i="12"/>
  <c r="C1516" i="12"/>
  <c r="C80" i="10"/>
  <c r="Q17" i="34"/>
  <c r="P17" i="34"/>
  <c r="C1505" i="12"/>
  <c r="I1508" i="12"/>
  <c r="I1496" i="12"/>
  <c r="D1492" i="12"/>
  <c r="C1493" i="12"/>
  <c r="D1480" i="12"/>
  <c r="C1481" i="12"/>
  <c r="D1468" i="12"/>
  <c r="I1484" i="12"/>
  <c r="I1472" i="12"/>
  <c r="C1469" i="12"/>
  <c r="D1457" i="12"/>
  <c r="C1458" i="12"/>
  <c r="I1461" i="12"/>
  <c r="D1444" i="12"/>
  <c r="C1445" i="12"/>
  <c r="D1432" i="12"/>
  <c r="C1433" i="12"/>
  <c r="I1448" i="12"/>
  <c r="I1436" i="12"/>
  <c r="D1421" i="12"/>
  <c r="C1422" i="12"/>
  <c r="D1409" i="12"/>
  <c r="C1410" i="12"/>
  <c r="I1425" i="12"/>
  <c r="I1413" i="12"/>
  <c r="D1398" i="12"/>
  <c r="C1399" i="12"/>
  <c r="I1402" i="12"/>
  <c r="D1386" i="12"/>
  <c r="C1387" i="12"/>
  <c r="I1390" i="12"/>
  <c r="I57" i="10"/>
  <c r="I58" i="10"/>
  <c r="F57" i="10"/>
  <c r="I55" i="10"/>
  <c r="I56" i="10"/>
  <c r="F55" i="10"/>
  <c r="F56" i="10"/>
  <c r="O32" i="31"/>
  <c r="K32" i="31"/>
  <c r="I32" i="31"/>
  <c r="H32" i="31"/>
  <c r="J32" i="31"/>
  <c r="L32" i="31"/>
  <c r="N32" i="31"/>
  <c r="M32" i="31"/>
  <c r="F27" i="9"/>
  <c r="I27" i="9"/>
  <c r="I26" i="9"/>
  <c r="F26" i="9"/>
  <c r="I25" i="9"/>
  <c r="F25" i="9"/>
  <c r="D1042" i="12"/>
  <c r="I1026" i="12"/>
  <c r="I1025" i="12"/>
  <c r="I1024" i="12"/>
  <c r="I1023" i="12"/>
  <c r="D1019" i="12"/>
  <c r="I1012" i="12"/>
  <c r="I1001" i="12"/>
  <c r="I989" i="12"/>
  <c r="D1008" i="12"/>
  <c r="D997" i="12"/>
  <c r="D985" i="12"/>
  <c r="I977" i="12"/>
  <c r="I976" i="12"/>
  <c r="I975" i="12"/>
  <c r="I963" i="12"/>
  <c r="I962" i="12"/>
  <c r="I951" i="12"/>
  <c r="I950" i="12"/>
  <c r="D971" i="12"/>
  <c r="D958" i="12"/>
  <c r="D946" i="12"/>
  <c r="I908" i="12"/>
  <c r="I907" i="12"/>
  <c r="I896" i="12"/>
  <c r="I895" i="12"/>
  <c r="I884" i="12"/>
  <c r="I883" i="12"/>
  <c r="D903" i="12"/>
  <c r="D891" i="12"/>
  <c r="D879" i="12"/>
  <c r="I873" i="12"/>
  <c r="I872" i="12"/>
  <c r="I861" i="12"/>
  <c r="I849" i="12"/>
  <c r="I848" i="12"/>
  <c r="I847" i="12"/>
  <c r="I846" i="12"/>
  <c r="I845" i="12"/>
  <c r="I844" i="12"/>
  <c r="I843" i="12"/>
  <c r="D868" i="12"/>
  <c r="D857" i="12"/>
  <c r="D839" i="12"/>
  <c r="I831" i="12"/>
  <c r="I830" i="12"/>
  <c r="I829" i="12"/>
  <c r="I828" i="12"/>
  <c r="I827" i="12"/>
  <c r="I826" i="12"/>
  <c r="I815" i="12"/>
  <c r="I814" i="12"/>
  <c r="I813" i="12"/>
  <c r="I812" i="12"/>
  <c r="I811" i="12"/>
  <c r="I810" i="12"/>
  <c r="I809" i="12"/>
  <c r="I808" i="12"/>
  <c r="I807" i="12"/>
  <c r="I806" i="12"/>
  <c r="I805" i="12"/>
  <c r="I804" i="12"/>
  <c r="I803" i="12"/>
  <c r="I802" i="12"/>
  <c r="I801" i="12"/>
  <c r="I800" i="12"/>
  <c r="I799" i="12"/>
  <c r="I798" i="12"/>
  <c r="I797" i="12"/>
  <c r="I796" i="12"/>
  <c r="I795" i="12"/>
  <c r="I794" i="12"/>
  <c r="I793" i="12"/>
  <c r="I779" i="12"/>
  <c r="I778" i="12"/>
  <c r="I777" i="12"/>
  <c r="I766" i="12"/>
  <c r="I765" i="12"/>
  <c r="I764" i="12"/>
  <c r="I742" i="12"/>
  <c r="I741" i="12"/>
  <c r="I740" i="12"/>
  <c r="I739" i="12"/>
  <c r="I738" i="12"/>
  <c r="I737" i="12"/>
  <c r="I736" i="12"/>
  <c r="I735" i="12"/>
  <c r="I734" i="12"/>
  <c r="I733" i="12"/>
  <c r="I732" i="12"/>
  <c r="I731" i="12"/>
  <c r="I730" i="12"/>
  <c r="I729" i="12"/>
  <c r="I728" i="12"/>
  <c r="I727" i="12"/>
  <c r="I726" i="12"/>
  <c r="I725" i="12"/>
  <c r="I724" i="12"/>
  <c r="I723" i="12"/>
  <c r="I722" i="12"/>
  <c r="I721" i="12"/>
  <c r="I720" i="12"/>
  <c r="I719" i="12"/>
  <c r="I718" i="12"/>
  <c r="I1035" i="12"/>
  <c r="I1034" i="12"/>
  <c r="I1033" i="12"/>
  <c r="I1032" i="12"/>
  <c r="I1031" i="12"/>
  <c r="I1030" i="12"/>
  <c r="I1029" i="12"/>
  <c r="I1028" i="12"/>
  <c r="I1027" i="12"/>
  <c r="I717" i="12"/>
  <c r="I716" i="12"/>
  <c r="I715" i="12"/>
  <c r="I611" i="12"/>
  <c r="D607" i="12"/>
  <c r="I648" i="12"/>
  <c r="I649" i="12"/>
  <c r="I650" i="12"/>
  <c r="I651" i="12"/>
  <c r="I652" i="12"/>
  <c r="I653" i="12"/>
  <c r="I654" i="12"/>
  <c r="I655" i="12"/>
  <c r="I656" i="12"/>
  <c r="I657" i="12"/>
  <c r="I658" i="12"/>
  <c r="I659" i="12"/>
  <c r="I660" i="12"/>
  <c r="I661" i="12"/>
  <c r="I662" i="12"/>
  <c r="I663" i="12"/>
  <c r="I664" i="12"/>
  <c r="I665" i="12"/>
  <c r="I666" i="12"/>
  <c r="I667" i="12"/>
  <c r="I668" i="12"/>
  <c r="I669" i="12"/>
  <c r="I670" i="12"/>
  <c r="I671" i="12"/>
  <c r="I672" i="12"/>
  <c r="I673" i="12"/>
  <c r="I674" i="12"/>
  <c r="I675" i="12"/>
  <c r="I630" i="12"/>
  <c r="I631" i="12"/>
  <c r="I632" i="12"/>
  <c r="I633" i="12"/>
  <c r="I634" i="12"/>
  <c r="I635" i="12"/>
  <c r="I636" i="12"/>
  <c r="I637" i="12"/>
  <c r="I638" i="12"/>
  <c r="I639" i="12"/>
  <c r="I640" i="12"/>
  <c r="I641" i="12"/>
  <c r="I642" i="12"/>
  <c r="I643" i="12"/>
  <c r="I644" i="12"/>
  <c r="I645" i="12"/>
  <c r="I646" i="12"/>
  <c r="I647" i="12"/>
  <c r="I612" i="12"/>
  <c r="I613" i="12"/>
  <c r="I614" i="12"/>
  <c r="I615" i="12"/>
  <c r="I616" i="12"/>
  <c r="I617" i="12"/>
  <c r="I618" i="12"/>
  <c r="I619" i="12"/>
  <c r="I620" i="12"/>
  <c r="I621" i="12"/>
  <c r="I622" i="12"/>
  <c r="I623" i="12"/>
  <c r="I624" i="12"/>
  <c r="I625" i="12"/>
  <c r="I626" i="12"/>
  <c r="I627" i="12"/>
  <c r="I628" i="12"/>
  <c r="I629" i="12"/>
  <c r="I53" i="10"/>
  <c r="I54" i="10"/>
  <c r="F54" i="10"/>
  <c r="F53" i="10"/>
  <c r="I52" i="10"/>
  <c r="F52" i="10"/>
  <c r="I51" i="10"/>
  <c r="F51" i="10"/>
  <c r="I50" i="10"/>
  <c r="F50" i="10"/>
  <c r="I49" i="10"/>
  <c r="F49" i="10"/>
  <c r="I48" i="10"/>
  <c r="F48" i="10"/>
  <c r="I47" i="10"/>
  <c r="F47" i="10"/>
  <c r="D41" i="10"/>
  <c r="I34" i="10"/>
  <c r="F34" i="10"/>
  <c r="D28" i="10"/>
  <c r="I21" i="10"/>
  <c r="F21" i="10"/>
  <c r="I20" i="10"/>
  <c r="F20" i="10"/>
  <c r="I19" i="10"/>
  <c r="D13" i="10"/>
  <c r="I24" i="9"/>
  <c r="F24" i="9"/>
  <c r="I23" i="9"/>
  <c r="F23" i="9"/>
  <c r="I22" i="9"/>
  <c r="F22" i="9"/>
  <c r="I21" i="9"/>
  <c r="F21" i="9"/>
  <c r="I20" i="9"/>
  <c r="F20" i="9"/>
  <c r="I19" i="9"/>
  <c r="F19" i="9"/>
  <c r="I18" i="9"/>
  <c r="F18" i="9"/>
  <c r="I17" i="9"/>
  <c r="F17" i="9"/>
  <c r="D13" i="9"/>
  <c r="I537" i="12"/>
  <c r="I538" i="12"/>
  <c r="I539" i="12"/>
  <c r="I540" i="12"/>
  <c r="D532" i="12"/>
  <c r="I521" i="12"/>
  <c r="I522" i="12"/>
  <c r="I523" i="12"/>
  <c r="I524" i="12"/>
  <c r="I525" i="12"/>
  <c r="D512" i="12"/>
  <c r="I491" i="12"/>
  <c r="I492" i="12"/>
  <c r="I493" i="12"/>
  <c r="I494" i="12"/>
  <c r="I495" i="12"/>
  <c r="I496" i="12"/>
  <c r="I497" i="12"/>
  <c r="I498" i="12"/>
  <c r="I499" i="12"/>
  <c r="I500" i="12"/>
  <c r="I501" i="12"/>
  <c r="I502" i="12"/>
  <c r="I503" i="12"/>
  <c r="I504" i="12"/>
  <c r="I505" i="12"/>
  <c r="D486" i="12"/>
  <c r="I473" i="12"/>
  <c r="I474" i="12"/>
  <c r="I475" i="12"/>
  <c r="I476" i="12"/>
  <c r="I477" i="12"/>
  <c r="I478" i="12"/>
  <c r="I460" i="12"/>
  <c r="I461" i="12"/>
  <c r="I462" i="12"/>
  <c r="I463" i="12"/>
  <c r="I464" i="12"/>
  <c r="I465" i="12"/>
  <c r="I466" i="12"/>
  <c r="I467" i="12"/>
  <c r="I468" i="12"/>
  <c r="I469" i="12"/>
  <c r="I470" i="12"/>
  <c r="I471" i="12"/>
  <c r="I472" i="12"/>
  <c r="I454" i="12"/>
  <c r="I455" i="12"/>
  <c r="I456" i="12"/>
  <c r="I457" i="12"/>
  <c r="I458" i="12"/>
  <c r="I459" i="12"/>
  <c r="I447" i="12"/>
  <c r="I448" i="12"/>
  <c r="I449" i="12"/>
  <c r="I450" i="12"/>
  <c r="I451" i="12"/>
  <c r="I452" i="12"/>
  <c r="I453" i="12"/>
  <c r="I435" i="12"/>
  <c r="I436" i="12"/>
  <c r="I437" i="12"/>
  <c r="I438" i="12"/>
  <c r="I439" i="12"/>
  <c r="I440" i="12"/>
  <c r="I441" i="12"/>
  <c r="I442" i="12"/>
  <c r="I443" i="12"/>
  <c r="I444" i="12"/>
  <c r="I445" i="12"/>
  <c r="I446" i="12"/>
  <c r="I421" i="12"/>
  <c r="I422" i="12"/>
  <c r="I423" i="12"/>
  <c r="I424" i="12"/>
  <c r="I425" i="12"/>
  <c r="I426" i="12"/>
  <c r="I427" i="12"/>
  <c r="I428" i="12"/>
  <c r="I429" i="12"/>
  <c r="I430" i="12"/>
  <c r="I431" i="12"/>
  <c r="I432" i="12"/>
  <c r="I433" i="12"/>
  <c r="I434" i="12"/>
  <c r="I402" i="12"/>
  <c r="I403" i="12"/>
  <c r="I404" i="12"/>
  <c r="I405" i="12"/>
  <c r="I406" i="12"/>
  <c r="I407" i="12"/>
  <c r="I408" i="12"/>
  <c r="I409" i="12"/>
  <c r="I410" i="12"/>
  <c r="I411" i="12"/>
  <c r="I412" i="12"/>
  <c r="I413" i="12"/>
  <c r="I414" i="12"/>
  <c r="I415" i="12"/>
  <c r="I416" i="12"/>
  <c r="I417" i="12"/>
  <c r="I418" i="12"/>
  <c r="I419" i="12"/>
  <c r="I420" i="12"/>
  <c r="D394" i="12"/>
  <c r="I386" i="12"/>
  <c r="I381" i="12"/>
  <c r="I382" i="12"/>
  <c r="I383" i="12"/>
  <c r="I384" i="12"/>
  <c r="I385" i="12"/>
  <c r="I363" i="12"/>
  <c r="I364" i="12"/>
  <c r="I365" i="12"/>
  <c r="I366" i="12"/>
  <c r="I367" i="12"/>
  <c r="I368" i="12"/>
  <c r="I369" i="12"/>
  <c r="I370" i="12"/>
  <c r="I371" i="12"/>
  <c r="I372" i="12"/>
  <c r="I373" i="12"/>
  <c r="I374" i="12"/>
  <c r="I375" i="12"/>
  <c r="I376" i="12"/>
  <c r="I377" i="12"/>
  <c r="I378" i="12"/>
  <c r="I379" i="12"/>
  <c r="I380" i="12"/>
  <c r="I354" i="12"/>
  <c r="I355" i="12"/>
  <c r="I356" i="12"/>
  <c r="I357" i="12"/>
  <c r="I358" i="12"/>
  <c r="I359" i="12"/>
  <c r="I360" i="12"/>
  <c r="I361" i="12"/>
  <c r="I362" i="12"/>
  <c r="D349" i="12"/>
  <c r="P77" i="24"/>
  <c r="P78" i="24"/>
  <c r="P79" i="24"/>
  <c r="P80" i="24"/>
  <c r="P81" i="24"/>
  <c r="D156" i="8"/>
  <c r="J160" i="8"/>
  <c r="C157" i="8"/>
  <c r="D153" i="8"/>
  <c r="D134" i="8"/>
  <c r="D336" i="12"/>
  <c r="I340" i="12"/>
  <c r="I329" i="12"/>
  <c r="D325" i="12"/>
  <c r="D311" i="12"/>
  <c r="O17" i="45"/>
  <c r="Q17" i="45"/>
  <c r="Q8" i="45"/>
  <c r="Q9" i="45"/>
  <c r="Q10" i="45"/>
  <c r="Q11" i="45"/>
  <c r="Q12" i="45"/>
  <c r="Q13" i="45"/>
  <c r="Q14" i="45"/>
  <c r="Q15" i="45"/>
  <c r="Q16" i="45"/>
  <c r="P8" i="45"/>
  <c r="P9" i="45"/>
  <c r="P10" i="45"/>
  <c r="P11" i="45"/>
  <c r="P12" i="45"/>
  <c r="P13" i="45"/>
  <c r="P14" i="45"/>
  <c r="P15" i="45"/>
  <c r="P16" i="45"/>
  <c r="P17" i="45"/>
  <c r="P18" i="45"/>
  <c r="P19" i="45"/>
  <c r="Q7" i="45"/>
  <c r="P7" i="45"/>
  <c r="I318" i="12"/>
  <c r="D314" i="12"/>
  <c r="P28" i="30"/>
  <c r="Q28" i="30"/>
  <c r="I305" i="12"/>
  <c r="D301" i="12"/>
  <c r="I294" i="12"/>
  <c r="I293" i="12"/>
  <c r="P13" i="30"/>
  <c r="P14" i="30"/>
  <c r="P15" i="30"/>
  <c r="P16" i="30"/>
  <c r="P17" i="30"/>
  <c r="P18" i="30"/>
  <c r="P19" i="30"/>
  <c r="P20" i="30"/>
  <c r="P21" i="30"/>
  <c r="P22" i="30"/>
  <c r="P23" i="30"/>
  <c r="P24" i="30"/>
  <c r="P25" i="30"/>
  <c r="P26" i="30"/>
  <c r="I281" i="12"/>
  <c r="I280" i="12"/>
  <c r="D276" i="12"/>
  <c r="C277" i="12"/>
  <c r="D289" i="12"/>
  <c r="P8" i="29"/>
  <c r="J43" i="7"/>
  <c r="E43" i="7"/>
  <c r="J42" i="7"/>
  <c r="J31" i="7"/>
  <c r="E31" i="7"/>
  <c r="J30" i="7"/>
  <c r="D38" i="7"/>
  <c r="D26" i="7"/>
  <c r="I256" i="12"/>
  <c r="I255" i="12"/>
  <c r="I254" i="12"/>
  <c r="I253" i="12"/>
  <c r="I239" i="12"/>
  <c r="I238" i="12"/>
  <c r="D234" i="12"/>
  <c r="I227" i="12"/>
  <c r="I226" i="12"/>
  <c r="D222" i="12"/>
  <c r="D187" i="12"/>
  <c r="I191" i="12"/>
  <c r="D176" i="12"/>
  <c r="D164" i="12"/>
  <c r="I169" i="12"/>
  <c r="I168" i="12"/>
  <c r="I145" i="12"/>
  <c r="E145" i="12"/>
  <c r="D141" i="12"/>
  <c r="I134" i="12"/>
  <c r="I133" i="12"/>
  <c r="I132" i="12"/>
  <c r="D128" i="12"/>
  <c r="P8" i="21"/>
  <c r="J18" i="7"/>
  <c r="J17" i="7"/>
  <c r="D13" i="7"/>
  <c r="D122" i="8"/>
  <c r="D111" i="8"/>
  <c r="J126" i="8"/>
  <c r="D119" i="8"/>
  <c r="K36" i="28"/>
  <c r="J115" i="8"/>
  <c r="D108" i="8"/>
  <c r="I36" i="28"/>
  <c r="D100" i="8"/>
  <c r="D89" i="8"/>
  <c r="J104" i="8"/>
  <c r="D97" i="8"/>
  <c r="K35" i="28"/>
  <c r="J93" i="8"/>
  <c r="D86" i="8"/>
  <c r="I35" i="28"/>
  <c r="D78" i="8"/>
  <c r="D67" i="8"/>
  <c r="J82" i="8"/>
  <c r="D75" i="8"/>
  <c r="K31" i="28"/>
  <c r="J71" i="8"/>
  <c r="D64" i="8"/>
  <c r="I31" i="28"/>
  <c r="D56" i="8"/>
  <c r="J60" i="8"/>
  <c r="D53" i="8"/>
  <c r="K30" i="28"/>
  <c r="D45" i="8"/>
  <c r="J49" i="8"/>
  <c r="D42" i="8"/>
  <c r="I30" i="28"/>
  <c r="D34" i="8"/>
  <c r="D23" i="8"/>
  <c r="D13" i="8"/>
  <c r="D112" i="12"/>
  <c r="C113" i="12"/>
  <c r="I116" i="12"/>
  <c r="D100" i="12"/>
  <c r="D88" i="12"/>
  <c r="D77" i="12"/>
  <c r="C78" i="12"/>
  <c r="I81" i="12"/>
  <c r="D66" i="12"/>
  <c r="D56" i="12"/>
  <c r="D45" i="12"/>
  <c r="D34" i="12"/>
  <c r="D23" i="12"/>
  <c r="D13" i="12"/>
  <c r="H47" i="28"/>
  <c r="D145" i="8"/>
  <c r="C146" i="8"/>
  <c r="J149" i="8"/>
  <c r="D142" i="8"/>
  <c r="J138" i="8"/>
  <c r="C135" i="8"/>
  <c r="D131" i="8"/>
  <c r="J38" i="8"/>
  <c r="D31" i="8"/>
  <c r="K29" i="28"/>
  <c r="O75" i="50"/>
  <c r="N75" i="50"/>
  <c r="M75" i="50"/>
  <c r="J75" i="50"/>
  <c r="I75" i="50"/>
  <c r="H75" i="50"/>
  <c r="P75" i="50"/>
  <c r="N71" i="49"/>
  <c r="M71" i="49"/>
  <c r="L71" i="49"/>
  <c r="J71" i="49"/>
  <c r="I71" i="49"/>
  <c r="H71" i="49"/>
  <c r="Q70" i="49"/>
  <c r="P70" i="49"/>
  <c r="Q69" i="49"/>
  <c r="P69" i="49"/>
  <c r="Q64" i="49"/>
  <c r="P64" i="49"/>
  <c r="Q63" i="49"/>
  <c r="P63" i="49"/>
  <c r="Q51" i="49"/>
  <c r="P51" i="49"/>
  <c r="Q50" i="49"/>
  <c r="P50" i="49"/>
  <c r="Q49" i="49"/>
  <c r="P49" i="49"/>
  <c r="Q48" i="49"/>
  <c r="P48" i="49"/>
  <c r="Q36" i="49"/>
  <c r="P36" i="49"/>
  <c r="Q31" i="49"/>
  <c r="P31" i="49"/>
  <c r="Q30" i="49"/>
  <c r="P30" i="49"/>
  <c r="Q29" i="49"/>
  <c r="P29" i="49"/>
  <c r="Q28" i="49"/>
  <c r="P28" i="49"/>
  <c r="Q27" i="49"/>
  <c r="P27" i="49"/>
  <c r="Q26" i="49"/>
  <c r="P26" i="49"/>
  <c r="Q25" i="49"/>
  <c r="P25" i="49"/>
  <c r="Q24" i="49"/>
  <c r="P24" i="49"/>
  <c r="Q19" i="49"/>
  <c r="P19" i="49"/>
  <c r="Q18" i="49"/>
  <c r="P18" i="49"/>
  <c r="Q17" i="49"/>
  <c r="P17" i="49"/>
  <c r="Q16" i="49"/>
  <c r="P16" i="49"/>
  <c r="Q15" i="49"/>
  <c r="P15" i="49"/>
  <c r="Q14" i="49"/>
  <c r="P14" i="49"/>
  <c r="P71" i="49"/>
  <c r="O29" i="34"/>
  <c r="N29" i="34"/>
  <c r="L29" i="34"/>
  <c r="J29" i="34"/>
  <c r="I29" i="34"/>
  <c r="H29" i="34"/>
  <c r="Q28" i="34"/>
  <c r="P28" i="34"/>
  <c r="Q27" i="34"/>
  <c r="P27" i="34"/>
  <c r="Q26" i="34"/>
  <c r="P26" i="34"/>
  <c r="Q25" i="34"/>
  <c r="P25" i="34"/>
  <c r="Q24" i="34"/>
  <c r="P24" i="34"/>
  <c r="Q23" i="34"/>
  <c r="P23" i="34"/>
  <c r="Q22" i="34"/>
  <c r="P22" i="34"/>
  <c r="Q21" i="34"/>
  <c r="P21" i="34"/>
  <c r="Q20" i="34"/>
  <c r="P20" i="34"/>
  <c r="Q16" i="34"/>
  <c r="P16" i="34"/>
  <c r="Q15" i="34"/>
  <c r="P15" i="34"/>
  <c r="Q14" i="34"/>
  <c r="P14" i="34"/>
  <c r="Q13" i="34"/>
  <c r="P13" i="34"/>
  <c r="Q12" i="34"/>
  <c r="P12" i="34"/>
  <c r="Q11" i="34"/>
  <c r="P11" i="34"/>
  <c r="Q10" i="34"/>
  <c r="P10" i="34"/>
  <c r="N39" i="46"/>
  <c r="M39" i="46"/>
  <c r="L39" i="46"/>
  <c r="K39" i="46"/>
  <c r="J39" i="46"/>
  <c r="I39" i="46"/>
  <c r="H39" i="46"/>
  <c r="Q38" i="46"/>
  <c r="P38" i="46"/>
  <c r="Q37" i="46"/>
  <c r="P37" i="46"/>
  <c r="Q36" i="46"/>
  <c r="P36" i="46"/>
  <c r="Q35" i="46"/>
  <c r="P35" i="46"/>
  <c r="Q34" i="46"/>
  <c r="P34" i="46"/>
  <c r="Q33" i="46"/>
  <c r="P33" i="46"/>
  <c r="Q32" i="46"/>
  <c r="P32" i="46"/>
  <c r="Q31" i="46"/>
  <c r="P31" i="46"/>
  <c r="Q30" i="46"/>
  <c r="P30" i="46"/>
  <c r="Q29" i="46"/>
  <c r="P29" i="46"/>
  <c r="Q28" i="46"/>
  <c r="P28" i="46"/>
  <c r="Q27" i="46"/>
  <c r="P27" i="46"/>
  <c r="Q26" i="46"/>
  <c r="P26" i="46"/>
  <c r="Q25" i="46"/>
  <c r="P25" i="46"/>
  <c r="Q24" i="46"/>
  <c r="P24" i="46"/>
  <c r="Q23" i="46"/>
  <c r="P23" i="46"/>
  <c r="Q22" i="46"/>
  <c r="P22" i="46"/>
  <c r="Q21" i="46"/>
  <c r="P21" i="46"/>
  <c r="Q20" i="46"/>
  <c r="P20" i="46"/>
  <c r="Q19" i="46"/>
  <c r="P19" i="46"/>
  <c r="Q18" i="46"/>
  <c r="P18" i="46"/>
  <c r="Q17" i="46"/>
  <c r="P17" i="46"/>
  <c r="Q16" i="46"/>
  <c r="P16" i="46"/>
  <c r="P32" i="31"/>
  <c r="O23" i="44"/>
  <c r="N23" i="44"/>
  <c r="M23" i="44"/>
  <c r="L23" i="44"/>
  <c r="K23" i="44"/>
  <c r="J23" i="44"/>
  <c r="I23" i="44"/>
  <c r="H23" i="44"/>
  <c r="N82" i="24"/>
  <c r="L82" i="24"/>
  <c r="J82" i="24"/>
  <c r="H82" i="24"/>
  <c r="Q81" i="24"/>
  <c r="Q80" i="24"/>
  <c r="Q79" i="24"/>
  <c r="Q78" i="24"/>
  <c r="Q77" i="24"/>
  <c r="Q14" i="24"/>
  <c r="P14" i="24"/>
  <c r="Q13" i="24"/>
  <c r="P13" i="24"/>
  <c r="Q12" i="24"/>
  <c r="P12" i="24"/>
  <c r="Q11" i="24"/>
  <c r="P11" i="24"/>
  <c r="Q10" i="24"/>
  <c r="P10" i="24"/>
  <c r="Q9" i="24"/>
  <c r="P9" i="24"/>
  <c r="O21" i="48"/>
  <c r="N21" i="48"/>
  <c r="M21" i="48"/>
  <c r="L21" i="48"/>
  <c r="K21" i="48"/>
  <c r="J21" i="48"/>
  <c r="I21" i="48"/>
  <c r="H21" i="48"/>
  <c r="N29" i="33"/>
  <c r="L29" i="33"/>
  <c r="J29" i="33"/>
  <c r="H29" i="33"/>
  <c r="M20" i="45"/>
  <c r="L20" i="45"/>
  <c r="K20" i="45"/>
  <c r="J20" i="45"/>
  <c r="O11" i="23"/>
  <c r="N11" i="23"/>
  <c r="M11" i="23"/>
  <c r="L11" i="23"/>
  <c r="K11" i="23"/>
  <c r="J11" i="23"/>
  <c r="I11" i="23"/>
  <c r="H11" i="23"/>
  <c r="N37" i="30"/>
  <c r="M37" i="30"/>
  <c r="L37" i="30"/>
  <c r="J37" i="30"/>
  <c r="H37" i="30"/>
  <c r="Q36" i="30"/>
  <c r="P36" i="30"/>
  <c r="Q35" i="30"/>
  <c r="P35" i="30"/>
  <c r="Q34" i="30"/>
  <c r="P34" i="30"/>
  <c r="Q33" i="30"/>
  <c r="P33" i="30"/>
  <c r="Q32" i="30"/>
  <c r="P32" i="30"/>
  <c r="Q31" i="30"/>
  <c r="P31" i="30"/>
  <c r="Q26" i="30"/>
  <c r="Q25" i="30"/>
  <c r="Q24" i="30"/>
  <c r="Q23" i="30"/>
  <c r="Q22" i="30"/>
  <c r="Q21" i="30"/>
  <c r="Q20" i="30"/>
  <c r="Q19" i="30"/>
  <c r="Q18" i="30"/>
  <c r="Q17" i="30"/>
  <c r="Q16" i="30"/>
  <c r="Q15" i="30"/>
  <c r="Q14" i="30"/>
  <c r="O12" i="29"/>
  <c r="N12" i="29"/>
  <c r="L12" i="29"/>
  <c r="K12" i="29"/>
  <c r="H12" i="29"/>
  <c r="N59" i="22"/>
  <c r="L59" i="22"/>
  <c r="H59" i="22"/>
  <c r="P27" i="21"/>
  <c r="N27" i="21"/>
  <c r="I27" i="21"/>
  <c r="H27" i="21"/>
  <c r="N47" i="28"/>
  <c r="L47" i="28"/>
  <c r="J47" i="28"/>
  <c r="Q46" i="28"/>
  <c r="P46" i="28"/>
  <c r="Q44" i="28"/>
  <c r="P44" i="28"/>
  <c r="Q43" i="28"/>
  <c r="P43" i="28"/>
  <c r="Q42" i="28"/>
  <c r="P42" i="28"/>
  <c r="Q41" i="28"/>
  <c r="P41" i="28"/>
  <c r="Q40" i="28"/>
  <c r="P40" i="28"/>
  <c r="Q39" i="28"/>
  <c r="P39" i="28"/>
  <c r="Q38" i="28"/>
  <c r="P38" i="28"/>
  <c r="Q37" i="28"/>
  <c r="P37" i="28"/>
  <c r="C13" i="42"/>
  <c r="S2" i="42"/>
  <c r="R2" i="42"/>
  <c r="J131" i="40"/>
  <c r="I131" i="40"/>
  <c r="F131" i="40"/>
  <c r="J130" i="40"/>
  <c r="I130" i="40"/>
  <c r="F130" i="40"/>
  <c r="J129" i="40"/>
  <c r="I129" i="40"/>
  <c r="F129" i="40"/>
  <c r="J128" i="40"/>
  <c r="I128" i="40"/>
  <c r="F128" i="40"/>
  <c r="J127" i="40"/>
  <c r="I127" i="40"/>
  <c r="F127" i="40"/>
  <c r="J126" i="40"/>
  <c r="I126" i="40"/>
  <c r="F126" i="40"/>
  <c r="J125" i="40"/>
  <c r="I125" i="40"/>
  <c r="F125" i="40"/>
  <c r="J124" i="40"/>
  <c r="I124" i="40"/>
  <c r="F124" i="40"/>
  <c r="J123" i="40"/>
  <c r="I123" i="40"/>
  <c r="F123" i="40"/>
  <c r="J122" i="40"/>
  <c r="I122" i="40"/>
  <c r="F122" i="40"/>
  <c r="J121" i="40"/>
  <c r="I121" i="40"/>
  <c r="F121" i="40"/>
  <c r="J120" i="40"/>
  <c r="I120" i="40"/>
  <c r="F120" i="40"/>
  <c r="J119" i="40"/>
  <c r="I119" i="40"/>
  <c r="F119" i="40"/>
  <c r="J118" i="40"/>
  <c r="I118" i="40"/>
  <c r="F118" i="40"/>
  <c r="J117" i="40"/>
  <c r="I117" i="40"/>
  <c r="F117" i="40"/>
  <c r="J116" i="40"/>
  <c r="I116" i="40"/>
  <c r="F116" i="40"/>
  <c r="J115" i="40"/>
  <c r="I115" i="40"/>
  <c r="F115" i="40"/>
  <c r="J114" i="40"/>
  <c r="I114" i="40"/>
  <c r="F114" i="40"/>
  <c r="J113" i="40"/>
  <c r="I113" i="40"/>
  <c r="F113" i="40"/>
  <c r="J112" i="40"/>
  <c r="I112" i="40"/>
  <c r="F112" i="40"/>
  <c r="J111" i="40"/>
  <c r="I111" i="40"/>
  <c r="F111" i="40"/>
  <c r="I110" i="40"/>
  <c r="F110" i="40"/>
  <c r="D103" i="40"/>
  <c r="C107" i="40"/>
  <c r="J100" i="40"/>
  <c r="I100" i="40"/>
  <c r="F100" i="40"/>
  <c r="J99" i="40"/>
  <c r="I99" i="40"/>
  <c r="F99" i="40"/>
  <c r="J98" i="40"/>
  <c r="I98" i="40"/>
  <c r="F98" i="40"/>
  <c r="J97" i="40"/>
  <c r="I97" i="40"/>
  <c r="F97" i="40"/>
  <c r="J96" i="40"/>
  <c r="I96" i="40"/>
  <c r="F96" i="40"/>
  <c r="J95" i="40"/>
  <c r="I95" i="40"/>
  <c r="F95" i="40"/>
  <c r="J94" i="40"/>
  <c r="I94" i="40"/>
  <c r="F94" i="40"/>
  <c r="J93" i="40"/>
  <c r="I93" i="40"/>
  <c r="F93" i="40"/>
  <c r="J92" i="40"/>
  <c r="I92" i="40"/>
  <c r="F92" i="40"/>
  <c r="J91" i="40"/>
  <c r="I91" i="40"/>
  <c r="F91" i="40"/>
  <c r="J90" i="40"/>
  <c r="I90" i="40"/>
  <c r="F90" i="40"/>
  <c r="J89" i="40"/>
  <c r="I89" i="40"/>
  <c r="F89" i="40"/>
  <c r="J88" i="40"/>
  <c r="I88" i="40"/>
  <c r="F88" i="40"/>
  <c r="J87" i="40"/>
  <c r="I87" i="40"/>
  <c r="F87" i="40"/>
  <c r="J86" i="40"/>
  <c r="I86" i="40"/>
  <c r="F86" i="40"/>
  <c r="J85" i="40"/>
  <c r="I85" i="40"/>
  <c r="F85" i="40"/>
  <c r="J84" i="40"/>
  <c r="I84" i="40"/>
  <c r="F84" i="40"/>
  <c r="J83" i="40"/>
  <c r="I83" i="40"/>
  <c r="F83" i="40"/>
  <c r="J82" i="40"/>
  <c r="I82" i="40"/>
  <c r="F82" i="40"/>
  <c r="J81" i="40"/>
  <c r="I81" i="40"/>
  <c r="F81" i="40"/>
  <c r="J80" i="40"/>
  <c r="I80" i="40"/>
  <c r="F80" i="40"/>
  <c r="I79" i="40"/>
  <c r="F79" i="40"/>
  <c r="C76" i="40"/>
  <c r="J69" i="40"/>
  <c r="I69" i="40"/>
  <c r="F69" i="40"/>
  <c r="J68" i="40"/>
  <c r="I68" i="40"/>
  <c r="F68" i="40"/>
  <c r="J67" i="40"/>
  <c r="I67" i="40"/>
  <c r="F67" i="40"/>
  <c r="J66" i="40"/>
  <c r="I66" i="40"/>
  <c r="F66" i="40"/>
  <c r="J65" i="40"/>
  <c r="I65" i="40"/>
  <c r="F65" i="40"/>
  <c r="J64" i="40"/>
  <c r="I64" i="40"/>
  <c r="F64" i="40"/>
  <c r="J63" i="40"/>
  <c r="I63" i="40"/>
  <c r="F63" i="40"/>
  <c r="J62" i="40"/>
  <c r="I62" i="40"/>
  <c r="F62" i="40"/>
  <c r="J61" i="40"/>
  <c r="I61" i="40"/>
  <c r="F61" i="40"/>
  <c r="J60" i="40"/>
  <c r="I60" i="40"/>
  <c r="F60" i="40"/>
  <c r="J59" i="40"/>
  <c r="I59" i="40"/>
  <c r="F59" i="40"/>
  <c r="J58" i="40"/>
  <c r="I58" i="40"/>
  <c r="F58" i="40"/>
  <c r="J57" i="40"/>
  <c r="I57" i="40"/>
  <c r="F57" i="40"/>
  <c r="J56" i="40"/>
  <c r="I56" i="40"/>
  <c r="F56" i="40"/>
  <c r="J55" i="40"/>
  <c r="I55" i="40"/>
  <c r="F55" i="40"/>
  <c r="J54" i="40"/>
  <c r="I54" i="40"/>
  <c r="F54" i="40"/>
  <c r="J53" i="40"/>
  <c r="I53" i="40"/>
  <c r="F53" i="40"/>
  <c r="J52" i="40"/>
  <c r="I52" i="40"/>
  <c r="F52" i="40"/>
  <c r="J51" i="40"/>
  <c r="I51" i="40"/>
  <c r="F51" i="40"/>
  <c r="J50" i="40"/>
  <c r="I50" i="40"/>
  <c r="F50" i="40"/>
  <c r="J49" i="40"/>
  <c r="I49" i="40"/>
  <c r="F49" i="40"/>
  <c r="I48" i="40"/>
  <c r="F48" i="40"/>
  <c r="C45" i="40"/>
  <c r="D41"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D10" i="40"/>
  <c r="J18" i="40"/>
  <c r="I18" i="40"/>
  <c r="F18" i="40"/>
  <c r="I17" i="40"/>
  <c r="F17" i="40"/>
  <c r="C14" i="40"/>
  <c r="S2" i="40"/>
  <c r="R2" i="40"/>
  <c r="I1046" i="12"/>
  <c r="C1043" i="12"/>
  <c r="M29" i="34"/>
  <c r="C1020" i="12"/>
  <c r="C1009" i="12"/>
  <c r="C998" i="12"/>
  <c r="C986" i="12"/>
  <c r="C972" i="12"/>
  <c r="C959" i="12"/>
  <c r="C947" i="12"/>
  <c r="C904" i="12"/>
  <c r="C892" i="12"/>
  <c r="C880" i="12"/>
  <c r="C869" i="12"/>
  <c r="C858" i="12"/>
  <c r="C840" i="12"/>
  <c r="C823" i="12"/>
  <c r="C774" i="12"/>
  <c r="C761" i="12"/>
  <c r="C712" i="12"/>
  <c r="C608" i="12"/>
  <c r="I536" i="12"/>
  <c r="C533" i="12"/>
  <c r="I520" i="12"/>
  <c r="I519" i="12"/>
  <c r="I518" i="12"/>
  <c r="I517" i="12"/>
  <c r="I516" i="12"/>
  <c r="C513" i="12"/>
  <c r="I490" i="12"/>
  <c r="C487" i="12"/>
  <c r="D483" i="12"/>
  <c r="I401" i="12"/>
  <c r="I400" i="12"/>
  <c r="I399" i="12"/>
  <c r="I398" i="12"/>
  <c r="C395" i="12"/>
  <c r="I353" i="12"/>
  <c r="C350" i="12"/>
  <c r="C337" i="12"/>
  <c r="D333" i="12"/>
  <c r="I19" i="45"/>
  <c r="Q19" i="45"/>
  <c r="D322" i="12"/>
  <c r="O18" i="45"/>
  <c r="Q18" i="45"/>
  <c r="C326" i="12"/>
  <c r="C315" i="12"/>
  <c r="C302" i="12"/>
  <c r="C290" i="12"/>
  <c r="I243" i="12"/>
  <c r="F243" i="12"/>
  <c r="I242" i="12"/>
  <c r="F242" i="12"/>
  <c r="C235" i="12"/>
  <c r="C223" i="12"/>
  <c r="C188" i="12"/>
  <c r="I180" i="12"/>
  <c r="C177" i="12"/>
  <c r="C165" i="12"/>
  <c r="C142" i="12"/>
  <c r="C129" i="12"/>
  <c r="I121" i="12"/>
  <c r="F121" i="12"/>
  <c r="I120" i="12"/>
  <c r="F120" i="12"/>
  <c r="I119" i="12"/>
  <c r="F119" i="12"/>
  <c r="I118" i="12"/>
  <c r="F118" i="12"/>
  <c r="I117" i="12"/>
  <c r="F117" i="12"/>
  <c r="I104" i="12"/>
  <c r="C101" i="12"/>
  <c r="I92" i="12"/>
  <c r="C89" i="12"/>
  <c r="I70" i="12"/>
  <c r="C67" i="12"/>
  <c r="I60" i="12"/>
  <c r="C57" i="12"/>
  <c r="I49" i="12"/>
  <c r="C46" i="12"/>
  <c r="I38" i="12"/>
  <c r="C35" i="12"/>
  <c r="I27" i="12"/>
  <c r="C24" i="12"/>
  <c r="I17" i="12"/>
  <c r="C14" i="12"/>
  <c r="S2" i="12"/>
  <c r="R2" i="12"/>
  <c r="J257" i="10"/>
  <c r="I257" i="10"/>
  <c r="F257" i="10"/>
  <c r="J256" i="10"/>
  <c r="I256" i="10"/>
  <c r="F256" i="10"/>
  <c r="J255" i="10"/>
  <c r="I255" i="10"/>
  <c r="F255" i="10"/>
  <c r="J254" i="10"/>
  <c r="I254" i="10"/>
  <c r="F254" i="10"/>
  <c r="J253" i="10"/>
  <c r="I253" i="10"/>
  <c r="F253" i="10"/>
  <c r="J252" i="10"/>
  <c r="I252" i="10"/>
  <c r="F252" i="10"/>
  <c r="J251" i="10"/>
  <c r="I251" i="10"/>
  <c r="F251" i="10"/>
  <c r="J250" i="10"/>
  <c r="I250" i="10"/>
  <c r="F250" i="10"/>
  <c r="J249" i="10"/>
  <c r="I249" i="10"/>
  <c r="F249" i="10"/>
  <c r="J248" i="10"/>
  <c r="I248" i="10"/>
  <c r="F248" i="10"/>
  <c r="J247" i="10"/>
  <c r="I247" i="10"/>
  <c r="F247" i="10"/>
  <c r="J246" i="10"/>
  <c r="I246" i="10"/>
  <c r="F246" i="10"/>
  <c r="J245" i="10"/>
  <c r="I245" i="10"/>
  <c r="E245" i="10"/>
  <c r="F245" i="10"/>
  <c r="I244" i="10"/>
  <c r="E244" i="10"/>
  <c r="F244" i="10"/>
  <c r="C241" i="10"/>
  <c r="J234" i="10"/>
  <c r="I234" i="10"/>
  <c r="F234" i="10"/>
  <c r="J233" i="10"/>
  <c r="I233" i="10"/>
  <c r="F233" i="10"/>
  <c r="J232" i="10"/>
  <c r="I232" i="10"/>
  <c r="F232" i="10"/>
  <c r="J231" i="10"/>
  <c r="I231" i="10"/>
  <c r="F231" i="10"/>
  <c r="J230" i="10"/>
  <c r="I230" i="10"/>
  <c r="F230" i="10"/>
  <c r="J229" i="10"/>
  <c r="I229" i="10"/>
  <c r="F229" i="10"/>
  <c r="J228" i="10"/>
  <c r="I228" i="10"/>
  <c r="F228" i="10"/>
  <c r="J227" i="10"/>
  <c r="I227" i="10"/>
  <c r="F227" i="10"/>
  <c r="J226" i="10"/>
  <c r="I226" i="10"/>
  <c r="F226" i="10"/>
  <c r="J225" i="10"/>
  <c r="I225" i="10"/>
  <c r="F225" i="10"/>
  <c r="J224" i="10"/>
  <c r="I224" i="10"/>
  <c r="F224" i="10"/>
  <c r="J223" i="10"/>
  <c r="I223" i="10"/>
  <c r="F223" i="10"/>
  <c r="J222" i="10"/>
  <c r="I222" i="10"/>
  <c r="E222" i="10"/>
  <c r="F222" i="10"/>
  <c r="I221" i="10"/>
  <c r="E221" i="10"/>
  <c r="F221" i="10"/>
  <c r="C218" i="10"/>
  <c r="J211" i="10"/>
  <c r="I211" i="10"/>
  <c r="F211" i="10"/>
  <c r="J210" i="10"/>
  <c r="I210" i="10"/>
  <c r="F210" i="10"/>
  <c r="J209" i="10"/>
  <c r="I209" i="10"/>
  <c r="F209" i="10"/>
  <c r="J208" i="10"/>
  <c r="I208" i="10"/>
  <c r="F208" i="10"/>
  <c r="J207" i="10"/>
  <c r="I207" i="10"/>
  <c r="F207" i="10"/>
  <c r="J206" i="10"/>
  <c r="I206" i="10"/>
  <c r="F206" i="10"/>
  <c r="J205" i="10"/>
  <c r="I205" i="10"/>
  <c r="F205" i="10"/>
  <c r="J204" i="10"/>
  <c r="I204" i="10"/>
  <c r="F204" i="10"/>
  <c r="J203" i="10"/>
  <c r="I203" i="10"/>
  <c r="F203" i="10"/>
  <c r="J202" i="10"/>
  <c r="I202" i="10"/>
  <c r="F202" i="10"/>
  <c r="J201" i="10"/>
  <c r="I201" i="10"/>
  <c r="F201" i="10"/>
  <c r="J200" i="10"/>
  <c r="I200" i="10"/>
  <c r="F200" i="10"/>
  <c r="J199" i="10"/>
  <c r="I199" i="10"/>
  <c r="E199" i="10"/>
  <c r="F199" i="10"/>
  <c r="I198" i="10"/>
  <c r="E198" i="10"/>
  <c r="F198" i="10"/>
  <c r="C195" i="10"/>
  <c r="J188" i="10"/>
  <c r="I188" i="10"/>
  <c r="F188" i="10"/>
  <c r="J187" i="10"/>
  <c r="I187" i="10"/>
  <c r="F187" i="10"/>
  <c r="J186" i="10"/>
  <c r="I186" i="10"/>
  <c r="F186" i="10"/>
  <c r="J185" i="10"/>
  <c r="I185" i="10"/>
  <c r="F185" i="10"/>
  <c r="J184" i="10"/>
  <c r="I184" i="10"/>
  <c r="F184" i="10"/>
  <c r="J183" i="10"/>
  <c r="I183" i="10"/>
  <c r="F183" i="10"/>
  <c r="J182" i="10"/>
  <c r="I182" i="10"/>
  <c r="F182" i="10"/>
  <c r="J181" i="10"/>
  <c r="I181" i="10"/>
  <c r="F181" i="10"/>
  <c r="J180" i="10"/>
  <c r="I180" i="10"/>
  <c r="F180" i="10"/>
  <c r="J179" i="10"/>
  <c r="I179" i="10"/>
  <c r="F179" i="10"/>
  <c r="J178" i="10"/>
  <c r="I178" i="10"/>
  <c r="F178" i="10"/>
  <c r="J177" i="10"/>
  <c r="I177" i="10"/>
  <c r="F177" i="10"/>
  <c r="J176" i="10"/>
  <c r="I176" i="10"/>
  <c r="E176" i="10"/>
  <c r="F176" i="10"/>
  <c r="I175" i="10"/>
  <c r="E175" i="10"/>
  <c r="F175" i="10"/>
  <c r="C172" i="10"/>
  <c r="J165" i="10"/>
  <c r="I165" i="10"/>
  <c r="F165" i="10"/>
  <c r="J164" i="10"/>
  <c r="I164" i="10"/>
  <c r="F164" i="10"/>
  <c r="J163" i="10"/>
  <c r="I163" i="10"/>
  <c r="F163" i="10"/>
  <c r="J162" i="10"/>
  <c r="I162" i="10"/>
  <c r="F162" i="10"/>
  <c r="J161" i="10"/>
  <c r="I161" i="10"/>
  <c r="F161" i="10"/>
  <c r="J160" i="10"/>
  <c r="I160" i="10"/>
  <c r="F160" i="10"/>
  <c r="J159" i="10"/>
  <c r="I159" i="10"/>
  <c r="F159" i="10"/>
  <c r="J158" i="10"/>
  <c r="I158" i="10"/>
  <c r="F158" i="10"/>
  <c r="J157" i="10"/>
  <c r="I157" i="10"/>
  <c r="F157" i="10"/>
  <c r="J156" i="10"/>
  <c r="I156" i="10"/>
  <c r="F156" i="10"/>
  <c r="J155" i="10"/>
  <c r="I155" i="10"/>
  <c r="F155" i="10"/>
  <c r="J154" i="10"/>
  <c r="I154" i="10"/>
  <c r="F154" i="10"/>
  <c r="J153" i="10"/>
  <c r="I153" i="10"/>
  <c r="E153" i="10"/>
  <c r="F153" i="10"/>
  <c r="I152" i="10"/>
  <c r="E152" i="10"/>
  <c r="F152" i="10"/>
  <c r="C149" i="10"/>
  <c r="J142" i="10"/>
  <c r="I142" i="10"/>
  <c r="F142" i="10"/>
  <c r="J141" i="10"/>
  <c r="I141" i="10"/>
  <c r="F141" i="10"/>
  <c r="J140" i="10"/>
  <c r="I140" i="10"/>
  <c r="F140" i="10"/>
  <c r="J139" i="10"/>
  <c r="I139" i="10"/>
  <c r="F139" i="10"/>
  <c r="J138" i="10"/>
  <c r="I138" i="10"/>
  <c r="F138" i="10"/>
  <c r="J137" i="10"/>
  <c r="I137" i="10"/>
  <c r="F137" i="10"/>
  <c r="J136" i="10"/>
  <c r="I136" i="10"/>
  <c r="F136" i="10"/>
  <c r="J135" i="10"/>
  <c r="I135" i="10"/>
  <c r="F135" i="10"/>
  <c r="J134" i="10"/>
  <c r="I134" i="10"/>
  <c r="F134" i="10"/>
  <c r="J133" i="10"/>
  <c r="I133" i="10"/>
  <c r="F133" i="10"/>
  <c r="J132" i="10"/>
  <c r="I132" i="10"/>
  <c r="F132" i="10"/>
  <c r="J131" i="10"/>
  <c r="I131" i="10"/>
  <c r="F131" i="10"/>
  <c r="J130" i="10"/>
  <c r="I130" i="10"/>
  <c r="E130" i="10"/>
  <c r="F130" i="10"/>
  <c r="I129" i="10"/>
  <c r="E129" i="10"/>
  <c r="F129" i="10"/>
  <c r="C126" i="10"/>
  <c r="J119" i="10"/>
  <c r="I119" i="10"/>
  <c r="F119" i="10"/>
  <c r="J118" i="10"/>
  <c r="I118" i="10"/>
  <c r="F118" i="10"/>
  <c r="J117" i="10"/>
  <c r="I117" i="10"/>
  <c r="F117" i="10"/>
  <c r="J116" i="10"/>
  <c r="I116" i="10"/>
  <c r="F116" i="10"/>
  <c r="J115" i="10"/>
  <c r="I115" i="10"/>
  <c r="F115" i="10"/>
  <c r="J114" i="10"/>
  <c r="I114" i="10"/>
  <c r="F114" i="10"/>
  <c r="J113" i="10"/>
  <c r="I113" i="10"/>
  <c r="F113" i="10"/>
  <c r="J112" i="10"/>
  <c r="I112" i="10"/>
  <c r="F112" i="10"/>
  <c r="J111" i="10"/>
  <c r="I111" i="10"/>
  <c r="F111" i="10"/>
  <c r="J110" i="10"/>
  <c r="I110" i="10"/>
  <c r="F110" i="10"/>
  <c r="J109" i="10"/>
  <c r="I109" i="10"/>
  <c r="F109" i="10"/>
  <c r="J108" i="10"/>
  <c r="I108" i="10"/>
  <c r="F108" i="10"/>
  <c r="J107" i="10"/>
  <c r="I107" i="10"/>
  <c r="E107" i="10"/>
  <c r="F107" i="10"/>
  <c r="I106" i="10"/>
  <c r="E106" i="10"/>
  <c r="F106" i="10"/>
  <c r="C103" i="10"/>
  <c r="J96" i="10"/>
  <c r="I96" i="10"/>
  <c r="F96" i="10"/>
  <c r="J95" i="10"/>
  <c r="I95" i="10"/>
  <c r="F95" i="10"/>
  <c r="J94" i="10"/>
  <c r="I94" i="10"/>
  <c r="F94" i="10"/>
  <c r="J93" i="10"/>
  <c r="I93" i="10"/>
  <c r="F93" i="10"/>
  <c r="J92" i="10"/>
  <c r="I92" i="10"/>
  <c r="F92" i="10"/>
  <c r="J91" i="10"/>
  <c r="I91" i="10"/>
  <c r="F91" i="10"/>
  <c r="J90" i="10"/>
  <c r="I90" i="10"/>
  <c r="F90" i="10"/>
  <c r="J89" i="10"/>
  <c r="I89" i="10"/>
  <c r="F89" i="10"/>
  <c r="J88" i="10"/>
  <c r="I88" i="10"/>
  <c r="F88" i="10"/>
  <c r="J87" i="10"/>
  <c r="I87" i="10"/>
  <c r="F87" i="10"/>
  <c r="J86" i="10"/>
  <c r="I86" i="10"/>
  <c r="F86" i="10"/>
  <c r="J85" i="10"/>
  <c r="I85" i="10"/>
  <c r="F85" i="10"/>
  <c r="J84" i="10"/>
  <c r="I84" i="10"/>
  <c r="E84" i="10"/>
  <c r="F84" i="10"/>
  <c r="I83" i="10"/>
  <c r="E83" i="10"/>
  <c r="F83" i="10"/>
  <c r="D76" i="10"/>
  <c r="I46" i="10"/>
  <c r="F46" i="10"/>
  <c r="I45" i="10"/>
  <c r="F45" i="10"/>
  <c r="C42" i="10"/>
  <c r="I33" i="10"/>
  <c r="F33" i="10"/>
  <c r="I32" i="10"/>
  <c r="F32" i="10"/>
  <c r="C29" i="10"/>
  <c r="I18" i="10"/>
  <c r="F18" i="10"/>
  <c r="I17" i="10"/>
  <c r="F17" i="10"/>
  <c r="C14" i="10"/>
  <c r="S2" i="10"/>
  <c r="R2" i="10"/>
  <c r="J219" i="9"/>
  <c r="I219" i="9"/>
  <c r="F219" i="9"/>
  <c r="J218" i="9"/>
  <c r="I218" i="9"/>
  <c r="F218" i="9"/>
  <c r="J217" i="9"/>
  <c r="I217" i="9"/>
  <c r="F217" i="9"/>
  <c r="J216" i="9"/>
  <c r="I216" i="9"/>
  <c r="F216" i="9"/>
  <c r="J215" i="9"/>
  <c r="I215" i="9"/>
  <c r="F215" i="9"/>
  <c r="J214" i="9"/>
  <c r="I214" i="9"/>
  <c r="F214" i="9"/>
  <c r="J213" i="9"/>
  <c r="I213" i="9"/>
  <c r="F213" i="9"/>
  <c r="J212" i="9"/>
  <c r="I212" i="9"/>
  <c r="F212" i="9"/>
  <c r="J211" i="9"/>
  <c r="I211" i="9"/>
  <c r="F211" i="9"/>
  <c r="I210" i="9"/>
  <c r="F210" i="9"/>
  <c r="C207" i="9"/>
  <c r="D203" i="9"/>
  <c r="J200" i="9"/>
  <c r="I200" i="9"/>
  <c r="F200" i="9"/>
  <c r="J199" i="9"/>
  <c r="I199" i="9"/>
  <c r="F199" i="9"/>
  <c r="J198" i="9"/>
  <c r="I198" i="9"/>
  <c r="F198" i="9"/>
  <c r="J197" i="9"/>
  <c r="I197" i="9"/>
  <c r="F197" i="9"/>
  <c r="J196" i="9"/>
  <c r="I196" i="9"/>
  <c r="F196" i="9"/>
  <c r="J195" i="9"/>
  <c r="I195" i="9"/>
  <c r="F195" i="9"/>
  <c r="J194" i="9"/>
  <c r="I194" i="9"/>
  <c r="F194" i="9"/>
  <c r="J193" i="9"/>
  <c r="I193" i="9"/>
  <c r="F193" i="9"/>
  <c r="D184" i="9"/>
  <c r="J192" i="9"/>
  <c r="I192" i="9"/>
  <c r="F192" i="9"/>
  <c r="I191" i="9"/>
  <c r="F191" i="9"/>
  <c r="C188" i="9"/>
  <c r="J181" i="9"/>
  <c r="I181" i="9"/>
  <c r="F181" i="9"/>
  <c r="J180" i="9"/>
  <c r="I180" i="9"/>
  <c r="F180" i="9"/>
  <c r="J179" i="9"/>
  <c r="I179" i="9"/>
  <c r="F179" i="9"/>
  <c r="J178" i="9"/>
  <c r="I178" i="9"/>
  <c r="F178" i="9"/>
  <c r="J177" i="9"/>
  <c r="I177" i="9"/>
  <c r="F177" i="9"/>
  <c r="J176" i="9"/>
  <c r="I176" i="9"/>
  <c r="F176" i="9"/>
  <c r="J175" i="9"/>
  <c r="I175" i="9"/>
  <c r="F175" i="9"/>
  <c r="J174" i="9"/>
  <c r="I174" i="9"/>
  <c r="F174" i="9"/>
  <c r="J173" i="9"/>
  <c r="I173" i="9"/>
  <c r="F173" i="9"/>
  <c r="I172" i="9"/>
  <c r="F172" i="9"/>
  <c r="C169" i="9"/>
  <c r="J162" i="9"/>
  <c r="I162" i="9"/>
  <c r="F162" i="9"/>
  <c r="J161" i="9"/>
  <c r="I161" i="9"/>
  <c r="F161" i="9"/>
  <c r="J160" i="9"/>
  <c r="I160" i="9"/>
  <c r="F160" i="9"/>
  <c r="J159" i="9"/>
  <c r="I159" i="9"/>
  <c r="F159" i="9"/>
  <c r="J158" i="9"/>
  <c r="I158" i="9"/>
  <c r="F158" i="9"/>
  <c r="J157" i="9"/>
  <c r="I157" i="9"/>
  <c r="F157" i="9"/>
  <c r="J156" i="9"/>
  <c r="I156" i="9"/>
  <c r="F156" i="9"/>
  <c r="J155" i="9"/>
  <c r="I155" i="9"/>
  <c r="F155" i="9"/>
  <c r="J154" i="9"/>
  <c r="I154" i="9"/>
  <c r="F154" i="9"/>
  <c r="I153" i="9"/>
  <c r="F153" i="9"/>
  <c r="C150" i="9"/>
  <c r="J143" i="9"/>
  <c r="I143" i="9"/>
  <c r="F143" i="9"/>
  <c r="J142" i="9"/>
  <c r="I142" i="9"/>
  <c r="F142" i="9"/>
  <c r="J141" i="9"/>
  <c r="I141" i="9"/>
  <c r="F141" i="9"/>
  <c r="J140" i="9"/>
  <c r="I140" i="9"/>
  <c r="F140" i="9"/>
  <c r="J139" i="9"/>
  <c r="I139" i="9"/>
  <c r="F139" i="9"/>
  <c r="J138" i="9"/>
  <c r="I138" i="9"/>
  <c r="F138" i="9"/>
  <c r="J137" i="9"/>
  <c r="I137" i="9"/>
  <c r="F137" i="9"/>
  <c r="J136" i="9"/>
  <c r="I136" i="9"/>
  <c r="F136" i="9"/>
  <c r="J135" i="9"/>
  <c r="I135" i="9"/>
  <c r="F135" i="9"/>
  <c r="I134" i="9"/>
  <c r="F134" i="9"/>
  <c r="D127" i="9"/>
  <c r="C131" i="9"/>
  <c r="J124" i="9"/>
  <c r="I124" i="9"/>
  <c r="F124" i="9"/>
  <c r="J123" i="9"/>
  <c r="I123" i="9"/>
  <c r="F123" i="9"/>
  <c r="J122" i="9"/>
  <c r="I122" i="9"/>
  <c r="F122" i="9"/>
  <c r="J121" i="9"/>
  <c r="I121" i="9"/>
  <c r="F121" i="9"/>
  <c r="J120" i="9"/>
  <c r="I120" i="9"/>
  <c r="F120" i="9"/>
  <c r="J119" i="9"/>
  <c r="I119" i="9"/>
  <c r="F119" i="9"/>
  <c r="J118" i="9"/>
  <c r="I118" i="9"/>
  <c r="F118" i="9"/>
  <c r="J117" i="9"/>
  <c r="I117" i="9"/>
  <c r="F117" i="9"/>
  <c r="J116" i="9"/>
  <c r="I116" i="9"/>
  <c r="F116" i="9"/>
  <c r="I115" i="9"/>
  <c r="F115" i="9"/>
  <c r="C112" i="9"/>
  <c r="J105" i="9"/>
  <c r="I105" i="9"/>
  <c r="F105" i="9"/>
  <c r="J104" i="9"/>
  <c r="I104" i="9"/>
  <c r="F104" i="9"/>
  <c r="J103" i="9"/>
  <c r="I103" i="9"/>
  <c r="F103" i="9"/>
  <c r="J102" i="9"/>
  <c r="I102" i="9"/>
  <c r="F102" i="9"/>
  <c r="J101" i="9"/>
  <c r="I101" i="9"/>
  <c r="F101" i="9"/>
  <c r="J100" i="9"/>
  <c r="I100" i="9"/>
  <c r="F100" i="9"/>
  <c r="J99" i="9"/>
  <c r="I99" i="9"/>
  <c r="F99" i="9"/>
  <c r="J98" i="9"/>
  <c r="I98" i="9"/>
  <c r="F98" i="9"/>
  <c r="D89" i="9"/>
  <c r="J97" i="9"/>
  <c r="I97" i="9"/>
  <c r="F97" i="9"/>
  <c r="I96" i="9"/>
  <c r="F96" i="9"/>
  <c r="C93" i="9"/>
  <c r="J86" i="9"/>
  <c r="I86" i="9"/>
  <c r="F86" i="9"/>
  <c r="J85" i="9"/>
  <c r="I85" i="9"/>
  <c r="F85" i="9"/>
  <c r="J84" i="9"/>
  <c r="I84" i="9"/>
  <c r="F84" i="9"/>
  <c r="J83" i="9"/>
  <c r="I83" i="9"/>
  <c r="F83" i="9"/>
  <c r="J82" i="9"/>
  <c r="I82" i="9"/>
  <c r="F82" i="9"/>
  <c r="J81" i="9"/>
  <c r="I81" i="9"/>
  <c r="F81" i="9"/>
  <c r="J80" i="9"/>
  <c r="I80" i="9"/>
  <c r="F80" i="9"/>
  <c r="J79" i="9"/>
  <c r="I79" i="9"/>
  <c r="F79" i="9"/>
  <c r="J78" i="9"/>
  <c r="I78" i="9"/>
  <c r="F78" i="9"/>
  <c r="I77" i="9"/>
  <c r="F77" i="9"/>
  <c r="C74" i="9"/>
  <c r="J67" i="9"/>
  <c r="I67" i="9"/>
  <c r="F67" i="9"/>
  <c r="J66" i="9"/>
  <c r="I66" i="9"/>
  <c r="F66" i="9"/>
  <c r="J65" i="9"/>
  <c r="I65" i="9"/>
  <c r="F65" i="9"/>
  <c r="J64" i="9"/>
  <c r="I64" i="9"/>
  <c r="F64" i="9"/>
  <c r="J63" i="9"/>
  <c r="I63" i="9"/>
  <c r="F63" i="9"/>
  <c r="J62" i="9"/>
  <c r="I62" i="9"/>
  <c r="F62" i="9"/>
  <c r="J61" i="9"/>
  <c r="I61" i="9"/>
  <c r="F61" i="9"/>
  <c r="J60" i="9"/>
  <c r="I60" i="9"/>
  <c r="F60" i="9"/>
  <c r="J59" i="9"/>
  <c r="I59" i="9"/>
  <c r="F59" i="9"/>
  <c r="I58" i="9"/>
  <c r="F58" i="9"/>
  <c r="C55" i="9"/>
  <c r="D51" i="9"/>
  <c r="J48" i="9"/>
  <c r="I48" i="9"/>
  <c r="F48" i="9"/>
  <c r="J47" i="9"/>
  <c r="I47" i="9"/>
  <c r="F47" i="9"/>
  <c r="J46" i="9"/>
  <c r="I46" i="9"/>
  <c r="F46" i="9"/>
  <c r="J45" i="9"/>
  <c r="I45" i="9"/>
  <c r="F45" i="9"/>
  <c r="J44" i="9"/>
  <c r="I44" i="9"/>
  <c r="F44" i="9"/>
  <c r="J43" i="9"/>
  <c r="I43" i="9"/>
  <c r="F43" i="9"/>
  <c r="J42" i="9"/>
  <c r="I42" i="9"/>
  <c r="F42" i="9"/>
  <c r="J41" i="9"/>
  <c r="I41" i="9"/>
  <c r="F41" i="9"/>
  <c r="D32" i="9"/>
  <c r="J40" i="9"/>
  <c r="I40" i="9"/>
  <c r="F40" i="9"/>
  <c r="I39" i="9"/>
  <c r="F39" i="9"/>
  <c r="C36" i="9"/>
  <c r="C14" i="9"/>
  <c r="S2" i="9"/>
  <c r="R2" i="9"/>
  <c r="J27" i="8"/>
  <c r="C24" i="8"/>
  <c r="D20" i="8"/>
  <c r="I29" i="28"/>
  <c r="J17" i="8"/>
  <c r="C14" i="8"/>
  <c r="D10" i="8"/>
  <c r="M24" i="28"/>
  <c r="S2" i="8"/>
  <c r="R2" i="8"/>
  <c r="K268" i="7"/>
  <c r="J268" i="7"/>
  <c r="F268" i="7"/>
  <c r="G268" i="7"/>
  <c r="K267" i="7"/>
  <c r="J267" i="7"/>
  <c r="G267" i="7"/>
  <c r="K266" i="7"/>
  <c r="J266" i="7"/>
  <c r="E266" i="7"/>
  <c r="G266" i="7"/>
  <c r="K265" i="7"/>
  <c r="J265" i="7"/>
  <c r="E265" i="7"/>
  <c r="G265" i="7"/>
  <c r="K264" i="7"/>
  <c r="J264" i="7"/>
  <c r="E264" i="7"/>
  <c r="G264" i="7"/>
  <c r="K263" i="7"/>
  <c r="J263" i="7"/>
  <c r="G263" i="7"/>
  <c r="K262" i="7"/>
  <c r="J262" i="7"/>
  <c r="G262" i="7"/>
  <c r="K261" i="7"/>
  <c r="J261" i="7"/>
  <c r="E261" i="7"/>
  <c r="G261" i="7"/>
  <c r="K260" i="7"/>
  <c r="J260" i="7"/>
  <c r="E260" i="7"/>
  <c r="G260" i="7"/>
  <c r="G259" i="7"/>
  <c r="D252" i="7"/>
  <c r="J259" i="7"/>
  <c r="C256" i="7"/>
  <c r="K249" i="7"/>
  <c r="J249" i="7"/>
  <c r="F249" i="7"/>
  <c r="G249" i="7"/>
  <c r="K248" i="7"/>
  <c r="J248" i="7"/>
  <c r="G248" i="7"/>
  <c r="K247" i="7"/>
  <c r="J247" i="7"/>
  <c r="E247" i="7"/>
  <c r="G247" i="7"/>
  <c r="K246" i="7"/>
  <c r="J246" i="7"/>
  <c r="E246" i="7"/>
  <c r="G246" i="7"/>
  <c r="K245" i="7"/>
  <c r="J245" i="7"/>
  <c r="E245" i="7"/>
  <c r="G245" i="7"/>
  <c r="K244" i="7"/>
  <c r="J244" i="7"/>
  <c r="G244" i="7"/>
  <c r="K243" i="7"/>
  <c r="J243" i="7"/>
  <c r="G243" i="7"/>
  <c r="K242" i="7"/>
  <c r="J242" i="7"/>
  <c r="E242" i="7"/>
  <c r="G242" i="7"/>
  <c r="G240" i="7"/>
  <c r="E241" i="7"/>
  <c r="G241" i="7"/>
  <c r="D233" i="7"/>
  <c r="K241" i="7"/>
  <c r="J241" i="7"/>
  <c r="J240" i="7"/>
  <c r="C237" i="7"/>
  <c r="K230" i="7"/>
  <c r="J230" i="7"/>
  <c r="F230" i="7"/>
  <c r="G230" i="7"/>
  <c r="K229" i="7"/>
  <c r="J229" i="7"/>
  <c r="G229" i="7"/>
  <c r="K228" i="7"/>
  <c r="J228" i="7"/>
  <c r="E228" i="7"/>
  <c r="G228" i="7"/>
  <c r="K227" i="7"/>
  <c r="J227" i="7"/>
  <c r="E227" i="7"/>
  <c r="G227" i="7"/>
  <c r="K226" i="7"/>
  <c r="J226" i="7"/>
  <c r="E226" i="7"/>
  <c r="G226" i="7"/>
  <c r="K225" i="7"/>
  <c r="J225" i="7"/>
  <c r="G225" i="7"/>
  <c r="K224" i="7"/>
  <c r="J224" i="7"/>
  <c r="G224" i="7"/>
  <c r="K223" i="7"/>
  <c r="J223" i="7"/>
  <c r="E223" i="7"/>
  <c r="G223" i="7"/>
  <c r="K222" i="7"/>
  <c r="J222" i="7"/>
  <c r="E222" i="7"/>
  <c r="G222" i="7"/>
  <c r="J221" i="7"/>
  <c r="G221" i="7"/>
  <c r="C218" i="7"/>
  <c r="K211" i="7"/>
  <c r="J211" i="7"/>
  <c r="F211" i="7"/>
  <c r="G211" i="7"/>
  <c r="K210" i="7"/>
  <c r="J210" i="7"/>
  <c r="G210" i="7"/>
  <c r="K209" i="7"/>
  <c r="J209" i="7"/>
  <c r="E209" i="7"/>
  <c r="G209" i="7"/>
  <c r="K208" i="7"/>
  <c r="J208" i="7"/>
  <c r="E208" i="7"/>
  <c r="G208" i="7"/>
  <c r="K207" i="7"/>
  <c r="J207" i="7"/>
  <c r="E207" i="7"/>
  <c r="G207" i="7"/>
  <c r="K206" i="7"/>
  <c r="J206" i="7"/>
  <c r="G206" i="7"/>
  <c r="K205" i="7"/>
  <c r="J205" i="7"/>
  <c r="G205" i="7"/>
  <c r="K204" i="7"/>
  <c r="J204" i="7"/>
  <c r="E204" i="7"/>
  <c r="G204" i="7"/>
  <c r="K203" i="7"/>
  <c r="J203" i="7"/>
  <c r="E203" i="7"/>
  <c r="G203" i="7"/>
  <c r="J202" i="7"/>
  <c r="G202" i="7"/>
  <c r="C199" i="7"/>
  <c r="J182" i="7"/>
  <c r="D178" i="7"/>
  <c r="C179" i="7"/>
  <c r="D175" i="7"/>
  <c r="J172" i="7"/>
  <c r="D168" i="7"/>
  <c r="C169" i="7"/>
  <c r="D165" i="7"/>
  <c r="J162" i="7"/>
  <c r="D158" i="7"/>
  <c r="C159" i="7"/>
  <c r="D155" i="7"/>
  <c r="J152" i="7"/>
  <c r="D148" i="7"/>
  <c r="C149" i="7"/>
  <c r="D145" i="7"/>
  <c r="J141" i="7"/>
  <c r="D137" i="7"/>
  <c r="C138" i="7"/>
  <c r="D134" i="7"/>
  <c r="J130" i="7"/>
  <c r="D126" i="7"/>
  <c r="C127" i="7"/>
  <c r="D123" i="7"/>
  <c r="J120" i="7"/>
  <c r="D116" i="7"/>
  <c r="C117" i="7"/>
  <c r="D113" i="7"/>
  <c r="J110" i="7"/>
  <c r="D106" i="7"/>
  <c r="C107" i="7"/>
  <c r="D103" i="7"/>
  <c r="J98" i="7"/>
  <c r="D94" i="7"/>
  <c r="C95" i="7"/>
  <c r="D91" i="7"/>
  <c r="J88" i="7"/>
  <c r="D84" i="7"/>
  <c r="C85" i="7"/>
  <c r="D81" i="7"/>
  <c r="J77" i="7"/>
  <c r="D73" i="7"/>
  <c r="C74" i="7"/>
  <c r="D70" i="7"/>
  <c r="J67" i="7"/>
  <c r="D63" i="7"/>
  <c r="C64" i="7"/>
  <c r="D60" i="7"/>
  <c r="J56" i="7"/>
  <c r="D52" i="7"/>
  <c r="C53" i="7"/>
  <c r="D49" i="7"/>
  <c r="M12" i="29"/>
  <c r="C39" i="7"/>
  <c r="C27" i="7"/>
  <c r="C14" i="7"/>
  <c r="T2" i="7"/>
  <c r="S2" i="7"/>
  <c r="AP565" i="38"/>
  <c r="AO565" i="38"/>
  <c r="AN565" i="38"/>
  <c r="AL565" i="38"/>
  <c r="AK565" i="38"/>
  <c r="AJ565" i="38"/>
  <c r="AH565" i="38"/>
  <c r="AG565" i="38"/>
  <c r="AF565" i="38"/>
  <c r="AD565" i="38"/>
  <c r="AC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X562" i="38"/>
  <c r="E562" i="38"/>
  <c r="D562" i="38"/>
  <c r="AP561" i="38"/>
  <c r="AO561" i="38"/>
  <c r="AN561" i="38"/>
  <c r="AL561" i="38"/>
  <c r="AK561" i="38"/>
  <c r="AJ561" i="38"/>
  <c r="AH561" i="38"/>
  <c r="AG561" i="38"/>
  <c r="AF561" i="38"/>
  <c r="AD561" i="38"/>
  <c r="AC561" i="38"/>
  <c r="AB561" i="38"/>
  <c r="W561" i="38"/>
  <c r="E561" i="38"/>
  <c r="D561" i="38"/>
  <c r="I560" i="38"/>
  <c r="G560" i="38"/>
  <c r="AP559" i="38"/>
  <c r="AO559" i="38"/>
  <c r="AN559" i="38"/>
  <c r="AL559" i="38"/>
  <c r="AK559" i="38"/>
  <c r="AJ559" i="38"/>
  <c r="AH559" i="38"/>
  <c r="AG559" i="38"/>
  <c r="AF559" i="38"/>
  <c r="AD559" i="38"/>
  <c r="AC559" i="38"/>
  <c r="AB559" i="38"/>
  <c r="AA559" i="38"/>
  <c r="V559" i="38"/>
  <c r="L559" i="38"/>
  <c r="E559" i="38"/>
  <c r="D559" i="38"/>
  <c r="AP558" i="38"/>
  <c r="AO558" i="38"/>
  <c r="AN558" i="38"/>
  <c r="AL558" i="38"/>
  <c r="AK558" i="38"/>
  <c r="AJ558" i="38"/>
  <c r="AH558" i="38"/>
  <c r="AG558" i="38"/>
  <c r="AF558" i="38"/>
  <c r="AD558" i="38"/>
  <c r="AC558" i="38"/>
  <c r="AB558" i="38"/>
  <c r="V558" i="38"/>
  <c r="U558" i="38"/>
  <c r="E558" i="38"/>
  <c r="D558" i="38"/>
  <c r="AP557" i="38"/>
  <c r="AO557" i="38"/>
  <c r="AN557" i="38"/>
  <c r="AL557" i="38"/>
  <c r="AK557" i="38"/>
  <c r="AJ557" i="38"/>
  <c r="AH557" i="38"/>
  <c r="AG557" i="38"/>
  <c r="AF557" i="38"/>
  <c r="AD557" i="38"/>
  <c r="AC557" i="38"/>
  <c r="AB557" i="38"/>
  <c r="T557" i="38"/>
  <c r="N557" i="38"/>
  <c r="E557" i="38"/>
  <c r="D557" i="38"/>
  <c r="AP556" i="38"/>
  <c r="AO556" i="38"/>
  <c r="AN556" i="38"/>
  <c r="AL556" i="38"/>
  <c r="AK556" i="38"/>
  <c r="AJ556" i="38"/>
  <c r="AH556" i="38"/>
  <c r="AG556" i="38"/>
  <c r="AF556" i="38"/>
  <c r="AD556" i="38"/>
  <c r="AC556" i="38"/>
  <c r="AB556" i="38"/>
  <c r="AA556" i="38"/>
  <c r="Q556" i="38"/>
  <c r="L556" i="38"/>
  <c r="E556" i="38"/>
  <c r="D556" i="38"/>
  <c r="AP555" i="38"/>
  <c r="AO555" i="38"/>
  <c r="AN555" i="38"/>
  <c r="AL555" i="38"/>
  <c r="AK555" i="38"/>
  <c r="AJ555" i="38"/>
  <c r="AH555" i="38"/>
  <c r="AG555" i="38"/>
  <c r="AF555" i="38"/>
  <c r="AD555" i="38"/>
  <c r="AC555" i="38"/>
  <c r="AB555" i="38"/>
  <c r="AA555" i="38"/>
  <c r="R555" i="38"/>
  <c r="L555" i="38"/>
  <c r="E555" i="38"/>
  <c r="D555" i="38"/>
  <c r="AP554" i="38"/>
  <c r="AO554" i="38"/>
  <c r="AN554" i="38"/>
  <c r="AL554" i="38"/>
  <c r="AK554" i="38"/>
  <c r="AJ554" i="38"/>
  <c r="AH554" i="38"/>
  <c r="AG554" i="38"/>
  <c r="AF554" i="38"/>
  <c r="AD554" i="38"/>
  <c r="AC554" i="38"/>
  <c r="AB554" i="38"/>
  <c r="AA554" i="38"/>
  <c r="S554" i="38"/>
  <c r="N554" i="38"/>
  <c r="E554" i="38"/>
  <c r="D554" i="38"/>
  <c r="AP553" i="38"/>
  <c r="AO553" i="38"/>
  <c r="AN553" i="38"/>
  <c r="AL553" i="38"/>
  <c r="AK553" i="38"/>
  <c r="AJ553" i="38"/>
  <c r="AH553" i="38"/>
  <c r="AG553" i="38"/>
  <c r="AF553" i="38"/>
  <c r="AD553" i="38"/>
  <c r="AC553" i="38"/>
  <c r="AB553" i="38"/>
  <c r="Y553" i="38"/>
  <c r="Q553" i="38"/>
  <c r="L553" i="38"/>
  <c r="E553" i="38"/>
  <c r="D553" i="38"/>
  <c r="AP552" i="38"/>
  <c r="AO552" i="38"/>
  <c r="AN552" i="38"/>
  <c r="AL552" i="38"/>
  <c r="AK552" i="38"/>
  <c r="AJ552" i="38"/>
  <c r="AH552" i="38"/>
  <c r="AG552" i="38"/>
  <c r="AF552" i="38"/>
  <c r="AD552" i="38"/>
  <c r="AC552" i="38"/>
  <c r="AB552" i="38"/>
  <c r="Y552" i="38"/>
  <c r="W552" i="38"/>
  <c r="K552" i="38"/>
  <c r="E552" i="38"/>
  <c r="D552" i="38"/>
  <c r="AP551" i="38"/>
  <c r="AO551" i="38"/>
  <c r="AN551" i="38"/>
  <c r="AL551" i="38"/>
  <c r="AK551" i="38"/>
  <c r="AJ551" i="38"/>
  <c r="AH551" i="38"/>
  <c r="AG551" i="38"/>
  <c r="AF551" i="38"/>
  <c r="AD551" i="38"/>
  <c r="AC551" i="38"/>
  <c r="AB551" i="38"/>
  <c r="X551" i="38"/>
  <c r="S551" i="38"/>
  <c r="E551" i="38"/>
  <c r="D551" i="38"/>
  <c r="AP550" i="38"/>
  <c r="AO550" i="38"/>
  <c r="AN550" i="38"/>
  <c r="AL550" i="38"/>
  <c r="AK550" i="38"/>
  <c r="AJ550" i="38"/>
  <c r="AH550" i="38"/>
  <c r="AG550" i="38"/>
  <c r="AF550" i="38"/>
  <c r="AD550" i="38"/>
  <c r="AC550" i="38"/>
  <c r="AB550" i="38"/>
  <c r="R550" i="38"/>
  <c r="O550" i="38"/>
  <c r="E550" i="38"/>
  <c r="D550" i="38"/>
  <c r="AP549" i="38"/>
  <c r="AO549" i="38"/>
  <c r="AN549" i="38"/>
  <c r="AL549" i="38"/>
  <c r="AK549" i="38"/>
  <c r="AJ549" i="38"/>
  <c r="AH549" i="38"/>
  <c r="AG549" i="38"/>
  <c r="AF549" i="38"/>
  <c r="AD549" i="38"/>
  <c r="AC549" i="38"/>
  <c r="AB549" i="38"/>
  <c r="V549" i="38"/>
  <c r="U549" i="38"/>
  <c r="E549" i="38"/>
  <c r="D549" i="38"/>
  <c r="AP548" i="38"/>
  <c r="AO548" i="38"/>
  <c r="AN548" i="38"/>
  <c r="AL548" i="38"/>
  <c r="AK548" i="38"/>
  <c r="AJ548" i="38"/>
  <c r="AH548" i="38"/>
  <c r="AG548" i="38"/>
  <c r="AF548" i="38"/>
  <c r="AD548" i="38"/>
  <c r="AC548" i="38"/>
  <c r="AB548" i="38"/>
  <c r="T548" i="38"/>
  <c r="P548" i="38"/>
  <c r="E548" i="38"/>
  <c r="D548" i="38"/>
  <c r="AP547" i="38"/>
  <c r="AO547" i="38"/>
  <c r="AN547" i="38"/>
  <c r="AL547" i="38"/>
  <c r="AK547" i="38"/>
  <c r="AJ547" i="38"/>
  <c r="AH547" i="38"/>
  <c r="AG547" i="38"/>
  <c r="AF547" i="38"/>
  <c r="AD547" i="38"/>
  <c r="AC547" i="38"/>
  <c r="AB547" i="38"/>
  <c r="T547" i="38"/>
  <c r="S547" i="38"/>
  <c r="E547" i="38"/>
  <c r="D547" i="38"/>
  <c r="AP546" i="38"/>
  <c r="AO546" i="38"/>
  <c r="AN546" i="38"/>
  <c r="AL546" i="38"/>
  <c r="AK546" i="38"/>
  <c r="AJ546" i="38"/>
  <c r="AH546" i="38"/>
  <c r="AG546" i="38"/>
  <c r="AF546" i="38"/>
  <c r="AD546" i="38"/>
  <c r="AC546" i="38"/>
  <c r="AB546" i="38"/>
  <c r="S546" i="38"/>
  <c r="R546" i="38"/>
  <c r="M546" i="38"/>
  <c r="L546" i="38"/>
  <c r="E546" i="38"/>
  <c r="D546" i="38"/>
  <c r="AP545" i="38"/>
  <c r="AO545" i="38"/>
  <c r="AN545" i="38"/>
  <c r="AL545" i="38"/>
  <c r="AK545" i="38"/>
  <c r="AJ545" i="38"/>
  <c r="AH545" i="38"/>
  <c r="AG545" i="38"/>
  <c r="AF545" i="38"/>
  <c r="AD545" i="38"/>
  <c r="AC545" i="38"/>
  <c r="AB545" i="38"/>
  <c r="AA545" i="38"/>
  <c r="Z545" i="38"/>
  <c r="W545" i="38"/>
  <c r="V545" i="38"/>
  <c r="S545" i="38"/>
  <c r="R545" i="38"/>
  <c r="O545" i="38"/>
  <c r="N545" i="38"/>
  <c r="K545" i="38"/>
  <c r="E545" i="38"/>
  <c r="D545" i="38"/>
  <c r="AP544" i="38"/>
  <c r="AO544" i="38"/>
  <c r="AN544" i="38"/>
  <c r="AL544" i="38"/>
  <c r="AK544" i="38"/>
  <c r="AJ544" i="38"/>
  <c r="AH544" i="38"/>
  <c r="AG544" i="38"/>
  <c r="AF544" i="38"/>
  <c r="AD544" i="38"/>
  <c r="AC544" i="38"/>
  <c r="AB544" i="38"/>
  <c r="Z544" i="38"/>
  <c r="Y544" i="38"/>
  <c r="V544" i="38"/>
  <c r="U544" i="38"/>
  <c r="R544" i="38"/>
  <c r="Q544" i="38"/>
  <c r="N544" i="38"/>
  <c r="M544" i="38"/>
  <c r="E544" i="38"/>
  <c r="D544" i="38"/>
  <c r="AP543" i="38"/>
  <c r="AO543" i="38"/>
  <c r="AN543" i="38"/>
  <c r="AL543" i="38"/>
  <c r="AK543" i="38"/>
  <c r="AJ543" i="38"/>
  <c r="AH543" i="38"/>
  <c r="AG543" i="38"/>
  <c r="AF543" i="38"/>
  <c r="AD543" i="38"/>
  <c r="AC543" i="38"/>
  <c r="AB543" i="38"/>
  <c r="Y543" i="38"/>
  <c r="X543" i="38"/>
  <c r="U543" i="38"/>
  <c r="T543" i="38"/>
  <c r="Q543" i="38"/>
  <c r="P543" i="38"/>
  <c r="M543" i="38"/>
  <c r="L543" i="38"/>
  <c r="E543" i="38"/>
  <c r="D543" i="38"/>
  <c r="AP542" i="38"/>
  <c r="AO542" i="38"/>
  <c r="AN542" i="38"/>
  <c r="AL542" i="38"/>
  <c r="AK542" i="38"/>
  <c r="AJ542" i="38"/>
  <c r="AH542" i="38"/>
  <c r="AG542" i="38"/>
  <c r="AF542" i="38"/>
  <c r="AD542" i="38"/>
  <c r="AC542" i="38"/>
  <c r="AB542" i="38"/>
  <c r="AA542" i="38"/>
  <c r="X542" i="38"/>
  <c r="W542" i="38"/>
  <c r="T542" i="38"/>
  <c r="S542" i="38"/>
  <c r="P542" i="38"/>
  <c r="O542" i="38"/>
  <c r="L542" i="38"/>
  <c r="K542" i="38"/>
  <c r="E542" i="38"/>
  <c r="D542" i="38"/>
  <c r="I541" i="38"/>
  <c r="G541" i="38"/>
  <c r="AP540" i="38"/>
  <c r="AO540" i="38"/>
  <c r="AN540" i="38"/>
  <c r="AL540" i="38"/>
  <c r="AK540" i="38"/>
  <c r="AJ540" i="38"/>
  <c r="AH540" i="38"/>
  <c r="AG540" i="38"/>
  <c r="AF540" i="38"/>
  <c r="AD540" i="38"/>
  <c r="AC540" i="38"/>
  <c r="AB540" i="38"/>
  <c r="AA540" i="38"/>
  <c r="Y540" i="38"/>
  <c r="X540" i="38"/>
  <c r="W540" i="38"/>
  <c r="U540" i="38"/>
  <c r="T540" i="38"/>
  <c r="S540" i="38"/>
  <c r="Q540" i="38"/>
  <c r="P540" i="38"/>
  <c r="O540" i="38"/>
  <c r="M540" i="38"/>
  <c r="L540" i="38"/>
  <c r="K540" i="38"/>
  <c r="E540" i="38"/>
  <c r="D540" i="38"/>
  <c r="AP539" i="38"/>
  <c r="AO539" i="38"/>
  <c r="AN539" i="38"/>
  <c r="AL539" i="38"/>
  <c r="AK539" i="38"/>
  <c r="AJ539" i="38"/>
  <c r="AH539" i="38"/>
  <c r="AG539" i="38"/>
  <c r="AF539" i="38"/>
  <c r="AD539" i="38"/>
  <c r="AC539" i="38"/>
  <c r="AB539" i="38"/>
  <c r="AA539" i="38"/>
  <c r="Z539" i="38"/>
  <c r="X539" i="38"/>
  <c r="W539" i="38"/>
  <c r="V539" i="38"/>
  <c r="T539" i="38"/>
  <c r="S539" i="38"/>
  <c r="R539" i="38"/>
  <c r="P539" i="38"/>
  <c r="O539" i="38"/>
  <c r="N539" i="38"/>
  <c r="L539" i="38"/>
  <c r="K539" i="38"/>
  <c r="E539" i="38"/>
  <c r="D539" i="38"/>
  <c r="AP538" i="38"/>
  <c r="AO538" i="38"/>
  <c r="AN538" i="38"/>
  <c r="AL538" i="38"/>
  <c r="AK538" i="38"/>
  <c r="AJ538" i="38"/>
  <c r="AH538" i="38"/>
  <c r="AG538" i="38"/>
  <c r="AF538" i="38"/>
  <c r="AD538" i="38"/>
  <c r="AC538" i="38"/>
  <c r="AB538" i="38"/>
  <c r="AA538" i="38"/>
  <c r="Z538" i="38"/>
  <c r="Y538" i="38"/>
  <c r="W538" i="38"/>
  <c r="V538" i="38"/>
  <c r="U538" i="38"/>
  <c r="S538" i="38"/>
  <c r="R538" i="38"/>
  <c r="Q538" i="38"/>
  <c r="O538" i="38"/>
  <c r="N538" i="38"/>
  <c r="M538" i="38"/>
  <c r="K538" i="38"/>
  <c r="E538" i="38"/>
  <c r="D538" i="38"/>
  <c r="AP537" i="38"/>
  <c r="AO537" i="38"/>
  <c r="AN537" i="38"/>
  <c r="AL537" i="38"/>
  <c r="AK537" i="38"/>
  <c r="AJ537" i="38"/>
  <c r="AH537" i="38"/>
  <c r="AG537" i="38"/>
  <c r="AF537" i="38"/>
  <c r="AD537" i="38"/>
  <c r="AC537" i="38"/>
  <c r="AB537" i="38"/>
  <c r="Z537" i="38"/>
  <c r="Y537" i="38"/>
  <c r="X537" i="38"/>
  <c r="V537" i="38"/>
  <c r="U537" i="38"/>
  <c r="T537" i="38"/>
  <c r="R537" i="38"/>
  <c r="Q537" i="38"/>
  <c r="P537" i="38"/>
  <c r="N537" i="38"/>
  <c r="M537" i="38"/>
  <c r="L537" i="38"/>
  <c r="E537" i="38"/>
  <c r="D537" i="38"/>
  <c r="AP536" i="38"/>
  <c r="AO536" i="38"/>
  <c r="AN536" i="38"/>
  <c r="AL536" i="38"/>
  <c r="AK536" i="38"/>
  <c r="AJ536" i="38"/>
  <c r="AH536" i="38"/>
  <c r="AG536" i="38"/>
  <c r="AF536" i="38"/>
  <c r="AD536" i="38"/>
  <c r="AC536" i="38"/>
  <c r="AB536" i="38"/>
  <c r="AA536" i="38"/>
  <c r="Y536" i="38"/>
  <c r="X536" i="38"/>
  <c r="W536" i="38"/>
  <c r="U536" i="38"/>
  <c r="T536" i="38"/>
  <c r="S536" i="38"/>
  <c r="Q536" i="38"/>
  <c r="P536" i="38"/>
  <c r="O536" i="38"/>
  <c r="M536" i="38"/>
  <c r="L536" i="38"/>
  <c r="K536" i="38"/>
  <c r="E536" i="38"/>
  <c r="D536" i="38"/>
  <c r="AP535" i="38"/>
  <c r="AO535" i="38"/>
  <c r="AN535" i="38"/>
  <c r="AL535" i="38"/>
  <c r="AK535" i="38"/>
  <c r="AJ535" i="38"/>
  <c r="AH535" i="38"/>
  <c r="AG535" i="38"/>
  <c r="AF535" i="38"/>
  <c r="AD535" i="38"/>
  <c r="AC535" i="38"/>
  <c r="AB535" i="38"/>
  <c r="AA535" i="38"/>
  <c r="Z535" i="38"/>
  <c r="Y535" i="38"/>
  <c r="X535" i="38"/>
  <c r="W535" i="38"/>
  <c r="V535" i="38"/>
  <c r="U535" i="38"/>
  <c r="T535" i="38"/>
  <c r="S535" i="38"/>
  <c r="R535" i="38"/>
  <c r="Q535" i="38"/>
  <c r="P535" i="38"/>
  <c r="O535" i="38"/>
  <c r="N535" i="38"/>
  <c r="M535" i="38"/>
  <c r="L535" i="38"/>
  <c r="K535" i="38"/>
  <c r="E535" i="38"/>
  <c r="D535" i="38"/>
  <c r="AP534" i="38"/>
  <c r="AO534" i="38"/>
  <c r="AN534" i="38"/>
  <c r="AL534" i="38"/>
  <c r="AK534" i="38"/>
  <c r="AJ534" i="38"/>
  <c r="AH534" i="38"/>
  <c r="AG534" i="38"/>
  <c r="AF534" i="38"/>
  <c r="AD534" i="38"/>
  <c r="AC534" i="38"/>
  <c r="AB534" i="38"/>
  <c r="AA534" i="38"/>
  <c r="Z534" i="38"/>
  <c r="Y534" i="38"/>
  <c r="X534" i="38"/>
  <c r="W534" i="38"/>
  <c r="V534" i="38"/>
  <c r="U534" i="38"/>
  <c r="T534" i="38"/>
  <c r="S534" i="38"/>
  <c r="R534" i="38"/>
  <c r="Q534" i="38"/>
  <c r="P534" i="38"/>
  <c r="O534" i="38"/>
  <c r="N534" i="38"/>
  <c r="M534" i="38"/>
  <c r="L534" i="38"/>
  <c r="K534" i="38"/>
  <c r="E534" i="38"/>
  <c r="D534" i="38"/>
  <c r="AP533" i="38"/>
  <c r="AO533" i="38"/>
  <c r="AN533" i="38"/>
  <c r="AL533" i="38"/>
  <c r="AK533" i="38"/>
  <c r="AJ533" i="38"/>
  <c r="AH533" i="38"/>
  <c r="AG533" i="38"/>
  <c r="AF533" i="38"/>
  <c r="AD533" i="38"/>
  <c r="AC533" i="38"/>
  <c r="AB533" i="38"/>
  <c r="AA533" i="38"/>
  <c r="Z533" i="38"/>
  <c r="Y533" i="38"/>
  <c r="X533" i="38"/>
  <c r="W533" i="38"/>
  <c r="V533" i="38"/>
  <c r="U533" i="38"/>
  <c r="T533" i="38"/>
  <c r="S533" i="38"/>
  <c r="R533" i="38"/>
  <c r="Q533" i="38"/>
  <c r="P533" i="38"/>
  <c r="O533" i="38"/>
  <c r="N533" i="38"/>
  <c r="M533" i="38"/>
  <c r="L533" i="38"/>
  <c r="K533" i="38"/>
  <c r="E533" i="38"/>
  <c r="D533" i="38"/>
  <c r="AP532" i="38"/>
  <c r="AO532" i="38"/>
  <c r="AN532" i="38"/>
  <c r="AL532" i="38"/>
  <c r="AK532" i="38"/>
  <c r="AJ532" i="38"/>
  <c r="AH532" i="38"/>
  <c r="AG532" i="38"/>
  <c r="AF532" i="38"/>
  <c r="AD532" i="38"/>
  <c r="AC532" i="38"/>
  <c r="AB532" i="38"/>
  <c r="AA532" i="38"/>
  <c r="Z532" i="38"/>
  <c r="Y532" i="38"/>
  <c r="X532" i="38"/>
  <c r="W532" i="38"/>
  <c r="V532" i="38"/>
  <c r="U532" i="38"/>
  <c r="T532" i="38"/>
  <c r="S532" i="38"/>
  <c r="R532" i="38"/>
  <c r="Q532" i="38"/>
  <c r="P532" i="38"/>
  <c r="O532" i="38"/>
  <c r="N532" i="38"/>
  <c r="M532" i="38"/>
  <c r="L532" i="38"/>
  <c r="K532" i="38"/>
  <c r="E532" i="38"/>
  <c r="D532" i="38"/>
  <c r="AP531" i="38"/>
  <c r="AO531" i="38"/>
  <c r="AN531" i="38"/>
  <c r="AL531" i="38"/>
  <c r="AK531" i="38"/>
  <c r="AJ531" i="38"/>
  <c r="AH531" i="38"/>
  <c r="AG531" i="38"/>
  <c r="AF531" i="38"/>
  <c r="AD531" i="38"/>
  <c r="AC531" i="38"/>
  <c r="AB531" i="38"/>
  <c r="AA531" i="38"/>
  <c r="Z531" i="38"/>
  <c r="Y531" i="38"/>
  <c r="X531" i="38"/>
  <c r="W531" i="38"/>
  <c r="V531" i="38"/>
  <c r="U531" i="38"/>
  <c r="T531" i="38"/>
  <c r="S531" i="38"/>
  <c r="R531" i="38"/>
  <c r="Q531" i="38"/>
  <c r="P531" i="38"/>
  <c r="O531" i="38"/>
  <c r="N531" i="38"/>
  <c r="M531" i="38"/>
  <c r="L531" i="38"/>
  <c r="K531" i="38"/>
  <c r="E531" i="38"/>
  <c r="D531" i="38"/>
  <c r="AP530" i="38"/>
  <c r="AO530" i="38"/>
  <c r="AN530" i="38"/>
  <c r="AL530" i="38"/>
  <c r="AK530" i="38"/>
  <c r="AJ530" i="38"/>
  <c r="AH530" i="38"/>
  <c r="AG530" i="38"/>
  <c r="AF530" i="38"/>
  <c r="AD530" i="38"/>
  <c r="AC530" i="38"/>
  <c r="AB530" i="38"/>
  <c r="AA530" i="38"/>
  <c r="Z530" i="38"/>
  <c r="Y530" i="38"/>
  <c r="X530" i="38"/>
  <c r="W530" i="38"/>
  <c r="V530" i="38"/>
  <c r="U530" i="38"/>
  <c r="T530" i="38"/>
  <c r="S530" i="38"/>
  <c r="R530" i="38"/>
  <c r="Q530" i="38"/>
  <c r="P530" i="38"/>
  <c r="O530" i="38"/>
  <c r="N530" i="38"/>
  <c r="M530" i="38"/>
  <c r="L530" i="38"/>
  <c r="K530" i="38"/>
  <c r="E530" i="38"/>
  <c r="D530" i="38"/>
  <c r="AP529" i="38"/>
  <c r="AO529" i="38"/>
  <c r="AN529" i="38"/>
  <c r="AL529" i="38"/>
  <c r="AK529" i="38"/>
  <c r="AJ529" i="38"/>
  <c r="AH529" i="38"/>
  <c r="AG529" i="38"/>
  <c r="AF529" i="38"/>
  <c r="AD529" i="38"/>
  <c r="AC529" i="38"/>
  <c r="AB529" i="38"/>
  <c r="AA529" i="38"/>
  <c r="Z529" i="38"/>
  <c r="Y529" i="38"/>
  <c r="X529" i="38"/>
  <c r="W529" i="38"/>
  <c r="V529" i="38"/>
  <c r="U529" i="38"/>
  <c r="T529" i="38"/>
  <c r="S529" i="38"/>
  <c r="R529" i="38"/>
  <c r="Q529" i="38"/>
  <c r="P529" i="38"/>
  <c r="O529" i="38"/>
  <c r="N529" i="38"/>
  <c r="M529" i="38"/>
  <c r="L529" i="38"/>
  <c r="K529" i="38"/>
  <c r="E529" i="38"/>
  <c r="D529" i="38"/>
  <c r="AP528" i="38"/>
  <c r="AO528" i="38"/>
  <c r="AN528" i="38"/>
  <c r="AL528" i="38"/>
  <c r="AK528" i="38"/>
  <c r="AJ528" i="38"/>
  <c r="AH528" i="38"/>
  <c r="AG528" i="38"/>
  <c r="AF528" i="38"/>
  <c r="AD528" i="38"/>
  <c r="AC528" i="38"/>
  <c r="AB528" i="38"/>
  <c r="AA528" i="38"/>
  <c r="Z528" i="38"/>
  <c r="Y528" i="38"/>
  <c r="X528" i="38"/>
  <c r="W528" i="38"/>
  <c r="V528" i="38"/>
  <c r="U528" i="38"/>
  <c r="T528" i="38"/>
  <c r="S528" i="38"/>
  <c r="R528" i="38"/>
  <c r="Q528" i="38"/>
  <c r="P528" i="38"/>
  <c r="O528" i="38"/>
  <c r="N528" i="38"/>
  <c r="M528" i="38"/>
  <c r="L528" i="38"/>
  <c r="K528" i="38"/>
  <c r="E528" i="38"/>
  <c r="D528" i="38"/>
  <c r="I527" i="38"/>
  <c r="G527" i="38"/>
  <c r="G526" i="38"/>
  <c r="AP525" i="38"/>
  <c r="AO525" i="38"/>
  <c r="AN525" i="38"/>
  <c r="AL525" i="38"/>
  <c r="AK525" i="38"/>
  <c r="AJ525" i="38"/>
  <c r="AH525" i="38"/>
  <c r="AG525" i="38"/>
  <c r="AF525" i="38"/>
  <c r="AD525" i="38"/>
  <c r="AC525" i="38"/>
  <c r="AB525" i="38"/>
  <c r="AA525" i="38"/>
  <c r="Z525" i="38"/>
  <c r="Y525" i="38"/>
  <c r="X525" i="38"/>
  <c r="W525" i="38"/>
  <c r="V525" i="38"/>
  <c r="U525" i="38"/>
  <c r="T525" i="38"/>
  <c r="S525" i="38"/>
  <c r="R525" i="38"/>
  <c r="Q525" i="38"/>
  <c r="P525" i="38"/>
  <c r="O525" i="38"/>
  <c r="N525" i="38"/>
  <c r="M525" i="38"/>
  <c r="L525" i="38"/>
  <c r="K525" i="38"/>
  <c r="E525" i="38"/>
  <c r="D525" i="38"/>
  <c r="AP524" i="38"/>
  <c r="AO524" i="38"/>
  <c r="AN524" i="38"/>
  <c r="AL524" i="38"/>
  <c r="AK524" i="38"/>
  <c r="AJ524" i="38"/>
  <c r="AH524" i="38"/>
  <c r="AG524" i="38"/>
  <c r="AF524" i="38"/>
  <c r="AD524" i="38"/>
  <c r="AC524" i="38"/>
  <c r="AB524" i="38"/>
  <c r="AA524" i="38"/>
  <c r="Z524" i="38"/>
  <c r="Y524" i="38"/>
  <c r="X524" i="38"/>
  <c r="W524" i="38"/>
  <c r="V524" i="38"/>
  <c r="U524" i="38"/>
  <c r="T524" i="38"/>
  <c r="S524" i="38"/>
  <c r="R524" i="38"/>
  <c r="Q524" i="38"/>
  <c r="P524" i="38"/>
  <c r="O524" i="38"/>
  <c r="N524" i="38"/>
  <c r="M524" i="38"/>
  <c r="L524" i="38"/>
  <c r="K524" i="38"/>
  <c r="E524" i="38"/>
  <c r="D524" i="38"/>
  <c r="AP523" i="38"/>
  <c r="AO523" i="38"/>
  <c r="AN523" i="38"/>
  <c r="AL523" i="38"/>
  <c r="AK523" i="38"/>
  <c r="AJ523" i="38"/>
  <c r="AH523" i="38"/>
  <c r="AG523" i="38"/>
  <c r="AF523" i="38"/>
  <c r="AD523" i="38"/>
  <c r="AC523" i="38"/>
  <c r="AB523" i="38"/>
  <c r="AA523" i="38"/>
  <c r="Z523" i="38"/>
  <c r="Y523" i="38"/>
  <c r="X523" i="38"/>
  <c r="W523" i="38"/>
  <c r="V523" i="38"/>
  <c r="U523" i="38"/>
  <c r="T523" i="38"/>
  <c r="S523" i="38"/>
  <c r="R523" i="38"/>
  <c r="Q523" i="38"/>
  <c r="P523" i="38"/>
  <c r="O523" i="38"/>
  <c r="N523" i="38"/>
  <c r="M523" i="38"/>
  <c r="L523" i="38"/>
  <c r="K523" i="38"/>
  <c r="E523" i="38"/>
  <c r="D523" i="38"/>
  <c r="AP522" i="38"/>
  <c r="AO522" i="38"/>
  <c r="AN522" i="38"/>
  <c r="AL522" i="38"/>
  <c r="AK522" i="38"/>
  <c r="AJ522" i="38"/>
  <c r="AH522" i="38"/>
  <c r="AG522" i="38"/>
  <c r="AF522" i="38"/>
  <c r="AD522" i="38"/>
  <c r="AC522" i="38"/>
  <c r="AB522" i="38"/>
  <c r="AA522" i="38"/>
  <c r="Z522" i="38"/>
  <c r="Y522" i="38"/>
  <c r="X522" i="38"/>
  <c r="W522" i="38"/>
  <c r="V522" i="38"/>
  <c r="U522" i="38"/>
  <c r="T522" i="38"/>
  <c r="S522" i="38"/>
  <c r="R522" i="38"/>
  <c r="Q522" i="38"/>
  <c r="P522" i="38"/>
  <c r="O522" i="38"/>
  <c r="N522" i="38"/>
  <c r="M522" i="38"/>
  <c r="L522" i="38"/>
  <c r="K522" i="38"/>
  <c r="E522" i="38"/>
  <c r="D522" i="38"/>
  <c r="AP521" i="38"/>
  <c r="AO521" i="38"/>
  <c r="AN521" i="38"/>
  <c r="AL521" i="38"/>
  <c r="AK521" i="38"/>
  <c r="AJ521" i="38"/>
  <c r="AH521" i="38"/>
  <c r="AG521" i="38"/>
  <c r="AF521" i="38"/>
  <c r="AD521" i="38"/>
  <c r="AC521" i="38"/>
  <c r="AB521" i="38"/>
  <c r="AA521" i="38"/>
  <c r="Z521" i="38"/>
  <c r="Y521" i="38"/>
  <c r="X521" i="38"/>
  <c r="W521" i="38"/>
  <c r="V521" i="38"/>
  <c r="U521" i="38"/>
  <c r="T521" i="38"/>
  <c r="S521" i="38"/>
  <c r="R521" i="38"/>
  <c r="Q521" i="38"/>
  <c r="P521" i="38"/>
  <c r="O521" i="38"/>
  <c r="N521" i="38"/>
  <c r="M521" i="38"/>
  <c r="L521" i="38"/>
  <c r="K521" i="38"/>
  <c r="E521" i="38"/>
  <c r="D521" i="38"/>
  <c r="AP520" i="38"/>
  <c r="AO520" i="38"/>
  <c r="AN520" i="38"/>
  <c r="AL520" i="38"/>
  <c r="AK520" i="38"/>
  <c r="AJ520" i="38"/>
  <c r="AH520" i="38"/>
  <c r="AG520" i="38"/>
  <c r="AF520" i="38"/>
  <c r="AD520" i="38"/>
  <c r="AC520" i="38"/>
  <c r="AB520" i="38"/>
  <c r="AA520" i="38"/>
  <c r="Z520" i="38"/>
  <c r="Y520" i="38"/>
  <c r="X520" i="38"/>
  <c r="W520" i="38"/>
  <c r="V520" i="38"/>
  <c r="U520" i="38"/>
  <c r="T520" i="38"/>
  <c r="S520" i="38"/>
  <c r="R520" i="38"/>
  <c r="Q520" i="38"/>
  <c r="P520" i="38"/>
  <c r="O520" i="38"/>
  <c r="N520" i="38"/>
  <c r="M520" i="38"/>
  <c r="L520" i="38"/>
  <c r="K520" i="38"/>
  <c r="E520" i="38"/>
  <c r="D520" i="38"/>
  <c r="AP519" i="38"/>
  <c r="AO519" i="38"/>
  <c r="AN519" i="38"/>
  <c r="AL519" i="38"/>
  <c r="AK519" i="38"/>
  <c r="AJ519" i="38"/>
  <c r="AH519" i="38"/>
  <c r="AG519" i="38"/>
  <c r="AF519" i="38"/>
  <c r="AD519" i="38"/>
  <c r="AC519" i="38"/>
  <c r="AB519" i="38"/>
  <c r="AA519" i="38"/>
  <c r="Z519" i="38"/>
  <c r="Y519" i="38"/>
  <c r="X519" i="38"/>
  <c r="W519" i="38"/>
  <c r="V519" i="38"/>
  <c r="U519" i="38"/>
  <c r="T519" i="38"/>
  <c r="S519" i="38"/>
  <c r="R519" i="38"/>
  <c r="Q519" i="38"/>
  <c r="P519" i="38"/>
  <c r="O519" i="38"/>
  <c r="N519" i="38"/>
  <c r="M519" i="38"/>
  <c r="L519" i="38"/>
  <c r="K519" i="38"/>
  <c r="E519" i="38"/>
  <c r="D519" i="38"/>
  <c r="AP518" i="38"/>
  <c r="AO518" i="38"/>
  <c r="AN518" i="38"/>
  <c r="AL518" i="38"/>
  <c r="AK518" i="38"/>
  <c r="AJ518" i="38"/>
  <c r="AH518" i="38"/>
  <c r="AG518" i="38"/>
  <c r="AF518" i="38"/>
  <c r="AD518" i="38"/>
  <c r="AC518" i="38"/>
  <c r="AB518" i="38"/>
  <c r="AA518" i="38"/>
  <c r="Z518" i="38"/>
  <c r="Y518" i="38"/>
  <c r="X518" i="38"/>
  <c r="W518" i="38"/>
  <c r="V518" i="38"/>
  <c r="U518" i="38"/>
  <c r="T518" i="38"/>
  <c r="S518" i="38"/>
  <c r="R518" i="38"/>
  <c r="Q518" i="38"/>
  <c r="P518" i="38"/>
  <c r="O518" i="38"/>
  <c r="N518" i="38"/>
  <c r="M518" i="38"/>
  <c r="L518" i="38"/>
  <c r="K518" i="38"/>
  <c r="E518" i="38"/>
  <c r="D518" i="38"/>
  <c r="AP517" i="38"/>
  <c r="AO517" i="38"/>
  <c r="AN517" i="38"/>
  <c r="AL517" i="38"/>
  <c r="AK517" i="38"/>
  <c r="AJ517" i="38"/>
  <c r="AH517" i="38"/>
  <c r="AG517" i="38"/>
  <c r="AF517" i="38"/>
  <c r="AD517" i="38"/>
  <c r="AC517" i="38"/>
  <c r="AB517" i="38"/>
  <c r="AA517" i="38"/>
  <c r="Z517" i="38"/>
  <c r="Y517" i="38"/>
  <c r="X517" i="38"/>
  <c r="W517" i="38"/>
  <c r="V517" i="38"/>
  <c r="U517" i="38"/>
  <c r="T517" i="38"/>
  <c r="S517" i="38"/>
  <c r="R517" i="38"/>
  <c r="Q517" i="38"/>
  <c r="P517" i="38"/>
  <c r="O517" i="38"/>
  <c r="N517" i="38"/>
  <c r="M517" i="38"/>
  <c r="L517" i="38"/>
  <c r="K517" i="38"/>
  <c r="E517" i="38"/>
  <c r="D517" i="38"/>
  <c r="AP516" i="38"/>
  <c r="AO516" i="38"/>
  <c r="AN516" i="38"/>
  <c r="AL516" i="38"/>
  <c r="AK516" i="38"/>
  <c r="AJ516" i="38"/>
  <c r="AH516" i="38"/>
  <c r="AG516" i="38"/>
  <c r="AF516" i="38"/>
  <c r="AD516" i="38"/>
  <c r="AC516" i="38"/>
  <c r="AB516" i="38"/>
  <c r="AA516" i="38"/>
  <c r="Z516" i="38"/>
  <c r="Y516" i="38"/>
  <c r="X516" i="38"/>
  <c r="W516" i="38"/>
  <c r="V516" i="38"/>
  <c r="U516" i="38"/>
  <c r="T516" i="38"/>
  <c r="S516" i="38"/>
  <c r="R516" i="38"/>
  <c r="Q516" i="38"/>
  <c r="P516" i="38"/>
  <c r="O516" i="38"/>
  <c r="N516" i="38"/>
  <c r="M516" i="38"/>
  <c r="L516" i="38"/>
  <c r="K516" i="38"/>
  <c r="E516" i="38"/>
  <c r="D516" i="38"/>
  <c r="AP515" i="38"/>
  <c r="AO515" i="38"/>
  <c r="AN515" i="38"/>
  <c r="AL515" i="38"/>
  <c r="AK515" i="38"/>
  <c r="AJ515" i="38"/>
  <c r="AH515" i="38"/>
  <c r="AG515" i="38"/>
  <c r="AF515" i="38"/>
  <c r="AD515" i="38"/>
  <c r="AC515" i="38"/>
  <c r="AB515" i="38"/>
  <c r="AA515" i="38"/>
  <c r="Z515" i="38"/>
  <c r="Y515" i="38"/>
  <c r="X515" i="38"/>
  <c r="W515" i="38"/>
  <c r="V515" i="38"/>
  <c r="U515" i="38"/>
  <c r="T515" i="38"/>
  <c r="S515" i="38"/>
  <c r="R515" i="38"/>
  <c r="Q515" i="38"/>
  <c r="P515" i="38"/>
  <c r="O515" i="38"/>
  <c r="N515" i="38"/>
  <c r="M515" i="38"/>
  <c r="L515" i="38"/>
  <c r="K515" i="38"/>
  <c r="E515" i="38"/>
  <c r="D515" i="38"/>
  <c r="AP514" i="38"/>
  <c r="AO514" i="38"/>
  <c r="AN514" i="38"/>
  <c r="AL514" i="38"/>
  <c r="AK514" i="38"/>
  <c r="AJ514" i="38"/>
  <c r="AH514" i="38"/>
  <c r="AG514" i="38"/>
  <c r="AF514" i="38"/>
  <c r="AD514" i="38"/>
  <c r="AC514" i="38"/>
  <c r="AB514" i="38"/>
  <c r="AA514" i="38"/>
  <c r="Z514" i="38"/>
  <c r="Y514" i="38"/>
  <c r="X514" i="38"/>
  <c r="W514" i="38"/>
  <c r="V514" i="38"/>
  <c r="U514" i="38"/>
  <c r="T514" i="38"/>
  <c r="S514" i="38"/>
  <c r="R514" i="38"/>
  <c r="Q514" i="38"/>
  <c r="P514" i="38"/>
  <c r="O514" i="38"/>
  <c r="N514" i="38"/>
  <c r="M514" i="38"/>
  <c r="L514" i="38"/>
  <c r="K514" i="38"/>
  <c r="E514" i="38"/>
  <c r="D514" i="38"/>
  <c r="AP513" i="38"/>
  <c r="AO513" i="38"/>
  <c r="AN513" i="38"/>
  <c r="AL513" i="38"/>
  <c r="AK513" i="38"/>
  <c r="AJ513" i="38"/>
  <c r="AH513" i="38"/>
  <c r="AG513" i="38"/>
  <c r="AF513" i="38"/>
  <c r="AD513" i="38"/>
  <c r="AC513" i="38"/>
  <c r="AB513" i="38"/>
  <c r="AA513" i="38"/>
  <c r="Z513" i="38"/>
  <c r="Y513" i="38"/>
  <c r="X513" i="38"/>
  <c r="W513" i="38"/>
  <c r="V513" i="38"/>
  <c r="U513" i="38"/>
  <c r="T513" i="38"/>
  <c r="S513" i="38"/>
  <c r="R513" i="38"/>
  <c r="Q513" i="38"/>
  <c r="P513" i="38"/>
  <c r="O513" i="38"/>
  <c r="N513" i="38"/>
  <c r="M513" i="38"/>
  <c r="L513" i="38"/>
  <c r="K513" i="38"/>
  <c r="E513" i="38"/>
  <c r="D513" i="38"/>
  <c r="AP512" i="38"/>
  <c r="AO512" i="38"/>
  <c r="AN512" i="38"/>
  <c r="AL512" i="38"/>
  <c r="AK512" i="38"/>
  <c r="AJ512" i="38"/>
  <c r="AH512" i="38"/>
  <c r="AG512" i="38"/>
  <c r="AF512" i="38"/>
  <c r="AD512" i="38"/>
  <c r="AC512" i="38"/>
  <c r="AB512" i="38"/>
  <c r="AA512" i="38"/>
  <c r="Z512" i="38"/>
  <c r="Y512" i="38"/>
  <c r="X512" i="38"/>
  <c r="W512" i="38"/>
  <c r="V512" i="38"/>
  <c r="U512" i="38"/>
  <c r="T512" i="38"/>
  <c r="S512" i="38"/>
  <c r="R512" i="38"/>
  <c r="Q512" i="38"/>
  <c r="P512" i="38"/>
  <c r="O512" i="38"/>
  <c r="N512" i="38"/>
  <c r="M512" i="38"/>
  <c r="L512" i="38"/>
  <c r="K512" i="38"/>
  <c r="E512" i="38"/>
  <c r="D512" i="38"/>
  <c r="AP511" i="38"/>
  <c r="AO511" i="38"/>
  <c r="AN511" i="38"/>
  <c r="AL511" i="38"/>
  <c r="AK511" i="38"/>
  <c r="AJ511" i="38"/>
  <c r="AH511" i="38"/>
  <c r="AG511" i="38"/>
  <c r="AF511" i="38"/>
  <c r="AD511" i="38"/>
  <c r="AC511" i="38"/>
  <c r="AB511" i="38"/>
  <c r="AA511" i="38"/>
  <c r="Z511" i="38"/>
  <c r="Y511" i="38"/>
  <c r="X511" i="38"/>
  <c r="W511" i="38"/>
  <c r="V511" i="38"/>
  <c r="U511" i="38"/>
  <c r="T511" i="38"/>
  <c r="S511" i="38"/>
  <c r="R511" i="38"/>
  <c r="Q511" i="38"/>
  <c r="P511" i="38"/>
  <c r="O511" i="38"/>
  <c r="N511" i="38"/>
  <c r="M511" i="38"/>
  <c r="L511" i="38"/>
  <c r="K511" i="38"/>
  <c r="E511" i="38"/>
  <c r="D511" i="38"/>
  <c r="AP510" i="38"/>
  <c r="AO510" i="38"/>
  <c r="AN510" i="38"/>
  <c r="AL510" i="38"/>
  <c r="AK510" i="38"/>
  <c r="AJ510" i="38"/>
  <c r="AH510" i="38"/>
  <c r="AG510" i="38"/>
  <c r="AF510" i="38"/>
  <c r="AD510" i="38"/>
  <c r="AC510" i="38"/>
  <c r="AB510" i="38"/>
  <c r="AA510" i="38"/>
  <c r="Z510" i="38"/>
  <c r="Y510" i="38"/>
  <c r="X510" i="38"/>
  <c r="W510" i="38"/>
  <c r="V510" i="38"/>
  <c r="U510" i="38"/>
  <c r="T510" i="38"/>
  <c r="S510" i="38"/>
  <c r="R510" i="38"/>
  <c r="Q510" i="38"/>
  <c r="P510" i="38"/>
  <c r="O510" i="38"/>
  <c r="N510" i="38"/>
  <c r="M510" i="38"/>
  <c r="L510" i="38"/>
  <c r="K510" i="38"/>
  <c r="E510" i="38"/>
  <c r="D510" i="38"/>
  <c r="I509" i="38"/>
  <c r="G509" i="38"/>
  <c r="AP508" i="38"/>
  <c r="AO508" i="38"/>
  <c r="AN508" i="38"/>
  <c r="AL508" i="38"/>
  <c r="AK508" i="38"/>
  <c r="AJ508" i="38"/>
  <c r="AH508" i="38"/>
  <c r="AG508" i="38"/>
  <c r="AF508" i="38"/>
  <c r="AD508" i="38"/>
  <c r="AC508" i="38"/>
  <c r="AB508" i="38"/>
  <c r="AA508" i="38"/>
  <c r="Z508" i="38"/>
  <c r="Y508" i="38"/>
  <c r="X508" i="38"/>
  <c r="W508" i="38"/>
  <c r="V508" i="38"/>
  <c r="U508" i="38"/>
  <c r="T508" i="38"/>
  <c r="S508" i="38"/>
  <c r="R508" i="38"/>
  <c r="Q508" i="38"/>
  <c r="P508" i="38"/>
  <c r="O508" i="38"/>
  <c r="N508" i="38"/>
  <c r="M508" i="38"/>
  <c r="L508" i="38"/>
  <c r="K508" i="38"/>
  <c r="E508" i="38"/>
  <c r="D508" i="38"/>
  <c r="AP507" i="38"/>
  <c r="AO507" i="38"/>
  <c r="AN507" i="38"/>
  <c r="AL507" i="38"/>
  <c r="AK507" i="38"/>
  <c r="AJ507" i="38"/>
  <c r="AH507" i="38"/>
  <c r="AG507" i="38"/>
  <c r="AF507" i="38"/>
  <c r="AD507" i="38"/>
  <c r="AC507" i="38"/>
  <c r="AB507" i="38"/>
  <c r="AA507" i="38"/>
  <c r="Z507" i="38"/>
  <c r="Y507" i="38"/>
  <c r="X507" i="38"/>
  <c r="W507" i="38"/>
  <c r="V507" i="38"/>
  <c r="U507" i="38"/>
  <c r="T507" i="38"/>
  <c r="S507" i="38"/>
  <c r="R507" i="38"/>
  <c r="Q507" i="38"/>
  <c r="P507" i="38"/>
  <c r="O507" i="38"/>
  <c r="N507" i="38"/>
  <c r="M507" i="38"/>
  <c r="L507" i="38"/>
  <c r="K507" i="38"/>
  <c r="E507" i="38"/>
  <c r="D507" i="38"/>
  <c r="AP506" i="38"/>
  <c r="AO506" i="38"/>
  <c r="AN506" i="38"/>
  <c r="AL506" i="38"/>
  <c r="AK506" i="38"/>
  <c r="AJ506" i="38"/>
  <c r="AH506" i="38"/>
  <c r="AG506" i="38"/>
  <c r="AF506" i="38"/>
  <c r="AD506" i="38"/>
  <c r="AC506" i="38"/>
  <c r="AB506" i="38"/>
  <c r="AA506" i="38"/>
  <c r="Z506" i="38"/>
  <c r="Y506" i="38"/>
  <c r="X506" i="38"/>
  <c r="W506" i="38"/>
  <c r="V506" i="38"/>
  <c r="U506" i="38"/>
  <c r="T506" i="38"/>
  <c r="S506" i="38"/>
  <c r="R506" i="38"/>
  <c r="Q506" i="38"/>
  <c r="P506" i="38"/>
  <c r="O506" i="38"/>
  <c r="N506" i="38"/>
  <c r="M506" i="38"/>
  <c r="L506" i="38"/>
  <c r="K506" i="38"/>
  <c r="E506" i="38"/>
  <c r="D506" i="38"/>
  <c r="AP505" i="38"/>
  <c r="AO505" i="38"/>
  <c r="AN505" i="38"/>
  <c r="AL505" i="38"/>
  <c r="AK505" i="38"/>
  <c r="AJ505" i="38"/>
  <c r="AH505" i="38"/>
  <c r="AG505" i="38"/>
  <c r="AF505" i="38"/>
  <c r="AD505" i="38"/>
  <c r="AC505" i="38"/>
  <c r="AB505" i="38"/>
  <c r="AA505" i="38"/>
  <c r="Z505" i="38"/>
  <c r="Y505" i="38"/>
  <c r="X505" i="38"/>
  <c r="W505" i="38"/>
  <c r="V505" i="38"/>
  <c r="U505" i="38"/>
  <c r="T505" i="38"/>
  <c r="S505" i="38"/>
  <c r="R505" i="38"/>
  <c r="Q505" i="38"/>
  <c r="P505" i="38"/>
  <c r="O505" i="38"/>
  <c r="N505" i="38"/>
  <c r="M505" i="38"/>
  <c r="L505" i="38"/>
  <c r="K505" i="38"/>
  <c r="E505" i="38"/>
  <c r="D505" i="38"/>
  <c r="AP504" i="38"/>
  <c r="AO504" i="38"/>
  <c r="AN504" i="38"/>
  <c r="AL504" i="38"/>
  <c r="AK504" i="38"/>
  <c r="AJ504" i="38"/>
  <c r="AH504" i="38"/>
  <c r="AG504" i="38"/>
  <c r="AF504" i="38"/>
  <c r="AD504" i="38"/>
  <c r="AC504" i="38"/>
  <c r="AB504" i="38"/>
  <c r="AA504" i="38"/>
  <c r="Z504" i="38"/>
  <c r="Y504" i="38"/>
  <c r="X504" i="38"/>
  <c r="W504" i="38"/>
  <c r="V504" i="38"/>
  <c r="U504" i="38"/>
  <c r="T504" i="38"/>
  <c r="S504" i="38"/>
  <c r="R504" i="38"/>
  <c r="Q504" i="38"/>
  <c r="P504" i="38"/>
  <c r="O504" i="38"/>
  <c r="N504" i="38"/>
  <c r="M504" i="38"/>
  <c r="L504" i="38"/>
  <c r="K504" i="38"/>
  <c r="E504" i="38"/>
  <c r="D504" i="38"/>
  <c r="AP503" i="38"/>
  <c r="AO503" i="38"/>
  <c r="AN503" i="38"/>
  <c r="AL503" i="38"/>
  <c r="AK503" i="38"/>
  <c r="AJ503" i="38"/>
  <c r="AH503" i="38"/>
  <c r="AG503" i="38"/>
  <c r="AF503" i="38"/>
  <c r="AD503" i="38"/>
  <c r="AC503" i="38"/>
  <c r="AB503" i="38"/>
  <c r="AA503" i="38"/>
  <c r="Z503" i="38"/>
  <c r="Y503" i="38"/>
  <c r="X503" i="38"/>
  <c r="W503" i="38"/>
  <c r="V503" i="38"/>
  <c r="U503" i="38"/>
  <c r="T503" i="38"/>
  <c r="S503" i="38"/>
  <c r="R503" i="38"/>
  <c r="Q503" i="38"/>
  <c r="P503" i="38"/>
  <c r="O503" i="38"/>
  <c r="N503" i="38"/>
  <c r="M503" i="38"/>
  <c r="L503" i="38"/>
  <c r="K503" i="38"/>
  <c r="E503" i="38"/>
  <c r="D503" i="38"/>
  <c r="AP502" i="38"/>
  <c r="AO502" i="38"/>
  <c r="AN502" i="38"/>
  <c r="AL502" i="38"/>
  <c r="AK502" i="38"/>
  <c r="AJ502" i="38"/>
  <c r="AH502" i="38"/>
  <c r="AG502" i="38"/>
  <c r="AF502" i="38"/>
  <c r="AD502" i="38"/>
  <c r="AC502" i="38"/>
  <c r="AB502" i="38"/>
  <c r="AA502" i="38"/>
  <c r="Z502" i="38"/>
  <c r="Y502" i="38"/>
  <c r="X502" i="38"/>
  <c r="W502" i="38"/>
  <c r="V502" i="38"/>
  <c r="U502" i="38"/>
  <c r="T502" i="38"/>
  <c r="S502" i="38"/>
  <c r="R502" i="38"/>
  <c r="Q502" i="38"/>
  <c r="P502" i="38"/>
  <c r="O502" i="38"/>
  <c r="N502" i="38"/>
  <c r="M502" i="38"/>
  <c r="L502" i="38"/>
  <c r="K502" i="38"/>
  <c r="E502" i="38"/>
  <c r="D502" i="38"/>
  <c r="AP501" i="38"/>
  <c r="AO501" i="38"/>
  <c r="AN501" i="38"/>
  <c r="AL501" i="38"/>
  <c r="AK501" i="38"/>
  <c r="AJ501" i="38"/>
  <c r="AH501" i="38"/>
  <c r="AG501" i="38"/>
  <c r="AF501" i="38"/>
  <c r="AD501" i="38"/>
  <c r="AC501" i="38"/>
  <c r="AB501" i="38"/>
  <c r="AA501" i="38"/>
  <c r="Z501" i="38"/>
  <c r="Y501" i="38"/>
  <c r="X501" i="38"/>
  <c r="W501" i="38"/>
  <c r="V501" i="38"/>
  <c r="U501" i="38"/>
  <c r="T501" i="38"/>
  <c r="S501" i="38"/>
  <c r="R501" i="38"/>
  <c r="Q501" i="38"/>
  <c r="P501" i="38"/>
  <c r="O501" i="38"/>
  <c r="N501" i="38"/>
  <c r="M501" i="38"/>
  <c r="L501" i="38"/>
  <c r="K501" i="38"/>
  <c r="E501" i="38"/>
  <c r="D501" i="38"/>
  <c r="I500" i="38"/>
  <c r="G500" i="38"/>
  <c r="I499" i="38"/>
  <c r="G499" i="38"/>
  <c r="AP498" i="38"/>
  <c r="AO498" i="38"/>
  <c r="AN498" i="38"/>
  <c r="AL498" i="38"/>
  <c r="AK498" i="38"/>
  <c r="AJ498" i="38"/>
  <c r="AH498" i="38"/>
  <c r="AG498" i="38"/>
  <c r="AF498" i="38"/>
  <c r="AD498" i="38"/>
  <c r="AC498" i="38"/>
  <c r="AB498" i="38"/>
  <c r="AA498" i="38"/>
  <c r="Z498" i="38"/>
  <c r="Y498" i="38"/>
  <c r="X498" i="38"/>
  <c r="W498" i="38"/>
  <c r="V498" i="38"/>
  <c r="U498" i="38"/>
  <c r="T498" i="38"/>
  <c r="S498" i="38"/>
  <c r="R498" i="38"/>
  <c r="Q498" i="38"/>
  <c r="P498" i="38"/>
  <c r="O498" i="38"/>
  <c r="N498" i="38"/>
  <c r="M498" i="38"/>
  <c r="L498" i="38"/>
  <c r="K498" i="38"/>
  <c r="E498" i="38"/>
  <c r="D498" i="38"/>
  <c r="AP497" i="38"/>
  <c r="AO497" i="38"/>
  <c r="AN497" i="38"/>
  <c r="AL497" i="38"/>
  <c r="AK497" i="38"/>
  <c r="AJ497" i="38"/>
  <c r="AH497" i="38"/>
  <c r="AG497" i="38"/>
  <c r="AF497" i="38"/>
  <c r="AD497" i="38"/>
  <c r="AC497" i="38"/>
  <c r="AB497" i="38"/>
  <c r="AA497" i="38"/>
  <c r="Z497" i="38"/>
  <c r="Y497" i="38"/>
  <c r="X497" i="38"/>
  <c r="W497" i="38"/>
  <c r="V497" i="38"/>
  <c r="U497" i="38"/>
  <c r="T497" i="38"/>
  <c r="S497" i="38"/>
  <c r="R497" i="38"/>
  <c r="Q497" i="38"/>
  <c r="P497" i="38"/>
  <c r="O497" i="38"/>
  <c r="N497" i="38"/>
  <c r="M497" i="38"/>
  <c r="L497" i="38"/>
  <c r="K497" i="38"/>
  <c r="E497" i="38"/>
  <c r="D497" i="38"/>
  <c r="AP496" i="38"/>
  <c r="AO496" i="38"/>
  <c r="AN496" i="38"/>
  <c r="AL496" i="38"/>
  <c r="AK496" i="38"/>
  <c r="AJ496" i="38"/>
  <c r="AH496" i="38"/>
  <c r="AG496" i="38"/>
  <c r="AF496" i="38"/>
  <c r="AD496" i="38"/>
  <c r="AC496" i="38"/>
  <c r="AB496" i="38"/>
  <c r="AA496" i="38"/>
  <c r="Z496" i="38"/>
  <c r="Y496" i="38"/>
  <c r="X496" i="38"/>
  <c r="W496" i="38"/>
  <c r="V496" i="38"/>
  <c r="U496" i="38"/>
  <c r="T496" i="38"/>
  <c r="S496" i="38"/>
  <c r="R496" i="38"/>
  <c r="Q496" i="38"/>
  <c r="P496" i="38"/>
  <c r="O496" i="38"/>
  <c r="N496" i="38"/>
  <c r="M496" i="38"/>
  <c r="L496" i="38"/>
  <c r="K496" i="38"/>
  <c r="E496" i="38"/>
  <c r="D496" i="38"/>
  <c r="AP495" i="38"/>
  <c r="AO495" i="38"/>
  <c r="AN495" i="38"/>
  <c r="AL495" i="38"/>
  <c r="AK495" i="38"/>
  <c r="AJ495" i="38"/>
  <c r="AH495" i="38"/>
  <c r="AG495" i="38"/>
  <c r="AF495" i="38"/>
  <c r="AD495" i="38"/>
  <c r="AC495" i="38"/>
  <c r="AB495" i="38"/>
  <c r="AA495" i="38"/>
  <c r="Z495" i="38"/>
  <c r="Y495" i="38"/>
  <c r="X495" i="38"/>
  <c r="W495" i="38"/>
  <c r="V495" i="38"/>
  <c r="U495" i="38"/>
  <c r="T495" i="38"/>
  <c r="S495" i="38"/>
  <c r="R495" i="38"/>
  <c r="Q495" i="38"/>
  <c r="P495" i="38"/>
  <c r="O495" i="38"/>
  <c r="N495" i="38"/>
  <c r="M495" i="38"/>
  <c r="L495" i="38"/>
  <c r="K495" i="38"/>
  <c r="E495" i="38"/>
  <c r="D495" i="38"/>
  <c r="AP494" i="38"/>
  <c r="AO494" i="38"/>
  <c r="AN494" i="38"/>
  <c r="AL494" i="38"/>
  <c r="AK494" i="38"/>
  <c r="AJ494" i="38"/>
  <c r="AH494" i="38"/>
  <c r="AG494" i="38"/>
  <c r="AF494" i="38"/>
  <c r="AD494" i="38"/>
  <c r="AC494" i="38"/>
  <c r="AB494" i="38"/>
  <c r="AA494" i="38"/>
  <c r="Z494" i="38"/>
  <c r="Y494" i="38"/>
  <c r="X494" i="38"/>
  <c r="W494" i="38"/>
  <c r="V494" i="38"/>
  <c r="U494" i="38"/>
  <c r="T494" i="38"/>
  <c r="S494" i="38"/>
  <c r="R494" i="38"/>
  <c r="Q494" i="38"/>
  <c r="P494" i="38"/>
  <c r="O494" i="38"/>
  <c r="N494" i="38"/>
  <c r="M494" i="38"/>
  <c r="L494" i="38"/>
  <c r="K494" i="38"/>
  <c r="E494" i="38"/>
  <c r="D494" i="38"/>
  <c r="AP493" i="38"/>
  <c r="AO493" i="38"/>
  <c r="AN493" i="38"/>
  <c r="AL493" i="38"/>
  <c r="AK493" i="38"/>
  <c r="AJ493" i="38"/>
  <c r="AH493" i="38"/>
  <c r="AG493" i="38"/>
  <c r="AF493" i="38"/>
  <c r="AD493" i="38"/>
  <c r="AC493" i="38"/>
  <c r="AB493" i="38"/>
  <c r="AA493" i="38"/>
  <c r="Z493" i="38"/>
  <c r="Y493" i="38"/>
  <c r="X493" i="38"/>
  <c r="W493" i="38"/>
  <c r="V493" i="38"/>
  <c r="U493" i="38"/>
  <c r="T493" i="38"/>
  <c r="S493" i="38"/>
  <c r="R493" i="38"/>
  <c r="Q493" i="38"/>
  <c r="P493" i="38"/>
  <c r="O493" i="38"/>
  <c r="N493" i="38"/>
  <c r="M493" i="38"/>
  <c r="L493" i="38"/>
  <c r="K493" i="38"/>
  <c r="E493" i="38"/>
  <c r="D493" i="38"/>
  <c r="AP492" i="38"/>
  <c r="AO492" i="38"/>
  <c r="AN492" i="38"/>
  <c r="AL492" i="38"/>
  <c r="AK492" i="38"/>
  <c r="AJ492" i="38"/>
  <c r="AH492" i="38"/>
  <c r="AG492" i="38"/>
  <c r="AF492" i="38"/>
  <c r="AD492" i="38"/>
  <c r="AC492" i="38"/>
  <c r="AB492" i="38"/>
  <c r="AA492" i="38"/>
  <c r="Z492" i="38"/>
  <c r="Y492" i="38"/>
  <c r="X492" i="38"/>
  <c r="W492" i="38"/>
  <c r="V492" i="38"/>
  <c r="U492" i="38"/>
  <c r="T492" i="38"/>
  <c r="S492" i="38"/>
  <c r="R492" i="38"/>
  <c r="Q492" i="38"/>
  <c r="P492" i="38"/>
  <c r="O492" i="38"/>
  <c r="N492" i="38"/>
  <c r="M492" i="38"/>
  <c r="L492" i="38"/>
  <c r="K492" i="38"/>
  <c r="E492" i="38"/>
  <c r="D492" i="38"/>
  <c r="AP491" i="38"/>
  <c r="AO491" i="38"/>
  <c r="AN491" i="38"/>
  <c r="AL491" i="38"/>
  <c r="AK491" i="38"/>
  <c r="AJ491" i="38"/>
  <c r="AH491" i="38"/>
  <c r="AG491" i="38"/>
  <c r="AF491" i="38"/>
  <c r="AD491" i="38"/>
  <c r="AC491" i="38"/>
  <c r="AB491" i="38"/>
  <c r="AA491" i="38"/>
  <c r="Z491" i="38"/>
  <c r="Y491" i="38"/>
  <c r="X491" i="38"/>
  <c r="W491" i="38"/>
  <c r="V491" i="38"/>
  <c r="U491" i="38"/>
  <c r="T491" i="38"/>
  <c r="S491" i="38"/>
  <c r="R491" i="38"/>
  <c r="Q491" i="38"/>
  <c r="P491" i="38"/>
  <c r="O491" i="38"/>
  <c r="N491" i="38"/>
  <c r="M491" i="38"/>
  <c r="L491" i="38"/>
  <c r="K491" i="38"/>
  <c r="E491" i="38"/>
  <c r="D491" i="38"/>
  <c r="AP490" i="38"/>
  <c r="AO490" i="38"/>
  <c r="AN490" i="38"/>
  <c r="AL490" i="38"/>
  <c r="AK490" i="38"/>
  <c r="AJ490" i="38"/>
  <c r="AH490" i="38"/>
  <c r="AG490" i="38"/>
  <c r="AF490" i="38"/>
  <c r="AD490" i="38"/>
  <c r="AC490" i="38"/>
  <c r="AB490" i="38"/>
  <c r="AA490" i="38"/>
  <c r="Z490" i="38"/>
  <c r="Y490" i="38"/>
  <c r="X490" i="38"/>
  <c r="W490" i="38"/>
  <c r="V490" i="38"/>
  <c r="U490" i="38"/>
  <c r="T490" i="38"/>
  <c r="S490" i="38"/>
  <c r="R490" i="38"/>
  <c r="Q490" i="38"/>
  <c r="P490" i="38"/>
  <c r="O490" i="38"/>
  <c r="N490" i="38"/>
  <c r="M490" i="38"/>
  <c r="L490" i="38"/>
  <c r="K490" i="38"/>
  <c r="E490" i="38"/>
  <c r="D490" i="38"/>
  <c r="I489" i="38"/>
  <c r="G489" i="38"/>
  <c r="AP488" i="38"/>
  <c r="AO488" i="38"/>
  <c r="AN488" i="38"/>
  <c r="AL488" i="38"/>
  <c r="AK488" i="38"/>
  <c r="AJ488" i="38"/>
  <c r="AH488" i="38"/>
  <c r="AG488" i="38"/>
  <c r="AF488" i="38"/>
  <c r="AD488" i="38"/>
  <c r="AC488" i="38"/>
  <c r="AB488" i="38"/>
  <c r="AA488" i="38"/>
  <c r="Z488" i="38"/>
  <c r="Y488" i="38"/>
  <c r="X488" i="38"/>
  <c r="W488" i="38"/>
  <c r="V488" i="38"/>
  <c r="U488" i="38"/>
  <c r="T488" i="38"/>
  <c r="S488" i="38"/>
  <c r="R488" i="38"/>
  <c r="Q488" i="38"/>
  <c r="P488" i="38"/>
  <c r="O488" i="38"/>
  <c r="N488" i="38"/>
  <c r="M488" i="38"/>
  <c r="L488" i="38"/>
  <c r="K488" i="38"/>
  <c r="E488" i="38"/>
  <c r="D488" i="38"/>
  <c r="AP487" i="38"/>
  <c r="AO487" i="38"/>
  <c r="AN487" i="38"/>
  <c r="AL487" i="38"/>
  <c r="AK487" i="38"/>
  <c r="AJ487" i="38"/>
  <c r="AH487" i="38"/>
  <c r="AG487" i="38"/>
  <c r="AF487" i="38"/>
  <c r="AD487" i="38"/>
  <c r="AC487" i="38"/>
  <c r="AB487" i="38"/>
  <c r="AA487" i="38"/>
  <c r="Z487" i="38"/>
  <c r="Y487" i="38"/>
  <c r="X487" i="38"/>
  <c r="W487" i="38"/>
  <c r="V487" i="38"/>
  <c r="U487" i="38"/>
  <c r="T487" i="38"/>
  <c r="S487" i="38"/>
  <c r="R487" i="38"/>
  <c r="Q487" i="38"/>
  <c r="P487" i="38"/>
  <c r="O487" i="38"/>
  <c r="N487" i="38"/>
  <c r="M487" i="38"/>
  <c r="L487" i="38"/>
  <c r="K487" i="38"/>
  <c r="E487" i="38"/>
  <c r="D487" i="38"/>
  <c r="AP486" i="38"/>
  <c r="AO486" i="38"/>
  <c r="AN486" i="38"/>
  <c r="AL486" i="38"/>
  <c r="AK486" i="38"/>
  <c r="AJ486" i="38"/>
  <c r="AH486" i="38"/>
  <c r="AG486" i="38"/>
  <c r="AF486" i="38"/>
  <c r="AD486" i="38"/>
  <c r="AC486" i="38"/>
  <c r="AB486" i="38"/>
  <c r="AA486" i="38"/>
  <c r="Z486" i="38"/>
  <c r="Y486" i="38"/>
  <c r="X486" i="38"/>
  <c r="W486" i="38"/>
  <c r="V486" i="38"/>
  <c r="U486" i="38"/>
  <c r="T486" i="38"/>
  <c r="S486" i="38"/>
  <c r="R486" i="38"/>
  <c r="Q486" i="38"/>
  <c r="P486" i="38"/>
  <c r="O486" i="38"/>
  <c r="N486" i="38"/>
  <c r="M486" i="38"/>
  <c r="L486" i="38"/>
  <c r="K486" i="38"/>
  <c r="E486" i="38"/>
  <c r="D486" i="38"/>
  <c r="I485" i="38"/>
  <c r="G485" i="38"/>
  <c r="AP484" i="38"/>
  <c r="AO484" i="38"/>
  <c r="AN484" i="38"/>
  <c r="AL484" i="38"/>
  <c r="AK484" i="38"/>
  <c r="AJ484" i="38"/>
  <c r="AH484" i="38"/>
  <c r="AG484" i="38"/>
  <c r="AF484" i="38"/>
  <c r="AD484" i="38"/>
  <c r="AC484" i="38"/>
  <c r="AB484" i="38"/>
  <c r="AA484" i="38"/>
  <c r="Z484" i="38"/>
  <c r="Y484" i="38"/>
  <c r="X484" i="38"/>
  <c r="W484" i="38"/>
  <c r="V484" i="38"/>
  <c r="U484" i="38"/>
  <c r="T484" i="38"/>
  <c r="S484" i="38"/>
  <c r="R484" i="38"/>
  <c r="Q484" i="38"/>
  <c r="P484" i="38"/>
  <c r="O484" i="38"/>
  <c r="N484" i="38"/>
  <c r="M484" i="38"/>
  <c r="L484" i="38"/>
  <c r="K484" i="38"/>
  <c r="E484" i="38"/>
  <c r="D484" i="38"/>
  <c r="AP483" i="38"/>
  <c r="AO483" i="38"/>
  <c r="AN483" i="38"/>
  <c r="AL483" i="38"/>
  <c r="AK483" i="38"/>
  <c r="AJ483" i="38"/>
  <c r="AH483" i="38"/>
  <c r="AG483" i="38"/>
  <c r="AF483" i="38"/>
  <c r="AD483" i="38"/>
  <c r="AC483" i="38"/>
  <c r="AB483" i="38"/>
  <c r="AA483" i="38"/>
  <c r="Z483" i="38"/>
  <c r="Y483" i="38"/>
  <c r="X483" i="38"/>
  <c r="W483" i="38"/>
  <c r="V483" i="38"/>
  <c r="U483" i="38"/>
  <c r="T483" i="38"/>
  <c r="S483" i="38"/>
  <c r="R483" i="38"/>
  <c r="Q483" i="38"/>
  <c r="P483" i="38"/>
  <c r="O483" i="38"/>
  <c r="N483" i="38"/>
  <c r="M483" i="38"/>
  <c r="L483" i="38"/>
  <c r="K483" i="38"/>
  <c r="E483" i="38"/>
  <c r="D483" i="38"/>
  <c r="AP482" i="38"/>
  <c r="AO482" i="38"/>
  <c r="AN482" i="38"/>
  <c r="AL482" i="38"/>
  <c r="AK482" i="38"/>
  <c r="AJ482" i="38"/>
  <c r="AH482" i="38"/>
  <c r="AG482" i="38"/>
  <c r="AF482" i="38"/>
  <c r="AD482" i="38"/>
  <c r="AC482" i="38"/>
  <c r="AB482" i="38"/>
  <c r="AA482" i="38"/>
  <c r="Z482" i="38"/>
  <c r="Y482" i="38"/>
  <c r="X482" i="38"/>
  <c r="W482" i="38"/>
  <c r="V482" i="38"/>
  <c r="U482" i="38"/>
  <c r="T482" i="38"/>
  <c r="S482" i="38"/>
  <c r="R482" i="38"/>
  <c r="Q482" i="38"/>
  <c r="P482" i="38"/>
  <c r="O482" i="38"/>
  <c r="N482" i="38"/>
  <c r="M482" i="38"/>
  <c r="L482" i="38"/>
  <c r="K482" i="38"/>
  <c r="E482" i="38"/>
  <c r="D482" i="38"/>
  <c r="AP481" i="38"/>
  <c r="AO481" i="38"/>
  <c r="AN481" i="38"/>
  <c r="AL481" i="38"/>
  <c r="AK481" i="38"/>
  <c r="AJ481" i="38"/>
  <c r="AH481" i="38"/>
  <c r="AG481" i="38"/>
  <c r="AF481" i="38"/>
  <c r="AD481" i="38"/>
  <c r="AC481" i="38"/>
  <c r="AB481" i="38"/>
  <c r="AA481" i="38"/>
  <c r="Z481" i="38"/>
  <c r="Y481" i="38"/>
  <c r="X481" i="38"/>
  <c r="W481" i="38"/>
  <c r="V481" i="38"/>
  <c r="U481" i="38"/>
  <c r="T481" i="38"/>
  <c r="S481" i="38"/>
  <c r="R481" i="38"/>
  <c r="Q481" i="38"/>
  <c r="P481" i="38"/>
  <c r="O481" i="38"/>
  <c r="N481" i="38"/>
  <c r="M481" i="38"/>
  <c r="L481" i="38"/>
  <c r="K481" i="38"/>
  <c r="E481" i="38"/>
  <c r="D481" i="38"/>
  <c r="AP480" i="38"/>
  <c r="AO480" i="38"/>
  <c r="AN480" i="38"/>
  <c r="AL480" i="38"/>
  <c r="AK480" i="38"/>
  <c r="AJ480" i="38"/>
  <c r="AH480" i="38"/>
  <c r="AG480" i="38"/>
  <c r="AF480" i="38"/>
  <c r="AD480" i="38"/>
  <c r="AC480" i="38"/>
  <c r="AB480" i="38"/>
  <c r="AA480" i="38"/>
  <c r="Z480" i="38"/>
  <c r="Y480" i="38"/>
  <c r="X480" i="38"/>
  <c r="W480" i="38"/>
  <c r="V480" i="38"/>
  <c r="U480" i="38"/>
  <c r="T480" i="38"/>
  <c r="S480" i="38"/>
  <c r="R480" i="38"/>
  <c r="Q480" i="38"/>
  <c r="P480" i="38"/>
  <c r="O480" i="38"/>
  <c r="N480" i="38"/>
  <c r="M480" i="38"/>
  <c r="L480" i="38"/>
  <c r="K480" i="38"/>
  <c r="E480" i="38"/>
  <c r="D480" i="38"/>
  <c r="AP479" i="38"/>
  <c r="AO479" i="38"/>
  <c r="AN479" i="38"/>
  <c r="AL479" i="38"/>
  <c r="AK479" i="38"/>
  <c r="AJ479" i="38"/>
  <c r="AH479" i="38"/>
  <c r="AG479" i="38"/>
  <c r="AF479" i="38"/>
  <c r="AD479" i="38"/>
  <c r="AC479" i="38"/>
  <c r="AB479" i="38"/>
  <c r="AA479" i="38"/>
  <c r="Z479" i="38"/>
  <c r="Y479" i="38"/>
  <c r="X479" i="38"/>
  <c r="W479" i="38"/>
  <c r="V479" i="38"/>
  <c r="U479" i="38"/>
  <c r="T479" i="38"/>
  <c r="S479" i="38"/>
  <c r="R479" i="38"/>
  <c r="Q479" i="38"/>
  <c r="P479" i="38"/>
  <c r="O479" i="38"/>
  <c r="N479" i="38"/>
  <c r="M479" i="38"/>
  <c r="L479" i="38"/>
  <c r="K479" i="38"/>
  <c r="E479" i="38"/>
  <c r="D479" i="38"/>
  <c r="AP478" i="38"/>
  <c r="AO478" i="38"/>
  <c r="AN478" i="38"/>
  <c r="AL478" i="38"/>
  <c r="AK478" i="38"/>
  <c r="AJ478" i="38"/>
  <c r="AH478" i="38"/>
  <c r="AG478" i="38"/>
  <c r="AF478" i="38"/>
  <c r="AD478" i="38"/>
  <c r="AC478" i="38"/>
  <c r="AB478" i="38"/>
  <c r="AA478" i="38"/>
  <c r="Z478" i="38"/>
  <c r="Y478" i="38"/>
  <c r="X478" i="38"/>
  <c r="W478" i="38"/>
  <c r="V478" i="38"/>
  <c r="U478" i="38"/>
  <c r="T478" i="38"/>
  <c r="S478" i="38"/>
  <c r="R478" i="38"/>
  <c r="Q478" i="38"/>
  <c r="P478" i="38"/>
  <c r="O478" i="38"/>
  <c r="N478" i="38"/>
  <c r="M478" i="38"/>
  <c r="L478" i="38"/>
  <c r="K478" i="38"/>
  <c r="E478" i="38"/>
  <c r="D478" i="38"/>
  <c r="AP477" i="38"/>
  <c r="AO477" i="38"/>
  <c r="AN477" i="38"/>
  <c r="AL477" i="38"/>
  <c r="AK477" i="38"/>
  <c r="AJ477" i="38"/>
  <c r="AH477" i="38"/>
  <c r="AG477" i="38"/>
  <c r="AF477" i="38"/>
  <c r="AD477" i="38"/>
  <c r="AC477" i="38"/>
  <c r="AB477" i="38"/>
  <c r="AA477" i="38"/>
  <c r="Z477" i="38"/>
  <c r="Y477" i="38"/>
  <c r="X477" i="38"/>
  <c r="W477" i="38"/>
  <c r="V477" i="38"/>
  <c r="U477" i="38"/>
  <c r="T477" i="38"/>
  <c r="S477" i="38"/>
  <c r="R477" i="38"/>
  <c r="Q477" i="38"/>
  <c r="P477" i="38"/>
  <c r="O477" i="38"/>
  <c r="N477" i="38"/>
  <c r="M477" i="38"/>
  <c r="L477" i="38"/>
  <c r="K477" i="38"/>
  <c r="E477" i="38"/>
  <c r="D477" i="38"/>
  <c r="AP476" i="38"/>
  <c r="AO476" i="38"/>
  <c r="AN476" i="38"/>
  <c r="AL476" i="38"/>
  <c r="AK476" i="38"/>
  <c r="AJ476" i="38"/>
  <c r="AH476" i="38"/>
  <c r="AG476" i="38"/>
  <c r="AF476" i="38"/>
  <c r="AD476" i="38"/>
  <c r="AC476" i="38"/>
  <c r="AB476" i="38"/>
  <c r="AA476" i="38"/>
  <c r="Z476" i="38"/>
  <c r="Y476" i="38"/>
  <c r="X476" i="38"/>
  <c r="W476" i="38"/>
  <c r="V476" i="38"/>
  <c r="U476" i="38"/>
  <c r="T476" i="38"/>
  <c r="S476" i="38"/>
  <c r="R476" i="38"/>
  <c r="Q476" i="38"/>
  <c r="P476" i="38"/>
  <c r="O476" i="38"/>
  <c r="N476" i="38"/>
  <c r="M476" i="38"/>
  <c r="L476" i="38"/>
  <c r="K476" i="38"/>
  <c r="E476" i="38"/>
  <c r="D476" i="38"/>
  <c r="AP475" i="38"/>
  <c r="AO475" i="38"/>
  <c r="AN475" i="38"/>
  <c r="AL475" i="38"/>
  <c r="AK475" i="38"/>
  <c r="AJ475" i="38"/>
  <c r="AH475" i="38"/>
  <c r="AG475" i="38"/>
  <c r="AF475" i="38"/>
  <c r="AD475" i="38"/>
  <c r="AC475" i="38"/>
  <c r="AB475" i="38"/>
  <c r="AA475" i="38"/>
  <c r="Z475" i="38"/>
  <c r="Y475" i="38"/>
  <c r="X475" i="38"/>
  <c r="W475" i="38"/>
  <c r="V475" i="38"/>
  <c r="U475" i="38"/>
  <c r="T475" i="38"/>
  <c r="S475" i="38"/>
  <c r="R475" i="38"/>
  <c r="Q475" i="38"/>
  <c r="P475" i="38"/>
  <c r="O475" i="38"/>
  <c r="N475" i="38"/>
  <c r="M475" i="38"/>
  <c r="L475" i="38"/>
  <c r="K475" i="38"/>
  <c r="E475" i="38"/>
  <c r="D475" i="38"/>
  <c r="AP474" i="38"/>
  <c r="AO474" i="38"/>
  <c r="AN474" i="38"/>
  <c r="AL474" i="38"/>
  <c r="AK474" i="38"/>
  <c r="AJ474" i="38"/>
  <c r="AH474" i="38"/>
  <c r="AG474" i="38"/>
  <c r="AF474" i="38"/>
  <c r="AD474" i="38"/>
  <c r="AC474" i="38"/>
  <c r="AB474" i="38"/>
  <c r="AA474" i="38"/>
  <c r="Z474" i="38"/>
  <c r="Y474" i="38"/>
  <c r="X474" i="38"/>
  <c r="W474" i="38"/>
  <c r="V474" i="38"/>
  <c r="U474" i="38"/>
  <c r="T474" i="38"/>
  <c r="S474" i="38"/>
  <c r="R474" i="38"/>
  <c r="Q474" i="38"/>
  <c r="P474" i="38"/>
  <c r="O474" i="38"/>
  <c r="N474" i="38"/>
  <c r="M474" i="38"/>
  <c r="L474" i="38"/>
  <c r="K474" i="38"/>
  <c r="E474" i="38"/>
  <c r="D474" i="38"/>
  <c r="AP473" i="38"/>
  <c r="AO473" i="38"/>
  <c r="AN473" i="38"/>
  <c r="AL473" i="38"/>
  <c r="AK473" i="38"/>
  <c r="AJ473" i="38"/>
  <c r="AH473" i="38"/>
  <c r="AG473" i="38"/>
  <c r="AF473" i="38"/>
  <c r="AD473" i="38"/>
  <c r="AC473" i="38"/>
  <c r="AB473" i="38"/>
  <c r="AA473" i="38"/>
  <c r="Z473" i="38"/>
  <c r="Y473" i="38"/>
  <c r="X473" i="38"/>
  <c r="W473" i="38"/>
  <c r="V473" i="38"/>
  <c r="U473" i="38"/>
  <c r="T473" i="38"/>
  <c r="S473" i="38"/>
  <c r="R473" i="38"/>
  <c r="Q473" i="38"/>
  <c r="P473" i="38"/>
  <c r="O473" i="38"/>
  <c r="N473" i="38"/>
  <c r="M473" i="38"/>
  <c r="L473" i="38"/>
  <c r="K473" i="38"/>
  <c r="E473" i="38"/>
  <c r="D473" i="38"/>
  <c r="AP472" i="38"/>
  <c r="AO472" i="38"/>
  <c r="AN472" i="38"/>
  <c r="AL472" i="38"/>
  <c r="AK472" i="38"/>
  <c r="AJ472" i="38"/>
  <c r="AH472" i="38"/>
  <c r="AG472" i="38"/>
  <c r="AF472" i="38"/>
  <c r="AD472" i="38"/>
  <c r="AC472" i="38"/>
  <c r="AB472" i="38"/>
  <c r="AA472" i="38"/>
  <c r="Z472" i="38"/>
  <c r="Y472" i="38"/>
  <c r="X472" i="38"/>
  <c r="W472" i="38"/>
  <c r="V472" i="38"/>
  <c r="U472" i="38"/>
  <c r="T472" i="38"/>
  <c r="S472" i="38"/>
  <c r="R472" i="38"/>
  <c r="Q472" i="38"/>
  <c r="P472" i="38"/>
  <c r="O472" i="38"/>
  <c r="N472" i="38"/>
  <c r="M472" i="38"/>
  <c r="L472" i="38"/>
  <c r="K472" i="38"/>
  <c r="E472" i="38"/>
  <c r="D472" i="38"/>
  <c r="AP471" i="38"/>
  <c r="AO471" i="38"/>
  <c r="AN471" i="38"/>
  <c r="AL471" i="38"/>
  <c r="AK471" i="38"/>
  <c r="AJ471" i="38"/>
  <c r="AH471" i="38"/>
  <c r="AG471" i="38"/>
  <c r="AF471" i="38"/>
  <c r="AD471" i="38"/>
  <c r="AC471" i="38"/>
  <c r="AB471" i="38"/>
  <c r="AA471" i="38"/>
  <c r="Z471" i="38"/>
  <c r="Y471" i="38"/>
  <c r="X471" i="38"/>
  <c r="W471" i="38"/>
  <c r="V471" i="38"/>
  <c r="U471" i="38"/>
  <c r="T471" i="38"/>
  <c r="S471" i="38"/>
  <c r="R471" i="38"/>
  <c r="Q471" i="38"/>
  <c r="P471" i="38"/>
  <c r="O471" i="38"/>
  <c r="N471" i="38"/>
  <c r="M471" i="38"/>
  <c r="L471" i="38"/>
  <c r="K471" i="38"/>
  <c r="E471" i="38"/>
  <c r="D471" i="38"/>
  <c r="AP470" i="38"/>
  <c r="AO470" i="38"/>
  <c r="AN470" i="38"/>
  <c r="AL470" i="38"/>
  <c r="AK470" i="38"/>
  <c r="AJ470" i="38"/>
  <c r="AH470" i="38"/>
  <c r="AG470" i="38"/>
  <c r="AF470" i="38"/>
  <c r="AD470" i="38"/>
  <c r="AC470" i="38"/>
  <c r="AB470" i="38"/>
  <c r="AA470" i="38"/>
  <c r="Z470" i="38"/>
  <c r="Y470" i="38"/>
  <c r="X470" i="38"/>
  <c r="W470" i="38"/>
  <c r="V470" i="38"/>
  <c r="U470" i="38"/>
  <c r="T470" i="38"/>
  <c r="S470" i="38"/>
  <c r="R470" i="38"/>
  <c r="Q470" i="38"/>
  <c r="P470" i="38"/>
  <c r="O470" i="38"/>
  <c r="N470" i="38"/>
  <c r="M470" i="38"/>
  <c r="L470" i="38"/>
  <c r="K470" i="38"/>
  <c r="E470" i="38"/>
  <c r="D470" i="38"/>
  <c r="AP469" i="38"/>
  <c r="AO469" i="38"/>
  <c r="AN469" i="38"/>
  <c r="AL469" i="38"/>
  <c r="AK469" i="38"/>
  <c r="AJ469" i="38"/>
  <c r="AH469" i="38"/>
  <c r="AG469" i="38"/>
  <c r="AF469" i="38"/>
  <c r="AD469" i="38"/>
  <c r="AC469" i="38"/>
  <c r="AB469" i="38"/>
  <c r="AA469" i="38"/>
  <c r="Z469" i="38"/>
  <c r="Y469" i="38"/>
  <c r="X469" i="38"/>
  <c r="W469" i="38"/>
  <c r="V469" i="38"/>
  <c r="U469" i="38"/>
  <c r="T469" i="38"/>
  <c r="S469" i="38"/>
  <c r="R469" i="38"/>
  <c r="Q469" i="38"/>
  <c r="P469" i="38"/>
  <c r="O469" i="38"/>
  <c r="N469" i="38"/>
  <c r="M469" i="38"/>
  <c r="L469" i="38"/>
  <c r="K469" i="38"/>
  <c r="E469" i="38"/>
  <c r="D469" i="38"/>
  <c r="AP468" i="38"/>
  <c r="AO468" i="38"/>
  <c r="AN468" i="38"/>
  <c r="AL468" i="38"/>
  <c r="AK468" i="38"/>
  <c r="AJ468" i="38"/>
  <c r="AH468" i="38"/>
  <c r="AG468" i="38"/>
  <c r="AF468" i="38"/>
  <c r="AD468" i="38"/>
  <c r="AC468" i="38"/>
  <c r="AB468" i="38"/>
  <c r="AA468" i="38"/>
  <c r="Z468" i="38"/>
  <c r="Y468" i="38"/>
  <c r="X468" i="38"/>
  <c r="W468" i="38"/>
  <c r="V468" i="38"/>
  <c r="U468" i="38"/>
  <c r="T468" i="38"/>
  <c r="S468" i="38"/>
  <c r="R468" i="38"/>
  <c r="Q468" i="38"/>
  <c r="P468" i="38"/>
  <c r="O468" i="38"/>
  <c r="N468" i="38"/>
  <c r="M468" i="38"/>
  <c r="L468" i="38"/>
  <c r="K468" i="38"/>
  <c r="E468" i="38"/>
  <c r="D468" i="38"/>
  <c r="I467" i="38"/>
  <c r="I397" i="38"/>
  <c r="G467" i="38"/>
  <c r="AP466" i="38"/>
  <c r="AO466" i="38"/>
  <c r="AN466" i="38"/>
  <c r="AL466" i="38"/>
  <c r="AK466" i="38"/>
  <c r="AJ466" i="38"/>
  <c r="AH466" i="38"/>
  <c r="AG466" i="38"/>
  <c r="AF466" i="38"/>
  <c r="AD466" i="38"/>
  <c r="AC466" i="38"/>
  <c r="AB466" i="38"/>
  <c r="AA466" i="38"/>
  <c r="Z466" i="38"/>
  <c r="Y466" i="38"/>
  <c r="X466" i="38"/>
  <c r="W466" i="38"/>
  <c r="V466" i="38"/>
  <c r="U466" i="38"/>
  <c r="T466" i="38"/>
  <c r="S466" i="38"/>
  <c r="R466" i="38"/>
  <c r="Q466" i="38"/>
  <c r="P466" i="38"/>
  <c r="O466" i="38"/>
  <c r="N466" i="38"/>
  <c r="M466" i="38"/>
  <c r="L466" i="38"/>
  <c r="K466" i="38"/>
  <c r="E466" i="38"/>
  <c r="D466" i="38"/>
  <c r="AP465" i="38"/>
  <c r="AO465" i="38"/>
  <c r="AN465" i="38"/>
  <c r="AL465" i="38"/>
  <c r="AK465" i="38"/>
  <c r="AJ465" i="38"/>
  <c r="AH465" i="38"/>
  <c r="AG465" i="38"/>
  <c r="AF465" i="38"/>
  <c r="AD465" i="38"/>
  <c r="AC465" i="38"/>
  <c r="AB465" i="38"/>
  <c r="AA465" i="38"/>
  <c r="Z465" i="38"/>
  <c r="Y465" i="38"/>
  <c r="X465" i="38"/>
  <c r="W465" i="38"/>
  <c r="V465" i="38"/>
  <c r="U465" i="38"/>
  <c r="T465" i="38"/>
  <c r="S465" i="38"/>
  <c r="R465" i="38"/>
  <c r="Q465" i="38"/>
  <c r="P465" i="38"/>
  <c r="O465" i="38"/>
  <c r="N465" i="38"/>
  <c r="M465" i="38"/>
  <c r="L465" i="38"/>
  <c r="K465" i="38"/>
  <c r="E465" i="38"/>
  <c r="D465" i="38"/>
  <c r="AP464" i="38"/>
  <c r="AO464" i="38"/>
  <c r="AN464" i="38"/>
  <c r="AL464" i="38"/>
  <c r="AK464" i="38"/>
  <c r="AJ464" i="38"/>
  <c r="AH464" i="38"/>
  <c r="AG464" i="38"/>
  <c r="AF464" i="38"/>
  <c r="AD464" i="38"/>
  <c r="AC464" i="38"/>
  <c r="AB464" i="38"/>
  <c r="AA464" i="38"/>
  <c r="Z464" i="38"/>
  <c r="Y464" i="38"/>
  <c r="X464" i="38"/>
  <c r="W464" i="38"/>
  <c r="V464" i="38"/>
  <c r="U464" i="38"/>
  <c r="T464" i="38"/>
  <c r="S464" i="38"/>
  <c r="R464" i="38"/>
  <c r="Q464" i="38"/>
  <c r="P464" i="38"/>
  <c r="O464" i="38"/>
  <c r="N464" i="38"/>
  <c r="M464" i="38"/>
  <c r="L464" i="38"/>
  <c r="K464" i="38"/>
  <c r="E464" i="38"/>
  <c r="D464" i="38"/>
  <c r="AP463" i="38"/>
  <c r="AO463" i="38"/>
  <c r="AN463" i="38"/>
  <c r="AL463" i="38"/>
  <c r="AK463" i="38"/>
  <c r="AJ463" i="38"/>
  <c r="AH463" i="38"/>
  <c r="AG463" i="38"/>
  <c r="AF463" i="38"/>
  <c r="AD463" i="38"/>
  <c r="AC463" i="38"/>
  <c r="AB463" i="38"/>
  <c r="AA463" i="38"/>
  <c r="Z463" i="38"/>
  <c r="Y463" i="38"/>
  <c r="X463" i="38"/>
  <c r="W463" i="38"/>
  <c r="V463" i="38"/>
  <c r="U463" i="38"/>
  <c r="T463" i="38"/>
  <c r="S463" i="38"/>
  <c r="R463" i="38"/>
  <c r="Q463" i="38"/>
  <c r="P463" i="38"/>
  <c r="O463" i="38"/>
  <c r="N463" i="38"/>
  <c r="M463" i="38"/>
  <c r="L463" i="38"/>
  <c r="K463" i="38"/>
  <c r="E463" i="38"/>
  <c r="D463" i="38"/>
  <c r="AP462" i="38"/>
  <c r="AO462" i="38"/>
  <c r="AN462" i="38"/>
  <c r="AL462" i="38"/>
  <c r="AK462" i="38"/>
  <c r="AJ462" i="38"/>
  <c r="AH462" i="38"/>
  <c r="AG462" i="38"/>
  <c r="AF462" i="38"/>
  <c r="AD462" i="38"/>
  <c r="AC462" i="38"/>
  <c r="AB462" i="38"/>
  <c r="AA462" i="38"/>
  <c r="Z462" i="38"/>
  <c r="Y462" i="38"/>
  <c r="X462" i="38"/>
  <c r="W462" i="38"/>
  <c r="V462" i="38"/>
  <c r="U462" i="38"/>
  <c r="T462" i="38"/>
  <c r="S462" i="38"/>
  <c r="R462" i="38"/>
  <c r="Q462" i="38"/>
  <c r="P462" i="38"/>
  <c r="O462" i="38"/>
  <c r="N462" i="38"/>
  <c r="M462" i="38"/>
  <c r="L462" i="38"/>
  <c r="K462" i="38"/>
  <c r="E462" i="38"/>
  <c r="D462" i="38"/>
  <c r="AP461" i="38"/>
  <c r="AO461" i="38"/>
  <c r="AN461" i="38"/>
  <c r="AL461" i="38"/>
  <c r="AK461" i="38"/>
  <c r="AJ461" i="38"/>
  <c r="AH461" i="38"/>
  <c r="AG461" i="38"/>
  <c r="AF461" i="38"/>
  <c r="AD461" i="38"/>
  <c r="AC461" i="38"/>
  <c r="AB461" i="38"/>
  <c r="AA461" i="38"/>
  <c r="Z461" i="38"/>
  <c r="Y461" i="38"/>
  <c r="X461" i="38"/>
  <c r="W461" i="38"/>
  <c r="V461" i="38"/>
  <c r="U461" i="38"/>
  <c r="T461" i="38"/>
  <c r="S461" i="38"/>
  <c r="R461" i="38"/>
  <c r="Q461" i="38"/>
  <c r="P461" i="38"/>
  <c r="O461" i="38"/>
  <c r="N461" i="38"/>
  <c r="M461" i="38"/>
  <c r="L461" i="38"/>
  <c r="K461" i="38"/>
  <c r="E461" i="38"/>
  <c r="D461" i="38"/>
  <c r="AP460" i="38"/>
  <c r="AO460" i="38"/>
  <c r="AN460" i="38"/>
  <c r="AL460" i="38"/>
  <c r="AK460" i="38"/>
  <c r="AJ460" i="38"/>
  <c r="AH460" i="38"/>
  <c r="AG460" i="38"/>
  <c r="AF460" i="38"/>
  <c r="AD460" i="38"/>
  <c r="AC460" i="38"/>
  <c r="AB460" i="38"/>
  <c r="AA460" i="38"/>
  <c r="Z460" i="38"/>
  <c r="Y460" i="38"/>
  <c r="X460" i="38"/>
  <c r="W460" i="38"/>
  <c r="V460" i="38"/>
  <c r="U460" i="38"/>
  <c r="T460" i="38"/>
  <c r="S460" i="38"/>
  <c r="R460" i="38"/>
  <c r="Q460" i="38"/>
  <c r="P460" i="38"/>
  <c r="O460" i="38"/>
  <c r="N460" i="38"/>
  <c r="M460" i="38"/>
  <c r="L460" i="38"/>
  <c r="K460" i="38"/>
  <c r="E460" i="38"/>
  <c r="D460" i="38"/>
  <c r="I459" i="38"/>
  <c r="G459" i="38"/>
  <c r="AP458" i="38"/>
  <c r="AO458" i="38"/>
  <c r="AN458" i="38"/>
  <c r="AL458" i="38"/>
  <c r="AK458" i="38"/>
  <c r="AJ458" i="38"/>
  <c r="AH458" i="38"/>
  <c r="AG458" i="38"/>
  <c r="AF458" i="38"/>
  <c r="AD458" i="38"/>
  <c r="AC458" i="38"/>
  <c r="AB458" i="38"/>
  <c r="AA458" i="38"/>
  <c r="Z458" i="38"/>
  <c r="Y458" i="38"/>
  <c r="X458" i="38"/>
  <c r="W458" i="38"/>
  <c r="V458" i="38"/>
  <c r="U458" i="38"/>
  <c r="T458" i="38"/>
  <c r="S458" i="38"/>
  <c r="R458" i="38"/>
  <c r="Q458" i="38"/>
  <c r="P458" i="38"/>
  <c r="O458" i="38"/>
  <c r="N458" i="38"/>
  <c r="M458" i="38"/>
  <c r="L458" i="38"/>
  <c r="K458" i="38"/>
  <c r="E458" i="38"/>
  <c r="D458" i="38"/>
  <c r="AP457" i="38"/>
  <c r="AO457" i="38"/>
  <c r="AN457" i="38"/>
  <c r="AL457" i="38"/>
  <c r="AK457" i="38"/>
  <c r="AJ457" i="38"/>
  <c r="AH457" i="38"/>
  <c r="AG457" i="38"/>
  <c r="AF457" i="38"/>
  <c r="AD457" i="38"/>
  <c r="AC457" i="38"/>
  <c r="AB457" i="38"/>
  <c r="AA457" i="38"/>
  <c r="Z457" i="38"/>
  <c r="Y457" i="38"/>
  <c r="X457" i="38"/>
  <c r="W457" i="38"/>
  <c r="V457" i="38"/>
  <c r="U457" i="38"/>
  <c r="T457" i="38"/>
  <c r="S457" i="38"/>
  <c r="R457" i="38"/>
  <c r="Q457" i="38"/>
  <c r="P457" i="38"/>
  <c r="O457" i="38"/>
  <c r="N457" i="38"/>
  <c r="M457" i="38"/>
  <c r="L457" i="38"/>
  <c r="K457" i="38"/>
  <c r="E457" i="38"/>
  <c r="D457" i="38"/>
  <c r="AP456" i="38"/>
  <c r="AO456" i="38"/>
  <c r="AN456" i="38"/>
  <c r="AL456" i="38"/>
  <c r="AK456" i="38"/>
  <c r="AJ456" i="38"/>
  <c r="AH456" i="38"/>
  <c r="AG456" i="38"/>
  <c r="AF456" i="38"/>
  <c r="AD456" i="38"/>
  <c r="AC456" i="38"/>
  <c r="AB456" i="38"/>
  <c r="AA456" i="38"/>
  <c r="Z456" i="38"/>
  <c r="Y456" i="38"/>
  <c r="X456" i="38"/>
  <c r="W456" i="38"/>
  <c r="V456" i="38"/>
  <c r="U456" i="38"/>
  <c r="T456" i="38"/>
  <c r="S456" i="38"/>
  <c r="R456" i="38"/>
  <c r="Q456" i="38"/>
  <c r="P456" i="38"/>
  <c r="O456" i="38"/>
  <c r="N456" i="38"/>
  <c r="M456" i="38"/>
  <c r="L456" i="38"/>
  <c r="K456" i="38"/>
  <c r="E456" i="38"/>
  <c r="D456" i="38"/>
  <c r="AP455" i="38"/>
  <c r="AO455" i="38"/>
  <c r="AN455" i="38"/>
  <c r="AL455" i="38"/>
  <c r="AK455" i="38"/>
  <c r="AJ455" i="38"/>
  <c r="AH455" i="38"/>
  <c r="AG455" i="38"/>
  <c r="AF455" i="38"/>
  <c r="AD455" i="38"/>
  <c r="AC455" i="38"/>
  <c r="AB455" i="38"/>
  <c r="AA455" i="38"/>
  <c r="Z455" i="38"/>
  <c r="Y455" i="38"/>
  <c r="X455" i="38"/>
  <c r="W455" i="38"/>
  <c r="V455" i="38"/>
  <c r="U455" i="38"/>
  <c r="T455" i="38"/>
  <c r="S455" i="38"/>
  <c r="R455" i="38"/>
  <c r="Q455" i="38"/>
  <c r="P455" i="38"/>
  <c r="O455" i="38"/>
  <c r="N455" i="38"/>
  <c r="M455" i="38"/>
  <c r="L455" i="38"/>
  <c r="K455" i="38"/>
  <c r="E455" i="38"/>
  <c r="D455" i="38"/>
  <c r="AP454" i="38"/>
  <c r="AO454" i="38"/>
  <c r="AN454" i="38"/>
  <c r="AL454" i="38"/>
  <c r="AK454" i="38"/>
  <c r="AJ454" i="38"/>
  <c r="AH454" i="38"/>
  <c r="AG454" i="38"/>
  <c r="AF454" i="38"/>
  <c r="AD454" i="38"/>
  <c r="AC454" i="38"/>
  <c r="AB454" i="38"/>
  <c r="AA454" i="38"/>
  <c r="Z454" i="38"/>
  <c r="Y454" i="38"/>
  <c r="X454" i="38"/>
  <c r="W454" i="38"/>
  <c r="V454" i="38"/>
  <c r="U454" i="38"/>
  <c r="T454" i="38"/>
  <c r="S454" i="38"/>
  <c r="R454" i="38"/>
  <c r="Q454" i="38"/>
  <c r="P454" i="38"/>
  <c r="O454" i="38"/>
  <c r="N454" i="38"/>
  <c r="M454" i="38"/>
  <c r="L454" i="38"/>
  <c r="K454" i="38"/>
  <c r="E454" i="38"/>
  <c r="D454" i="38"/>
  <c r="AP453" i="38"/>
  <c r="AO453" i="38"/>
  <c r="AN453" i="38"/>
  <c r="AL453" i="38"/>
  <c r="AK453" i="38"/>
  <c r="AJ453" i="38"/>
  <c r="AH453" i="38"/>
  <c r="AG453" i="38"/>
  <c r="AF453" i="38"/>
  <c r="AD453" i="38"/>
  <c r="AC453" i="38"/>
  <c r="AB453" i="38"/>
  <c r="AA453" i="38"/>
  <c r="Z453" i="38"/>
  <c r="Y453" i="38"/>
  <c r="X453" i="38"/>
  <c r="W453" i="38"/>
  <c r="V453" i="38"/>
  <c r="U453" i="38"/>
  <c r="T453" i="38"/>
  <c r="S453" i="38"/>
  <c r="R453" i="38"/>
  <c r="Q453" i="38"/>
  <c r="P453" i="38"/>
  <c r="O453" i="38"/>
  <c r="N453" i="38"/>
  <c r="M453" i="38"/>
  <c r="L453" i="38"/>
  <c r="K453" i="38"/>
  <c r="E453" i="38"/>
  <c r="D453" i="38"/>
  <c r="AP452" i="38"/>
  <c r="AO452" i="38"/>
  <c r="AN452" i="38"/>
  <c r="AL452" i="38"/>
  <c r="AK452" i="38"/>
  <c r="AJ452" i="38"/>
  <c r="AH452" i="38"/>
  <c r="AG452" i="38"/>
  <c r="AF452" i="38"/>
  <c r="AD452" i="38"/>
  <c r="AC452" i="38"/>
  <c r="AB452" i="38"/>
  <c r="AA452" i="38"/>
  <c r="Z452" i="38"/>
  <c r="Y452" i="38"/>
  <c r="X452" i="38"/>
  <c r="W452" i="38"/>
  <c r="V452" i="38"/>
  <c r="U452" i="38"/>
  <c r="T452" i="38"/>
  <c r="S452" i="38"/>
  <c r="R452" i="38"/>
  <c r="Q452" i="38"/>
  <c r="P452" i="38"/>
  <c r="O452" i="38"/>
  <c r="N452" i="38"/>
  <c r="M452" i="38"/>
  <c r="L452" i="38"/>
  <c r="K452" i="38"/>
  <c r="E452" i="38"/>
  <c r="D452" i="38"/>
  <c r="AP451" i="38"/>
  <c r="AO451" i="38"/>
  <c r="AN451" i="38"/>
  <c r="AL451" i="38"/>
  <c r="AK451" i="38"/>
  <c r="AJ451" i="38"/>
  <c r="AH451" i="38"/>
  <c r="AG451" i="38"/>
  <c r="AF451" i="38"/>
  <c r="AD451" i="38"/>
  <c r="AC451" i="38"/>
  <c r="AB451" i="38"/>
  <c r="AA451" i="38"/>
  <c r="Z451" i="38"/>
  <c r="Y451" i="38"/>
  <c r="X451" i="38"/>
  <c r="W451" i="38"/>
  <c r="V451" i="38"/>
  <c r="U451" i="38"/>
  <c r="T451" i="38"/>
  <c r="S451" i="38"/>
  <c r="R451" i="38"/>
  <c r="Q451" i="38"/>
  <c r="P451" i="38"/>
  <c r="O451" i="38"/>
  <c r="N451" i="38"/>
  <c r="M451" i="38"/>
  <c r="L451" i="38"/>
  <c r="K451" i="38"/>
  <c r="E451" i="38"/>
  <c r="D451" i="38"/>
  <c r="AP450" i="38"/>
  <c r="AO450" i="38"/>
  <c r="AN450" i="38"/>
  <c r="AL450" i="38"/>
  <c r="AK450" i="38"/>
  <c r="AJ450" i="38"/>
  <c r="AH450" i="38"/>
  <c r="AG450" i="38"/>
  <c r="AF450" i="38"/>
  <c r="AD450" i="38"/>
  <c r="AC450" i="38"/>
  <c r="AB450" i="38"/>
  <c r="AA450" i="38"/>
  <c r="Z450" i="38"/>
  <c r="Y450" i="38"/>
  <c r="X450" i="38"/>
  <c r="W450" i="38"/>
  <c r="V450" i="38"/>
  <c r="U450" i="38"/>
  <c r="T450" i="38"/>
  <c r="S450" i="38"/>
  <c r="R450" i="38"/>
  <c r="Q450" i="38"/>
  <c r="P450" i="38"/>
  <c r="O450" i="38"/>
  <c r="N450" i="38"/>
  <c r="M450" i="38"/>
  <c r="L450" i="38"/>
  <c r="K450" i="38"/>
  <c r="E450" i="38"/>
  <c r="D450" i="38"/>
  <c r="AP449" i="38"/>
  <c r="AO449" i="38"/>
  <c r="AN449" i="38"/>
  <c r="AL449" i="38"/>
  <c r="AK449" i="38"/>
  <c r="AJ449" i="38"/>
  <c r="AH449" i="38"/>
  <c r="AG449" i="38"/>
  <c r="AF449" i="38"/>
  <c r="AD449" i="38"/>
  <c r="AC449" i="38"/>
  <c r="AB449" i="38"/>
  <c r="AA449" i="38"/>
  <c r="Z449" i="38"/>
  <c r="Y449" i="38"/>
  <c r="X449" i="38"/>
  <c r="W449" i="38"/>
  <c r="V449" i="38"/>
  <c r="U449" i="38"/>
  <c r="T449" i="38"/>
  <c r="S449" i="38"/>
  <c r="R449" i="38"/>
  <c r="Q449" i="38"/>
  <c r="P449" i="38"/>
  <c r="O449" i="38"/>
  <c r="N449" i="38"/>
  <c r="M449" i="38"/>
  <c r="L449" i="38"/>
  <c r="K449" i="38"/>
  <c r="E449" i="38"/>
  <c r="D449" i="38"/>
  <c r="AP448" i="38"/>
  <c r="AO448" i="38"/>
  <c r="AN448" i="38"/>
  <c r="AL448" i="38"/>
  <c r="AK448" i="38"/>
  <c r="AJ448" i="38"/>
  <c r="AH448" i="38"/>
  <c r="AG448" i="38"/>
  <c r="AF448" i="38"/>
  <c r="AD448" i="38"/>
  <c r="AC448" i="38"/>
  <c r="AB448" i="38"/>
  <c r="AA448" i="38"/>
  <c r="Z448" i="38"/>
  <c r="Y448" i="38"/>
  <c r="X448" i="38"/>
  <c r="W448" i="38"/>
  <c r="V448" i="38"/>
  <c r="U448" i="38"/>
  <c r="T448" i="38"/>
  <c r="S448" i="38"/>
  <c r="R448" i="38"/>
  <c r="Q448" i="38"/>
  <c r="P448" i="38"/>
  <c r="O448" i="38"/>
  <c r="N448" i="38"/>
  <c r="M448" i="38"/>
  <c r="L448" i="38"/>
  <c r="K448" i="38"/>
  <c r="E448" i="38"/>
  <c r="D448" i="38"/>
  <c r="AP447" i="38"/>
  <c r="AO447" i="38"/>
  <c r="AN447" i="38"/>
  <c r="AL447" i="38"/>
  <c r="AK447" i="38"/>
  <c r="AJ447" i="38"/>
  <c r="AH447" i="38"/>
  <c r="AG447" i="38"/>
  <c r="AF447" i="38"/>
  <c r="AD447" i="38"/>
  <c r="AC447" i="38"/>
  <c r="AB447" i="38"/>
  <c r="AA447" i="38"/>
  <c r="Z447" i="38"/>
  <c r="Y447" i="38"/>
  <c r="X447" i="38"/>
  <c r="W447" i="38"/>
  <c r="V447" i="38"/>
  <c r="U447" i="38"/>
  <c r="T447" i="38"/>
  <c r="S447" i="38"/>
  <c r="R447" i="38"/>
  <c r="Q447" i="38"/>
  <c r="P447" i="38"/>
  <c r="O447" i="38"/>
  <c r="N447" i="38"/>
  <c r="M447" i="38"/>
  <c r="L447" i="38"/>
  <c r="K447" i="38"/>
  <c r="E447" i="38"/>
  <c r="D447" i="38"/>
  <c r="AP446" i="38"/>
  <c r="AO446" i="38"/>
  <c r="AN446" i="38"/>
  <c r="AL446" i="38"/>
  <c r="AK446" i="38"/>
  <c r="AJ446" i="38"/>
  <c r="AH446" i="38"/>
  <c r="AG446" i="38"/>
  <c r="AF446" i="38"/>
  <c r="AD446" i="38"/>
  <c r="AC446" i="38"/>
  <c r="AB446" i="38"/>
  <c r="AA446" i="38"/>
  <c r="Z446" i="38"/>
  <c r="Y446" i="38"/>
  <c r="X446" i="38"/>
  <c r="W446" i="38"/>
  <c r="V446" i="38"/>
  <c r="U446" i="38"/>
  <c r="T446" i="38"/>
  <c r="S446" i="38"/>
  <c r="R446" i="38"/>
  <c r="Q446" i="38"/>
  <c r="P446" i="38"/>
  <c r="O446" i="38"/>
  <c r="N446" i="38"/>
  <c r="M446" i="38"/>
  <c r="L446" i="38"/>
  <c r="K446" i="38"/>
  <c r="E446" i="38"/>
  <c r="D446" i="38"/>
  <c r="AP445" i="38"/>
  <c r="AO445" i="38"/>
  <c r="AN445" i="38"/>
  <c r="AL445" i="38"/>
  <c r="AK445" i="38"/>
  <c r="AJ445" i="38"/>
  <c r="AH445" i="38"/>
  <c r="AG445" i="38"/>
  <c r="AF445" i="38"/>
  <c r="AD445" i="38"/>
  <c r="AC445" i="38"/>
  <c r="AB445" i="38"/>
  <c r="AA445" i="38"/>
  <c r="Z445" i="38"/>
  <c r="Y445" i="38"/>
  <c r="X445" i="38"/>
  <c r="W445" i="38"/>
  <c r="V445" i="38"/>
  <c r="U445" i="38"/>
  <c r="T445" i="38"/>
  <c r="S445" i="38"/>
  <c r="R445" i="38"/>
  <c r="Q445" i="38"/>
  <c r="P445" i="38"/>
  <c r="O445" i="38"/>
  <c r="N445" i="38"/>
  <c r="M445" i="38"/>
  <c r="L445" i="38"/>
  <c r="K445" i="38"/>
  <c r="E445" i="38"/>
  <c r="D445" i="38"/>
  <c r="AP444" i="38"/>
  <c r="AO444" i="38"/>
  <c r="AN444" i="38"/>
  <c r="AL444" i="38"/>
  <c r="AK444" i="38"/>
  <c r="AJ444" i="38"/>
  <c r="AH444" i="38"/>
  <c r="AG444" i="38"/>
  <c r="AF444" i="38"/>
  <c r="AD444" i="38"/>
  <c r="AC444" i="38"/>
  <c r="AB444" i="38"/>
  <c r="AA444" i="38"/>
  <c r="Z444" i="38"/>
  <c r="Y444" i="38"/>
  <c r="X444" i="38"/>
  <c r="W444" i="38"/>
  <c r="V444" i="38"/>
  <c r="U444" i="38"/>
  <c r="T444" i="38"/>
  <c r="S444" i="38"/>
  <c r="R444" i="38"/>
  <c r="Q444" i="38"/>
  <c r="P444" i="38"/>
  <c r="O444" i="38"/>
  <c r="N444" i="38"/>
  <c r="M444" i="38"/>
  <c r="L444" i="38"/>
  <c r="K444" i="38"/>
  <c r="E444" i="38"/>
  <c r="D444" i="38"/>
  <c r="AP443" i="38"/>
  <c r="AO443" i="38"/>
  <c r="AN443" i="38"/>
  <c r="AL443" i="38"/>
  <c r="AK443" i="38"/>
  <c r="AJ443" i="38"/>
  <c r="AH443" i="38"/>
  <c r="AG443" i="38"/>
  <c r="AF443" i="38"/>
  <c r="AD443" i="38"/>
  <c r="AC443" i="38"/>
  <c r="AB443" i="38"/>
  <c r="AA443" i="38"/>
  <c r="Z443" i="38"/>
  <c r="Y443" i="38"/>
  <c r="X443" i="38"/>
  <c r="W443" i="38"/>
  <c r="V443" i="38"/>
  <c r="U443" i="38"/>
  <c r="T443" i="38"/>
  <c r="S443" i="38"/>
  <c r="R443" i="38"/>
  <c r="Q443" i="38"/>
  <c r="P443" i="38"/>
  <c r="O443" i="38"/>
  <c r="N443" i="38"/>
  <c r="M443" i="38"/>
  <c r="L443" i="38"/>
  <c r="K443" i="38"/>
  <c r="E443" i="38"/>
  <c r="D443" i="38"/>
  <c r="AP442" i="38"/>
  <c r="AO442" i="38"/>
  <c r="AN442" i="38"/>
  <c r="AL442" i="38"/>
  <c r="AK442" i="38"/>
  <c r="AJ442" i="38"/>
  <c r="AH442" i="38"/>
  <c r="AG442" i="38"/>
  <c r="AF442" i="38"/>
  <c r="AD442" i="38"/>
  <c r="AC442" i="38"/>
  <c r="AB442" i="38"/>
  <c r="AA442" i="38"/>
  <c r="Z442" i="38"/>
  <c r="Y442" i="38"/>
  <c r="X442" i="38"/>
  <c r="W442" i="38"/>
  <c r="V442" i="38"/>
  <c r="U442" i="38"/>
  <c r="T442" i="38"/>
  <c r="S442" i="38"/>
  <c r="R442" i="38"/>
  <c r="Q442" i="38"/>
  <c r="P442" i="38"/>
  <c r="O442" i="38"/>
  <c r="N442" i="38"/>
  <c r="M442" i="38"/>
  <c r="L442" i="38"/>
  <c r="K442" i="38"/>
  <c r="E442" i="38"/>
  <c r="D442" i="38"/>
  <c r="AP441" i="38"/>
  <c r="AO441" i="38"/>
  <c r="AN441" i="38"/>
  <c r="AL441" i="38"/>
  <c r="AK441" i="38"/>
  <c r="AJ441" i="38"/>
  <c r="AH441" i="38"/>
  <c r="AG441" i="38"/>
  <c r="AF441" i="38"/>
  <c r="AD441" i="38"/>
  <c r="AC441" i="38"/>
  <c r="AB441" i="38"/>
  <c r="AA441" i="38"/>
  <c r="Z441" i="38"/>
  <c r="Y441" i="38"/>
  <c r="X441" i="38"/>
  <c r="W441" i="38"/>
  <c r="V441" i="38"/>
  <c r="U441" i="38"/>
  <c r="T441" i="38"/>
  <c r="S441" i="38"/>
  <c r="R441" i="38"/>
  <c r="Q441" i="38"/>
  <c r="P441" i="38"/>
  <c r="O441" i="38"/>
  <c r="N441" i="38"/>
  <c r="M441" i="38"/>
  <c r="L441" i="38"/>
  <c r="K441" i="38"/>
  <c r="E441" i="38"/>
  <c r="D441" i="38"/>
  <c r="AP440" i="38"/>
  <c r="AO440" i="38"/>
  <c r="AN440" i="38"/>
  <c r="AL440" i="38"/>
  <c r="AK440" i="38"/>
  <c r="AJ440" i="38"/>
  <c r="AH440" i="38"/>
  <c r="AG440" i="38"/>
  <c r="AF440" i="38"/>
  <c r="AD440" i="38"/>
  <c r="AC440" i="38"/>
  <c r="AB440" i="38"/>
  <c r="AA440" i="38"/>
  <c r="Z440" i="38"/>
  <c r="Y440" i="38"/>
  <c r="X440" i="38"/>
  <c r="W440" i="38"/>
  <c r="V440" i="38"/>
  <c r="U440" i="38"/>
  <c r="T440" i="38"/>
  <c r="S440" i="38"/>
  <c r="R440" i="38"/>
  <c r="Q440" i="38"/>
  <c r="P440" i="38"/>
  <c r="O440" i="38"/>
  <c r="N440" i="38"/>
  <c r="M440" i="38"/>
  <c r="L440" i="38"/>
  <c r="K440" i="38"/>
  <c r="E440" i="38"/>
  <c r="D440" i="38"/>
  <c r="AP439" i="38"/>
  <c r="AO439" i="38"/>
  <c r="AN439" i="38"/>
  <c r="AL439" i="38"/>
  <c r="AK439" i="38"/>
  <c r="AJ439" i="38"/>
  <c r="AH439" i="38"/>
  <c r="AG439" i="38"/>
  <c r="AF439" i="38"/>
  <c r="AD439" i="38"/>
  <c r="AC439" i="38"/>
  <c r="AB439" i="38"/>
  <c r="AA439" i="38"/>
  <c r="Z439" i="38"/>
  <c r="Y439" i="38"/>
  <c r="X439" i="38"/>
  <c r="W439" i="38"/>
  <c r="V439" i="38"/>
  <c r="U439" i="38"/>
  <c r="T439" i="38"/>
  <c r="S439" i="38"/>
  <c r="R439" i="38"/>
  <c r="Q439" i="38"/>
  <c r="P439" i="38"/>
  <c r="O439" i="38"/>
  <c r="N439" i="38"/>
  <c r="M439" i="38"/>
  <c r="L439" i="38"/>
  <c r="K439" i="38"/>
  <c r="E439" i="38"/>
  <c r="D439" i="38"/>
  <c r="AP438" i="38"/>
  <c r="AO438" i="38"/>
  <c r="AN438" i="38"/>
  <c r="AL438" i="38"/>
  <c r="AK438" i="38"/>
  <c r="AJ438" i="38"/>
  <c r="AH438" i="38"/>
  <c r="AG438" i="38"/>
  <c r="AF438" i="38"/>
  <c r="AD438" i="38"/>
  <c r="AC438" i="38"/>
  <c r="AB438" i="38"/>
  <c r="AA438" i="38"/>
  <c r="Z438" i="38"/>
  <c r="Y438" i="38"/>
  <c r="X438" i="38"/>
  <c r="W438" i="38"/>
  <c r="V438" i="38"/>
  <c r="U438" i="38"/>
  <c r="T438" i="38"/>
  <c r="S438" i="38"/>
  <c r="R438" i="38"/>
  <c r="Q438" i="38"/>
  <c r="P438" i="38"/>
  <c r="O438" i="38"/>
  <c r="N438" i="38"/>
  <c r="M438" i="38"/>
  <c r="L438" i="38"/>
  <c r="K438" i="38"/>
  <c r="E438" i="38"/>
  <c r="D438" i="38"/>
  <c r="AP437" i="38"/>
  <c r="AO437" i="38"/>
  <c r="AN437" i="38"/>
  <c r="AL437" i="38"/>
  <c r="AK437" i="38"/>
  <c r="AJ437" i="38"/>
  <c r="AH437" i="38"/>
  <c r="AG437" i="38"/>
  <c r="AF437" i="38"/>
  <c r="AD437" i="38"/>
  <c r="AC437" i="38"/>
  <c r="AB437" i="38"/>
  <c r="AA437" i="38"/>
  <c r="Z437" i="38"/>
  <c r="Y437" i="38"/>
  <c r="X437" i="38"/>
  <c r="W437" i="38"/>
  <c r="V437" i="38"/>
  <c r="U437" i="38"/>
  <c r="T437" i="38"/>
  <c r="S437" i="38"/>
  <c r="R437" i="38"/>
  <c r="Q437" i="38"/>
  <c r="P437" i="38"/>
  <c r="O437" i="38"/>
  <c r="N437" i="38"/>
  <c r="M437" i="38"/>
  <c r="L437" i="38"/>
  <c r="K437" i="38"/>
  <c r="E437" i="38"/>
  <c r="D437" i="38"/>
  <c r="AP436" i="38"/>
  <c r="AO436" i="38"/>
  <c r="AN436" i="38"/>
  <c r="AL436" i="38"/>
  <c r="AK436" i="38"/>
  <c r="AJ436" i="38"/>
  <c r="AH436" i="38"/>
  <c r="AG436" i="38"/>
  <c r="AF436" i="38"/>
  <c r="AD436" i="38"/>
  <c r="AC436" i="38"/>
  <c r="AB436" i="38"/>
  <c r="AA436" i="38"/>
  <c r="Z436" i="38"/>
  <c r="Y436" i="38"/>
  <c r="X436" i="38"/>
  <c r="W436" i="38"/>
  <c r="V436" i="38"/>
  <c r="U436" i="38"/>
  <c r="T436" i="38"/>
  <c r="S436" i="38"/>
  <c r="R436" i="38"/>
  <c r="Q436" i="38"/>
  <c r="P436" i="38"/>
  <c r="O436" i="38"/>
  <c r="N436" i="38"/>
  <c r="M436" i="38"/>
  <c r="L436" i="38"/>
  <c r="K436" i="38"/>
  <c r="E436" i="38"/>
  <c r="D436" i="38"/>
  <c r="AP435" i="38"/>
  <c r="AO435" i="38"/>
  <c r="AN435" i="38"/>
  <c r="AL435" i="38"/>
  <c r="AK435" i="38"/>
  <c r="AJ435" i="38"/>
  <c r="AH435" i="38"/>
  <c r="AG435" i="38"/>
  <c r="AF435" i="38"/>
  <c r="AD435" i="38"/>
  <c r="AC435" i="38"/>
  <c r="AB435" i="38"/>
  <c r="AA435" i="38"/>
  <c r="Z435" i="38"/>
  <c r="Y435" i="38"/>
  <c r="X435" i="38"/>
  <c r="W435" i="38"/>
  <c r="V435" i="38"/>
  <c r="U435" i="38"/>
  <c r="T435" i="38"/>
  <c r="S435" i="38"/>
  <c r="R435" i="38"/>
  <c r="Q435" i="38"/>
  <c r="P435" i="38"/>
  <c r="O435" i="38"/>
  <c r="N435" i="38"/>
  <c r="M435" i="38"/>
  <c r="L435" i="38"/>
  <c r="K435" i="38"/>
  <c r="E435" i="38"/>
  <c r="D435" i="38"/>
  <c r="AP434" i="38"/>
  <c r="AO434" i="38"/>
  <c r="AN434" i="38"/>
  <c r="AL434" i="38"/>
  <c r="AK434" i="38"/>
  <c r="AJ434" i="38"/>
  <c r="AH434" i="38"/>
  <c r="AG434" i="38"/>
  <c r="AF434" i="38"/>
  <c r="AD434" i="38"/>
  <c r="AC434" i="38"/>
  <c r="AB434" i="38"/>
  <c r="AA434" i="38"/>
  <c r="Z434" i="38"/>
  <c r="Y434" i="38"/>
  <c r="X434" i="38"/>
  <c r="W434" i="38"/>
  <c r="V434" i="38"/>
  <c r="U434" i="38"/>
  <c r="T434" i="38"/>
  <c r="S434" i="38"/>
  <c r="R434" i="38"/>
  <c r="Q434" i="38"/>
  <c r="P434" i="38"/>
  <c r="O434" i="38"/>
  <c r="N434" i="38"/>
  <c r="M434" i="38"/>
  <c r="L434" i="38"/>
  <c r="K434" i="38"/>
  <c r="E434" i="38"/>
  <c r="D434" i="38"/>
  <c r="AP433" i="38"/>
  <c r="AO433" i="38"/>
  <c r="AN433" i="38"/>
  <c r="AL433" i="38"/>
  <c r="AK433" i="38"/>
  <c r="AJ433" i="38"/>
  <c r="AH433" i="38"/>
  <c r="AG433" i="38"/>
  <c r="AF433" i="38"/>
  <c r="AD433" i="38"/>
  <c r="AC433" i="38"/>
  <c r="AB433" i="38"/>
  <c r="AA433" i="38"/>
  <c r="Z433" i="38"/>
  <c r="Y433" i="38"/>
  <c r="X433" i="38"/>
  <c r="W433" i="38"/>
  <c r="V433" i="38"/>
  <c r="U433" i="38"/>
  <c r="T433" i="38"/>
  <c r="S433" i="38"/>
  <c r="R433" i="38"/>
  <c r="Q433" i="38"/>
  <c r="P433" i="38"/>
  <c r="O433" i="38"/>
  <c r="N433" i="38"/>
  <c r="M433" i="38"/>
  <c r="L433" i="38"/>
  <c r="K433" i="38"/>
  <c r="E433" i="38"/>
  <c r="D433" i="38"/>
  <c r="AP432" i="38"/>
  <c r="AO432" i="38"/>
  <c r="AN432" i="38"/>
  <c r="AL432" i="38"/>
  <c r="AK432" i="38"/>
  <c r="AJ432" i="38"/>
  <c r="AH432" i="38"/>
  <c r="AG432" i="38"/>
  <c r="AF432" i="38"/>
  <c r="AD432" i="38"/>
  <c r="AC432" i="38"/>
  <c r="AB432" i="38"/>
  <c r="AA432" i="38"/>
  <c r="Z432" i="38"/>
  <c r="Y432" i="38"/>
  <c r="X432" i="38"/>
  <c r="W432" i="38"/>
  <c r="V432" i="38"/>
  <c r="U432" i="38"/>
  <c r="T432" i="38"/>
  <c r="S432" i="38"/>
  <c r="R432" i="38"/>
  <c r="Q432" i="38"/>
  <c r="P432" i="38"/>
  <c r="O432" i="38"/>
  <c r="N432" i="38"/>
  <c r="M432" i="38"/>
  <c r="L432" i="38"/>
  <c r="K432" i="38"/>
  <c r="E432" i="38"/>
  <c r="D432" i="38"/>
  <c r="AP431" i="38"/>
  <c r="AO431" i="38"/>
  <c r="AN431" i="38"/>
  <c r="AL431" i="38"/>
  <c r="AK431" i="38"/>
  <c r="AJ431" i="38"/>
  <c r="AH431" i="38"/>
  <c r="AG431" i="38"/>
  <c r="AF431" i="38"/>
  <c r="AD431" i="38"/>
  <c r="AC431" i="38"/>
  <c r="AB431" i="38"/>
  <c r="AA431" i="38"/>
  <c r="Z431" i="38"/>
  <c r="Y431" i="38"/>
  <c r="X431" i="38"/>
  <c r="W431" i="38"/>
  <c r="V431" i="38"/>
  <c r="U431" i="38"/>
  <c r="T431" i="38"/>
  <c r="S431" i="38"/>
  <c r="R431" i="38"/>
  <c r="Q431" i="38"/>
  <c r="P431" i="38"/>
  <c r="O431" i="38"/>
  <c r="N431" i="38"/>
  <c r="M431" i="38"/>
  <c r="L431" i="38"/>
  <c r="K431" i="38"/>
  <c r="E431" i="38"/>
  <c r="D431" i="38"/>
  <c r="AP430" i="38"/>
  <c r="AO430" i="38"/>
  <c r="AN430" i="38"/>
  <c r="AL430" i="38"/>
  <c r="AK430" i="38"/>
  <c r="AJ430" i="38"/>
  <c r="AH430" i="38"/>
  <c r="AG430" i="38"/>
  <c r="AF430" i="38"/>
  <c r="AD430" i="38"/>
  <c r="AC430" i="38"/>
  <c r="AB430" i="38"/>
  <c r="AA430" i="38"/>
  <c r="Z430" i="38"/>
  <c r="Y430" i="38"/>
  <c r="X430" i="38"/>
  <c r="W430" i="38"/>
  <c r="V430" i="38"/>
  <c r="U430" i="38"/>
  <c r="T430" i="38"/>
  <c r="S430" i="38"/>
  <c r="R430" i="38"/>
  <c r="Q430" i="38"/>
  <c r="P430" i="38"/>
  <c r="O430" i="38"/>
  <c r="N430" i="38"/>
  <c r="M430" i="38"/>
  <c r="L430" i="38"/>
  <c r="K430" i="38"/>
  <c r="E430" i="38"/>
  <c r="D430" i="38"/>
  <c r="AP429" i="38"/>
  <c r="AO429" i="38"/>
  <c r="AN429" i="38"/>
  <c r="AL429" i="38"/>
  <c r="AK429" i="38"/>
  <c r="AJ429" i="38"/>
  <c r="AH429" i="38"/>
  <c r="AG429" i="38"/>
  <c r="AF429" i="38"/>
  <c r="AD429" i="38"/>
  <c r="AC429" i="38"/>
  <c r="AB429" i="38"/>
  <c r="AA429" i="38"/>
  <c r="Z429" i="38"/>
  <c r="Y429" i="38"/>
  <c r="X429" i="38"/>
  <c r="W429" i="38"/>
  <c r="V429" i="38"/>
  <c r="U429" i="38"/>
  <c r="T429" i="38"/>
  <c r="S429" i="38"/>
  <c r="R429" i="38"/>
  <c r="Q429" i="38"/>
  <c r="P429" i="38"/>
  <c r="O429" i="38"/>
  <c r="N429" i="38"/>
  <c r="M429" i="38"/>
  <c r="L429" i="38"/>
  <c r="K429" i="38"/>
  <c r="E429" i="38"/>
  <c r="D429" i="38"/>
  <c r="AP428" i="38"/>
  <c r="AO428" i="38"/>
  <c r="AN428" i="38"/>
  <c r="AL428" i="38"/>
  <c r="AK428" i="38"/>
  <c r="AJ428" i="38"/>
  <c r="AH428" i="38"/>
  <c r="AG428" i="38"/>
  <c r="AF428" i="38"/>
  <c r="AD428" i="38"/>
  <c r="AC428" i="38"/>
  <c r="AB428" i="38"/>
  <c r="AA428" i="38"/>
  <c r="Z428" i="38"/>
  <c r="Y428" i="38"/>
  <c r="X428" i="38"/>
  <c r="W428" i="38"/>
  <c r="V428" i="38"/>
  <c r="U428" i="38"/>
  <c r="T428" i="38"/>
  <c r="S428" i="38"/>
  <c r="R428" i="38"/>
  <c r="Q428" i="38"/>
  <c r="P428" i="38"/>
  <c r="O428" i="38"/>
  <c r="N428" i="38"/>
  <c r="M428" i="38"/>
  <c r="L428" i="38"/>
  <c r="K428" i="38"/>
  <c r="E428" i="38"/>
  <c r="D428" i="38"/>
  <c r="AP427" i="38"/>
  <c r="AO427" i="38"/>
  <c r="AN427" i="38"/>
  <c r="AL427" i="38"/>
  <c r="AK427" i="38"/>
  <c r="AJ427" i="38"/>
  <c r="AH427" i="38"/>
  <c r="AG427" i="38"/>
  <c r="AF427" i="38"/>
  <c r="AD427" i="38"/>
  <c r="AC427" i="38"/>
  <c r="AB427" i="38"/>
  <c r="AA427" i="38"/>
  <c r="Z427" i="38"/>
  <c r="Y427" i="38"/>
  <c r="X427" i="38"/>
  <c r="W427" i="38"/>
  <c r="V427" i="38"/>
  <c r="U427" i="38"/>
  <c r="T427" i="38"/>
  <c r="S427" i="38"/>
  <c r="R427" i="38"/>
  <c r="Q427" i="38"/>
  <c r="P427" i="38"/>
  <c r="O427" i="38"/>
  <c r="N427" i="38"/>
  <c r="M427" i="38"/>
  <c r="L427" i="38"/>
  <c r="K427" i="38"/>
  <c r="E427" i="38"/>
  <c r="D427" i="38"/>
  <c r="AP426" i="38"/>
  <c r="AO426" i="38"/>
  <c r="AN426" i="38"/>
  <c r="AL426" i="38"/>
  <c r="AK426" i="38"/>
  <c r="AJ426" i="38"/>
  <c r="AH426" i="38"/>
  <c r="AG426" i="38"/>
  <c r="AF426" i="38"/>
  <c r="AD426" i="38"/>
  <c r="AC426" i="38"/>
  <c r="AB426" i="38"/>
  <c r="AA426" i="38"/>
  <c r="Z426" i="38"/>
  <c r="Y426" i="38"/>
  <c r="X426" i="38"/>
  <c r="W426" i="38"/>
  <c r="V426" i="38"/>
  <c r="U426" i="38"/>
  <c r="T426" i="38"/>
  <c r="S426" i="38"/>
  <c r="R426" i="38"/>
  <c r="Q426" i="38"/>
  <c r="P426" i="38"/>
  <c r="O426" i="38"/>
  <c r="N426" i="38"/>
  <c r="M426" i="38"/>
  <c r="L426" i="38"/>
  <c r="K426" i="38"/>
  <c r="E426" i="38"/>
  <c r="D426" i="38"/>
  <c r="AP425" i="38"/>
  <c r="AO425" i="38"/>
  <c r="AN425" i="38"/>
  <c r="AL425" i="38"/>
  <c r="AK425" i="38"/>
  <c r="AJ425" i="38"/>
  <c r="AH425" i="38"/>
  <c r="AG425" i="38"/>
  <c r="AF425" i="38"/>
  <c r="AD425" i="38"/>
  <c r="AC425" i="38"/>
  <c r="AB425" i="38"/>
  <c r="AA425" i="38"/>
  <c r="Z425" i="38"/>
  <c r="Y425" i="38"/>
  <c r="X425" i="38"/>
  <c r="W425" i="38"/>
  <c r="V425" i="38"/>
  <c r="U425" i="38"/>
  <c r="T425" i="38"/>
  <c r="S425" i="38"/>
  <c r="R425" i="38"/>
  <c r="Q425" i="38"/>
  <c r="P425" i="38"/>
  <c r="O425" i="38"/>
  <c r="N425" i="38"/>
  <c r="M425" i="38"/>
  <c r="L425" i="38"/>
  <c r="K425" i="38"/>
  <c r="E425" i="38"/>
  <c r="D425" i="38"/>
  <c r="AP424" i="38"/>
  <c r="AO424" i="38"/>
  <c r="AN424" i="38"/>
  <c r="AL424" i="38"/>
  <c r="AK424" i="38"/>
  <c r="AJ424" i="38"/>
  <c r="AH424" i="38"/>
  <c r="AG424" i="38"/>
  <c r="AF424" i="38"/>
  <c r="AD424" i="38"/>
  <c r="AC424" i="38"/>
  <c r="AB424" i="38"/>
  <c r="AA424" i="38"/>
  <c r="Z424" i="38"/>
  <c r="Y424" i="38"/>
  <c r="X424" i="38"/>
  <c r="W424" i="38"/>
  <c r="V424" i="38"/>
  <c r="U424" i="38"/>
  <c r="T424" i="38"/>
  <c r="S424" i="38"/>
  <c r="R424" i="38"/>
  <c r="Q424" i="38"/>
  <c r="P424" i="38"/>
  <c r="O424" i="38"/>
  <c r="N424" i="38"/>
  <c r="M424" i="38"/>
  <c r="L424" i="38"/>
  <c r="K424" i="38"/>
  <c r="E424" i="38"/>
  <c r="D424" i="38"/>
  <c r="AP423" i="38"/>
  <c r="AO423" i="38"/>
  <c r="AN423" i="38"/>
  <c r="AL423" i="38"/>
  <c r="AK423" i="38"/>
  <c r="AJ423" i="38"/>
  <c r="AH423" i="38"/>
  <c r="AG423" i="38"/>
  <c r="AF423" i="38"/>
  <c r="AD423" i="38"/>
  <c r="AC423" i="38"/>
  <c r="AB423" i="38"/>
  <c r="AA423" i="38"/>
  <c r="Z423" i="38"/>
  <c r="Y423" i="38"/>
  <c r="X423" i="38"/>
  <c r="W423" i="38"/>
  <c r="V423" i="38"/>
  <c r="U423" i="38"/>
  <c r="T423" i="38"/>
  <c r="S423" i="38"/>
  <c r="R423" i="38"/>
  <c r="Q423" i="38"/>
  <c r="P423" i="38"/>
  <c r="O423" i="38"/>
  <c r="N423" i="38"/>
  <c r="M423" i="38"/>
  <c r="L423" i="38"/>
  <c r="K423" i="38"/>
  <c r="E423" i="38"/>
  <c r="D423" i="38"/>
  <c r="AP422" i="38"/>
  <c r="AO422" i="38"/>
  <c r="AN422" i="38"/>
  <c r="AL422" i="38"/>
  <c r="AK422" i="38"/>
  <c r="AJ422" i="38"/>
  <c r="AH422" i="38"/>
  <c r="AG422" i="38"/>
  <c r="AF422" i="38"/>
  <c r="AD422" i="38"/>
  <c r="AC422" i="38"/>
  <c r="AB422" i="38"/>
  <c r="AA422" i="38"/>
  <c r="Z422" i="38"/>
  <c r="Y422" i="38"/>
  <c r="X422" i="38"/>
  <c r="W422" i="38"/>
  <c r="V422" i="38"/>
  <c r="U422" i="38"/>
  <c r="T422" i="38"/>
  <c r="S422" i="38"/>
  <c r="R422" i="38"/>
  <c r="Q422" i="38"/>
  <c r="P422" i="38"/>
  <c r="O422" i="38"/>
  <c r="N422" i="38"/>
  <c r="M422" i="38"/>
  <c r="L422" i="38"/>
  <c r="K422" i="38"/>
  <c r="E422" i="38"/>
  <c r="D422" i="38"/>
  <c r="AP421" i="38"/>
  <c r="AO421" i="38"/>
  <c r="AN421" i="38"/>
  <c r="AL421" i="38"/>
  <c r="AK421" i="38"/>
  <c r="AJ421" i="38"/>
  <c r="AH421" i="38"/>
  <c r="AG421" i="38"/>
  <c r="AF421" i="38"/>
  <c r="AD421" i="38"/>
  <c r="AC421" i="38"/>
  <c r="AB421" i="38"/>
  <c r="AA421" i="38"/>
  <c r="Z421" i="38"/>
  <c r="Y421" i="38"/>
  <c r="X421" i="38"/>
  <c r="W421" i="38"/>
  <c r="V421" i="38"/>
  <c r="U421" i="38"/>
  <c r="T421" i="38"/>
  <c r="S421" i="38"/>
  <c r="R421" i="38"/>
  <c r="Q421" i="38"/>
  <c r="P421" i="38"/>
  <c r="O421" i="38"/>
  <c r="N421" i="38"/>
  <c r="M421" i="38"/>
  <c r="L421" i="38"/>
  <c r="K421" i="38"/>
  <c r="E421" i="38"/>
  <c r="D421" i="38"/>
  <c r="AP420" i="38"/>
  <c r="AO420" i="38"/>
  <c r="AN420" i="38"/>
  <c r="AL420" i="38"/>
  <c r="AK420" i="38"/>
  <c r="AJ420" i="38"/>
  <c r="AH420" i="38"/>
  <c r="AG420" i="38"/>
  <c r="AF420" i="38"/>
  <c r="AD420" i="38"/>
  <c r="AC420" i="38"/>
  <c r="AB420" i="38"/>
  <c r="AA420" i="38"/>
  <c r="Z420" i="38"/>
  <c r="Y420" i="38"/>
  <c r="X420" i="38"/>
  <c r="W420" i="38"/>
  <c r="V420" i="38"/>
  <c r="U420" i="38"/>
  <c r="T420" i="38"/>
  <c r="S420" i="38"/>
  <c r="R420" i="38"/>
  <c r="Q420" i="38"/>
  <c r="P420" i="38"/>
  <c r="O420" i="38"/>
  <c r="N420" i="38"/>
  <c r="M420" i="38"/>
  <c r="L420" i="38"/>
  <c r="K420" i="38"/>
  <c r="E420" i="38"/>
  <c r="D420" i="38"/>
  <c r="AP419" i="38"/>
  <c r="AO419" i="38"/>
  <c r="AN419" i="38"/>
  <c r="AL419" i="38"/>
  <c r="AK419" i="38"/>
  <c r="AJ419" i="38"/>
  <c r="AH419" i="38"/>
  <c r="AG419" i="38"/>
  <c r="AF419" i="38"/>
  <c r="AD419" i="38"/>
  <c r="AC419" i="38"/>
  <c r="AB419" i="38"/>
  <c r="AA419" i="38"/>
  <c r="Z419" i="38"/>
  <c r="Y419" i="38"/>
  <c r="X419" i="38"/>
  <c r="W419" i="38"/>
  <c r="V419" i="38"/>
  <c r="U419" i="38"/>
  <c r="T419" i="38"/>
  <c r="S419" i="38"/>
  <c r="R419" i="38"/>
  <c r="Q419" i="38"/>
  <c r="P419" i="38"/>
  <c r="O419" i="38"/>
  <c r="N419" i="38"/>
  <c r="M419" i="38"/>
  <c r="L419" i="38"/>
  <c r="K419" i="38"/>
  <c r="E419" i="38"/>
  <c r="D419" i="38"/>
  <c r="AP418" i="38"/>
  <c r="AO418" i="38"/>
  <c r="AN418" i="38"/>
  <c r="AL418" i="38"/>
  <c r="AK418" i="38"/>
  <c r="AJ418" i="38"/>
  <c r="AH418" i="38"/>
  <c r="AG418" i="38"/>
  <c r="AF418" i="38"/>
  <c r="AD418" i="38"/>
  <c r="AC418" i="38"/>
  <c r="AB418" i="38"/>
  <c r="AA418" i="38"/>
  <c r="Z418" i="38"/>
  <c r="Y418" i="38"/>
  <c r="X418" i="38"/>
  <c r="W418" i="38"/>
  <c r="V418" i="38"/>
  <c r="U418" i="38"/>
  <c r="T418" i="38"/>
  <c r="S418" i="38"/>
  <c r="R418" i="38"/>
  <c r="Q418" i="38"/>
  <c r="P418" i="38"/>
  <c r="O418" i="38"/>
  <c r="N418" i="38"/>
  <c r="M418" i="38"/>
  <c r="L418" i="38"/>
  <c r="K418" i="38"/>
  <c r="E418" i="38"/>
  <c r="D418" i="38"/>
  <c r="AP417" i="38"/>
  <c r="AO417" i="38"/>
  <c r="AN417" i="38"/>
  <c r="AL417" i="38"/>
  <c r="AK417" i="38"/>
  <c r="AJ417" i="38"/>
  <c r="AH417" i="38"/>
  <c r="AG417" i="38"/>
  <c r="AF417" i="38"/>
  <c r="AD417" i="38"/>
  <c r="AC417" i="38"/>
  <c r="AB417" i="38"/>
  <c r="AA417" i="38"/>
  <c r="Z417" i="38"/>
  <c r="Y417" i="38"/>
  <c r="X417" i="38"/>
  <c r="W417" i="38"/>
  <c r="V417" i="38"/>
  <c r="U417" i="38"/>
  <c r="T417" i="38"/>
  <c r="S417" i="38"/>
  <c r="R417" i="38"/>
  <c r="Q417" i="38"/>
  <c r="P417" i="38"/>
  <c r="O417" i="38"/>
  <c r="N417" i="38"/>
  <c r="M417" i="38"/>
  <c r="L417" i="38"/>
  <c r="K417" i="38"/>
  <c r="E417" i="38"/>
  <c r="D417" i="38"/>
  <c r="AP416" i="38"/>
  <c r="AO416" i="38"/>
  <c r="AN416" i="38"/>
  <c r="AL416" i="38"/>
  <c r="AK416" i="38"/>
  <c r="AJ416" i="38"/>
  <c r="AH416" i="38"/>
  <c r="AG416" i="38"/>
  <c r="AF416" i="38"/>
  <c r="AD416" i="38"/>
  <c r="AC416" i="38"/>
  <c r="AB416" i="38"/>
  <c r="AA416" i="38"/>
  <c r="Z416" i="38"/>
  <c r="Y416" i="38"/>
  <c r="X416" i="38"/>
  <c r="W416" i="38"/>
  <c r="V416" i="38"/>
  <c r="U416" i="38"/>
  <c r="T416" i="38"/>
  <c r="S416" i="38"/>
  <c r="R416" i="38"/>
  <c r="Q416" i="38"/>
  <c r="P416" i="38"/>
  <c r="O416" i="38"/>
  <c r="N416" i="38"/>
  <c r="M416" i="38"/>
  <c r="L416" i="38"/>
  <c r="K416" i="38"/>
  <c r="E416" i="38"/>
  <c r="D416" i="38"/>
  <c r="AP415" i="38"/>
  <c r="AO415" i="38"/>
  <c r="AN415" i="38"/>
  <c r="AL415" i="38"/>
  <c r="AK415" i="38"/>
  <c r="AJ415" i="38"/>
  <c r="AH415" i="38"/>
  <c r="AG415" i="38"/>
  <c r="AF415" i="38"/>
  <c r="AD415" i="38"/>
  <c r="AC415" i="38"/>
  <c r="AB415" i="38"/>
  <c r="AA415" i="38"/>
  <c r="Z415" i="38"/>
  <c r="Y415" i="38"/>
  <c r="X415" i="38"/>
  <c r="W415" i="38"/>
  <c r="V415" i="38"/>
  <c r="U415" i="38"/>
  <c r="T415" i="38"/>
  <c r="S415" i="38"/>
  <c r="R415" i="38"/>
  <c r="Q415" i="38"/>
  <c r="P415" i="38"/>
  <c r="O415" i="38"/>
  <c r="N415" i="38"/>
  <c r="M415" i="38"/>
  <c r="L415" i="38"/>
  <c r="K415" i="38"/>
  <c r="E415" i="38"/>
  <c r="D415" i="38"/>
  <c r="AP414" i="38"/>
  <c r="AO414" i="38"/>
  <c r="AN414" i="38"/>
  <c r="AL414" i="38"/>
  <c r="AK414" i="38"/>
  <c r="AJ414" i="38"/>
  <c r="AH414" i="38"/>
  <c r="AG414" i="38"/>
  <c r="AF414" i="38"/>
  <c r="AD414" i="38"/>
  <c r="AC414" i="38"/>
  <c r="AB414" i="38"/>
  <c r="AA414" i="38"/>
  <c r="Z414" i="38"/>
  <c r="Y414" i="38"/>
  <c r="X414" i="38"/>
  <c r="W414" i="38"/>
  <c r="V414" i="38"/>
  <c r="U414" i="38"/>
  <c r="T414" i="38"/>
  <c r="S414" i="38"/>
  <c r="R414" i="38"/>
  <c r="Q414" i="38"/>
  <c r="P414" i="38"/>
  <c r="O414" i="38"/>
  <c r="N414" i="38"/>
  <c r="M414" i="38"/>
  <c r="L414" i="38"/>
  <c r="K414" i="38"/>
  <c r="E414" i="38"/>
  <c r="D414" i="38"/>
  <c r="AP413" i="38"/>
  <c r="AO413" i="38"/>
  <c r="AN413" i="38"/>
  <c r="AL413" i="38"/>
  <c r="AK413" i="38"/>
  <c r="AJ413" i="38"/>
  <c r="AH413" i="38"/>
  <c r="AG413" i="38"/>
  <c r="AF413" i="38"/>
  <c r="AD413" i="38"/>
  <c r="AC413" i="38"/>
  <c r="AB413" i="38"/>
  <c r="AA413" i="38"/>
  <c r="Z413" i="38"/>
  <c r="Y413" i="38"/>
  <c r="X413" i="38"/>
  <c r="W413" i="38"/>
  <c r="V413" i="38"/>
  <c r="U413" i="38"/>
  <c r="T413" i="38"/>
  <c r="S413" i="38"/>
  <c r="R413" i="38"/>
  <c r="Q413" i="38"/>
  <c r="P413" i="38"/>
  <c r="O413" i="38"/>
  <c r="N413" i="38"/>
  <c r="M413" i="38"/>
  <c r="L413" i="38"/>
  <c r="K413" i="38"/>
  <c r="E413" i="38"/>
  <c r="D413" i="38"/>
  <c r="AP412" i="38"/>
  <c r="AO412" i="38"/>
  <c r="AN412" i="38"/>
  <c r="AL412" i="38"/>
  <c r="AK412" i="38"/>
  <c r="AJ412" i="38"/>
  <c r="AH412" i="38"/>
  <c r="AG412" i="38"/>
  <c r="AF412" i="38"/>
  <c r="AD412" i="38"/>
  <c r="AC412" i="38"/>
  <c r="AB412" i="38"/>
  <c r="AA412" i="38"/>
  <c r="Z412" i="38"/>
  <c r="Y412" i="38"/>
  <c r="X412" i="38"/>
  <c r="W412" i="38"/>
  <c r="V412" i="38"/>
  <c r="U412" i="38"/>
  <c r="T412" i="38"/>
  <c r="S412" i="38"/>
  <c r="R412" i="38"/>
  <c r="Q412" i="38"/>
  <c r="P412" i="38"/>
  <c r="O412" i="38"/>
  <c r="N412" i="38"/>
  <c r="M412" i="38"/>
  <c r="L412" i="38"/>
  <c r="K412" i="38"/>
  <c r="E412" i="38"/>
  <c r="D412" i="38"/>
  <c r="AP411" i="38"/>
  <c r="AO411" i="38"/>
  <c r="AN411" i="38"/>
  <c r="AL411" i="38"/>
  <c r="AK411" i="38"/>
  <c r="AJ411" i="38"/>
  <c r="AH411" i="38"/>
  <c r="AG411" i="38"/>
  <c r="AF411" i="38"/>
  <c r="AD411" i="38"/>
  <c r="AC411" i="38"/>
  <c r="AB411" i="38"/>
  <c r="AA411" i="38"/>
  <c r="Z411" i="38"/>
  <c r="Y411" i="38"/>
  <c r="X411" i="38"/>
  <c r="W411" i="38"/>
  <c r="V411" i="38"/>
  <c r="U411" i="38"/>
  <c r="T411" i="38"/>
  <c r="S411" i="38"/>
  <c r="R411" i="38"/>
  <c r="Q411" i="38"/>
  <c r="P411" i="38"/>
  <c r="O411" i="38"/>
  <c r="N411" i="38"/>
  <c r="M411" i="38"/>
  <c r="L411" i="38"/>
  <c r="K411" i="38"/>
  <c r="E411" i="38"/>
  <c r="D411" i="38"/>
  <c r="AP410" i="38"/>
  <c r="AO410" i="38"/>
  <c r="AN410" i="38"/>
  <c r="AL410" i="38"/>
  <c r="AK410" i="38"/>
  <c r="AJ410" i="38"/>
  <c r="AH410" i="38"/>
  <c r="AG410" i="38"/>
  <c r="AF410" i="38"/>
  <c r="AD410" i="38"/>
  <c r="AC410" i="38"/>
  <c r="AB410" i="38"/>
  <c r="AA410" i="38"/>
  <c r="Z410" i="38"/>
  <c r="Y410" i="38"/>
  <c r="X410" i="38"/>
  <c r="W410" i="38"/>
  <c r="V410" i="38"/>
  <c r="U410" i="38"/>
  <c r="T410" i="38"/>
  <c r="S410" i="38"/>
  <c r="R410" i="38"/>
  <c r="Q410" i="38"/>
  <c r="P410" i="38"/>
  <c r="O410" i="38"/>
  <c r="N410" i="38"/>
  <c r="M410" i="38"/>
  <c r="L410" i="38"/>
  <c r="K410" i="38"/>
  <c r="E410" i="38"/>
  <c r="D410" i="38"/>
  <c r="AP409" i="38"/>
  <c r="AO409" i="38"/>
  <c r="AN409" i="38"/>
  <c r="AL409" i="38"/>
  <c r="AK409" i="38"/>
  <c r="AJ409" i="38"/>
  <c r="AH409" i="38"/>
  <c r="AG409" i="38"/>
  <c r="AF409" i="38"/>
  <c r="AD409" i="38"/>
  <c r="AC409" i="38"/>
  <c r="AB409" i="38"/>
  <c r="AA409" i="38"/>
  <c r="Z409" i="38"/>
  <c r="Y409" i="38"/>
  <c r="X409" i="38"/>
  <c r="W409" i="38"/>
  <c r="V409" i="38"/>
  <c r="U409" i="38"/>
  <c r="T409" i="38"/>
  <c r="S409" i="38"/>
  <c r="R409" i="38"/>
  <c r="Q409" i="38"/>
  <c r="P409" i="38"/>
  <c r="O409" i="38"/>
  <c r="N409" i="38"/>
  <c r="M409" i="38"/>
  <c r="L409" i="38"/>
  <c r="K409" i="38"/>
  <c r="E409" i="38"/>
  <c r="D409" i="38"/>
  <c r="AP408" i="38"/>
  <c r="AO408" i="38"/>
  <c r="AN408" i="38"/>
  <c r="AL408" i="38"/>
  <c r="AK408" i="38"/>
  <c r="AJ408" i="38"/>
  <c r="AH408" i="38"/>
  <c r="AG408" i="38"/>
  <c r="AF408" i="38"/>
  <c r="AD408" i="38"/>
  <c r="AC408" i="38"/>
  <c r="AB408" i="38"/>
  <c r="AA408" i="38"/>
  <c r="Z408" i="38"/>
  <c r="Y408" i="38"/>
  <c r="X408" i="38"/>
  <c r="W408" i="38"/>
  <c r="V408" i="38"/>
  <c r="U408" i="38"/>
  <c r="T408" i="38"/>
  <c r="S408" i="38"/>
  <c r="R408" i="38"/>
  <c r="Q408" i="38"/>
  <c r="P408" i="38"/>
  <c r="O408" i="38"/>
  <c r="N408" i="38"/>
  <c r="M408" i="38"/>
  <c r="L408" i="38"/>
  <c r="K408" i="38"/>
  <c r="E408" i="38"/>
  <c r="D408" i="38"/>
  <c r="AP407" i="38"/>
  <c r="AO407" i="38"/>
  <c r="AN407" i="38"/>
  <c r="AL407" i="38"/>
  <c r="AK407" i="38"/>
  <c r="AJ407" i="38"/>
  <c r="AH407" i="38"/>
  <c r="AG407" i="38"/>
  <c r="AF407" i="38"/>
  <c r="AD407" i="38"/>
  <c r="AC407" i="38"/>
  <c r="AB407" i="38"/>
  <c r="AA407" i="38"/>
  <c r="Z407" i="38"/>
  <c r="Y407" i="38"/>
  <c r="X407" i="38"/>
  <c r="W407" i="38"/>
  <c r="V407" i="38"/>
  <c r="U407" i="38"/>
  <c r="T407" i="38"/>
  <c r="S407" i="38"/>
  <c r="R407" i="38"/>
  <c r="Q407" i="38"/>
  <c r="P407" i="38"/>
  <c r="O407" i="38"/>
  <c r="N407" i="38"/>
  <c r="M407" i="38"/>
  <c r="L407" i="38"/>
  <c r="K407" i="38"/>
  <c r="E407" i="38"/>
  <c r="D407" i="38"/>
  <c r="AP406" i="38"/>
  <c r="AO406" i="38"/>
  <c r="AN406" i="38"/>
  <c r="AL406" i="38"/>
  <c r="AK406" i="38"/>
  <c r="AJ406" i="38"/>
  <c r="AH406" i="38"/>
  <c r="AG406" i="38"/>
  <c r="AF406" i="38"/>
  <c r="AD406" i="38"/>
  <c r="AC406" i="38"/>
  <c r="AB406" i="38"/>
  <c r="AA406" i="38"/>
  <c r="Z406" i="38"/>
  <c r="Y406" i="38"/>
  <c r="X406" i="38"/>
  <c r="W406" i="38"/>
  <c r="V406" i="38"/>
  <c r="U406" i="38"/>
  <c r="T406" i="38"/>
  <c r="S406" i="38"/>
  <c r="R406" i="38"/>
  <c r="Q406" i="38"/>
  <c r="P406" i="38"/>
  <c r="O406" i="38"/>
  <c r="N406" i="38"/>
  <c r="M406" i="38"/>
  <c r="L406" i="38"/>
  <c r="K406" i="38"/>
  <c r="E406" i="38"/>
  <c r="D406" i="38"/>
  <c r="AP405" i="38"/>
  <c r="AO405" i="38"/>
  <c r="AN405" i="38"/>
  <c r="AL405" i="38"/>
  <c r="AK405" i="38"/>
  <c r="AJ405" i="38"/>
  <c r="AH405" i="38"/>
  <c r="AG405" i="38"/>
  <c r="AF405" i="38"/>
  <c r="AD405" i="38"/>
  <c r="AC405" i="38"/>
  <c r="AB405" i="38"/>
  <c r="AA405" i="38"/>
  <c r="Z405" i="38"/>
  <c r="Y405" i="38"/>
  <c r="X405" i="38"/>
  <c r="W405" i="38"/>
  <c r="V405" i="38"/>
  <c r="U405" i="38"/>
  <c r="T405" i="38"/>
  <c r="S405" i="38"/>
  <c r="R405" i="38"/>
  <c r="Q405" i="38"/>
  <c r="P405" i="38"/>
  <c r="O405" i="38"/>
  <c r="N405" i="38"/>
  <c r="M405" i="38"/>
  <c r="L405" i="38"/>
  <c r="K405" i="38"/>
  <c r="E405" i="38"/>
  <c r="D405" i="38"/>
  <c r="AP404" i="38"/>
  <c r="AO404" i="38"/>
  <c r="AN404" i="38"/>
  <c r="AL404" i="38"/>
  <c r="AK404" i="38"/>
  <c r="AJ404" i="38"/>
  <c r="AH404" i="38"/>
  <c r="AG404" i="38"/>
  <c r="AF404" i="38"/>
  <c r="AD404" i="38"/>
  <c r="AC404" i="38"/>
  <c r="AB404" i="38"/>
  <c r="AA404" i="38"/>
  <c r="Z404" i="38"/>
  <c r="Y404" i="38"/>
  <c r="X404" i="38"/>
  <c r="W404" i="38"/>
  <c r="V404" i="38"/>
  <c r="U404" i="38"/>
  <c r="T404" i="38"/>
  <c r="S404" i="38"/>
  <c r="R404" i="38"/>
  <c r="Q404" i="38"/>
  <c r="P404" i="38"/>
  <c r="O404" i="38"/>
  <c r="N404" i="38"/>
  <c r="M404" i="38"/>
  <c r="L404" i="38"/>
  <c r="K404" i="38"/>
  <c r="E404" i="38"/>
  <c r="D404" i="38"/>
  <c r="AP403" i="38"/>
  <c r="AO403" i="38"/>
  <c r="AN403" i="38"/>
  <c r="AL403" i="38"/>
  <c r="AK403" i="38"/>
  <c r="AJ403" i="38"/>
  <c r="AH403" i="38"/>
  <c r="AG403" i="38"/>
  <c r="AF403" i="38"/>
  <c r="AD403" i="38"/>
  <c r="AC403" i="38"/>
  <c r="AB403" i="38"/>
  <c r="AA403" i="38"/>
  <c r="Z403" i="38"/>
  <c r="Y403" i="38"/>
  <c r="X403" i="38"/>
  <c r="W403" i="38"/>
  <c r="V403" i="38"/>
  <c r="U403" i="38"/>
  <c r="T403" i="38"/>
  <c r="S403" i="38"/>
  <c r="R403" i="38"/>
  <c r="Q403" i="38"/>
  <c r="P403" i="38"/>
  <c r="O403" i="38"/>
  <c r="N403" i="38"/>
  <c r="M403" i="38"/>
  <c r="L403" i="38"/>
  <c r="K403" i="38"/>
  <c r="E403" i="38"/>
  <c r="D403" i="38"/>
  <c r="AP402" i="38"/>
  <c r="AO402" i="38"/>
  <c r="AN402" i="38"/>
  <c r="AL402" i="38"/>
  <c r="AK402" i="38"/>
  <c r="AJ402" i="38"/>
  <c r="AH402" i="38"/>
  <c r="AG402" i="38"/>
  <c r="AF402" i="38"/>
  <c r="AD402" i="38"/>
  <c r="AC402" i="38"/>
  <c r="AB402" i="38"/>
  <c r="AA402" i="38"/>
  <c r="Z402" i="38"/>
  <c r="Y402" i="38"/>
  <c r="X402" i="38"/>
  <c r="W402" i="38"/>
  <c r="V402" i="38"/>
  <c r="U402" i="38"/>
  <c r="T402" i="38"/>
  <c r="S402" i="38"/>
  <c r="R402" i="38"/>
  <c r="Q402" i="38"/>
  <c r="P402" i="38"/>
  <c r="O402" i="38"/>
  <c r="N402" i="38"/>
  <c r="M402" i="38"/>
  <c r="L402" i="38"/>
  <c r="K402" i="38"/>
  <c r="E402" i="38"/>
  <c r="D402" i="38"/>
  <c r="AP401" i="38"/>
  <c r="AO401" i="38"/>
  <c r="AN401" i="38"/>
  <c r="AL401" i="38"/>
  <c r="AK401" i="38"/>
  <c r="AJ401" i="38"/>
  <c r="AH401" i="38"/>
  <c r="AG401" i="38"/>
  <c r="AF401" i="38"/>
  <c r="AD401" i="38"/>
  <c r="AC401" i="38"/>
  <c r="AB401" i="38"/>
  <c r="AA401" i="38"/>
  <c r="Z401" i="38"/>
  <c r="Y401" i="38"/>
  <c r="X401" i="38"/>
  <c r="W401" i="38"/>
  <c r="V401" i="38"/>
  <c r="U401" i="38"/>
  <c r="T401" i="38"/>
  <c r="S401" i="38"/>
  <c r="R401" i="38"/>
  <c r="Q401" i="38"/>
  <c r="P401" i="38"/>
  <c r="O401" i="38"/>
  <c r="N401" i="38"/>
  <c r="M401" i="38"/>
  <c r="L401" i="38"/>
  <c r="K401" i="38"/>
  <c r="E401" i="38"/>
  <c r="D401" i="38"/>
  <c r="AP400" i="38"/>
  <c r="AO400" i="38"/>
  <c r="AN400" i="38"/>
  <c r="AL400" i="38"/>
  <c r="AK400" i="38"/>
  <c r="AJ400" i="38"/>
  <c r="AH400" i="38"/>
  <c r="AG400" i="38"/>
  <c r="AF400" i="38"/>
  <c r="AD400" i="38"/>
  <c r="AC400" i="38"/>
  <c r="AB400" i="38"/>
  <c r="AA400" i="38"/>
  <c r="Z400" i="38"/>
  <c r="Y400" i="38"/>
  <c r="X400" i="38"/>
  <c r="W400" i="38"/>
  <c r="V400" i="38"/>
  <c r="U400" i="38"/>
  <c r="T400" i="38"/>
  <c r="S400" i="38"/>
  <c r="R400" i="38"/>
  <c r="Q400" i="38"/>
  <c r="P400" i="38"/>
  <c r="O400" i="38"/>
  <c r="N400" i="38"/>
  <c r="M400" i="38"/>
  <c r="L400" i="38"/>
  <c r="K400" i="38"/>
  <c r="E400" i="38"/>
  <c r="D400" i="38"/>
  <c r="AP399" i="38"/>
  <c r="AO399" i="38"/>
  <c r="AN399" i="38"/>
  <c r="AL399" i="38"/>
  <c r="AK399" i="38"/>
  <c r="AJ399" i="38"/>
  <c r="AH399" i="38"/>
  <c r="AG399" i="38"/>
  <c r="AF399" i="38"/>
  <c r="AD399" i="38"/>
  <c r="AC399" i="38"/>
  <c r="AB399" i="38"/>
  <c r="AA399" i="38"/>
  <c r="Z399" i="38"/>
  <c r="Y399" i="38"/>
  <c r="X399" i="38"/>
  <c r="W399" i="38"/>
  <c r="V399" i="38"/>
  <c r="U399" i="38"/>
  <c r="T399" i="38"/>
  <c r="S399" i="38"/>
  <c r="R399" i="38"/>
  <c r="Q399" i="38"/>
  <c r="P399" i="38"/>
  <c r="O399" i="38"/>
  <c r="N399" i="38"/>
  <c r="M399" i="38"/>
  <c r="L399" i="38"/>
  <c r="K399" i="38"/>
  <c r="E399" i="38"/>
  <c r="D399" i="38"/>
  <c r="I398" i="38"/>
  <c r="G398" i="38"/>
  <c r="G397" i="38"/>
  <c r="AP396" i="38"/>
  <c r="AO396" i="38"/>
  <c r="AN396" i="38"/>
  <c r="AL396" i="38"/>
  <c r="AK396" i="38"/>
  <c r="AJ396" i="38"/>
  <c r="AH396" i="38"/>
  <c r="AG396" i="38"/>
  <c r="AF396" i="38"/>
  <c r="AD396" i="38"/>
  <c r="AC396" i="38"/>
  <c r="AB396" i="38"/>
  <c r="AA396" i="38"/>
  <c r="Z396" i="38"/>
  <c r="Y396" i="38"/>
  <c r="X396" i="38"/>
  <c r="W396" i="38"/>
  <c r="V396" i="38"/>
  <c r="U396" i="38"/>
  <c r="T396" i="38"/>
  <c r="S396" i="38"/>
  <c r="R396" i="38"/>
  <c r="Q396" i="38"/>
  <c r="P396" i="38"/>
  <c r="O396" i="38"/>
  <c r="N396" i="38"/>
  <c r="M396" i="38"/>
  <c r="L396" i="38"/>
  <c r="K396" i="38"/>
  <c r="E396" i="38"/>
  <c r="D396" i="38"/>
  <c r="AP395" i="38"/>
  <c r="AO395" i="38"/>
  <c r="AN395" i="38"/>
  <c r="AL395" i="38"/>
  <c r="AK395" i="38"/>
  <c r="AJ395" i="38"/>
  <c r="AH395" i="38"/>
  <c r="AG395" i="38"/>
  <c r="AF395" i="38"/>
  <c r="AD395" i="38"/>
  <c r="AC395" i="38"/>
  <c r="AB395" i="38"/>
  <c r="AA395" i="38"/>
  <c r="Z395" i="38"/>
  <c r="Y395" i="38"/>
  <c r="X395" i="38"/>
  <c r="W395" i="38"/>
  <c r="V395" i="38"/>
  <c r="U395" i="38"/>
  <c r="T395" i="38"/>
  <c r="S395" i="38"/>
  <c r="R395" i="38"/>
  <c r="Q395" i="38"/>
  <c r="P395" i="38"/>
  <c r="O395" i="38"/>
  <c r="N395" i="38"/>
  <c r="M395" i="38"/>
  <c r="L395" i="38"/>
  <c r="K395" i="38"/>
  <c r="E395" i="38"/>
  <c r="D395" i="38"/>
  <c r="AP394" i="38"/>
  <c r="AO394" i="38"/>
  <c r="AN394" i="38"/>
  <c r="AL394" i="38"/>
  <c r="AK394" i="38"/>
  <c r="AJ394" i="38"/>
  <c r="AH394" i="38"/>
  <c r="AG394" i="38"/>
  <c r="AF394" i="38"/>
  <c r="AD394" i="38"/>
  <c r="AC394" i="38"/>
  <c r="AB394" i="38"/>
  <c r="AA394" i="38"/>
  <c r="Z394" i="38"/>
  <c r="Y394" i="38"/>
  <c r="X394" i="38"/>
  <c r="W394" i="38"/>
  <c r="V394" i="38"/>
  <c r="U394" i="38"/>
  <c r="T394" i="38"/>
  <c r="S394" i="38"/>
  <c r="R394" i="38"/>
  <c r="Q394" i="38"/>
  <c r="P394" i="38"/>
  <c r="O394" i="38"/>
  <c r="N394" i="38"/>
  <c r="M394" i="38"/>
  <c r="L394" i="38"/>
  <c r="K394" i="38"/>
  <c r="E394" i="38"/>
  <c r="D394" i="38"/>
  <c r="AP393" i="38"/>
  <c r="AO393" i="38"/>
  <c r="AN393" i="38"/>
  <c r="AL393" i="38"/>
  <c r="AK393" i="38"/>
  <c r="AJ393" i="38"/>
  <c r="AH393" i="38"/>
  <c r="AG393" i="38"/>
  <c r="AF393" i="38"/>
  <c r="AD393" i="38"/>
  <c r="AC393" i="38"/>
  <c r="AB393" i="38"/>
  <c r="AA393" i="38"/>
  <c r="Z393" i="38"/>
  <c r="Y393" i="38"/>
  <c r="X393" i="38"/>
  <c r="W393" i="38"/>
  <c r="V393" i="38"/>
  <c r="U393" i="38"/>
  <c r="T393" i="38"/>
  <c r="S393" i="38"/>
  <c r="R393" i="38"/>
  <c r="Q393" i="38"/>
  <c r="P393" i="38"/>
  <c r="O393" i="38"/>
  <c r="N393" i="38"/>
  <c r="M393" i="38"/>
  <c r="L393" i="38"/>
  <c r="K393" i="38"/>
  <c r="E393" i="38"/>
  <c r="D393" i="38"/>
  <c r="AP392" i="38"/>
  <c r="AO392" i="38"/>
  <c r="AN392" i="38"/>
  <c r="AL392" i="38"/>
  <c r="AK392" i="38"/>
  <c r="AJ392" i="38"/>
  <c r="AH392" i="38"/>
  <c r="AG392" i="38"/>
  <c r="AF392" i="38"/>
  <c r="AD392" i="38"/>
  <c r="AC392" i="38"/>
  <c r="AB392" i="38"/>
  <c r="AA392" i="38"/>
  <c r="Z392" i="38"/>
  <c r="Y392" i="38"/>
  <c r="X392" i="38"/>
  <c r="W392" i="38"/>
  <c r="V392" i="38"/>
  <c r="U392" i="38"/>
  <c r="T392" i="38"/>
  <c r="S392" i="38"/>
  <c r="R392" i="38"/>
  <c r="Q392" i="38"/>
  <c r="P392" i="38"/>
  <c r="O392" i="38"/>
  <c r="N392" i="38"/>
  <c r="M392" i="38"/>
  <c r="L392" i="38"/>
  <c r="K392" i="38"/>
  <c r="E392" i="38"/>
  <c r="D392" i="38"/>
  <c r="AP391" i="38"/>
  <c r="AO391" i="38"/>
  <c r="AN391" i="38"/>
  <c r="AL391" i="38"/>
  <c r="AK391" i="38"/>
  <c r="AJ391" i="38"/>
  <c r="AH391" i="38"/>
  <c r="AG391" i="38"/>
  <c r="AF391" i="38"/>
  <c r="AD391" i="38"/>
  <c r="AC391" i="38"/>
  <c r="AB391" i="38"/>
  <c r="AA391" i="38"/>
  <c r="Z391" i="38"/>
  <c r="Y391" i="38"/>
  <c r="X391" i="38"/>
  <c r="W391" i="38"/>
  <c r="V391" i="38"/>
  <c r="U391" i="38"/>
  <c r="T391" i="38"/>
  <c r="S391" i="38"/>
  <c r="R391" i="38"/>
  <c r="Q391" i="38"/>
  <c r="P391" i="38"/>
  <c r="O391" i="38"/>
  <c r="N391" i="38"/>
  <c r="M391" i="38"/>
  <c r="L391" i="38"/>
  <c r="K391" i="38"/>
  <c r="E391" i="38"/>
  <c r="D391" i="38"/>
  <c r="AP390" i="38"/>
  <c r="AO390" i="38"/>
  <c r="AN390" i="38"/>
  <c r="AL390" i="38"/>
  <c r="AK390" i="38"/>
  <c r="AJ390" i="38"/>
  <c r="AH390" i="38"/>
  <c r="AG390" i="38"/>
  <c r="AF390" i="38"/>
  <c r="AD390" i="38"/>
  <c r="AC390" i="38"/>
  <c r="AB390" i="38"/>
  <c r="AA390" i="38"/>
  <c r="Z390" i="38"/>
  <c r="Y390" i="38"/>
  <c r="X390" i="38"/>
  <c r="W390" i="38"/>
  <c r="V390" i="38"/>
  <c r="U390" i="38"/>
  <c r="T390" i="38"/>
  <c r="S390" i="38"/>
  <c r="R390" i="38"/>
  <c r="Q390" i="38"/>
  <c r="P390" i="38"/>
  <c r="O390" i="38"/>
  <c r="N390" i="38"/>
  <c r="M390" i="38"/>
  <c r="L390" i="38"/>
  <c r="K390" i="38"/>
  <c r="E390" i="38"/>
  <c r="D390" i="38"/>
  <c r="I389" i="38"/>
  <c r="G389" i="38"/>
  <c r="AP388" i="38"/>
  <c r="AO388" i="38"/>
  <c r="AN388" i="38"/>
  <c r="AL388" i="38"/>
  <c r="AK388" i="38"/>
  <c r="AJ388" i="38"/>
  <c r="AH388" i="38"/>
  <c r="AG388" i="38"/>
  <c r="AF388" i="38"/>
  <c r="AD388" i="38"/>
  <c r="AC388" i="38"/>
  <c r="AB388" i="38"/>
  <c r="AA388" i="38"/>
  <c r="Z388" i="38"/>
  <c r="Y388" i="38"/>
  <c r="X388" i="38"/>
  <c r="W388" i="38"/>
  <c r="V388" i="38"/>
  <c r="U388" i="38"/>
  <c r="T388" i="38"/>
  <c r="S388" i="38"/>
  <c r="R388" i="38"/>
  <c r="Q388" i="38"/>
  <c r="P388" i="38"/>
  <c r="O388" i="38"/>
  <c r="N388" i="38"/>
  <c r="M388" i="38"/>
  <c r="L388" i="38"/>
  <c r="K388" i="38"/>
  <c r="E388" i="38"/>
  <c r="D388" i="38"/>
  <c r="AP387" i="38"/>
  <c r="AO387" i="38"/>
  <c r="AN387" i="38"/>
  <c r="AL387" i="38"/>
  <c r="AK387" i="38"/>
  <c r="AJ387" i="38"/>
  <c r="AH387" i="38"/>
  <c r="AG387" i="38"/>
  <c r="AF387" i="38"/>
  <c r="AD387" i="38"/>
  <c r="AC387" i="38"/>
  <c r="AB387" i="38"/>
  <c r="AA387" i="38"/>
  <c r="Z387" i="38"/>
  <c r="Y387" i="38"/>
  <c r="X387" i="38"/>
  <c r="W387" i="38"/>
  <c r="V387" i="38"/>
  <c r="U387" i="38"/>
  <c r="T387" i="38"/>
  <c r="S387" i="38"/>
  <c r="R387" i="38"/>
  <c r="Q387" i="38"/>
  <c r="P387" i="38"/>
  <c r="O387" i="38"/>
  <c r="N387" i="38"/>
  <c r="M387" i="38"/>
  <c r="L387" i="38"/>
  <c r="K387" i="38"/>
  <c r="E387" i="38"/>
  <c r="D387" i="38"/>
  <c r="AP386" i="38"/>
  <c r="AO386" i="38"/>
  <c r="AN386" i="38"/>
  <c r="AL386" i="38"/>
  <c r="AK386" i="38"/>
  <c r="AJ386" i="38"/>
  <c r="AH386" i="38"/>
  <c r="AG386" i="38"/>
  <c r="AF386" i="38"/>
  <c r="AD386" i="38"/>
  <c r="AC386" i="38"/>
  <c r="AB386" i="38"/>
  <c r="AA386" i="38"/>
  <c r="Z386" i="38"/>
  <c r="Y386" i="38"/>
  <c r="X386" i="38"/>
  <c r="W386" i="38"/>
  <c r="V386" i="38"/>
  <c r="U386" i="38"/>
  <c r="T386" i="38"/>
  <c r="S386" i="38"/>
  <c r="R386" i="38"/>
  <c r="Q386" i="38"/>
  <c r="P386" i="38"/>
  <c r="O386" i="38"/>
  <c r="N386" i="38"/>
  <c r="M386" i="38"/>
  <c r="L386" i="38"/>
  <c r="K386" i="38"/>
  <c r="E386" i="38"/>
  <c r="D386" i="38"/>
  <c r="AP385" i="38"/>
  <c r="AO385" i="38"/>
  <c r="AN385" i="38"/>
  <c r="AL385" i="38"/>
  <c r="AK385" i="38"/>
  <c r="AJ385" i="38"/>
  <c r="AH385" i="38"/>
  <c r="AG385" i="38"/>
  <c r="AF385" i="38"/>
  <c r="AD385" i="38"/>
  <c r="AC385" i="38"/>
  <c r="AB385" i="38"/>
  <c r="AA385" i="38"/>
  <c r="Z385" i="38"/>
  <c r="Y385" i="38"/>
  <c r="X385" i="38"/>
  <c r="W385" i="38"/>
  <c r="V385" i="38"/>
  <c r="U385" i="38"/>
  <c r="T385" i="38"/>
  <c r="S385" i="38"/>
  <c r="R385" i="38"/>
  <c r="Q385" i="38"/>
  <c r="P385" i="38"/>
  <c r="O385" i="38"/>
  <c r="N385" i="38"/>
  <c r="M385" i="38"/>
  <c r="L385" i="38"/>
  <c r="K385" i="38"/>
  <c r="E385" i="38"/>
  <c r="D385" i="38"/>
  <c r="AP384" i="38"/>
  <c r="AO384" i="38"/>
  <c r="AN384" i="38"/>
  <c r="AL384" i="38"/>
  <c r="AK384" i="38"/>
  <c r="AJ384" i="38"/>
  <c r="AH384" i="38"/>
  <c r="AG384" i="38"/>
  <c r="AF384" i="38"/>
  <c r="AD384" i="38"/>
  <c r="AC384" i="38"/>
  <c r="AB384" i="38"/>
  <c r="AA384" i="38"/>
  <c r="Z384" i="38"/>
  <c r="Y384" i="38"/>
  <c r="X384" i="38"/>
  <c r="W384" i="38"/>
  <c r="V384" i="38"/>
  <c r="U384" i="38"/>
  <c r="T384" i="38"/>
  <c r="S384" i="38"/>
  <c r="R384" i="38"/>
  <c r="Q384" i="38"/>
  <c r="P384" i="38"/>
  <c r="O384" i="38"/>
  <c r="N384" i="38"/>
  <c r="M384" i="38"/>
  <c r="L384" i="38"/>
  <c r="K384" i="38"/>
  <c r="E384" i="38"/>
  <c r="D384" i="38"/>
  <c r="I383" i="38"/>
  <c r="G383" i="38"/>
  <c r="AP382" i="38"/>
  <c r="AO382" i="38"/>
  <c r="AN382" i="38"/>
  <c r="AL382" i="38"/>
  <c r="AK382" i="38"/>
  <c r="AJ382" i="38"/>
  <c r="AH382" i="38"/>
  <c r="AG382" i="38"/>
  <c r="AF382" i="38"/>
  <c r="AD382" i="38"/>
  <c r="AC382" i="38"/>
  <c r="AB382" i="38"/>
  <c r="AA382" i="38"/>
  <c r="Z382" i="38"/>
  <c r="Y382" i="38"/>
  <c r="X382" i="38"/>
  <c r="W382" i="38"/>
  <c r="V382" i="38"/>
  <c r="U382" i="38"/>
  <c r="T382" i="38"/>
  <c r="S382" i="38"/>
  <c r="R382" i="38"/>
  <c r="Q382" i="38"/>
  <c r="P382" i="38"/>
  <c r="O382" i="38"/>
  <c r="N382" i="38"/>
  <c r="M382" i="38"/>
  <c r="L382" i="38"/>
  <c r="K382" i="38"/>
  <c r="E382" i="38"/>
  <c r="D382" i="38"/>
  <c r="AP381" i="38"/>
  <c r="AO381" i="38"/>
  <c r="AN381" i="38"/>
  <c r="AL381" i="38"/>
  <c r="AK381" i="38"/>
  <c r="AJ381" i="38"/>
  <c r="AH381" i="38"/>
  <c r="AG381" i="38"/>
  <c r="AF381" i="38"/>
  <c r="AD381" i="38"/>
  <c r="AC381" i="38"/>
  <c r="AB381" i="38"/>
  <c r="AA381" i="38"/>
  <c r="Z381" i="38"/>
  <c r="Y381" i="38"/>
  <c r="X381" i="38"/>
  <c r="W381" i="38"/>
  <c r="V381" i="38"/>
  <c r="U381" i="38"/>
  <c r="T381" i="38"/>
  <c r="S381" i="38"/>
  <c r="R381" i="38"/>
  <c r="Q381" i="38"/>
  <c r="P381" i="38"/>
  <c r="O381" i="38"/>
  <c r="N381" i="38"/>
  <c r="M381" i="38"/>
  <c r="L381" i="38"/>
  <c r="K381" i="38"/>
  <c r="E381" i="38"/>
  <c r="D381" i="38"/>
  <c r="AP380" i="38"/>
  <c r="AO380" i="38"/>
  <c r="AN380" i="38"/>
  <c r="AL380" i="38"/>
  <c r="AK380" i="38"/>
  <c r="AJ380" i="38"/>
  <c r="AH380" i="38"/>
  <c r="AG380" i="38"/>
  <c r="AF380" i="38"/>
  <c r="AD380" i="38"/>
  <c r="AC380" i="38"/>
  <c r="AB380" i="38"/>
  <c r="AA380" i="38"/>
  <c r="Z380" i="38"/>
  <c r="Y380" i="38"/>
  <c r="X380" i="38"/>
  <c r="W380" i="38"/>
  <c r="V380" i="38"/>
  <c r="U380" i="38"/>
  <c r="T380" i="38"/>
  <c r="S380" i="38"/>
  <c r="R380" i="38"/>
  <c r="Q380" i="38"/>
  <c r="P380" i="38"/>
  <c r="O380" i="38"/>
  <c r="N380" i="38"/>
  <c r="M380" i="38"/>
  <c r="L380" i="38"/>
  <c r="K380" i="38"/>
  <c r="E380" i="38"/>
  <c r="D380" i="38"/>
  <c r="AP379" i="38"/>
  <c r="AO379" i="38"/>
  <c r="AN379" i="38"/>
  <c r="AL379" i="38"/>
  <c r="AK379" i="38"/>
  <c r="AJ379" i="38"/>
  <c r="AH379" i="38"/>
  <c r="AG379" i="38"/>
  <c r="AF379" i="38"/>
  <c r="AD379" i="38"/>
  <c r="AC379" i="38"/>
  <c r="AB379" i="38"/>
  <c r="AA379" i="38"/>
  <c r="Z379" i="38"/>
  <c r="Y379" i="38"/>
  <c r="X379" i="38"/>
  <c r="W379" i="38"/>
  <c r="V379" i="38"/>
  <c r="U379" i="38"/>
  <c r="T379" i="38"/>
  <c r="S379" i="38"/>
  <c r="R379" i="38"/>
  <c r="Q379" i="38"/>
  <c r="P379" i="38"/>
  <c r="O379" i="38"/>
  <c r="N379" i="38"/>
  <c r="M379" i="38"/>
  <c r="L379" i="38"/>
  <c r="K379" i="38"/>
  <c r="E379" i="38"/>
  <c r="D379" i="38"/>
  <c r="AP378" i="38"/>
  <c r="AO378" i="38"/>
  <c r="AN378" i="38"/>
  <c r="AL378" i="38"/>
  <c r="AK378" i="38"/>
  <c r="AJ378" i="38"/>
  <c r="AH378" i="38"/>
  <c r="AG378" i="38"/>
  <c r="AF378" i="38"/>
  <c r="AD378" i="38"/>
  <c r="AC378" i="38"/>
  <c r="AB378" i="38"/>
  <c r="AA378" i="38"/>
  <c r="Z378" i="38"/>
  <c r="Y378" i="38"/>
  <c r="X378" i="38"/>
  <c r="W378" i="38"/>
  <c r="V378" i="38"/>
  <c r="U378" i="38"/>
  <c r="T378" i="38"/>
  <c r="S378" i="38"/>
  <c r="R378" i="38"/>
  <c r="Q378" i="38"/>
  <c r="P378" i="38"/>
  <c r="O378" i="38"/>
  <c r="N378" i="38"/>
  <c r="M378" i="38"/>
  <c r="L378" i="38"/>
  <c r="K378" i="38"/>
  <c r="E378" i="38"/>
  <c r="D378" i="38"/>
  <c r="AP377" i="38"/>
  <c r="AO377" i="38"/>
  <c r="AN377" i="38"/>
  <c r="AL377" i="38"/>
  <c r="AK377" i="38"/>
  <c r="AJ377" i="38"/>
  <c r="AH377" i="38"/>
  <c r="AG377" i="38"/>
  <c r="AF377" i="38"/>
  <c r="AD377" i="38"/>
  <c r="AC377" i="38"/>
  <c r="AB377" i="38"/>
  <c r="AA377" i="38"/>
  <c r="Z377" i="38"/>
  <c r="Y377" i="38"/>
  <c r="X377" i="38"/>
  <c r="W377" i="38"/>
  <c r="V377" i="38"/>
  <c r="U377" i="38"/>
  <c r="T377" i="38"/>
  <c r="S377" i="38"/>
  <c r="R377" i="38"/>
  <c r="Q377" i="38"/>
  <c r="P377" i="38"/>
  <c r="O377" i="38"/>
  <c r="N377" i="38"/>
  <c r="M377" i="38"/>
  <c r="L377" i="38"/>
  <c r="K377" i="38"/>
  <c r="E377" i="38"/>
  <c r="D377" i="38"/>
  <c r="AP376" i="38"/>
  <c r="AO376" i="38"/>
  <c r="AN376" i="38"/>
  <c r="AL376" i="38"/>
  <c r="AK376" i="38"/>
  <c r="AJ376" i="38"/>
  <c r="AH376" i="38"/>
  <c r="AG376" i="38"/>
  <c r="AF376" i="38"/>
  <c r="AD376" i="38"/>
  <c r="AC376" i="38"/>
  <c r="AB376" i="38"/>
  <c r="AA376" i="38"/>
  <c r="Z376" i="38"/>
  <c r="Y376" i="38"/>
  <c r="X376" i="38"/>
  <c r="W376" i="38"/>
  <c r="V376" i="38"/>
  <c r="U376" i="38"/>
  <c r="T376" i="38"/>
  <c r="S376" i="38"/>
  <c r="R376" i="38"/>
  <c r="Q376" i="38"/>
  <c r="P376" i="38"/>
  <c r="O376" i="38"/>
  <c r="N376" i="38"/>
  <c r="M376" i="38"/>
  <c r="L376" i="38"/>
  <c r="K376" i="38"/>
  <c r="E376" i="38"/>
  <c r="D376" i="38"/>
  <c r="AP375" i="38"/>
  <c r="AO375" i="38"/>
  <c r="AN375" i="38"/>
  <c r="AL375" i="38"/>
  <c r="AK375" i="38"/>
  <c r="AJ375" i="38"/>
  <c r="AH375" i="38"/>
  <c r="AG375" i="38"/>
  <c r="AF375" i="38"/>
  <c r="AD375" i="38"/>
  <c r="AC375" i="38"/>
  <c r="AB375" i="38"/>
  <c r="AA375" i="38"/>
  <c r="Z375" i="38"/>
  <c r="Y375" i="38"/>
  <c r="X375" i="38"/>
  <c r="W375" i="38"/>
  <c r="V375" i="38"/>
  <c r="U375" i="38"/>
  <c r="T375" i="38"/>
  <c r="S375" i="38"/>
  <c r="R375" i="38"/>
  <c r="Q375" i="38"/>
  <c r="P375" i="38"/>
  <c r="O375" i="38"/>
  <c r="N375" i="38"/>
  <c r="M375" i="38"/>
  <c r="L375" i="38"/>
  <c r="K375" i="38"/>
  <c r="E375" i="38"/>
  <c r="D375" i="38"/>
  <c r="AP374" i="38"/>
  <c r="AO374" i="38"/>
  <c r="AN374" i="38"/>
  <c r="AL374" i="38"/>
  <c r="AK374" i="38"/>
  <c r="AJ374" i="38"/>
  <c r="AH374" i="38"/>
  <c r="AG374" i="38"/>
  <c r="AF374" i="38"/>
  <c r="AD374" i="38"/>
  <c r="AC374" i="38"/>
  <c r="AB374" i="38"/>
  <c r="AA374" i="38"/>
  <c r="Z374" i="38"/>
  <c r="Y374" i="38"/>
  <c r="X374" i="38"/>
  <c r="W374" i="38"/>
  <c r="V374" i="38"/>
  <c r="U374" i="38"/>
  <c r="T374" i="38"/>
  <c r="S374" i="38"/>
  <c r="R374" i="38"/>
  <c r="Q374" i="38"/>
  <c r="P374" i="38"/>
  <c r="O374" i="38"/>
  <c r="N374" i="38"/>
  <c r="M374" i="38"/>
  <c r="L374" i="38"/>
  <c r="K374" i="38"/>
  <c r="E374" i="38"/>
  <c r="D374" i="38"/>
  <c r="AP373" i="38"/>
  <c r="AO373" i="38"/>
  <c r="AN373" i="38"/>
  <c r="AL373" i="38"/>
  <c r="AK373" i="38"/>
  <c r="AJ373" i="38"/>
  <c r="AH373" i="38"/>
  <c r="AG373" i="38"/>
  <c r="AF373" i="38"/>
  <c r="AD373" i="38"/>
  <c r="AC373" i="38"/>
  <c r="AB373" i="38"/>
  <c r="AA373" i="38"/>
  <c r="Z373" i="38"/>
  <c r="Y373" i="38"/>
  <c r="X373" i="38"/>
  <c r="W373" i="38"/>
  <c r="V373" i="38"/>
  <c r="U373" i="38"/>
  <c r="T373" i="38"/>
  <c r="S373" i="38"/>
  <c r="R373" i="38"/>
  <c r="Q373" i="38"/>
  <c r="P373" i="38"/>
  <c r="O373" i="38"/>
  <c r="N373" i="38"/>
  <c r="M373" i="38"/>
  <c r="L373" i="38"/>
  <c r="K373" i="38"/>
  <c r="E373" i="38"/>
  <c r="D373" i="38"/>
  <c r="AP372" i="38"/>
  <c r="AO372" i="38"/>
  <c r="AN372" i="38"/>
  <c r="AL372" i="38"/>
  <c r="AK372" i="38"/>
  <c r="AJ372" i="38"/>
  <c r="AH372" i="38"/>
  <c r="AG372" i="38"/>
  <c r="AF372" i="38"/>
  <c r="AD372" i="38"/>
  <c r="AC372" i="38"/>
  <c r="AB372" i="38"/>
  <c r="AA372" i="38"/>
  <c r="Z372" i="38"/>
  <c r="Y372" i="38"/>
  <c r="X372" i="38"/>
  <c r="W372" i="38"/>
  <c r="V372" i="38"/>
  <c r="U372" i="38"/>
  <c r="T372" i="38"/>
  <c r="S372" i="38"/>
  <c r="R372" i="38"/>
  <c r="Q372" i="38"/>
  <c r="P372" i="38"/>
  <c r="O372" i="38"/>
  <c r="N372" i="38"/>
  <c r="M372" i="38"/>
  <c r="L372" i="38"/>
  <c r="K372" i="38"/>
  <c r="E372" i="38"/>
  <c r="D372" i="38"/>
  <c r="AP371" i="38"/>
  <c r="AO371" i="38"/>
  <c r="AN371" i="38"/>
  <c r="AL371" i="38"/>
  <c r="AK371" i="38"/>
  <c r="AJ371" i="38"/>
  <c r="AH371" i="38"/>
  <c r="AG371" i="38"/>
  <c r="AF371" i="38"/>
  <c r="AD371" i="38"/>
  <c r="AC371" i="38"/>
  <c r="AB371" i="38"/>
  <c r="AA371" i="38"/>
  <c r="Z371" i="38"/>
  <c r="Y371" i="38"/>
  <c r="X371" i="38"/>
  <c r="W371" i="38"/>
  <c r="V371" i="38"/>
  <c r="U371" i="38"/>
  <c r="T371" i="38"/>
  <c r="S371" i="38"/>
  <c r="R371" i="38"/>
  <c r="Q371" i="38"/>
  <c r="P371" i="38"/>
  <c r="O371" i="38"/>
  <c r="N371" i="38"/>
  <c r="M371" i="38"/>
  <c r="L371" i="38"/>
  <c r="K371" i="38"/>
  <c r="E371" i="38"/>
  <c r="D371" i="38"/>
  <c r="AP370" i="38"/>
  <c r="AO370" i="38"/>
  <c r="AN370" i="38"/>
  <c r="AL370" i="38"/>
  <c r="AK370" i="38"/>
  <c r="AJ370" i="38"/>
  <c r="AH370" i="38"/>
  <c r="AG370" i="38"/>
  <c r="AF370" i="38"/>
  <c r="AD370" i="38"/>
  <c r="AC370" i="38"/>
  <c r="AB370" i="38"/>
  <c r="AA370" i="38"/>
  <c r="Z370" i="38"/>
  <c r="Y370" i="38"/>
  <c r="X370" i="38"/>
  <c r="W370" i="38"/>
  <c r="V370" i="38"/>
  <c r="U370" i="38"/>
  <c r="T370" i="38"/>
  <c r="S370" i="38"/>
  <c r="R370" i="38"/>
  <c r="Q370" i="38"/>
  <c r="P370" i="38"/>
  <c r="O370" i="38"/>
  <c r="N370" i="38"/>
  <c r="M370" i="38"/>
  <c r="L370" i="38"/>
  <c r="K370" i="38"/>
  <c r="E370" i="38"/>
  <c r="D370" i="38"/>
  <c r="AP369" i="38"/>
  <c r="AO369" i="38"/>
  <c r="AN369" i="38"/>
  <c r="AL369" i="38"/>
  <c r="AK369" i="38"/>
  <c r="AJ369" i="38"/>
  <c r="AH369" i="38"/>
  <c r="AG369" i="38"/>
  <c r="AF369" i="38"/>
  <c r="AD369" i="38"/>
  <c r="AC369" i="38"/>
  <c r="AB369" i="38"/>
  <c r="AA369" i="38"/>
  <c r="Z369" i="38"/>
  <c r="Y369" i="38"/>
  <c r="X369" i="38"/>
  <c r="W369" i="38"/>
  <c r="V369" i="38"/>
  <c r="U369" i="38"/>
  <c r="T369" i="38"/>
  <c r="S369" i="38"/>
  <c r="R369" i="38"/>
  <c r="Q369" i="38"/>
  <c r="P369" i="38"/>
  <c r="O369" i="38"/>
  <c r="N369" i="38"/>
  <c r="M369" i="38"/>
  <c r="L369" i="38"/>
  <c r="K369" i="38"/>
  <c r="E369" i="38"/>
  <c r="D369" i="38"/>
  <c r="AP368" i="38"/>
  <c r="AO368" i="38"/>
  <c r="AN368" i="38"/>
  <c r="AL368" i="38"/>
  <c r="AK368" i="38"/>
  <c r="AJ368" i="38"/>
  <c r="AH368" i="38"/>
  <c r="AG368" i="38"/>
  <c r="AF368" i="38"/>
  <c r="AD368" i="38"/>
  <c r="AC368" i="38"/>
  <c r="AB368" i="38"/>
  <c r="AA368" i="38"/>
  <c r="Z368" i="38"/>
  <c r="Y368" i="38"/>
  <c r="X368" i="38"/>
  <c r="W368" i="38"/>
  <c r="V368" i="38"/>
  <c r="U368" i="38"/>
  <c r="T368" i="38"/>
  <c r="S368" i="38"/>
  <c r="R368" i="38"/>
  <c r="Q368" i="38"/>
  <c r="P368" i="38"/>
  <c r="O368" i="38"/>
  <c r="N368" i="38"/>
  <c r="M368" i="38"/>
  <c r="L368" i="38"/>
  <c r="K368" i="38"/>
  <c r="E368" i="38"/>
  <c r="D368" i="38"/>
  <c r="AP367" i="38"/>
  <c r="AO367" i="38"/>
  <c r="AN367" i="38"/>
  <c r="AL367" i="38"/>
  <c r="AK367" i="38"/>
  <c r="AJ367" i="38"/>
  <c r="AH367" i="38"/>
  <c r="AG367" i="38"/>
  <c r="AF367" i="38"/>
  <c r="AD367" i="38"/>
  <c r="AC367" i="38"/>
  <c r="AB367" i="38"/>
  <c r="AA367" i="38"/>
  <c r="Z367" i="38"/>
  <c r="Y367" i="38"/>
  <c r="X367" i="38"/>
  <c r="W367" i="38"/>
  <c r="V367" i="38"/>
  <c r="U367" i="38"/>
  <c r="T367" i="38"/>
  <c r="S367" i="38"/>
  <c r="R367" i="38"/>
  <c r="Q367" i="38"/>
  <c r="P367" i="38"/>
  <c r="O367" i="38"/>
  <c r="N367" i="38"/>
  <c r="M367" i="38"/>
  <c r="L367" i="38"/>
  <c r="K367" i="38"/>
  <c r="E367" i="38"/>
  <c r="D367" i="38"/>
  <c r="AP366" i="38"/>
  <c r="AO366" i="38"/>
  <c r="AN366" i="38"/>
  <c r="AL366" i="38"/>
  <c r="AK366" i="38"/>
  <c r="AJ366" i="38"/>
  <c r="AH366" i="38"/>
  <c r="AG366" i="38"/>
  <c r="AF366" i="38"/>
  <c r="AD366" i="38"/>
  <c r="AA366" i="38"/>
  <c r="Z366" i="38"/>
  <c r="Y366" i="38"/>
  <c r="X366" i="38"/>
  <c r="W366" i="38"/>
  <c r="V366" i="38"/>
  <c r="U366" i="38"/>
  <c r="S366" i="38"/>
  <c r="R366" i="38"/>
  <c r="Q366" i="38"/>
  <c r="P366" i="38"/>
  <c r="O366" i="38"/>
  <c r="N366" i="38"/>
  <c r="M366" i="38"/>
  <c r="L366" i="38"/>
  <c r="K366" i="38"/>
  <c r="E366" i="38"/>
  <c r="D366" i="38"/>
  <c r="AP365" i="38"/>
  <c r="AO365" i="38"/>
  <c r="AN365" i="38"/>
  <c r="AL365" i="38"/>
  <c r="AK365" i="38"/>
  <c r="AJ365" i="38"/>
  <c r="AH365" i="38"/>
  <c r="AG365" i="38"/>
  <c r="AF365" i="38"/>
  <c r="AD365" i="38"/>
  <c r="AC365" i="38"/>
  <c r="AB365" i="38"/>
  <c r="AA365" i="38"/>
  <c r="Z365" i="38"/>
  <c r="Y365" i="38"/>
  <c r="X365" i="38"/>
  <c r="W365" i="38"/>
  <c r="V365" i="38"/>
  <c r="U365" i="38"/>
  <c r="T365" i="38"/>
  <c r="S365" i="38"/>
  <c r="R365" i="38"/>
  <c r="Q365" i="38"/>
  <c r="P365" i="38"/>
  <c r="O365" i="38"/>
  <c r="N365" i="38"/>
  <c r="M365" i="38"/>
  <c r="L365" i="38"/>
  <c r="K365" i="38"/>
  <c r="E365" i="38"/>
  <c r="D365" i="38"/>
  <c r="AP364" i="38"/>
  <c r="AO364" i="38"/>
  <c r="AN364" i="38"/>
  <c r="AL364" i="38"/>
  <c r="AK364" i="38"/>
  <c r="AJ364" i="38"/>
  <c r="AH364" i="38"/>
  <c r="AG364" i="38"/>
  <c r="AF364" i="38"/>
  <c r="AD364" i="38"/>
  <c r="AC364" i="38"/>
  <c r="AB364" i="38"/>
  <c r="AA364" i="38"/>
  <c r="Z364" i="38"/>
  <c r="Y364" i="38"/>
  <c r="X364" i="38"/>
  <c r="W364" i="38"/>
  <c r="V364" i="38"/>
  <c r="U364" i="38"/>
  <c r="T364" i="38"/>
  <c r="S364" i="38"/>
  <c r="R364" i="38"/>
  <c r="Q364" i="38"/>
  <c r="P364" i="38"/>
  <c r="O364" i="38"/>
  <c r="N364" i="38"/>
  <c r="M364" i="38"/>
  <c r="L364" i="38"/>
  <c r="K364" i="38"/>
  <c r="E364" i="38"/>
  <c r="D364" i="38"/>
  <c r="AP363" i="38"/>
  <c r="AO363" i="38"/>
  <c r="AN363" i="38"/>
  <c r="AL363" i="38"/>
  <c r="AK363" i="38"/>
  <c r="AJ363" i="38"/>
  <c r="AH363" i="38"/>
  <c r="AG363" i="38"/>
  <c r="AF363" i="38"/>
  <c r="AD363" i="38"/>
  <c r="AC363" i="38"/>
  <c r="AB363" i="38"/>
  <c r="AA363" i="38"/>
  <c r="Z363" i="38"/>
  <c r="Y363" i="38"/>
  <c r="X363" i="38"/>
  <c r="W363" i="38"/>
  <c r="V363" i="38"/>
  <c r="U363" i="38"/>
  <c r="T363" i="38"/>
  <c r="S363" i="38"/>
  <c r="R363" i="38"/>
  <c r="Q363" i="38"/>
  <c r="P363" i="38"/>
  <c r="O363" i="38"/>
  <c r="N363" i="38"/>
  <c r="M363" i="38"/>
  <c r="L363" i="38"/>
  <c r="K363" i="38"/>
  <c r="E363" i="38"/>
  <c r="D363" i="38"/>
  <c r="AP362" i="38"/>
  <c r="AO362" i="38"/>
  <c r="AN362" i="38"/>
  <c r="AL362" i="38"/>
  <c r="AK362" i="38"/>
  <c r="AJ362" i="38"/>
  <c r="AH362" i="38"/>
  <c r="AG362" i="38"/>
  <c r="AF362" i="38"/>
  <c r="AD362" i="38"/>
  <c r="AC362" i="38"/>
  <c r="AB362" i="38"/>
  <c r="AA362" i="38"/>
  <c r="Z362" i="38"/>
  <c r="Y362" i="38"/>
  <c r="X362" i="38"/>
  <c r="W362" i="38"/>
  <c r="V362" i="38"/>
  <c r="U362" i="38"/>
  <c r="T362" i="38"/>
  <c r="S362" i="38"/>
  <c r="R362" i="38"/>
  <c r="Q362" i="38"/>
  <c r="P362" i="38"/>
  <c r="O362" i="38"/>
  <c r="N362" i="38"/>
  <c r="M362" i="38"/>
  <c r="L362" i="38"/>
  <c r="K362" i="38"/>
  <c r="E362" i="38"/>
  <c r="D362" i="38"/>
  <c r="AP361" i="38"/>
  <c r="AO361" i="38"/>
  <c r="AN361" i="38"/>
  <c r="AL361" i="38"/>
  <c r="AK361" i="38"/>
  <c r="AJ361" i="38"/>
  <c r="AH361" i="38"/>
  <c r="AG361" i="38"/>
  <c r="AF361" i="38"/>
  <c r="AD361" i="38"/>
  <c r="AC361" i="38"/>
  <c r="AB361" i="38"/>
  <c r="AA361" i="38"/>
  <c r="Z361" i="38"/>
  <c r="Y361" i="38"/>
  <c r="X361" i="38"/>
  <c r="W361" i="38"/>
  <c r="V361" i="38"/>
  <c r="U361" i="38"/>
  <c r="T361" i="38"/>
  <c r="S361" i="38"/>
  <c r="R361" i="38"/>
  <c r="Q361" i="38"/>
  <c r="P361" i="38"/>
  <c r="O361" i="38"/>
  <c r="N361" i="38"/>
  <c r="M361" i="38"/>
  <c r="L361" i="38"/>
  <c r="K361" i="38"/>
  <c r="E361" i="38"/>
  <c r="D361" i="38"/>
  <c r="AP360" i="38"/>
  <c r="AO360" i="38"/>
  <c r="AN360" i="38"/>
  <c r="AL360" i="38"/>
  <c r="AK360" i="38"/>
  <c r="AJ360" i="38"/>
  <c r="AH360" i="38"/>
  <c r="AG360" i="38"/>
  <c r="AF360" i="38"/>
  <c r="AD360" i="38"/>
  <c r="AC360" i="38"/>
  <c r="AB360" i="38"/>
  <c r="AA360" i="38"/>
  <c r="Z360" i="38"/>
  <c r="Y360" i="38"/>
  <c r="X360" i="38"/>
  <c r="W360" i="38"/>
  <c r="V360" i="38"/>
  <c r="U360" i="38"/>
  <c r="T360" i="38"/>
  <c r="S360" i="38"/>
  <c r="R360" i="38"/>
  <c r="Q360" i="38"/>
  <c r="P360" i="38"/>
  <c r="O360" i="38"/>
  <c r="N360" i="38"/>
  <c r="M360" i="38"/>
  <c r="L360" i="38"/>
  <c r="K360" i="38"/>
  <c r="E360" i="38"/>
  <c r="D360" i="38"/>
  <c r="AP359" i="38"/>
  <c r="AO359" i="38"/>
  <c r="AN359" i="38"/>
  <c r="AL359" i="38"/>
  <c r="AK359" i="38"/>
  <c r="AJ359" i="38"/>
  <c r="AH359" i="38"/>
  <c r="AG359" i="38"/>
  <c r="AF359" i="38"/>
  <c r="AD359" i="38"/>
  <c r="AC359" i="38"/>
  <c r="AB359" i="38"/>
  <c r="AA359" i="38"/>
  <c r="Z359" i="38"/>
  <c r="Y359" i="38"/>
  <c r="X359" i="38"/>
  <c r="W359" i="38"/>
  <c r="V359" i="38"/>
  <c r="U359" i="38"/>
  <c r="T359" i="38"/>
  <c r="S359" i="38"/>
  <c r="R359" i="38"/>
  <c r="Q359" i="38"/>
  <c r="P359" i="38"/>
  <c r="O359" i="38"/>
  <c r="N359" i="38"/>
  <c r="M359" i="38"/>
  <c r="L359" i="38"/>
  <c r="K359" i="38"/>
  <c r="E359" i="38"/>
  <c r="D359" i="38"/>
  <c r="AP358" i="38"/>
  <c r="AO358" i="38"/>
  <c r="AN358" i="38"/>
  <c r="AL358" i="38"/>
  <c r="AK358" i="38"/>
  <c r="AJ358" i="38"/>
  <c r="AH358" i="38"/>
  <c r="AG358" i="38"/>
  <c r="AF358" i="38"/>
  <c r="AD358" i="38"/>
  <c r="AC358" i="38"/>
  <c r="AB358" i="38"/>
  <c r="AA358" i="38"/>
  <c r="Z358" i="38"/>
  <c r="Y358" i="38"/>
  <c r="X358" i="38"/>
  <c r="W358" i="38"/>
  <c r="V358" i="38"/>
  <c r="U358" i="38"/>
  <c r="T358" i="38"/>
  <c r="S358" i="38"/>
  <c r="R358" i="38"/>
  <c r="Q358" i="38"/>
  <c r="P358" i="38"/>
  <c r="O358" i="38"/>
  <c r="N358" i="38"/>
  <c r="M358" i="38"/>
  <c r="L358" i="38"/>
  <c r="K358" i="38"/>
  <c r="E358" i="38"/>
  <c r="D358" i="38"/>
  <c r="AP357" i="38"/>
  <c r="AO357" i="38"/>
  <c r="AN357" i="38"/>
  <c r="AL357" i="38"/>
  <c r="AK357" i="38"/>
  <c r="AJ357" i="38"/>
  <c r="AH357" i="38"/>
  <c r="AG357" i="38"/>
  <c r="AF357" i="38"/>
  <c r="AD357" i="38"/>
  <c r="AC357" i="38"/>
  <c r="AB357" i="38"/>
  <c r="AA357" i="38"/>
  <c r="Z357" i="38"/>
  <c r="Y357" i="38"/>
  <c r="X357" i="38"/>
  <c r="W357" i="38"/>
  <c r="V357" i="38"/>
  <c r="U357" i="38"/>
  <c r="T357" i="38"/>
  <c r="S357" i="38"/>
  <c r="R357" i="38"/>
  <c r="Q357" i="38"/>
  <c r="P357" i="38"/>
  <c r="O357" i="38"/>
  <c r="N357" i="38"/>
  <c r="M357" i="38"/>
  <c r="L357" i="38"/>
  <c r="K357" i="38"/>
  <c r="E357" i="38"/>
  <c r="D357" i="38"/>
  <c r="AP356" i="38"/>
  <c r="AO356" i="38"/>
  <c r="AN356" i="38"/>
  <c r="AL356" i="38"/>
  <c r="AK356" i="38"/>
  <c r="AJ356" i="38"/>
  <c r="AH356" i="38"/>
  <c r="AG356" i="38"/>
  <c r="AF356" i="38"/>
  <c r="AD356" i="38"/>
  <c r="AC356" i="38"/>
  <c r="AB356" i="38"/>
  <c r="AA356" i="38"/>
  <c r="Z356" i="38"/>
  <c r="Y356" i="38"/>
  <c r="X356" i="38"/>
  <c r="W356" i="38"/>
  <c r="V356" i="38"/>
  <c r="U356" i="38"/>
  <c r="T356" i="38"/>
  <c r="S356" i="38"/>
  <c r="R356" i="38"/>
  <c r="Q356" i="38"/>
  <c r="P356" i="38"/>
  <c r="O356" i="38"/>
  <c r="N356" i="38"/>
  <c r="M356" i="38"/>
  <c r="L356" i="38"/>
  <c r="K356" i="38"/>
  <c r="E356" i="38"/>
  <c r="D356" i="38"/>
  <c r="AP355" i="38"/>
  <c r="AO355" i="38"/>
  <c r="AN355" i="38"/>
  <c r="AL355" i="38"/>
  <c r="AK355" i="38"/>
  <c r="AJ355" i="38"/>
  <c r="AH355" i="38"/>
  <c r="AG355" i="38"/>
  <c r="AF355" i="38"/>
  <c r="AD355" i="38"/>
  <c r="AC355" i="38"/>
  <c r="AB355" i="38"/>
  <c r="AA355" i="38"/>
  <c r="Z355" i="38"/>
  <c r="Y355" i="38"/>
  <c r="X355" i="38"/>
  <c r="W355" i="38"/>
  <c r="V355" i="38"/>
  <c r="U355" i="38"/>
  <c r="T355" i="38"/>
  <c r="S355" i="38"/>
  <c r="R355" i="38"/>
  <c r="Q355" i="38"/>
  <c r="P355" i="38"/>
  <c r="O355" i="38"/>
  <c r="N355" i="38"/>
  <c r="M355" i="38"/>
  <c r="L355" i="38"/>
  <c r="K355" i="38"/>
  <c r="E355" i="38"/>
  <c r="D355" i="38"/>
  <c r="AP354" i="38"/>
  <c r="AO354" i="38"/>
  <c r="AN354" i="38"/>
  <c r="AL354" i="38"/>
  <c r="AK354" i="38"/>
  <c r="AJ354" i="38"/>
  <c r="AH354" i="38"/>
  <c r="AG354" i="38"/>
  <c r="AF354" i="38"/>
  <c r="AD354" i="38"/>
  <c r="AC354" i="38"/>
  <c r="AB354" i="38"/>
  <c r="AA354" i="38"/>
  <c r="Z354" i="38"/>
  <c r="Y354" i="38"/>
  <c r="X354" i="38"/>
  <c r="W354" i="38"/>
  <c r="V354" i="38"/>
  <c r="U354" i="38"/>
  <c r="T354" i="38"/>
  <c r="S354" i="38"/>
  <c r="R354" i="38"/>
  <c r="Q354" i="38"/>
  <c r="P354" i="38"/>
  <c r="O354" i="38"/>
  <c r="N354" i="38"/>
  <c r="M354" i="38"/>
  <c r="L354" i="38"/>
  <c r="K354" i="38"/>
  <c r="E354" i="38"/>
  <c r="D354" i="38"/>
  <c r="AP353" i="38"/>
  <c r="AO353" i="38"/>
  <c r="AN353" i="38"/>
  <c r="AL353" i="38"/>
  <c r="AK353" i="38"/>
  <c r="AJ353" i="38"/>
  <c r="AH353" i="38"/>
  <c r="AG353" i="38"/>
  <c r="AF353" i="38"/>
  <c r="AD353" i="38"/>
  <c r="AC353" i="38"/>
  <c r="AB353" i="38"/>
  <c r="AA353" i="38"/>
  <c r="Z353" i="38"/>
  <c r="Y353" i="38"/>
  <c r="X353" i="38"/>
  <c r="W353" i="38"/>
  <c r="V353" i="38"/>
  <c r="U353" i="38"/>
  <c r="T353" i="38"/>
  <c r="S353" i="38"/>
  <c r="R353" i="38"/>
  <c r="Q353" i="38"/>
  <c r="P353" i="38"/>
  <c r="O353" i="38"/>
  <c r="N353" i="38"/>
  <c r="M353" i="38"/>
  <c r="L353" i="38"/>
  <c r="K353" i="38"/>
  <c r="E353" i="38"/>
  <c r="D353" i="38"/>
  <c r="AP352" i="38"/>
  <c r="AO352" i="38"/>
  <c r="AN352" i="38"/>
  <c r="AL352" i="38"/>
  <c r="AK352" i="38"/>
  <c r="AJ352" i="38"/>
  <c r="AH352" i="38"/>
  <c r="AG352" i="38"/>
  <c r="AF352" i="38"/>
  <c r="AD352" i="38"/>
  <c r="AC352" i="38"/>
  <c r="AB352" i="38"/>
  <c r="AA352" i="38"/>
  <c r="Z352" i="38"/>
  <c r="Y352" i="38"/>
  <c r="X352" i="38"/>
  <c r="W352" i="38"/>
  <c r="V352" i="38"/>
  <c r="U352" i="38"/>
  <c r="T352" i="38"/>
  <c r="S352" i="38"/>
  <c r="R352" i="38"/>
  <c r="Q352" i="38"/>
  <c r="P352" i="38"/>
  <c r="O352" i="38"/>
  <c r="N352" i="38"/>
  <c r="M352" i="38"/>
  <c r="L352" i="38"/>
  <c r="K352" i="38"/>
  <c r="E352" i="38"/>
  <c r="D352" i="38"/>
  <c r="AP351" i="38"/>
  <c r="AO351" i="38"/>
  <c r="AN351" i="38"/>
  <c r="AL351" i="38"/>
  <c r="AK351" i="38"/>
  <c r="AJ351" i="38"/>
  <c r="AH351" i="38"/>
  <c r="AG351" i="38"/>
  <c r="AF351" i="38"/>
  <c r="AD351" i="38"/>
  <c r="AC351" i="38"/>
  <c r="AB351" i="38"/>
  <c r="AA351" i="38"/>
  <c r="Z351" i="38"/>
  <c r="Y351" i="38"/>
  <c r="X351" i="38"/>
  <c r="W351" i="38"/>
  <c r="V351" i="38"/>
  <c r="U351" i="38"/>
  <c r="T351" i="38"/>
  <c r="S351" i="38"/>
  <c r="R351" i="38"/>
  <c r="Q351" i="38"/>
  <c r="P351" i="38"/>
  <c r="O351" i="38"/>
  <c r="N351" i="38"/>
  <c r="M351" i="38"/>
  <c r="L351" i="38"/>
  <c r="K351" i="38"/>
  <c r="E351" i="38"/>
  <c r="D351" i="38"/>
  <c r="AP350" i="38"/>
  <c r="AO350" i="38"/>
  <c r="AN350" i="38"/>
  <c r="AL350" i="38"/>
  <c r="AK350" i="38"/>
  <c r="AJ350" i="38"/>
  <c r="AH350" i="38"/>
  <c r="AG350" i="38"/>
  <c r="AF350" i="38"/>
  <c r="AD350" i="38"/>
  <c r="AC350" i="38"/>
  <c r="AB350" i="38"/>
  <c r="AA350" i="38"/>
  <c r="Z350" i="38"/>
  <c r="Y350" i="38"/>
  <c r="X350" i="38"/>
  <c r="W350" i="38"/>
  <c r="V350" i="38"/>
  <c r="U350" i="38"/>
  <c r="T350" i="38"/>
  <c r="S350" i="38"/>
  <c r="R350" i="38"/>
  <c r="Q350" i="38"/>
  <c r="P350" i="38"/>
  <c r="O350" i="38"/>
  <c r="N350" i="38"/>
  <c r="M350" i="38"/>
  <c r="L350" i="38"/>
  <c r="K350" i="38"/>
  <c r="E350" i="38"/>
  <c r="D350" i="38"/>
  <c r="AP349" i="38"/>
  <c r="AO349" i="38"/>
  <c r="AN349" i="38"/>
  <c r="AL349" i="38"/>
  <c r="AK349" i="38"/>
  <c r="AJ349" i="38"/>
  <c r="AH349" i="38"/>
  <c r="AG349" i="38"/>
  <c r="AF349" i="38"/>
  <c r="AD349" i="38"/>
  <c r="AC349" i="38"/>
  <c r="AB349" i="38"/>
  <c r="AA349" i="38"/>
  <c r="Z349" i="38"/>
  <c r="Y349" i="38"/>
  <c r="X349" i="38"/>
  <c r="W349" i="38"/>
  <c r="V349" i="38"/>
  <c r="U349" i="38"/>
  <c r="T349" i="38"/>
  <c r="S349" i="38"/>
  <c r="R349" i="38"/>
  <c r="Q349" i="38"/>
  <c r="P349" i="38"/>
  <c r="O349" i="38"/>
  <c r="N349" i="38"/>
  <c r="M349" i="38"/>
  <c r="L349" i="38"/>
  <c r="K349" i="38"/>
  <c r="E349" i="38"/>
  <c r="D349" i="38"/>
  <c r="AP348" i="38"/>
  <c r="AO348" i="38"/>
  <c r="AN348" i="38"/>
  <c r="AL348" i="38"/>
  <c r="AK348" i="38"/>
  <c r="AJ348" i="38"/>
  <c r="AH348" i="38"/>
  <c r="AG348" i="38"/>
  <c r="AF348" i="38"/>
  <c r="AD348" i="38"/>
  <c r="AC348" i="38"/>
  <c r="AB348" i="38"/>
  <c r="AA348" i="38"/>
  <c r="Z348" i="38"/>
  <c r="Y348" i="38"/>
  <c r="X348" i="38"/>
  <c r="W348" i="38"/>
  <c r="V348" i="38"/>
  <c r="U348" i="38"/>
  <c r="T348" i="38"/>
  <c r="S348" i="38"/>
  <c r="R348" i="38"/>
  <c r="Q348" i="38"/>
  <c r="P348" i="38"/>
  <c r="O348" i="38"/>
  <c r="N348" i="38"/>
  <c r="M348" i="38"/>
  <c r="L348" i="38"/>
  <c r="K348" i="38"/>
  <c r="E348" i="38"/>
  <c r="D348" i="38"/>
  <c r="AP347" i="38"/>
  <c r="AO347" i="38"/>
  <c r="AN347" i="38"/>
  <c r="AL347" i="38"/>
  <c r="AK347" i="38"/>
  <c r="AJ347" i="38"/>
  <c r="AH347" i="38"/>
  <c r="AG347" i="38"/>
  <c r="AF347" i="38"/>
  <c r="AD347" i="38"/>
  <c r="AC347" i="38"/>
  <c r="AB347" i="38"/>
  <c r="AA347" i="38"/>
  <c r="Z347" i="38"/>
  <c r="Y347" i="38"/>
  <c r="X347" i="38"/>
  <c r="W347" i="38"/>
  <c r="V347" i="38"/>
  <c r="U347" i="38"/>
  <c r="T347" i="38"/>
  <c r="S347" i="38"/>
  <c r="R347" i="38"/>
  <c r="Q347" i="38"/>
  <c r="P347" i="38"/>
  <c r="O347" i="38"/>
  <c r="N347" i="38"/>
  <c r="M347" i="38"/>
  <c r="L347" i="38"/>
  <c r="K347" i="38"/>
  <c r="E347" i="38"/>
  <c r="D347" i="38"/>
  <c r="AP346" i="38"/>
  <c r="AO346" i="38"/>
  <c r="AN346" i="38"/>
  <c r="AL346" i="38"/>
  <c r="AK346" i="38"/>
  <c r="AJ346" i="38"/>
  <c r="AH346" i="38"/>
  <c r="AG346" i="38"/>
  <c r="AF346" i="38"/>
  <c r="AD346" i="38"/>
  <c r="AC346" i="38"/>
  <c r="AB346" i="38"/>
  <c r="AA346" i="38"/>
  <c r="Z346" i="38"/>
  <c r="Y346" i="38"/>
  <c r="X346" i="38"/>
  <c r="W346" i="38"/>
  <c r="V346" i="38"/>
  <c r="U346" i="38"/>
  <c r="T346" i="38"/>
  <c r="S346" i="38"/>
  <c r="R346" i="38"/>
  <c r="Q346" i="38"/>
  <c r="P346" i="38"/>
  <c r="O346" i="38"/>
  <c r="N346" i="38"/>
  <c r="M346" i="38"/>
  <c r="L346" i="38"/>
  <c r="K346" i="38"/>
  <c r="E346" i="38"/>
  <c r="D346" i="38"/>
  <c r="I345" i="38"/>
  <c r="G345" i="38"/>
  <c r="AP344" i="38"/>
  <c r="AO344" i="38"/>
  <c r="AN344" i="38"/>
  <c r="AL344" i="38"/>
  <c r="AK344" i="38"/>
  <c r="AJ344" i="38"/>
  <c r="AH344" i="38"/>
  <c r="AG344" i="38"/>
  <c r="AF344" i="38"/>
  <c r="AD344" i="38"/>
  <c r="AC344" i="38"/>
  <c r="AB344" i="38"/>
  <c r="AA344" i="38"/>
  <c r="Z344" i="38"/>
  <c r="Y344" i="38"/>
  <c r="X344" i="38"/>
  <c r="W344" i="38"/>
  <c r="V344" i="38"/>
  <c r="U344" i="38"/>
  <c r="T344" i="38"/>
  <c r="S344" i="38"/>
  <c r="R344" i="38"/>
  <c r="Q344" i="38"/>
  <c r="P344" i="38"/>
  <c r="O344" i="38"/>
  <c r="N344" i="38"/>
  <c r="M344" i="38"/>
  <c r="L344" i="38"/>
  <c r="K344" i="38"/>
  <c r="E344" i="38"/>
  <c r="D344" i="38"/>
  <c r="AP343" i="38"/>
  <c r="AO343" i="38"/>
  <c r="AN343" i="38"/>
  <c r="AL343" i="38"/>
  <c r="AK343" i="38"/>
  <c r="AJ343" i="38"/>
  <c r="AH343" i="38"/>
  <c r="AG343" i="38"/>
  <c r="AF343" i="38"/>
  <c r="AD343" i="38"/>
  <c r="AC343" i="38"/>
  <c r="AB343" i="38"/>
  <c r="AA343" i="38"/>
  <c r="Z343" i="38"/>
  <c r="Y343" i="38"/>
  <c r="X343" i="38"/>
  <c r="W343" i="38"/>
  <c r="V343" i="38"/>
  <c r="U343" i="38"/>
  <c r="T343" i="38"/>
  <c r="S343" i="38"/>
  <c r="R343" i="38"/>
  <c r="Q343" i="38"/>
  <c r="P343" i="38"/>
  <c r="O343" i="38"/>
  <c r="N343" i="38"/>
  <c r="M343" i="38"/>
  <c r="L343" i="38"/>
  <c r="K343" i="38"/>
  <c r="E343" i="38"/>
  <c r="D343" i="38"/>
  <c r="AP342" i="38"/>
  <c r="AO342" i="38"/>
  <c r="AN342" i="38"/>
  <c r="AL342" i="38"/>
  <c r="AK342" i="38"/>
  <c r="AJ342" i="38"/>
  <c r="AH342" i="38"/>
  <c r="AG342" i="38"/>
  <c r="AF342" i="38"/>
  <c r="AD342" i="38"/>
  <c r="AC342" i="38"/>
  <c r="AB342" i="38"/>
  <c r="AA342" i="38"/>
  <c r="Z342" i="38"/>
  <c r="Y342" i="38"/>
  <c r="X342" i="38"/>
  <c r="W342" i="38"/>
  <c r="V342" i="38"/>
  <c r="U342" i="38"/>
  <c r="T342" i="38"/>
  <c r="S342" i="38"/>
  <c r="R342" i="38"/>
  <c r="Q342" i="38"/>
  <c r="P342" i="38"/>
  <c r="O342" i="38"/>
  <c r="N342" i="38"/>
  <c r="M342" i="38"/>
  <c r="L342" i="38"/>
  <c r="K342" i="38"/>
  <c r="E342" i="38"/>
  <c r="D342" i="38"/>
  <c r="AP341" i="38"/>
  <c r="AO341" i="38"/>
  <c r="AN341" i="38"/>
  <c r="AL341" i="38"/>
  <c r="AK341" i="38"/>
  <c r="AJ341" i="38"/>
  <c r="AH341" i="38"/>
  <c r="AG341" i="38"/>
  <c r="AF341" i="38"/>
  <c r="AD341" i="38"/>
  <c r="AC341" i="38"/>
  <c r="AB341" i="38"/>
  <c r="AA341" i="38"/>
  <c r="Z341" i="38"/>
  <c r="Y341" i="38"/>
  <c r="X341" i="38"/>
  <c r="W341" i="38"/>
  <c r="V341" i="38"/>
  <c r="U341" i="38"/>
  <c r="T341" i="38"/>
  <c r="S341" i="38"/>
  <c r="R341" i="38"/>
  <c r="Q341" i="38"/>
  <c r="P341" i="38"/>
  <c r="O341" i="38"/>
  <c r="N341" i="38"/>
  <c r="M341" i="38"/>
  <c r="L341" i="38"/>
  <c r="K341" i="38"/>
  <c r="E341" i="38"/>
  <c r="D341" i="38"/>
  <c r="AP340" i="38"/>
  <c r="AO340" i="38"/>
  <c r="AN340" i="38"/>
  <c r="AL340" i="38"/>
  <c r="AK340" i="38"/>
  <c r="AJ340" i="38"/>
  <c r="AH340" i="38"/>
  <c r="AG340" i="38"/>
  <c r="AF340" i="38"/>
  <c r="AD340" i="38"/>
  <c r="AC340" i="38"/>
  <c r="AB340" i="38"/>
  <c r="AA340" i="38"/>
  <c r="Z340" i="38"/>
  <c r="Y340" i="38"/>
  <c r="X340" i="38"/>
  <c r="W340" i="38"/>
  <c r="V340" i="38"/>
  <c r="U340" i="38"/>
  <c r="T340" i="38"/>
  <c r="S340" i="38"/>
  <c r="R340" i="38"/>
  <c r="Q340" i="38"/>
  <c r="P340" i="38"/>
  <c r="O340" i="38"/>
  <c r="N340" i="38"/>
  <c r="M340" i="38"/>
  <c r="L340" i="38"/>
  <c r="K340" i="38"/>
  <c r="E340" i="38"/>
  <c r="D340" i="38"/>
  <c r="AP339" i="38"/>
  <c r="AO339" i="38"/>
  <c r="AN339" i="38"/>
  <c r="AL339" i="38"/>
  <c r="AK339" i="38"/>
  <c r="AJ339" i="38"/>
  <c r="AH339" i="38"/>
  <c r="AG339" i="38"/>
  <c r="AF339" i="38"/>
  <c r="AD339" i="38"/>
  <c r="AC339" i="38"/>
  <c r="AB339" i="38"/>
  <c r="AA339" i="38"/>
  <c r="Z339" i="38"/>
  <c r="Y339" i="38"/>
  <c r="X339" i="38"/>
  <c r="W339" i="38"/>
  <c r="V339" i="38"/>
  <c r="U339" i="38"/>
  <c r="T339" i="38"/>
  <c r="S339" i="38"/>
  <c r="R339" i="38"/>
  <c r="Q339" i="38"/>
  <c r="P339" i="38"/>
  <c r="O339" i="38"/>
  <c r="N339" i="38"/>
  <c r="M339" i="38"/>
  <c r="L339" i="38"/>
  <c r="K339" i="38"/>
  <c r="E339" i="38"/>
  <c r="D339" i="38"/>
  <c r="AP338" i="38"/>
  <c r="AO338" i="38"/>
  <c r="AN338" i="38"/>
  <c r="AL338" i="38"/>
  <c r="AK338" i="38"/>
  <c r="AJ338" i="38"/>
  <c r="AH338" i="38"/>
  <c r="AG338" i="38"/>
  <c r="AF338" i="38"/>
  <c r="AD338" i="38"/>
  <c r="AC338" i="38"/>
  <c r="AB338" i="38"/>
  <c r="AA338" i="38"/>
  <c r="Z338" i="38"/>
  <c r="Y338" i="38"/>
  <c r="X338" i="38"/>
  <c r="W338" i="38"/>
  <c r="V338" i="38"/>
  <c r="U338" i="38"/>
  <c r="T338" i="38"/>
  <c r="S338" i="38"/>
  <c r="R338" i="38"/>
  <c r="Q338" i="38"/>
  <c r="P338" i="38"/>
  <c r="O338" i="38"/>
  <c r="N338" i="38"/>
  <c r="M338" i="38"/>
  <c r="L338" i="38"/>
  <c r="K338" i="38"/>
  <c r="E338" i="38"/>
  <c r="D338" i="38"/>
  <c r="AP337" i="38"/>
  <c r="AO337" i="38"/>
  <c r="AN337" i="38"/>
  <c r="AL337" i="38"/>
  <c r="AK337" i="38"/>
  <c r="AJ337" i="38"/>
  <c r="AH337" i="38"/>
  <c r="AG337" i="38"/>
  <c r="AF337" i="38"/>
  <c r="AD337" i="38"/>
  <c r="AC337" i="38"/>
  <c r="AB337" i="38"/>
  <c r="AA337" i="38"/>
  <c r="Z337" i="38"/>
  <c r="Y337" i="38"/>
  <c r="X337" i="38"/>
  <c r="W337" i="38"/>
  <c r="V337" i="38"/>
  <c r="U337" i="38"/>
  <c r="T337" i="38"/>
  <c r="S337" i="38"/>
  <c r="R337" i="38"/>
  <c r="Q337" i="38"/>
  <c r="P337" i="38"/>
  <c r="O337" i="38"/>
  <c r="N337" i="38"/>
  <c r="M337" i="38"/>
  <c r="L337" i="38"/>
  <c r="K337" i="38"/>
  <c r="E337" i="38"/>
  <c r="D337" i="38"/>
  <c r="AP336" i="38"/>
  <c r="AO336" i="38"/>
  <c r="AN336" i="38"/>
  <c r="AL336" i="38"/>
  <c r="AK336" i="38"/>
  <c r="AJ336" i="38"/>
  <c r="AH336" i="38"/>
  <c r="AG336" i="38"/>
  <c r="AF336" i="38"/>
  <c r="AD336" i="38"/>
  <c r="AC336" i="38"/>
  <c r="AB336" i="38"/>
  <c r="AA336" i="38"/>
  <c r="Z336" i="38"/>
  <c r="Y336" i="38"/>
  <c r="X336" i="38"/>
  <c r="W336" i="38"/>
  <c r="V336" i="38"/>
  <c r="U336" i="38"/>
  <c r="T336" i="38"/>
  <c r="S336" i="38"/>
  <c r="R336" i="38"/>
  <c r="Q336" i="38"/>
  <c r="P336" i="38"/>
  <c r="O336" i="38"/>
  <c r="N336" i="38"/>
  <c r="M336" i="38"/>
  <c r="L336" i="38"/>
  <c r="K336" i="38"/>
  <c r="E336" i="38"/>
  <c r="D336" i="38"/>
  <c r="AP335" i="38"/>
  <c r="AO335" i="38"/>
  <c r="AN335" i="38"/>
  <c r="AL335" i="38"/>
  <c r="AK335" i="38"/>
  <c r="AJ335" i="38"/>
  <c r="AH335" i="38"/>
  <c r="AG335" i="38"/>
  <c r="AF335" i="38"/>
  <c r="AD335" i="38"/>
  <c r="AC335" i="38"/>
  <c r="AB335" i="38"/>
  <c r="AA335" i="38"/>
  <c r="Z335" i="38"/>
  <c r="Y335" i="38"/>
  <c r="X335" i="38"/>
  <c r="W335" i="38"/>
  <c r="V335" i="38"/>
  <c r="U335" i="38"/>
  <c r="T335" i="38"/>
  <c r="S335" i="38"/>
  <c r="R335" i="38"/>
  <c r="Q335" i="38"/>
  <c r="P335" i="38"/>
  <c r="O335" i="38"/>
  <c r="N335" i="38"/>
  <c r="M335" i="38"/>
  <c r="L335" i="38"/>
  <c r="K335" i="38"/>
  <c r="E335" i="38"/>
  <c r="D335" i="38"/>
  <c r="AP334" i="38"/>
  <c r="AO334" i="38"/>
  <c r="AN334" i="38"/>
  <c r="AL334" i="38"/>
  <c r="AK334" i="38"/>
  <c r="AJ334" i="38"/>
  <c r="AH334" i="38"/>
  <c r="AG334" i="38"/>
  <c r="AF334" i="38"/>
  <c r="AD334" i="38"/>
  <c r="AC334" i="38"/>
  <c r="AB334" i="38"/>
  <c r="AA334" i="38"/>
  <c r="Z334" i="38"/>
  <c r="Y334" i="38"/>
  <c r="X334" i="38"/>
  <c r="W334" i="38"/>
  <c r="V334" i="38"/>
  <c r="U334" i="38"/>
  <c r="T334" i="38"/>
  <c r="S334" i="38"/>
  <c r="R334" i="38"/>
  <c r="Q334" i="38"/>
  <c r="P334" i="38"/>
  <c r="O334" i="38"/>
  <c r="N334" i="38"/>
  <c r="M334" i="38"/>
  <c r="L334" i="38"/>
  <c r="K334" i="38"/>
  <c r="E334" i="38"/>
  <c r="D334" i="38"/>
  <c r="AP333" i="38"/>
  <c r="AO333" i="38"/>
  <c r="AN333" i="38"/>
  <c r="AL333" i="38"/>
  <c r="AK333" i="38"/>
  <c r="AJ333" i="38"/>
  <c r="AH333" i="38"/>
  <c r="AG333" i="38"/>
  <c r="AF333" i="38"/>
  <c r="AD333" i="38"/>
  <c r="AC333" i="38"/>
  <c r="AB333" i="38"/>
  <c r="AA333" i="38"/>
  <c r="Z333" i="38"/>
  <c r="Y333" i="38"/>
  <c r="X333" i="38"/>
  <c r="W333" i="38"/>
  <c r="V333" i="38"/>
  <c r="U333" i="38"/>
  <c r="T333" i="38"/>
  <c r="S333" i="38"/>
  <c r="R333" i="38"/>
  <c r="Q333" i="38"/>
  <c r="P333" i="38"/>
  <c r="O333" i="38"/>
  <c r="N333" i="38"/>
  <c r="M333" i="38"/>
  <c r="L333" i="38"/>
  <c r="K333" i="38"/>
  <c r="E333" i="38"/>
  <c r="D333" i="38"/>
  <c r="AP332" i="38"/>
  <c r="AO332" i="38"/>
  <c r="AN332" i="38"/>
  <c r="AL332" i="38"/>
  <c r="AK332" i="38"/>
  <c r="AJ332" i="38"/>
  <c r="AH332" i="38"/>
  <c r="AG332" i="38"/>
  <c r="AF332" i="38"/>
  <c r="AD332" i="38"/>
  <c r="AC332" i="38"/>
  <c r="AB332" i="38"/>
  <c r="AA332" i="38"/>
  <c r="Z332" i="38"/>
  <c r="Y332" i="38"/>
  <c r="X332" i="38"/>
  <c r="W332" i="38"/>
  <c r="V332" i="38"/>
  <c r="U332" i="38"/>
  <c r="T332" i="38"/>
  <c r="S332" i="38"/>
  <c r="R332" i="38"/>
  <c r="Q332" i="38"/>
  <c r="P332" i="38"/>
  <c r="O332" i="38"/>
  <c r="N332" i="38"/>
  <c r="M332" i="38"/>
  <c r="L332" i="38"/>
  <c r="K332" i="38"/>
  <c r="E332" i="38"/>
  <c r="D332" i="38"/>
  <c r="AP331" i="38"/>
  <c r="AO331" i="38"/>
  <c r="AN331" i="38"/>
  <c r="AL331" i="38"/>
  <c r="AK331" i="38"/>
  <c r="AJ331" i="38"/>
  <c r="AH331" i="38"/>
  <c r="AG331" i="38"/>
  <c r="AF331" i="38"/>
  <c r="AD331" i="38"/>
  <c r="AC331" i="38"/>
  <c r="AB331" i="38"/>
  <c r="AA331" i="38"/>
  <c r="Z331" i="38"/>
  <c r="Y331" i="38"/>
  <c r="X331" i="38"/>
  <c r="W331" i="38"/>
  <c r="V331" i="38"/>
  <c r="U331" i="38"/>
  <c r="T331" i="38"/>
  <c r="S331" i="38"/>
  <c r="R331" i="38"/>
  <c r="Q331" i="38"/>
  <c r="P331" i="38"/>
  <c r="O331" i="38"/>
  <c r="N331" i="38"/>
  <c r="M331" i="38"/>
  <c r="L331" i="38"/>
  <c r="K331" i="38"/>
  <c r="E331" i="38"/>
  <c r="D331" i="38"/>
  <c r="AP330" i="38"/>
  <c r="AO330" i="38"/>
  <c r="AN330" i="38"/>
  <c r="AL330" i="38"/>
  <c r="AK330" i="38"/>
  <c r="AJ330" i="38"/>
  <c r="AH330" i="38"/>
  <c r="AG330" i="38"/>
  <c r="AF330" i="38"/>
  <c r="AD330" i="38"/>
  <c r="AC330" i="38"/>
  <c r="AB330" i="38"/>
  <c r="AA330" i="38"/>
  <c r="Z330" i="38"/>
  <c r="Y330" i="38"/>
  <c r="X330" i="38"/>
  <c r="W330" i="38"/>
  <c r="V330" i="38"/>
  <c r="U330" i="38"/>
  <c r="T330" i="38"/>
  <c r="S330" i="38"/>
  <c r="R330" i="38"/>
  <c r="Q330" i="38"/>
  <c r="P330" i="38"/>
  <c r="O330" i="38"/>
  <c r="N330" i="38"/>
  <c r="M330" i="38"/>
  <c r="L330" i="38"/>
  <c r="K330" i="38"/>
  <c r="E330" i="38"/>
  <c r="D330" i="38"/>
  <c r="AP329" i="38"/>
  <c r="AO329" i="38"/>
  <c r="AN329" i="38"/>
  <c r="AL329" i="38"/>
  <c r="AK329" i="38"/>
  <c r="AJ329" i="38"/>
  <c r="AH329" i="38"/>
  <c r="AG329" i="38"/>
  <c r="AF329" i="38"/>
  <c r="AD329" i="38"/>
  <c r="AC329" i="38"/>
  <c r="AB329" i="38"/>
  <c r="AA329" i="38"/>
  <c r="Z329" i="38"/>
  <c r="Y329" i="38"/>
  <c r="X329" i="38"/>
  <c r="W329" i="38"/>
  <c r="V329" i="38"/>
  <c r="U329" i="38"/>
  <c r="T329" i="38"/>
  <c r="S329" i="38"/>
  <c r="R329" i="38"/>
  <c r="Q329" i="38"/>
  <c r="P329" i="38"/>
  <c r="O329" i="38"/>
  <c r="N329" i="38"/>
  <c r="M329" i="38"/>
  <c r="L329" i="38"/>
  <c r="K329" i="38"/>
  <c r="E329" i="38"/>
  <c r="D329" i="38"/>
  <c r="I328" i="38"/>
  <c r="G328" i="38"/>
  <c r="G327" i="38"/>
  <c r="I327" i="38"/>
  <c r="AP326" i="38"/>
  <c r="AO326" i="38"/>
  <c r="AN326" i="38"/>
  <c r="AL326" i="38"/>
  <c r="AK326" i="38"/>
  <c r="AJ326" i="38"/>
  <c r="AH326" i="38"/>
  <c r="AG326" i="38"/>
  <c r="AF326" i="38"/>
  <c r="AD326" i="38"/>
  <c r="AC326" i="38"/>
  <c r="AB326" i="38"/>
  <c r="AA326" i="38"/>
  <c r="Z326" i="38"/>
  <c r="Y326" i="38"/>
  <c r="X326" i="38"/>
  <c r="W326" i="38"/>
  <c r="V326" i="38"/>
  <c r="U326" i="38"/>
  <c r="T326" i="38"/>
  <c r="S326" i="38"/>
  <c r="R326" i="38"/>
  <c r="Q326" i="38"/>
  <c r="P326" i="38"/>
  <c r="O326" i="38"/>
  <c r="N326" i="38"/>
  <c r="M326" i="38"/>
  <c r="L326" i="38"/>
  <c r="K326" i="38"/>
  <c r="E326" i="38"/>
  <c r="D326" i="38"/>
  <c r="AP325" i="38"/>
  <c r="AO325" i="38"/>
  <c r="AN325" i="38"/>
  <c r="AL325" i="38"/>
  <c r="AK325" i="38"/>
  <c r="AJ325" i="38"/>
  <c r="AH325" i="38"/>
  <c r="AG325" i="38"/>
  <c r="AF325" i="38"/>
  <c r="AD325" i="38"/>
  <c r="AC325" i="38"/>
  <c r="AB325" i="38"/>
  <c r="AA325" i="38"/>
  <c r="Z325" i="38"/>
  <c r="Y325" i="38"/>
  <c r="X325" i="38"/>
  <c r="W325" i="38"/>
  <c r="V325" i="38"/>
  <c r="U325" i="38"/>
  <c r="T325" i="38"/>
  <c r="S325" i="38"/>
  <c r="R325" i="38"/>
  <c r="Q325" i="38"/>
  <c r="P325" i="38"/>
  <c r="O325" i="38"/>
  <c r="N325" i="38"/>
  <c r="M325" i="38"/>
  <c r="L325" i="38"/>
  <c r="K325" i="38"/>
  <c r="E325" i="38"/>
  <c r="D325" i="38"/>
  <c r="AP324" i="38"/>
  <c r="AO324" i="38"/>
  <c r="AN324" i="38"/>
  <c r="AL324" i="38"/>
  <c r="AK324" i="38"/>
  <c r="AJ324" i="38"/>
  <c r="AH324" i="38"/>
  <c r="AG324" i="38"/>
  <c r="AF324" i="38"/>
  <c r="AD324" i="38"/>
  <c r="AC324" i="38"/>
  <c r="AB324" i="38"/>
  <c r="AA324" i="38"/>
  <c r="Z324" i="38"/>
  <c r="Y324" i="38"/>
  <c r="X324" i="38"/>
  <c r="W324" i="38"/>
  <c r="V324" i="38"/>
  <c r="U324" i="38"/>
  <c r="T324" i="38"/>
  <c r="S324" i="38"/>
  <c r="R324" i="38"/>
  <c r="Q324" i="38"/>
  <c r="P324" i="38"/>
  <c r="O324" i="38"/>
  <c r="N324" i="38"/>
  <c r="M324" i="38"/>
  <c r="L324" i="38"/>
  <c r="K324" i="38"/>
  <c r="E324" i="38"/>
  <c r="D324" i="38"/>
  <c r="AP323" i="38"/>
  <c r="AO323" i="38"/>
  <c r="AN323" i="38"/>
  <c r="AL323" i="38"/>
  <c r="AK323" i="38"/>
  <c r="AJ323" i="38"/>
  <c r="AH323" i="38"/>
  <c r="AG323" i="38"/>
  <c r="AF323" i="38"/>
  <c r="AD323" i="38"/>
  <c r="AC323" i="38"/>
  <c r="AB323" i="38"/>
  <c r="AA323" i="38"/>
  <c r="Z323" i="38"/>
  <c r="Y323" i="38"/>
  <c r="X323" i="38"/>
  <c r="W323" i="38"/>
  <c r="V323" i="38"/>
  <c r="U323" i="38"/>
  <c r="T323" i="38"/>
  <c r="S323" i="38"/>
  <c r="R323" i="38"/>
  <c r="Q323" i="38"/>
  <c r="P323" i="38"/>
  <c r="O323" i="38"/>
  <c r="N323" i="38"/>
  <c r="M323" i="38"/>
  <c r="L323" i="38"/>
  <c r="K323" i="38"/>
  <c r="E323" i="38"/>
  <c r="D323" i="38"/>
  <c r="AP322" i="38"/>
  <c r="AO322" i="38"/>
  <c r="AN322" i="38"/>
  <c r="AL322" i="38"/>
  <c r="AK322" i="38"/>
  <c r="AJ322" i="38"/>
  <c r="AH322" i="38"/>
  <c r="AG322" i="38"/>
  <c r="AF322" i="38"/>
  <c r="AD322" i="38"/>
  <c r="AC322" i="38"/>
  <c r="AB322" i="38"/>
  <c r="AA322" i="38"/>
  <c r="Z322" i="38"/>
  <c r="Y322" i="38"/>
  <c r="X322" i="38"/>
  <c r="W322" i="38"/>
  <c r="V322" i="38"/>
  <c r="U322" i="38"/>
  <c r="T322" i="38"/>
  <c r="S322" i="38"/>
  <c r="R322" i="38"/>
  <c r="Q322" i="38"/>
  <c r="P322" i="38"/>
  <c r="O322" i="38"/>
  <c r="N322" i="38"/>
  <c r="M322" i="38"/>
  <c r="L322" i="38"/>
  <c r="K322" i="38"/>
  <c r="E322" i="38"/>
  <c r="D322" i="38"/>
  <c r="AP321" i="38"/>
  <c r="AO321" i="38"/>
  <c r="AN321" i="38"/>
  <c r="AL321" i="38"/>
  <c r="AK321" i="38"/>
  <c r="AJ321" i="38"/>
  <c r="AH321" i="38"/>
  <c r="AG321" i="38"/>
  <c r="AF321" i="38"/>
  <c r="AD321" i="38"/>
  <c r="AC321" i="38"/>
  <c r="AB321" i="38"/>
  <c r="AA321" i="38"/>
  <c r="Z321" i="38"/>
  <c r="Y321" i="38"/>
  <c r="X321" i="38"/>
  <c r="W321" i="38"/>
  <c r="V321" i="38"/>
  <c r="U321" i="38"/>
  <c r="T321" i="38"/>
  <c r="S321" i="38"/>
  <c r="R321" i="38"/>
  <c r="Q321" i="38"/>
  <c r="P321" i="38"/>
  <c r="O321" i="38"/>
  <c r="N321" i="38"/>
  <c r="M321" i="38"/>
  <c r="L321" i="38"/>
  <c r="K321" i="38"/>
  <c r="E321" i="38"/>
  <c r="D321" i="38"/>
  <c r="AP320" i="38"/>
  <c r="AO320" i="38"/>
  <c r="AN320" i="38"/>
  <c r="AL320" i="38"/>
  <c r="AK320" i="38"/>
  <c r="AJ320" i="38"/>
  <c r="AH320" i="38"/>
  <c r="AG320" i="38"/>
  <c r="AF320" i="38"/>
  <c r="AD320" i="38"/>
  <c r="AC320" i="38"/>
  <c r="AB320" i="38"/>
  <c r="AA320" i="38"/>
  <c r="Z320" i="38"/>
  <c r="Y320" i="38"/>
  <c r="X320" i="38"/>
  <c r="W320" i="38"/>
  <c r="V320" i="38"/>
  <c r="U320" i="38"/>
  <c r="T320" i="38"/>
  <c r="S320" i="38"/>
  <c r="R320" i="38"/>
  <c r="Q320" i="38"/>
  <c r="P320" i="38"/>
  <c r="O320" i="38"/>
  <c r="N320" i="38"/>
  <c r="M320" i="38"/>
  <c r="L320" i="38"/>
  <c r="K320" i="38"/>
  <c r="E320" i="38"/>
  <c r="D320" i="38"/>
  <c r="AP319" i="38"/>
  <c r="AO319" i="38"/>
  <c r="AN319" i="38"/>
  <c r="AL319" i="38"/>
  <c r="AK319" i="38"/>
  <c r="AJ319" i="38"/>
  <c r="AH319" i="38"/>
  <c r="AG319" i="38"/>
  <c r="AF319" i="38"/>
  <c r="AD319" i="38"/>
  <c r="AC319" i="38"/>
  <c r="AB319" i="38"/>
  <c r="AA319" i="38"/>
  <c r="Z319" i="38"/>
  <c r="Y319" i="38"/>
  <c r="X319" i="38"/>
  <c r="W319" i="38"/>
  <c r="V319" i="38"/>
  <c r="U319" i="38"/>
  <c r="T319" i="38"/>
  <c r="S319" i="38"/>
  <c r="R319" i="38"/>
  <c r="Q319" i="38"/>
  <c r="P319" i="38"/>
  <c r="O319" i="38"/>
  <c r="N319" i="38"/>
  <c r="M319" i="38"/>
  <c r="L319" i="38"/>
  <c r="K319" i="38"/>
  <c r="E319" i="38"/>
  <c r="D319" i="38"/>
  <c r="AP318" i="38"/>
  <c r="AO318" i="38"/>
  <c r="AN318" i="38"/>
  <c r="AL318" i="38"/>
  <c r="AK318" i="38"/>
  <c r="AJ318" i="38"/>
  <c r="AH318" i="38"/>
  <c r="AG318" i="38"/>
  <c r="AF318" i="38"/>
  <c r="AD318" i="38"/>
  <c r="AC318" i="38"/>
  <c r="AB318" i="38"/>
  <c r="AA318" i="38"/>
  <c r="Z318" i="38"/>
  <c r="Y318" i="38"/>
  <c r="X318" i="38"/>
  <c r="W318" i="38"/>
  <c r="V318" i="38"/>
  <c r="U318" i="38"/>
  <c r="T318" i="38"/>
  <c r="S318" i="38"/>
  <c r="R318" i="38"/>
  <c r="Q318" i="38"/>
  <c r="P318" i="38"/>
  <c r="O318" i="38"/>
  <c r="N318" i="38"/>
  <c r="M318" i="38"/>
  <c r="L318" i="38"/>
  <c r="K318" i="38"/>
  <c r="E318" i="38"/>
  <c r="D318" i="38"/>
  <c r="AP317" i="38"/>
  <c r="AO317" i="38"/>
  <c r="AN317" i="38"/>
  <c r="AL317" i="38"/>
  <c r="AK317" i="38"/>
  <c r="AJ317" i="38"/>
  <c r="AH317" i="38"/>
  <c r="AG317" i="38"/>
  <c r="AF317" i="38"/>
  <c r="AD317" i="38"/>
  <c r="AC317" i="38"/>
  <c r="AB317" i="38"/>
  <c r="AA317" i="38"/>
  <c r="Z317" i="38"/>
  <c r="Y317" i="38"/>
  <c r="X317" i="38"/>
  <c r="W317" i="38"/>
  <c r="V317" i="38"/>
  <c r="U317" i="38"/>
  <c r="T317" i="38"/>
  <c r="S317" i="38"/>
  <c r="R317" i="38"/>
  <c r="Q317" i="38"/>
  <c r="P317" i="38"/>
  <c r="O317" i="38"/>
  <c r="N317" i="38"/>
  <c r="M317" i="38"/>
  <c r="L317" i="38"/>
  <c r="K317" i="38"/>
  <c r="E317" i="38"/>
  <c r="D317" i="38"/>
  <c r="AP316" i="38"/>
  <c r="AO316" i="38"/>
  <c r="AN316" i="38"/>
  <c r="AL316" i="38"/>
  <c r="AK316" i="38"/>
  <c r="AJ316" i="38"/>
  <c r="AH316" i="38"/>
  <c r="AG316" i="38"/>
  <c r="AF316" i="38"/>
  <c r="AD316" i="38"/>
  <c r="AC316" i="38"/>
  <c r="AB316" i="38"/>
  <c r="AA316" i="38"/>
  <c r="Z316" i="38"/>
  <c r="Y316" i="38"/>
  <c r="X316" i="38"/>
  <c r="W316" i="38"/>
  <c r="V316" i="38"/>
  <c r="U316" i="38"/>
  <c r="T316" i="38"/>
  <c r="S316" i="38"/>
  <c r="R316" i="38"/>
  <c r="Q316" i="38"/>
  <c r="P316" i="38"/>
  <c r="O316" i="38"/>
  <c r="N316" i="38"/>
  <c r="M316" i="38"/>
  <c r="L316" i="38"/>
  <c r="K316" i="38"/>
  <c r="E316" i="38"/>
  <c r="D316" i="38"/>
  <c r="AP315" i="38"/>
  <c r="AO315" i="38"/>
  <c r="AN315" i="38"/>
  <c r="AL315" i="38"/>
  <c r="AK315" i="38"/>
  <c r="AJ315" i="38"/>
  <c r="AH315" i="38"/>
  <c r="AG315" i="38"/>
  <c r="AF315" i="38"/>
  <c r="AD315" i="38"/>
  <c r="AB315" i="38"/>
  <c r="Z315" i="38"/>
  <c r="Y315" i="38"/>
  <c r="X315" i="38"/>
  <c r="W315" i="38"/>
  <c r="V315" i="38"/>
  <c r="U315" i="38"/>
  <c r="T315" i="38"/>
  <c r="S315" i="38"/>
  <c r="R315" i="38"/>
  <c r="Q315" i="38"/>
  <c r="P315" i="38"/>
  <c r="O315" i="38"/>
  <c r="N315" i="38"/>
  <c r="M315" i="38"/>
  <c r="L315" i="38"/>
  <c r="K315" i="38"/>
  <c r="E315" i="38"/>
  <c r="D315" i="38"/>
  <c r="AP314" i="38"/>
  <c r="AO314" i="38"/>
  <c r="AN314" i="38"/>
  <c r="AL314" i="38"/>
  <c r="AK314" i="38"/>
  <c r="AJ314" i="38"/>
  <c r="AH314" i="38"/>
  <c r="AG314" i="38"/>
  <c r="AF314" i="38"/>
  <c r="AD314" i="38"/>
  <c r="AC314" i="38"/>
  <c r="AB314" i="38"/>
  <c r="AA314" i="38"/>
  <c r="Z314" i="38"/>
  <c r="Y314" i="38"/>
  <c r="X314" i="38"/>
  <c r="W314" i="38"/>
  <c r="V314" i="38"/>
  <c r="U314" i="38"/>
  <c r="T314" i="38"/>
  <c r="S314" i="38"/>
  <c r="R314" i="38"/>
  <c r="Q314" i="38"/>
  <c r="P314" i="38"/>
  <c r="O314" i="38"/>
  <c r="N314" i="38"/>
  <c r="M314" i="38"/>
  <c r="L314" i="38"/>
  <c r="K314" i="38"/>
  <c r="E314" i="38"/>
  <c r="D314" i="38"/>
  <c r="AP313" i="38"/>
  <c r="AO313" i="38"/>
  <c r="AN313" i="38"/>
  <c r="AL313" i="38"/>
  <c r="AK313" i="38"/>
  <c r="AJ313" i="38"/>
  <c r="AH313" i="38"/>
  <c r="AG313" i="38"/>
  <c r="AF313" i="38"/>
  <c r="AD313" i="38"/>
  <c r="AC313" i="38"/>
  <c r="AB313" i="38"/>
  <c r="AA313" i="38"/>
  <c r="Z313" i="38"/>
  <c r="Y313" i="38"/>
  <c r="X313" i="38"/>
  <c r="W313" i="38"/>
  <c r="V313" i="38"/>
  <c r="U313" i="38"/>
  <c r="T313" i="38"/>
  <c r="S313" i="38"/>
  <c r="R313" i="38"/>
  <c r="Q313" i="38"/>
  <c r="P313" i="38"/>
  <c r="O313" i="38"/>
  <c r="N313" i="38"/>
  <c r="M313" i="38"/>
  <c r="L313" i="38"/>
  <c r="K313" i="38"/>
  <c r="E313" i="38"/>
  <c r="D313" i="38"/>
  <c r="I312" i="38"/>
  <c r="G312" i="38"/>
  <c r="AP311" i="38"/>
  <c r="AO311" i="38"/>
  <c r="AN311" i="38"/>
  <c r="AL311" i="38"/>
  <c r="AK311" i="38"/>
  <c r="AJ311" i="38"/>
  <c r="AH311" i="38"/>
  <c r="AG311" i="38"/>
  <c r="AF311" i="38"/>
  <c r="AD311" i="38"/>
  <c r="AC311" i="38"/>
  <c r="AB311" i="38"/>
  <c r="AA311" i="38"/>
  <c r="Z311" i="38"/>
  <c r="Y311" i="38"/>
  <c r="X311" i="38"/>
  <c r="W311" i="38"/>
  <c r="V311" i="38"/>
  <c r="U311" i="38"/>
  <c r="T311" i="38"/>
  <c r="S311" i="38"/>
  <c r="R311" i="38"/>
  <c r="Q311" i="38"/>
  <c r="P311" i="38"/>
  <c r="O311" i="38"/>
  <c r="N311" i="38"/>
  <c r="M311" i="38"/>
  <c r="L311" i="38"/>
  <c r="K311" i="38"/>
  <c r="E311" i="38"/>
  <c r="D311" i="38"/>
  <c r="AP310" i="38"/>
  <c r="AO310" i="38"/>
  <c r="AN310" i="38"/>
  <c r="AL310" i="38"/>
  <c r="AK310" i="38"/>
  <c r="AJ310" i="38"/>
  <c r="AH310" i="38"/>
  <c r="AG310" i="38"/>
  <c r="AF310" i="38"/>
  <c r="AD310" i="38"/>
  <c r="AC310" i="38"/>
  <c r="AB310" i="38"/>
  <c r="AA310" i="38"/>
  <c r="Z310" i="38"/>
  <c r="Y310" i="38"/>
  <c r="X310" i="38"/>
  <c r="W310" i="38"/>
  <c r="V310" i="38"/>
  <c r="U310" i="38"/>
  <c r="T310" i="38"/>
  <c r="S310" i="38"/>
  <c r="R310" i="38"/>
  <c r="Q310" i="38"/>
  <c r="P310" i="38"/>
  <c r="O310" i="38"/>
  <c r="N310" i="38"/>
  <c r="M310" i="38"/>
  <c r="L310" i="38"/>
  <c r="K310" i="38"/>
  <c r="E310" i="38"/>
  <c r="D310" i="38"/>
  <c r="AP309" i="38"/>
  <c r="AO309" i="38"/>
  <c r="AN309" i="38"/>
  <c r="AL309" i="38"/>
  <c r="AK309" i="38"/>
  <c r="AJ309" i="38"/>
  <c r="AH309" i="38"/>
  <c r="AG309" i="38"/>
  <c r="AF309" i="38"/>
  <c r="AD309" i="38"/>
  <c r="AC309" i="38"/>
  <c r="AB309" i="38"/>
  <c r="AA309" i="38"/>
  <c r="Z309" i="38"/>
  <c r="Y309" i="38"/>
  <c r="X309" i="38"/>
  <c r="W309" i="38"/>
  <c r="V309" i="38"/>
  <c r="U309" i="38"/>
  <c r="T309" i="38"/>
  <c r="S309" i="38"/>
  <c r="R309" i="38"/>
  <c r="Q309" i="38"/>
  <c r="P309" i="38"/>
  <c r="O309" i="38"/>
  <c r="N309" i="38"/>
  <c r="M309" i="38"/>
  <c r="L309" i="38"/>
  <c r="K309" i="38"/>
  <c r="E309" i="38"/>
  <c r="D309" i="38"/>
  <c r="AP308" i="38"/>
  <c r="AO308" i="38"/>
  <c r="AN308" i="38"/>
  <c r="AL308" i="38"/>
  <c r="AK308" i="38"/>
  <c r="AJ308" i="38"/>
  <c r="AH308" i="38"/>
  <c r="AG308" i="38"/>
  <c r="AF308" i="38"/>
  <c r="AD308" i="38"/>
  <c r="AC308" i="38"/>
  <c r="AB308" i="38"/>
  <c r="AA308" i="38"/>
  <c r="Z308" i="38"/>
  <c r="Y308" i="38"/>
  <c r="X308" i="38"/>
  <c r="W308" i="38"/>
  <c r="V308" i="38"/>
  <c r="U308" i="38"/>
  <c r="T308" i="38"/>
  <c r="S308" i="38"/>
  <c r="R308" i="38"/>
  <c r="Q308" i="38"/>
  <c r="P308" i="38"/>
  <c r="O308" i="38"/>
  <c r="N308" i="38"/>
  <c r="M308" i="38"/>
  <c r="L308" i="38"/>
  <c r="K308" i="38"/>
  <c r="E308" i="38"/>
  <c r="D308" i="38"/>
  <c r="AP307" i="38"/>
  <c r="AO307" i="38"/>
  <c r="AN307" i="38"/>
  <c r="AL307" i="38"/>
  <c r="AK307" i="38"/>
  <c r="AJ307" i="38"/>
  <c r="AH307" i="38"/>
  <c r="AG307" i="38"/>
  <c r="AF307" i="38"/>
  <c r="AD307" i="38"/>
  <c r="AC307" i="38"/>
  <c r="AB307" i="38"/>
  <c r="AA307" i="38"/>
  <c r="Z307" i="38"/>
  <c r="Y307" i="38"/>
  <c r="X307" i="38"/>
  <c r="W307" i="38"/>
  <c r="V307" i="38"/>
  <c r="U307" i="38"/>
  <c r="T307" i="38"/>
  <c r="S307" i="38"/>
  <c r="R307" i="38"/>
  <c r="Q307" i="38"/>
  <c r="P307" i="38"/>
  <c r="O307" i="38"/>
  <c r="N307" i="38"/>
  <c r="M307" i="38"/>
  <c r="L307" i="38"/>
  <c r="K307" i="38"/>
  <c r="E307" i="38"/>
  <c r="D307" i="38"/>
  <c r="AP306" i="38"/>
  <c r="AO306" i="38"/>
  <c r="AN306" i="38"/>
  <c r="AL306" i="38"/>
  <c r="AK306" i="38"/>
  <c r="AJ306" i="38"/>
  <c r="AH306" i="38"/>
  <c r="AG306" i="38"/>
  <c r="AF306" i="38"/>
  <c r="AD306" i="38"/>
  <c r="AC306" i="38"/>
  <c r="AB306" i="38"/>
  <c r="AA306" i="38"/>
  <c r="Z306" i="38"/>
  <c r="Y306" i="38"/>
  <c r="X306" i="38"/>
  <c r="W306" i="38"/>
  <c r="V306" i="38"/>
  <c r="U306" i="38"/>
  <c r="T306" i="38"/>
  <c r="S306" i="38"/>
  <c r="R306" i="38"/>
  <c r="Q306" i="38"/>
  <c r="P306" i="38"/>
  <c r="O306" i="38"/>
  <c r="N306" i="38"/>
  <c r="M306" i="38"/>
  <c r="L306" i="38"/>
  <c r="K306" i="38"/>
  <c r="E306" i="38"/>
  <c r="D306" i="38"/>
  <c r="AP305" i="38"/>
  <c r="AO305" i="38"/>
  <c r="AN305" i="38"/>
  <c r="AL305" i="38"/>
  <c r="AK305" i="38"/>
  <c r="AJ305" i="38"/>
  <c r="AH305" i="38"/>
  <c r="AG305" i="38"/>
  <c r="AF305" i="38"/>
  <c r="AD305" i="38"/>
  <c r="AC305" i="38"/>
  <c r="AB305" i="38"/>
  <c r="AA305" i="38"/>
  <c r="Z305" i="38"/>
  <c r="Y305" i="38"/>
  <c r="X305" i="38"/>
  <c r="W305" i="38"/>
  <c r="V305" i="38"/>
  <c r="U305" i="38"/>
  <c r="T305" i="38"/>
  <c r="S305" i="38"/>
  <c r="R305" i="38"/>
  <c r="Q305" i="38"/>
  <c r="P305" i="38"/>
  <c r="O305" i="38"/>
  <c r="N305" i="38"/>
  <c r="M305" i="38"/>
  <c r="L305" i="38"/>
  <c r="K305" i="38"/>
  <c r="E305" i="38"/>
  <c r="D305" i="38"/>
  <c r="AP304" i="38"/>
  <c r="AO304" i="38"/>
  <c r="AN304" i="38"/>
  <c r="AL304" i="38"/>
  <c r="AK304" i="38"/>
  <c r="AJ304" i="38"/>
  <c r="AH304" i="38"/>
  <c r="AG304" i="38"/>
  <c r="AF304" i="38"/>
  <c r="AD304" i="38"/>
  <c r="AC304" i="38"/>
  <c r="AB304" i="38"/>
  <c r="AA304" i="38"/>
  <c r="Z304" i="38"/>
  <c r="Y304" i="38"/>
  <c r="X304" i="38"/>
  <c r="W304" i="38"/>
  <c r="V304" i="38"/>
  <c r="U304" i="38"/>
  <c r="T304" i="38"/>
  <c r="S304" i="38"/>
  <c r="R304" i="38"/>
  <c r="Q304" i="38"/>
  <c r="P304" i="38"/>
  <c r="O304" i="38"/>
  <c r="N304" i="38"/>
  <c r="M304" i="38"/>
  <c r="L304" i="38"/>
  <c r="K304" i="38"/>
  <c r="E304" i="38"/>
  <c r="D304" i="38"/>
  <c r="AP303" i="38"/>
  <c r="AO303" i="38"/>
  <c r="AN303" i="38"/>
  <c r="AL303" i="38"/>
  <c r="AK303" i="38"/>
  <c r="AJ303" i="38"/>
  <c r="AH303" i="38"/>
  <c r="AG303" i="38"/>
  <c r="AF303" i="38"/>
  <c r="AD303" i="38"/>
  <c r="AC303" i="38"/>
  <c r="AB303" i="38"/>
  <c r="AA303" i="38"/>
  <c r="Z303" i="38"/>
  <c r="Y303" i="38"/>
  <c r="X303" i="38"/>
  <c r="W303" i="38"/>
  <c r="V303" i="38"/>
  <c r="U303" i="38"/>
  <c r="T303" i="38"/>
  <c r="S303" i="38"/>
  <c r="R303" i="38"/>
  <c r="Q303" i="38"/>
  <c r="P303" i="38"/>
  <c r="O303" i="38"/>
  <c r="N303" i="38"/>
  <c r="M303" i="38"/>
  <c r="L303" i="38"/>
  <c r="K303" i="38"/>
  <c r="E303" i="38"/>
  <c r="D303" i="38"/>
  <c r="AP302" i="38"/>
  <c r="AO302" i="38"/>
  <c r="AN302" i="38"/>
  <c r="AL302" i="38"/>
  <c r="AK302" i="38"/>
  <c r="AJ302" i="38"/>
  <c r="AH302" i="38"/>
  <c r="AG302" i="38"/>
  <c r="AF302" i="38"/>
  <c r="AD302" i="38"/>
  <c r="AC302" i="38"/>
  <c r="AB302" i="38"/>
  <c r="AA302" i="38"/>
  <c r="Z302" i="38"/>
  <c r="Y302" i="38"/>
  <c r="X302" i="38"/>
  <c r="W302" i="38"/>
  <c r="V302" i="38"/>
  <c r="U302" i="38"/>
  <c r="T302" i="38"/>
  <c r="S302" i="38"/>
  <c r="R302" i="38"/>
  <c r="Q302" i="38"/>
  <c r="P302" i="38"/>
  <c r="O302" i="38"/>
  <c r="N302" i="38"/>
  <c r="M302" i="38"/>
  <c r="L302" i="38"/>
  <c r="K302" i="38"/>
  <c r="E302" i="38"/>
  <c r="D302" i="38"/>
  <c r="AP301" i="38"/>
  <c r="AO301" i="38"/>
  <c r="AN301" i="38"/>
  <c r="AL301" i="38"/>
  <c r="AK301" i="38"/>
  <c r="AJ301" i="38"/>
  <c r="AH301" i="38"/>
  <c r="AG301" i="38"/>
  <c r="AF301" i="38"/>
  <c r="AD301" i="38"/>
  <c r="AC301" i="38"/>
  <c r="AB301" i="38"/>
  <c r="AA301" i="38"/>
  <c r="Z301" i="38"/>
  <c r="Y301" i="38"/>
  <c r="X301" i="38"/>
  <c r="W301" i="38"/>
  <c r="V301" i="38"/>
  <c r="U301" i="38"/>
  <c r="T301" i="38"/>
  <c r="S301" i="38"/>
  <c r="R301" i="38"/>
  <c r="Q301" i="38"/>
  <c r="P301" i="38"/>
  <c r="O301" i="38"/>
  <c r="N301" i="38"/>
  <c r="M301" i="38"/>
  <c r="L301" i="38"/>
  <c r="K301" i="38"/>
  <c r="E301" i="38"/>
  <c r="D301" i="38"/>
  <c r="AP300" i="38"/>
  <c r="AO300" i="38"/>
  <c r="AN300" i="38"/>
  <c r="AL300" i="38"/>
  <c r="AK300" i="38"/>
  <c r="AJ300" i="38"/>
  <c r="AH300" i="38"/>
  <c r="AG300" i="38"/>
  <c r="AF300" i="38"/>
  <c r="AD300" i="38"/>
  <c r="AC300" i="38"/>
  <c r="AB300" i="38"/>
  <c r="AA300" i="38"/>
  <c r="Z300" i="38"/>
  <c r="Y300" i="38"/>
  <c r="X300" i="38"/>
  <c r="W300" i="38"/>
  <c r="V300" i="38"/>
  <c r="U300" i="38"/>
  <c r="T300" i="38"/>
  <c r="S300" i="38"/>
  <c r="R300" i="38"/>
  <c r="Q300" i="38"/>
  <c r="P300" i="38"/>
  <c r="O300" i="38"/>
  <c r="N300" i="38"/>
  <c r="M300" i="38"/>
  <c r="L300" i="38"/>
  <c r="K300" i="38"/>
  <c r="E300" i="38"/>
  <c r="D300" i="38"/>
  <c r="AP299" i="38"/>
  <c r="AO299" i="38"/>
  <c r="AN299" i="38"/>
  <c r="AL299" i="38"/>
  <c r="AK299" i="38"/>
  <c r="AJ299" i="38"/>
  <c r="AH299" i="38"/>
  <c r="AG299" i="38"/>
  <c r="AF299" i="38"/>
  <c r="AD299" i="38"/>
  <c r="AC299" i="38"/>
  <c r="AB299" i="38"/>
  <c r="AA299" i="38"/>
  <c r="Z299" i="38"/>
  <c r="Y299" i="38"/>
  <c r="X299" i="38"/>
  <c r="W299" i="38"/>
  <c r="V299" i="38"/>
  <c r="U299" i="38"/>
  <c r="T299" i="38"/>
  <c r="S299" i="38"/>
  <c r="R299" i="38"/>
  <c r="Q299" i="38"/>
  <c r="P299" i="38"/>
  <c r="O299" i="38"/>
  <c r="N299" i="38"/>
  <c r="M299" i="38"/>
  <c r="L299" i="38"/>
  <c r="K299" i="38"/>
  <c r="E299" i="38"/>
  <c r="D299" i="38"/>
  <c r="AP298" i="38"/>
  <c r="AO298" i="38"/>
  <c r="AN298" i="38"/>
  <c r="AL298" i="38"/>
  <c r="AK298" i="38"/>
  <c r="AJ298" i="38"/>
  <c r="AH298" i="38"/>
  <c r="AG298" i="38"/>
  <c r="AF298" i="38"/>
  <c r="AD298" i="38"/>
  <c r="AC298" i="38"/>
  <c r="AB298" i="38"/>
  <c r="AA298" i="38"/>
  <c r="Z298" i="38"/>
  <c r="Y298" i="38"/>
  <c r="X298" i="38"/>
  <c r="W298" i="38"/>
  <c r="V298" i="38"/>
  <c r="U298" i="38"/>
  <c r="T298" i="38"/>
  <c r="S298" i="38"/>
  <c r="R298" i="38"/>
  <c r="Q298" i="38"/>
  <c r="P298" i="38"/>
  <c r="O298" i="38"/>
  <c r="N298" i="38"/>
  <c r="M298" i="38"/>
  <c r="L298" i="38"/>
  <c r="K298" i="38"/>
  <c r="E298" i="38"/>
  <c r="D298" i="38"/>
  <c r="AP297" i="38"/>
  <c r="AO297" i="38"/>
  <c r="AN297" i="38"/>
  <c r="AL297" i="38"/>
  <c r="AK297" i="38"/>
  <c r="AJ297" i="38"/>
  <c r="AH297" i="38"/>
  <c r="AG297" i="38"/>
  <c r="AF297" i="38"/>
  <c r="AD297" i="38"/>
  <c r="AC297" i="38"/>
  <c r="AB297" i="38"/>
  <c r="AA297" i="38"/>
  <c r="Z297" i="38"/>
  <c r="Y297" i="38"/>
  <c r="X297" i="38"/>
  <c r="W297" i="38"/>
  <c r="V297" i="38"/>
  <c r="U297" i="38"/>
  <c r="T297" i="38"/>
  <c r="S297" i="38"/>
  <c r="R297" i="38"/>
  <c r="Q297" i="38"/>
  <c r="P297" i="38"/>
  <c r="O297" i="38"/>
  <c r="N297" i="38"/>
  <c r="M297" i="38"/>
  <c r="L297" i="38"/>
  <c r="K297" i="38"/>
  <c r="E297" i="38"/>
  <c r="D297" i="38"/>
  <c r="AP296" i="38"/>
  <c r="AO296" i="38"/>
  <c r="AN296" i="38"/>
  <c r="AL296" i="38"/>
  <c r="AK296" i="38"/>
  <c r="AJ296" i="38"/>
  <c r="AH296" i="38"/>
  <c r="AG296" i="38"/>
  <c r="AF296" i="38"/>
  <c r="AD296" i="38"/>
  <c r="AC296" i="38"/>
  <c r="AB296" i="38"/>
  <c r="AA296" i="38"/>
  <c r="Z296" i="38"/>
  <c r="Y296" i="38"/>
  <c r="X296" i="38"/>
  <c r="W296" i="38"/>
  <c r="V296" i="38"/>
  <c r="U296" i="38"/>
  <c r="T296" i="38"/>
  <c r="S296" i="38"/>
  <c r="R296" i="38"/>
  <c r="Q296" i="38"/>
  <c r="P296" i="38"/>
  <c r="O296" i="38"/>
  <c r="N296" i="38"/>
  <c r="M296" i="38"/>
  <c r="L296" i="38"/>
  <c r="K296" i="38"/>
  <c r="E296" i="38"/>
  <c r="D296" i="38"/>
  <c r="AP295" i="38"/>
  <c r="AO295" i="38"/>
  <c r="AN295" i="38"/>
  <c r="AL295" i="38"/>
  <c r="AK295" i="38"/>
  <c r="AJ295" i="38"/>
  <c r="AH295" i="38"/>
  <c r="AG295" i="38"/>
  <c r="AF295" i="38"/>
  <c r="AD295" i="38"/>
  <c r="AC295" i="38"/>
  <c r="AB295" i="38"/>
  <c r="AA295" i="38"/>
  <c r="Z295" i="38"/>
  <c r="Y295" i="38"/>
  <c r="X295" i="38"/>
  <c r="W295" i="38"/>
  <c r="V295" i="38"/>
  <c r="U295" i="38"/>
  <c r="T295" i="38"/>
  <c r="S295" i="38"/>
  <c r="R295" i="38"/>
  <c r="Q295" i="38"/>
  <c r="P295" i="38"/>
  <c r="O295" i="38"/>
  <c r="N295" i="38"/>
  <c r="M295" i="38"/>
  <c r="L295" i="38"/>
  <c r="K295" i="38"/>
  <c r="E295" i="38"/>
  <c r="D295" i="38"/>
  <c r="AP294" i="38"/>
  <c r="AO294" i="38"/>
  <c r="AN294" i="38"/>
  <c r="AL294" i="38"/>
  <c r="AK294" i="38"/>
  <c r="AJ294" i="38"/>
  <c r="AH294" i="38"/>
  <c r="AG294" i="38"/>
  <c r="AF294" i="38"/>
  <c r="AD294" i="38"/>
  <c r="AC294" i="38"/>
  <c r="AB294" i="38"/>
  <c r="AA294" i="38"/>
  <c r="Z294" i="38"/>
  <c r="Y294" i="38"/>
  <c r="X294" i="38"/>
  <c r="W294" i="38"/>
  <c r="V294" i="38"/>
  <c r="U294" i="38"/>
  <c r="T294" i="38"/>
  <c r="S294" i="38"/>
  <c r="R294" i="38"/>
  <c r="Q294" i="38"/>
  <c r="P294" i="38"/>
  <c r="O294" i="38"/>
  <c r="N294" i="38"/>
  <c r="M294" i="38"/>
  <c r="L294" i="38"/>
  <c r="K294" i="38"/>
  <c r="E294" i="38"/>
  <c r="D294" i="38"/>
  <c r="AP293" i="38"/>
  <c r="AO293" i="38"/>
  <c r="AN293" i="38"/>
  <c r="AL293" i="38"/>
  <c r="AK293" i="38"/>
  <c r="AJ293" i="38"/>
  <c r="AH293" i="38"/>
  <c r="AG293" i="38"/>
  <c r="AF293" i="38"/>
  <c r="AD293" i="38"/>
  <c r="AC293" i="38"/>
  <c r="AB293" i="38"/>
  <c r="AA293" i="38"/>
  <c r="Z293" i="38"/>
  <c r="Y293" i="38"/>
  <c r="X293" i="38"/>
  <c r="W293" i="38"/>
  <c r="V293" i="38"/>
  <c r="U293" i="38"/>
  <c r="T293" i="38"/>
  <c r="S293" i="38"/>
  <c r="R293" i="38"/>
  <c r="Q293" i="38"/>
  <c r="P293" i="38"/>
  <c r="O293" i="38"/>
  <c r="N293" i="38"/>
  <c r="M293" i="38"/>
  <c r="L293" i="38"/>
  <c r="K293" i="38"/>
  <c r="E293" i="38"/>
  <c r="D293" i="38"/>
  <c r="AP292" i="38"/>
  <c r="AO292" i="38"/>
  <c r="AN292" i="38"/>
  <c r="AL292" i="38"/>
  <c r="AK292" i="38"/>
  <c r="AJ292" i="38"/>
  <c r="AH292" i="38"/>
  <c r="AG292" i="38"/>
  <c r="AF292" i="38"/>
  <c r="AD292" i="38"/>
  <c r="AC292" i="38"/>
  <c r="AB292" i="38"/>
  <c r="AA292" i="38"/>
  <c r="Z292" i="38"/>
  <c r="Y292" i="38"/>
  <c r="X292" i="38"/>
  <c r="W292" i="38"/>
  <c r="V292" i="38"/>
  <c r="U292" i="38"/>
  <c r="T292" i="38"/>
  <c r="S292" i="38"/>
  <c r="R292" i="38"/>
  <c r="Q292" i="38"/>
  <c r="P292" i="38"/>
  <c r="O292" i="38"/>
  <c r="N292" i="38"/>
  <c r="M292" i="38"/>
  <c r="L292" i="38"/>
  <c r="K292" i="38"/>
  <c r="E292" i="38"/>
  <c r="D292" i="38"/>
  <c r="AP291" i="38"/>
  <c r="AO291" i="38"/>
  <c r="AN291" i="38"/>
  <c r="AL291" i="38"/>
  <c r="AK291" i="38"/>
  <c r="AJ291" i="38"/>
  <c r="AH291" i="38"/>
  <c r="AG291" i="38"/>
  <c r="AF291" i="38"/>
  <c r="AD291" i="38"/>
  <c r="AC291" i="38"/>
  <c r="AB291" i="38"/>
  <c r="AA291" i="38"/>
  <c r="Z291" i="38"/>
  <c r="Y291" i="38"/>
  <c r="X291" i="38"/>
  <c r="W291" i="38"/>
  <c r="V291" i="38"/>
  <c r="U291" i="38"/>
  <c r="T291" i="38"/>
  <c r="S291" i="38"/>
  <c r="R291" i="38"/>
  <c r="Q291" i="38"/>
  <c r="P291" i="38"/>
  <c r="O291" i="38"/>
  <c r="N291" i="38"/>
  <c r="M291" i="38"/>
  <c r="L291" i="38"/>
  <c r="K291" i="38"/>
  <c r="E291" i="38"/>
  <c r="D291" i="38"/>
  <c r="AP290" i="38"/>
  <c r="AO290" i="38"/>
  <c r="AN290" i="38"/>
  <c r="AL290" i="38"/>
  <c r="AK290" i="38"/>
  <c r="AJ290" i="38"/>
  <c r="AH290" i="38"/>
  <c r="AG290" i="38"/>
  <c r="AF290" i="38"/>
  <c r="AD290" i="38"/>
  <c r="AC290" i="38"/>
  <c r="AB290" i="38"/>
  <c r="AA290" i="38"/>
  <c r="Z290" i="38"/>
  <c r="Y290" i="38"/>
  <c r="X290" i="38"/>
  <c r="W290" i="38"/>
  <c r="V290" i="38"/>
  <c r="U290" i="38"/>
  <c r="T290" i="38"/>
  <c r="S290" i="38"/>
  <c r="R290" i="38"/>
  <c r="Q290" i="38"/>
  <c r="P290" i="38"/>
  <c r="O290" i="38"/>
  <c r="N290" i="38"/>
  <c r="M290" i="38"/>
  <c r="L290" i="38"/>
  <c r="K290" i="38"/>
  <c r="E290" i="38"/>
  <c r="D290" i="38"/>
  <c r="AP289" i="38"/>
  <c r="AO289" i="38"/>
  <c r="AN289" i="38"/>
  <c r="AL289" i="38"/>
  <c r="AK289" i="38"/>
  <c r="AJ289" i="38"/>
  <c r="AH289" i="38"/>
  <c r="AG289" i="38"/>
  <c r="AF289" i="38"/>
  <c r="AD289" i="38"/>
  <c r="AC289" i="38"/>
  <c r="AB289" i="38"/>
  <c r="AA289" i="38"/>
  <c r="Z289" i="38"/>
  <c r="Y289" i="38"/>
  <c r="X289" i="38"/>
  <c r="W289" i="38"/>
  <c r="V289" i="38"/>
  <c r="U289" i="38"/>
  <c r="T289" i="38"/>
  <c r="S289" i="38"/>
  <c r="R289" i="38"/>
  <c r="Q289" i="38"/>
  <c r="P289" i="38"/>
  <c r="O289" i="38"/>
  <c r="N289" i="38"/>
  <c r="M289" i="38"/>
  <c r="L289" i="38"/>
  <c r="K289" i="38"/>
  <c r="E289" i="38"/>
  <c r="D289" i="38"/>
  <c r="AP288" i="38"/>
  <c r="AO288" i="38"/>
  <c r="AN288" i="38"/>
  <c r="AL288" i="38"/>
  <c r="AK288" i="38"/>
  <c r="AJ288" i="38"/>
  <c r="AH288" i="38"/>
  <c r="AG288" i="38"/>
  <c r="AF288" i="38"/>
  <c r="AD288" i="38"/>
  <c r="AC288" i="38"/>
  <c r="AB288" i="38"/>
  <c r="AA288" i="38"/>
  <c r="Z288" i="38"/>
  <c r="Y288" i="38"/>
  <c r="X288" i="38"/>
  <c r="W288" i="38"/>
  <c r="V288" i="38"/>
  <c r="U288" i="38"/>
  <c r="T288" i="38"/>
  <c r="S288" i="38"/>
  <c r="R288" i="38"/>
  <c r="Q288" i="38"/>
  <c r="P288" i="38"/>
  <c r="O288" i="38"/>
  <c r="N288" i="38"/>
  <c r="M288" i="38"/>
  <c r="L288" i="38"/>
  <c r="K288" i="38"/>
  <c r="E288" i="38"/>
  <c r="D288" i="38"/>
  <c r="AP287" i="38"/>
  <c r="AO287" i="38"/>
  <c r="AN287" i="38"/>
  <c r="AL287" i="38"/>
  <c r="AK287" i="38"/>
  <c r="AJ287" i="38"/>
  <c r="AH287" i="38"/>
  <c r="AG287" i="38"/>
  <c r="AF287" i="38"/>
  <c r="AD287" i="38"/>
  <c r="AC287" i="38"/>
  <c r="AB287" i="38"/>
  <c r="AA287" i="38"/>
  <c r="Z287" i="38"/>
  <c r="Y287" i="38"/>
  <c r="X287" i="38"/>
  <c r="W287" i="38"/>
  <c r="V287" i="38"/>
  <c r="U287" i="38"/>
  <c r="T287" i="38"/>
  <c r="S287" i="38"/>
  <c r="R287" i="38"/>
  <c r="Q287" i="38"/>
  <c r="P287" i="38"/>
  <c r="O287" i="38"/>
  <c r="N287" i="38"/>
  <c r="M287" i="38"/>
  <c r="L287" i="38"/>
  <c r="K287" i="38"/>
  <c r="E287" i="38"/>
  <c r="D287" i="38"/>
  <c r="AP286" i="38"/>
  <c r="AO286" i="38"/>
  <c r="AN286" i="38"/>
  <c r="AL286" i="38"/>
  <c r="AK286" i="38"/>
  <c r="AJ286" i="38"/>
  <c r="AH286" i="38"/>
  <c r="AG286" i="38"/>
  <c r="AF286" i="38"/>
  <c r="AD286" i="38"/>
  <c r="AC286" i="38"/>
  <c r="AB286" i="38"/>
  <c r="AA286" i="38"/>
  <c r="Z286" i="38"/>
  <c r="Y286" i="38"/>
  <c r="X286" i="38"/>
  <c r="W286" i="38"/>
  <c r="V286" i="38"/>
  <c r="U286" i="38"/>
  <c r="T286" i="38"/>
  <c r="S286" i="38"/>
  <c r="R286" i="38"/>
  <c r="Q286" i="38"/>
  <c r="P286" i="38"/>
  <c r="O286" i="38"/>
  <c r="N286" i="38"/>
  <c r="M286" i="38"/>
  <c r="L286" i="38"/>
  <c r="K286" i="38"/>
  <c r="E286" i="38"/>
  <c r="D286" i="38"/>
  <c r="AP285" i="38"/>
  <c r="AO285" i="38"/>
  <c r="AN285" i="38"/>
  <c r="AL285" i="38"/>
  <c r="AK285" i="38"/>
  <c r="AJ285" i="38"/>
  <c r="AH285" i="38"/>
  <c r="AG285" i="38"/>
  <c r="AF285" i="38"/>
  <c r="AD285" i="38"/>
  <c r="AC285" i="38"/>
  <c r="AB285" i="38"/>
  <c r="AA285" i="38"/>
  <c r="Z285" i="38"/>
  <c r="Y285" i="38"/>
  <c r="X285" i="38"/>
  <c r="W285" i="38"/>
  <c r="V285" i="38"/>
  <c r="U285" i="38"/>
  <c r="T285" i="38"/>
  <c r="S285" i="38"/>
  <c r="R285" i="38"/>
  <c r="Q285" i="38"/>
  <c r="P285" i="38"/>
  <c r="O285" i="38"/>
  <c r="N285" i="38"/>
  <c r="M285" i="38"/>
  <c r="L285" i="38"/>
  <c r="K285" i="38"/>
  <c r="E285" i="38"/>
  <c r="D285" i="38"/>
  <c r="AP284" i="38"/>
  <c r="AO284" i="38"/>
  <c r="AN284" i="38"/>
  <c r="AL284" i="38"/>
  <c r="AK284" i="38"/>
  <c r="AJ284" i="38"/>
  <c r="AH284" i="38"/>
  <c r="AG284" i="38"/>
  <c r="AF284" i="38"/>
  <c r="AD284" i="38"/>
  <c r="AC284" i="38"/>
  <c r="AB284" i="38"/>
  <c r="AA284" i="38"/>
  <c r="Z284" i="38"/>
  <c r="Y284" i="38"/>
  <c r="X284" i="38"/>
  <c r="W284" i="38"/>
  <c r="V284" i="38"/>
  <c r="U284" i="38"/>
  <c r="T284" i="38"/>
  <c r="S284" i="38"/>
  <c r="R284" i="38"/>
  <c r="Q284" i="38"/>
  <c r="P284" i="38"/>
  <c r="O284" i="38"/>
  <c r="N284" i="38"/>
  <c r="M284" i="38"/>
  <c r="L284" i="38"/>
  <c r="K284" i="38"/>
  <c r="E284" i="38"/>
  <c r="D284" i="38"/>
  <c r="AP283" i="38"/>
  <c r="AO283" i="38"/>
  <c r="AN283" i="38"/>
  <c r="AL283" i="38"/>
  <c r="AK283" i="38"/>
  <c r="AJ283" i="38"/>
  <c r="AH283" i="38"/>
  <c r="AG283" i="38"/>
  <c r="AF283" i="38"/>
  <c r="AD283" i="38"/>
  <c r="AC283" i="38"/>
  <c r="AB283" i="38"/>
  <c r="AA283" i="38"/>
  <c r="Z283" i="38"/>
  <c r="Y283" i="38"/>
  <c r="X283" i="38"/>
  <c r="W283" i="38"/>
  <c r="V283" i="38"/>
  <c r="U283" i="38"/>
  <c r="T283" i="38"/>
  <c r="S283" i="38"/>
  <c r="R283" i="38"/>
  <c r="Q283" i="38"/>
  <c r="P283" i="38"/>
  <c r="O283" i="38"/>
  <c r="N283" i="38"/>
  <c r="M283" i="38"/>
  <c r="L283" i="38"/>
  <c r="K283" i="38"/>
  <c r="E283" i="38"/>
  <c r="D283" i="38"/>
  <c r="AP282" i="38"/>
  <c r="AO282" i="38"/>
  <c r="AN282" i="38"/>
  <c r="AL282" i="38"/>
  <c r="AK282" i="38"/>
  <c r="AJ282" i="38"/>
  <c r="AH282" i="38"/>
  <c r="AG282" i="38"/>
  <c r="AF282" i="38"/>
  <c r="AD282" i="38"/>
  <c r="AC282" i="38"/>
  <c r="AB282" i="38"/>
  <c r="AA282" i="38"/>
  <c r="Z282" i="38"/>
  <c r="Y282" i="38"/>
  <c r="X282" i="38"/>
  <c r="W282" i="38"/>
  <c r="V282" i="38"/>
  <c r="U282" i="38"/>
  <c r="T282" i="38"/>
  <c r="S282" i="38"/>
  <c r="R282" i="38"/>
  <c r="Q282" i="38"/>
  <c r="P282" i="38"/>
  <c r="O282" i="38"/>
  <c r="N282" i="38"/>
  <c r="M282" i="38"/>
  <c r="L282" i="38"/>
  <c r="K282" i="38"/>
  <c r="E282" i="38"/>
  <c r="D282" i="38"/>
  <c r="AP281" i="38"/>
  <c r="AO281" i="38"/>
  <c r="AN281" i="38"/>
  <c r="AL281" i="38"/>
  <c r="AK281" i="38"/>
  <c r="AJ281" i="38"/>
  <c r="AH281" i="38"/>
  <c r="AG281" i="38"/>
  <c r="AF281" i="38"/>
  <c r="AD281" i="38"/>
  <c r="AC281" i="38"/>
  <c r="AB281" i="38"/>
  <c r="AA281" i="38"/>
  <c r="Z281" i="38"/>
  <c r="Y281" i="38"/>
  <c r="X281" i="38"/>
  <c r="W281" i="38"/>
  <c r="V281" i="38"/>
  <c r="U281" i="38"/>
  <c r="T281" i="38"/>
  <c r="S281" i="38"/>
  <c r="R281" i="38"/>
  <c r="Q281" i="38"/>
  <c r="P281" i="38"/>
  <c r="O281" i="38"/>
  <c r="N281" i="38"/>
  <c r="M281" i="38"/>
  <c r="L281" i="38"/>
  <c r="K281" i="38"/>
  <c r="E281" i="38"/>
  <c r="D281" i="38"/>
  <c r="AP280" i="38"/>
  <c r="AO280" i="38"/>
  <c r="AN280" i="38"/>
  <c r="AL280" i="38"/>
  <c r="AK280" i="38"/>
  <c r="AJ280" i="38"/>
  <c r="AH280" i="38"/>
  <c r="AG280" i="38"/>
  <c r="AF280" i="38"/>
  <c r="AD280" i="38"/>
  <c r="AC280" i="38"/>
  <c r="AB280" i="38"/>
  <c r="AA280" i="38"/>
  <c r="Z280" i="38"/>
  <c r="Y280" i="38"/>
  <c r="X280" i="38"/>
  <c r="W280" i="38"/>
  <c r="V280" i="38"/>
  <c r="U280" i="38"/>
  <c r="T280" i="38"/>
  <c r="S280" i="38"/>
  <c r="R280" i="38"/>
  <c r="Q280" i="38"/>
  <c r="P280" i="38"/>
  <c r="O280" i="38"/>
  <c r="N280" i="38"/>
  <c r="M280" i="38"/>
  <c r="L280" i="38"/>
  <c r="K280" i="38"/>
  <c r="E280" i="38"/>
  <c r="D280" i="38"/>
  <c r="AP279" i="38"/>
  <c r="AO279" i="38"/>
  <c r="AN279" i="38"/>
  <c r="AL279" i="38"/>
  <c r="AK279" i="38"/>
  <c r="AJ279" i="38"/>
  <c r="AH279" i="38"/>
  <c r="AG279" i="38"/>
  <c r="AF279" i="38"/>
  <c r="AD279" i="38"/>
  <c r="AC279" i="38"/>
  <c r="AB279" i="38"/>
  <c r="AA279" i="38"/>
  <c r="Z279" i="38"/>
  <c r="Y279" i="38"/>
  <c r="X279" i="38"/>
  <c r="W279" i="38"/>
  <c r="V279" i="38"/>
  <c r="U279" i="38"/>
  <c r="T279" i="38"/>
  <c r="S279" i="38"/>
  <c r="R279" i="38"/>
  <c r="Q279" i="38"/>
  <c r="P279" i="38"/>
  <c r="O279" i="38"/>
  <c r="N279" i="38"/>
  <c r="M279" i="38"/>
  <c r="L279" i="38"/>
  <c r="K279" i="38"/>
  <c r="E279" i="38"/>
  <c r="D279" i="38"/>
  <c r="AP278" i="38"/>
  <c r="AO278" i="38"/>
  <c r="AN278" i="38"/>
  <c r="AL278" i="38"/>
  <c r="AK278" i="38"/>
  <c r="AJ278" i="38"/>
  <c r="AH278" i="38"/>
  <c r="AG278" i="38"/>
  <c r="AF278" i="38"/>
  <c r="AD278" i="38"/>
  <c r="AC278" i="38"/>
  <c r="AB278" i="38"/>
  <c r="AA278" i="38"/>
  <c r="Z278" i="38"/>
  <c r="Y278" i="38"/>
  <c r="X278" i="38"/>
  <c r="W278" i="38"/>
  <c r="V278" i="38"/>
  <c r="U278" i="38"/>
  <c r="T278" i="38"/>
  <c r="S278" i="38"/>
  <c r="R278" i="38"/>
  <c r="Q278" i="38"/>
  <c r="P278" i="38"/>
  <c r="O278" i="38"/>
  <c r="N278" i="38"/>
  <c r="M278" i="38"/>
  <c r="L278" i="38"/>
  <c r="K278" i="38"/>
  <c r="E278" i="38"/>
  <c r="D278" i="38"/>
  <c r="AP277" i="38"/>
  <c r="AO277" i="38"/>
  <c r="AN277" i="38"/>
  <c r="AL277" i="38"/>
  <c r="AK277" i="38"/>
  <c r="AJ277" i="38"/>
  <c r="AH277" i="38"/>
  <c r="AG277" i="38"/>
  <c r="AF277" i="38"/>
  <c r="AD277" i="38"/>
  <c r="AC277" i="38"/>
  <c r="AB277" i="38"/>
  <c r="AA277" i="38"/>
  <c r="Z277" i="38"/>
  <c r="Y277" i="38"/>
  <c r="X277" i="38"/>
  <c r="W277" i="38"/>
  <c r="V277" i="38"/>
  <c r="U277" i="38"/>
  <c r="T277" i="38"/>
  <c r="S277" i="38"/>
  <c r="R277" i="38"/>
  <c r="Q277" i="38"/>
  <c r="P277" i="38"/>
  <c r="O277" i="38"/>
  <c r="N277" i="38"/>
  <c r="M277" i="38"/>
  <c r="L277" i="38"/>
  <c r="K277" i="38"/>
  <c r="E277" i="38"/>
  <c r="D277" i="38"/>
  <c r="AP276" i="38"/>
  <c r="AO276" i="38"/>
  <c r="AN276" i="38"/>
  <c r="AL276" i="38"/>
  <c r="AK276" i="38"/>
  <c r="AJ276" i="38"/>
  <c r="AH276" i="38"/>
  <c r="AG276" i="38"/>
  <c r="AF276" i="38"/>
  <c r="AD276" i="38"/>
  <c r="AC276" i="38"/>
  <c r="AB276" i="38"/>
  <c r="AA276" i="38"/>
  <c r="Z276" i="38"/>
  <c r="Y276" i="38"/>
  <c r="X276" i="38"/>
  <c r="W276" i="38"/>
  <c r="V276" i="38"/>
  <c r="U276" i="38"/>
  <c r="T276" i="38"/>
  <c r="S276" i="38"/>
  <c r="R276" i="38"/>
  <c r="Q276" i="38"/>
  <c r="P276" i="38"/>
  <c r="O276" i="38"/>
  <c r="N276" i="38"/>
  <c r="M276" i="38"/>
  <c r="L276" i="38"/>
  <c r="K276" i="38"/>
  <c r="E276" i="38"/>
  <c r="D276" i="38"/>
  <c r="AP275" i="38"/>
  <c r="AO275" i="38"/>
  <c r="AN275" i="38"/>
  <c r="AL275" i="38"/>
  <c r="AK275" i="38"/>
  <c r="AJ275" i="38"/>
  <c r="AH275" i="38"/>
  <c r="AG275" i="38"/>
  <c r="AF275" i="38"/>
  <c r="AD275" i="38"/>
  <c r="AC275" i="38"/>
  <c r="AB275" i="38"/>
  <c r="AA275" i="38"/>
  <c r="Z275" i="38"/>
  <c r="Y275" i="38"/>
  <c r="X275" i="38"/>
  <c r="W275" i="38"/>
  <c r="V275" i="38"/>
  <c r="U275" i="38"/>
  <c r="T275" i="38"/>
  <c r="S275" i="38"/>
  <c r="R275" i="38"/>
  <c r="Q275" i="38"/>
  <c r="P275" i="38"/>
  <c r="O275" i="38"/>
  <c r="N275" i="38"/>
  <c r="M275" i="38"/>
  <c r="L275" i="38"/>
  <c r="K275" i="38"/>
  <c r="E275" i="38"/>
  <c r="D275" i="38"/>
  <c r="AP274" i="38"/>
  <c r="AO274" i="38"/>
  <c r="AN274" i="38"/>
  <c r="AL274" i="38"/>
  <c r="AK274" i="38"/>
  <c r="AJ274" i="38"/>
  <c r="AH274" i="38"/>
  <c r="AG274" i="38"/>
  <c r="AF274" i="38"/>
  <c r="AD274" i="38"/>
  <c r="AC274" i="38"/>
  <c r="AB274" i="38"/>
  <c r="AA274" i="38"/>
  <c r="Z274" i="38"/>
  <c r="Y274" i="38"/>
  <c r="X274" i="38"/>
  <c r="W274" i="38"/>
  <c r="V274" i="38"/>
  <c r="U274" i="38"/>
  <c r="T274" i="38"/>
  <c r="S274" i="38"/>
  <c r="R274" i="38"/>
  <c r="Q274" i="38"/>
  <c r="P274" i="38"/>
  <c r="O274" i="38"/>
  <c r="N274" i="38"/>
  <c r="M274" i="38"/>
  <c r="L274" i="38"/>
  <c r="K274" i="38"/>
  <c r="E274" i="38"/>
  <c r="D274" i="38"/>
  <c r="AP273" i="38"/>
  <c r="AO273" i="38"/>
  <c r="AN273" i="38"/>
  <c r="AL273" i="38"/>
  <c r="AK273" i="38"/>
  <c r="AJ273" i="38"/>
  <c r="AH273" i="38"/>
  <c r="AG273" i="38"/>
  <c r="AF273" i="38"/>
  <c r="AD273" i="38"/>
  <c r="AC273" i="38"/>
  <c r="AB273" i="38"/>
  <c r="AA273" i="38"/>
  <c r="Z273" i="38"/>
  <c r="Y273" i="38"/>
  <c r="X273" i="38"/>
  <c r="W273" i="38"/>
  <c r="V273" i="38"/>
  <c r="U273" i="38"/>
  <c r="T273" i="38"/>
  <c r="S273" i="38"/>
  <c r="R273" i="38"/>
  <c r="Q273" i="38"/>
  <c r="P273" i="38"/>
  <c r="O273" i="38"/>
  <c r="N273" i="38"/>
  <c r="M273" i="38"/>
  <c r="L273" i="38"/>
  <c r="K273" i="38"/>
  <c r="E273" i="38"/>
  <c r="D273" i="38"/>
  <c r="AP272" i="38"/>
  <c r="AO272" i="38"/>
  <c r="AN272" i="38"/>
  <c r="AL272" i="38"/>
  <c r="AK272" i="38"/>
  <c r="AJ272" i="38"/>
  <c r="AH272" i="38"/>
  <c r="AG272" i="38"/>
  <c r="AF272" i="38"/>
  <c r="AD272" i="38"/>
  <c r="AC272" i="38"/>
  <c r="AB272" i="38"/>
  <c r="AA272" i="38"/>
  <c r="Z272" i="38"/>
  <c r="Y272" i="38"/>
  <c r="X272" i="38"/>
  <c r="W272" i="38"/>
  <c r="V272" i="38"/>
  <c r="U272" i="38"/>
  <c r="T272" i="38"/>
  <c r="S272" i="38"/>
  <c r="R272" i="38"/>
  <c r="Q272" i="38"/>
  <c r="P272" i="38"/>
  <c r="O272" i="38"/>
  <c r="N272" i="38"/>
  <c r="M272" i="38"/>
  <c r="L272" i="38"/>
  <c r="K272" i="38"/>
  <c r="E272" i="38"/>
  <c r="D272" i="38"/>
  <c r="AP271" i="38"/>
  <c r="AO271" i="38"/>
  <c r="AN271" i="38"/>
  <c r="AL271" i="38"/>
  <c r="AK271" i="38"/>
  <c r="AJ271" i="38"/>
  <c r="AH271" i="38"/>
  <c r="AG271" i="38"/>
  <c r="AF271" i="38"/>
  <c r="AD271" i="38"/>
  <c r="AC271" i="38"/>
  <c r="AB271" i="38"/>
  <c r="AA271" i="38"/>
  <c r="Z271" i="38"/>
  <c r="Y271" i="38"/>
  <c r="X271" i="38"/>
  <c r="W271" i="38"/>
  <c r="V271" i="38"/>
  <c r="U271" i="38"/>
  <c r="T271" i="38"/>
  <c r="S271" i="38"/>
  <c r="R271" i="38"/>
  <c r="Q271" i="38"/>
  <c r="P271" i="38"/>
  <c r="O271" i="38"/>
  <c r="N271" i="38"/>
  <c r="M271" i="38"/>
  <c r="L271" i="38"/>
  <c r="K271" i="38"/>
  <c r="E271" i="38"/>
  <c r="D271" i="38"/>
  <c r="AP270" i="38"/>
  <c r="AO270" i="38"/>
  <c r="AN270" i="38"/>
  <c r="AL270" i="38"/>
  <c r="AK270" i="38"/>
  <c r="AJ270" i="38"/>
  <c r="AH270" i="38"/>
  <c r="AG270" i="38"/>
  <c r="AF270" i="38"/>
  <c r="AD270" i="38"/>
  <c r="AC270" i="38"/>
  <c r="AB270" i="38"/>
  <c r="AA270" i="38"/>
  <c r="Z270" i="38"/>
  <c r="Y270" i="38"/>
  <c r="X270" i="38"/>
  <c r="W270" i="38"/>
  <c r="V270" i="38"/>
  <c r="U270" i="38"/>
  <c r="T270" i="38"/>
  <c r="S270" i="38"/>
  <c r="R270" i="38"/>
  <c r="Q270" i="38"/>
  <c r="P270" i="38"/>
  <c r="O270" i="38"/>
  <c r="N270" i="38"/>
  <c r="M270" i="38"/>
  <c r="L270" i="38"/>
  <c r="K270" i="38"/>
  <c r="E270" i="38"/>
  <c r="D270" i="38"/>
  <c r="AP269" i="38"/>
  <c r="AO269" i="38"/>
  <c r="AN269" i="38"/>
  <c r="AL269" i="38"/>
  <c r="AK269" i="38"/>
  <c r="AJ269" i="38"/>
  <c r="AH269" i="38"/>
  <c r="AG269" i="38"/>
  <c r="AF269" i="38"/>
  <c r="AD269" i="38"/>
  <c r="AC269" i="38"/>
  <c r="AB269" i="38"/>
  <c r="AA269" i="38"/>
  <c r="Z269" i="38"/>
  <c r="Y269" i="38"/>
  <c r="X269" i="38"/>
  <c r="W269" i="38"/>
  <c r="V269" i="38"/>
  <c r="U269" i="38"/>
  <c r="T269" i="38"/>
  <c r="S269" i="38"/>
  <c r="R269" i="38"/>
  <c r="Q269" i="38"/>
  <c r="P269" i="38"/>
  <c r="O269" i="38"/>
  <c r="N269" i="38"/>
  <c r="M269" i="38"/>
  <c r="L269" i="38"/>
  <c r="K269" i="38"/>
  <c r="E269" i="38"/>
  <c r="D269" i="38"/>
  <c r="AP268" i="38"/>
  <c r="AO268" i="38"/>
  <c r="AN268" i="38"/>
  <c r="AL268" i="38"/>
  <c r="AK268" i="38"/>
  <c r="AJ268" i="38"/>
  <c r="AH268" i="38"/>
  <c r="AG268" i="38"/>
  <c r="AF268" i="38"/>
  <c r="AD268" i="38"/>
  <c r="AC268" i="38"/>
  <c r="AB268" i="38"/>
  <c r="AA268" i="38"/>
  <c r="Z268" i="38"/>
  <c r="Y268" i="38"/>
  <c r="X268" i="38"/>
  <c r="W268" i="38"/>
  <c r="V268" i="38"/>
  <c r="U268" i="38"/>
  <c r="T268" i="38"/>
  <c r="S268" i="38"/>
  <c r="R268" i="38"/>
  <c r="Q268" i="38"/>
  <c r="P268" i="38"/>
  <c r="O268" i="38"/>
  <c r="N268" i="38"/>
  <c r="M268" i="38"/>
  <c r="L268" i="38"/>
  <c r="K268" i="38"/>
  <c r="E268" i="38"/>
  <c r="D268" i="38"/>
  <c r="I267" i="38"/>
  <c r="G267" i="38"/>
  <c r="AP266" i="38"/>
  <c r="AO266" i="38"/>
  <c r="AN266" i="38"/>
  <c r="AL266" i="38"/>
  <c r="AK266" i="38"/>
  <c r="AJ266" i="38"/>
  <c r="AH266" i="38"/>
  <c r="AG266" i="38"/>
  <c r="AF266" i="38"/>
  <c r="AD266" i="38"/>
  <c r="AC266" i="38"/>
  <c r="AB266" i="38"/>
  <c r="AA266" i="38"/>
  <c r="Z266" i="38"/>
  <c r="Y266" i="38"/>
  <c r="X266" i="38"/>
  <c r="W266" i="38"/>
  <c r="V266" i="38"/>
  <c r="U266" i="38"/>
  <c r="T266" i="38"/>
  <c r="S266" i="38"/>
  <c r="R266" i="38"/>
  <c r="Q266" i="38"/>
  <c r="P266" i="38"/>
  <c r="O266" i="38"/>
  <c r="N266" i="38"/>
  <c r="M266" i="38"/>
  <c r="L266" i="38"/>
  <c r="K266" i="38"/>
  <c r="E266" i="38"/>
  <c r="D266" i="38"/>
  <c r="AP265" i="38"/>
  <c r="AO265" i="38"/>
  <c r="AN265" i="38"/>
  <c r="AL265" i="38"/>
  <c r="AK265" i="38"/>
  <c r="AJ265" i="38"/>
  <c r="AH265" i="38"/>
  <c r="AG265" i="38"/>
  <c r="AF265" i="38"/>
  <c r="AD265" i="38"/>
  <c r="AC265" i="38"/>
  <c r="AB265" i="38"/>
  <c r="AA265" i="38"/>
  <c r="Z265" i="38"/>
  <c r="Y265" i="38"/>
  <c r="X265" i="38"/>
  <c r="W265" i="38"/>
  <c r="V265" i="38"/>
  <c r="U265" i="38"/>
  <c r="T265" i="38"/>
  <c r="S265" i="38"/>
  <c r="R265" i="38"/>
  <c r="Q265" i="38"/>
  <c r="P265" i="38"/>
  <c r="O265" i="38"/>
  <c r="N265" i="38"/>
  <c r="M265" i="38"/>
  <c r="L265" i="38"/>
  <c r="K265" i="38"/>
  <c r="E265" i="38"/>
  <c r="D265" i="38"/>
  <c r="AP264" i="38"/>
  <c r="AO264" i="38"/>
  <c r="AN264" i="38"/>
  <c r="AL264" i="38"/>
  <c r="AK264" i="38"/>
  <c r="AJ264" i="38"/>
  <c r="AH264" i="38"/>
  <c r="AG264" i="38"/>
  <c r="AF264" i="38"/>
  <c r="AD264" i="38"/>
  <c r="AC264" i="38"/>
  <c r="AB264" i="38"/>
  <c r="AA264" i="38"/>
  <c r="Z264" i="38"/>
  <c r="Y264" i="38"/>
  <c r="X264" i="38"/>
  <c r="W264" i="38"/>
  <c r="V264" i="38"/>
  <c r="U264" i="38"/>
  <c r="T264" i="38"/>
  <c r="S264" i="38"/>
  <c r="R264" i="38"/>
  <c r="Q264" i="38"/>
  <c r="P264" i="38"/>
  <c r="O264" i="38"/>
  <c r="N264" i="38"/>
  <c r="M264" i="38"/>
  <c r="L264" i="38"/>
  <c r="K264" i="38"/>
  <c r="E264" i="38"/>
  <c r="D264" i="38"/>
  <c r="AP263" i="38"/>
  <c r="AO263" i="38"/>
  <c r="AN263" i="38"/>
  <c r="AL263" i="38"/>
  <c r="AK263" i="38"/>
  <c r="AJ263" i="38"/>
  <c r="AH263" i="38"/>
  <c r="AG263" i="38"/>
  <c r="AF263" i="38"/>
  <c r="AD263" i="38"/>
  <c r="AC263" i="38"/>
  <c r="AB263" i="38"/>
  <c r="AA263" i="38"/>
  <c r="Z263" i="38"/>
  <c r="Y263" i="38"/>
  <c r="X263" i="38"/>
  <c r="W263" i="38"/>
  <c r="V263" i="38"/>
  <c r="U263" i="38"/>
  <c r="T263" i="38"/>
  <c r="S263" i="38"/>
  <c r="R263" i="38"/>
  <c r="Q263" i="38"/>
  <c r="P263" i="38"/>
  <c r="O263" i="38"/>
  <c r="N263" i="38"/>
  <c r="M263" i="38"/>
  <c r="L263" i="38"/>
  <c r="K263" i="38"/>
  <c r="E263" i="38"/>
  <c r="D263" i="38"/>
  <c r="AP262" i="38"/>
  <c r="AO262" i="38"/>
  <c r="AN262" i="38"/>
  <c r="AL262" i="38"/>
  <c r="AK262" i="38"/>
  <c r="AJ262" i="38"/>
  <c r="AH262" i="38"/>
  <c r="AG262" i="38"/>
  <c r="AF262" i="38"/>
  <c r="AD262" i="38"/>
  <c r="AC262" i="38"/>
  <c r="AB262" i="38"/>
  <c r="AA262" i="38"/>
  <c r="Z262" i="38"/>
  <c r="Y262" i="38"/>
  <c r="X262" i="38"/>
  <c r="W262" i="38"/>
  <c r="V262" i="38"/>
  <c r="U262" i="38"/>
  <c r="T262" i="38"/>
  <c r="S262" i="38"/>
  <c r="R262" i="38"/>
  <c r="Q262" i="38"/>
  <c r="P262" i="38"/>
  <c r="O262" i="38"/>
  <c r="N262" i="38"/>
  <c r="M262" i="38"/>
  <c r="L262" i="38"/>
  <c r="K262" i="38"/>
  <c r="E262" i="38"/>
  <c r="D262" i="38"/>
  <c r="AP261" i="38"/>
  <c r="AO261" i="38"/>
  <c r="AN261" i="38"/>
  <c r="AL261" i="38"/>
  <c r="AK261" i="38"/>
  <c r="AJ261" i="38"/>
  <c r="AH261" i="38"/>
  <c r="AG261" i="38"/>
  <c r="AF261" i="38"/>
  <c r="AD261" i="38"/>
  <c r="AC261" i="38"/>
  <c r="AB261" i="38"/>
  <c r="AA261" i="38"/>
  <c r="Z261" i="38"/>
  <c r="Y261" i="38"/>
  <c r="X261" i="38"/>
  <c r="W261" i="38"/>
  <c r="V261" i="38"/>
  <c r="U261" i="38"/>
  <c r="T261" i="38"/>
  <c r="S261" i="38"/>
  <c r="R261" i="38"/>
  <c r="Q261" i="38"/>
  <c r="P261" i="38"/>
  <c r="O261" i="38"/>
  <c r="N261" i="38"/>
  <c r="M261" i="38"/>
  <c r="L261" i="38"/>
  <c r="K261" i="38"/>
  <c r="E261" i="38"/>
  <c r="D261" i="38"/>
  <c r="I260" i="38"/>
  <c r="G260" i="38"/>
  <c r="AP259" i="38"/>
  <c r="AO259" i="38"/>
  <c r="AN259" i="38"/>
  <c r="AL259" i="38"/>
  <c r="AK259" i="38"/>
  <c r="AJ259" i="38"/>
  <c r="AH259" i="38"/>
  <c r="AG259" i="38"/>
  <c r="AF259" i="38"/>
  <c r="AD259" i="38"/>
  <c r="AC259" i="38"/>
  <c r="AB259" i="38"/>
  <c r="AA259" i="38"/>
  <c r="Z259" i="38"/>
  <c r="Y259" i="38"/>
  <c r="X259" i="38"/>
  <c r="W259" i="38"/>
  <c r="V259" i="38"/>
  <c r="U259" i="38"/>
  <c r="T259" i="38"/>
  <c r="S259" i="38"/>
  <c r="R259" i="38"/>
  <c r="Q259" i="38"/>
  <c r="P259" i="38"/>
  <c r="O259" i="38"/>
  <c r="N259" i="38"/>
  <c r="M259" i="38"/>
  <c r="L259" i="38"/>
  <c r="K259" i="38"/>
  <c r="E259" i="38"/>
  <c r="D259" i="38"/>
  <c r="AP258" i="38"/>
  <c r="AO258" i="38"/>
  <c r="AN258" i="38"/>
  <c r="AL258" i="38"/>
  <c r="AK258" i="38"/>
  <c r="AJ258" i="38"/>
  <c r="AH258" i="38"/>
  <c r="AG258" i="38"/>
  <c r="AF258" i="38"/>
  <c r="AD258" i="38"/>
  <c r="AC258" i="38"/>
  <c r="AB258" i="38"/>
  <c r="AA258" i="38"/>
  <c r="Z258" i="38"/>
  <c r="Y258" i="38"/>
  <c r="X258" i="38"/>
  <c r="W258" i="38"/>
  <c r="V258" i="38"/>
  <c r="U258" i="38"/>
  <c r="T258" i="38"/>
  <c r="S258" i="38"/>
  <c r="R258" i="38"/>
  <c r="Q258" i="38"/>
  <c r="P258" i="38"/>
  <c r="O258" i="38"/>
  <c r="N258" i="38"/>
  <c r="M258" i="38"/>
  <c r="L258" i="38"/>
  <c r="K258" i="38"/>
  <c r="E258" i="38"/>
  <c r="D258" i="38"/>
  <c r="AP257" i="38"/>
  <c r="AO257" i="38"/>
  <c r="AN257" i="38"/>
  <c r="AL257" i="38"/>
  <c r="AK257" i="38"/>
  <c r="AJ257" i="38"/>
  <c r="AH257" i="38"/>
  <c r="AG257" i="38"/>
  <c r="AF257" i="38"/>
  <c r="AD257" i="38"/>
  <c r="AC257" i="38"/>
  <c r="AB257" i="38"/>
  <c r="AA257" i="38"/>
  <c r="Z257" i="38"/>
  <c r="Y257" i="38"/>
  <c r="X257" i="38"/>
  <c r="W257" i="38"/>
  <c r="V257" i="38"/>
  <c r="U257" i="38"/>
  <c r="T257" i="38"/>
  <c r="S257" i="38"/>
  <c r="R257" i="38"/>
  <c r="Q257" i="38"/>
  <c r="P257" i="38"/>
  <c r="O257" i="38"/>
  <c r="N257" i="38"/>
  <c r="M257" i="38"/>
  <c r="L257" i="38"/>
  <c r="K257" i="38"/>
  <c r="E257" i="38"/>
  <c r="D257" i="38"/>
  <c r="AP256" i="38"/>
  <c r="AO256" i="38"/>
  <c r="AN256" i="38"/>
  <c r="AL256" i="38"/>
  <c r="AK256" i="38"/>
  <c r="AJ256" i="38"/>
  <c r="AH256" i="38"/>
  <c r="AG256" i="38"/>
  <c r="AF256" i="38"/>
  <c r="AD256" i="38"/>
  <c r="AC256" i="38"/>
  <c r="AB256" i="38"/>
  <c r="AA256" i="38"/>
  <c r="Z256" i="38"/>
  <c r="Y256" i="38"/>
  <c r="X256" i="38"/>
  <c r="W256" i="38"/>
  <c r="V256" i="38"/>
  <c r="U256" i="38"/>
  <c r="T256" i="38"/>
  <c r="S256" i="38"/>
  <c r="R256" i="38"/>
  <c r="Q256" i="38"/>
  <c r="P256" i="38"/>
  <c r="O256" i="38"/>
  <c r="N256" i="38"/>
  <c r="M256" i="38"/>
  <c r="L256" i="38"/>
  <c r="K256" i="38"/>
  <c r="E256" i="38"/>
  <c r="D256" i="38"/>
  <c r="AP255" i="38"/>
  <c r="AO255" i="38"/>
  <c r="AN255" i="38"/>
  <c r="AL255" i="38"/>
  <c r="AK255" i="38"/>
  <c r="AJ255" i="38"/>
  <c r="AH255" i="38"/>
  <c r="AG255" i="38"/>
  <c r="AF255" i="38"/>
  <c r="AD255" i="38"/>
  <c r="AC255" i="38"/>
  <c r="AB255" i="38"/>
  <c r="AA255" i="38"/>
  <c r="Z255" i="38"/>
  <c r="Y255" i="38"/>
  <c r="X255" i="38"/>
  <c r="W255" i="38"/>
  <c r="V255" i="38"/>
  <c r="U255" i="38"/>
  <c r="T255" i="38"/>
  <c r="S255" i="38"/>
  <c r="R255" i="38"/>
  <c r="Q255" i="38"/>
  <c r="P255" i="38"/>
  <c r="O255" i="38"/>
  <c r="N255" i="38"/>
  <c r="M255" i="38"/>
  <c r="L255" i="38"/>
  <c r="K255" i="38"/>
  <c r="E255" i="38"/>
  <c r="D255" i="38"/>
  <c r="AP254" i="38"/>
  <c r="AO254" i="38"/>
  <c r="AN254" i="38"/>
  <c r="AL254" i="38"/>
  <c r="AK254" i="38"/>
  <c r="AJ254" i="38"/>
  <c r="AH254" i="38"/>
  <c r="AG254" i="38"/>
  <c r="AF254" i="38"/>
  <c r="AD254" i="38"/>
  <c r="AC254" i="38"/>
  <c r="AB254" i="38"/>
  <c r="AA254" i="38"/>
  <c r="Z254" i="38"/>
  <c r="Y254" i="38"/>
  <c r="X254" i="38"/>
  <c r="W254" i="38"/>
  <c r="V254" i="38"/>
  <c r="U254" i="38"/>
  <c r="T254" i="38"/>
  <c r="S254" i="38"/>
  <c r="R254" i="38"/>
  <c r="Q254" i="38"/>
  <c r="P254" i="38"/>
  <c r="O254" i="38"/>
  <c r="N254" i="38"/>
  <c r="M254" i="38"/>
  <c r="L254" i="38"/>
  <c r="K254" i="38"/>
  <c r="E254" i="38"/>
  <c r="D254" i="38"/>
  <c r="AP253" i="38"/>
  <c r="AO253" i="38"/>
  <c r="AN253" i="38"/>
  <c r="AL253" i="38"/>
  <c r="AK253" i="38"/>
  <c r="AJ253" i="38"/>
  <c r="AH253" i="38"/>
  <c r="AG253" i="38"/>
  <c r="AF253" i="38"/>
  <c r="AD253" i="38"/>
  <c r="AC253" i="38"/>
  <c r="AB253" i="38"/>
  <c r="AA253" i="38"/>
  <c r="Z253" i="38"/>
  <c r="Y253" i="38"/>
  <c r="X253" i="38"/>
  <c r="W253" i="38"/>
  <c r="V253" i="38"/>
  <c r="U253" i="38"/>
  <c r="T253" i="38"/>
  <c r="S253" i="38"/>
  <c r="R253" i="38"/>
  <c r="Q253" i="38"/>
  <c r="P253" i="38"/>
  <c r="O253" i="38"/>
  <c r="N253" i="38"/>
  <c r="M253" i="38"/>
  <c r="L253" i="38"/>
  <c r="K253" i="38"/>
  <c r="E253" i="38"/>
  <c r="D253" i="38"/>
  <c r="AP252" i="38"/>
  <c r="AO252" i="38"/>
  <c r="AN252" i="38"/>
  <c r="AL252" i="38"/>
  <c r="AK252" i="38"/>
  <c r="AJ252" i="38"/>
  <c r="AH252" i="38"/>
  <c r="AG252" i="38"/>
  <c r="AF252" i="38"/>
  <c r="AD252" i="38"/>
  <c r="AC252" i="38"/>
  <c r="AB252" i="38"/>
  <c r="AA252" i="38"/>
  <c r="Z252" i="38"/>
  <c r="Y252" i="38"/>
  <c r="X252" i="38"/>
  <c r="W252" i="38"/>
  <c r="V252" i="38"/>
  <c r="U252" i="38"/>
  <c r="T252" i="38"/>
  <c r="S252" i="38"/>
  <c r="R252" i="38"/>
  <c r="Q252" i="38"/>
  <c r="P252" i="38"/>
  <c r="O252" i="38"/>
  <c r="N252" i="38"/>
  <c r="M252" i="38"/>
  <c r="L252" i="38"/>
  <c r="K252" i="38"/>
  <c r="E252" i="38"/>
  <c r="D252" i="38"/>
  <c r="AP251" i="38"/>
  <c r="AO251" i="38"/>
  <c r="AN251" i="38"/>
  <c r="AL251" i="38"/>
  <c r="AK251" i="38"/>
  <c r="AJ251" i="38"/>
  <c r="AH251" i="38"/>
  <c r="AG251" i="38"/>
  <c r="AF251" i="38"/>
  <c r="AD251" i="38"/>
  <c r="AC251" i="38"/>
  <c r="AB251" i="38"/>
  <c r="AA251" i="38"/>
  <c r="Z251" i="38"/>
  <c r="Y251" i="38"/>
  <c r="X251" i="38"/>
  <c r="W251" i="38"/>
  <c r="V251" i="38"/>
  <c r="U251" i="38"/>
  <c r="T251" i="38"/>
  <c r="S251" i="38"/>
  <c r="R251" i="38"/>
  <c r="Q251" i="38"/>
  <c r="P251" i="38"/>
  <c r="O251" i="38"/>
  <c r="N251" i="38"/>
  <c r="M251" i="38"/>
  <c r="L251" i="38"/>
  <c r="K251" i="38"/>
  <c r="E251" i="38"/>
  <c r="D251" i="38"/>
  <c r="AP250" i="38"/>
  <c r="AO250" i="38"/>
  <c r="AN250" i="38"/>
  <c r="AL250" i="38"/>
  <c r="AK250" i="38"/>
  <c r="AJ250" i="38"/>
  <c r="AH250" i="38"/>
  <c r="AG250" i="38"/>
  <c r="AF250" i="38"/>
  <c r="AD250" i="38"/>
  <c r="AC250" i="38"/>
  <c r="AB250" i="38"/>
  <c r="AA250" i="38"/>
  <c r="Z250" i="38"/>
  <c r="Y250" i="38"/>
  <c r="X250" i="38"/>
  <c r="W250" i="38"/>
  <c r="V250" i="38"/>
  <c r="U250" i="38"/>
  <c r="T250" i="38"/>
  <c r="S250" i="38"/>
  <c r="R250" i="38"/>
  <c r="Q250" i="38"/>
  <c r="P250" i="38"/>
  <c r="O250" i="38"/>
  <c r="N250" i="38"/>
  <c r="M250" i="38"/>
  <c r="L250" i="38"/>
  <c r="K250" i="38"/>
  <c r="E250" i="38"/>
  <c r="D250" i="38"/>
  <c r="AP249" i="38"/>
  <c r="AO249" i="38"/>
  <c r="AN249" i="38"/>
  <c r="AL249" i="38"/>
  <c r="AK249" i="38"/>
  <c r="AJ249" i="38"/>
  <c r="AH249" i="38"/>
  <c r="AG249" i="38"/>
  <c r="AF249" i="38"/>
  <c r="AD249" i="38"/>
  <c r="AC249" i="38"/>
  <c r="AB249" i="38"/>
  <c r="AA249" i="38"/>
  <c r="Z249" i="38"/>
  <c r="Y249" i="38"/>
  <c r="X249" i="38"/>
  <c r="W249" i="38"/>
  <c r="V249" i="38"/>
  <c r="U249" i="38"/>
  <c r="T249" i="38"/>
  <c r="S249" i="38"/>
  <c r="R249" i="38"/>
  <c r="Q249" i="38"/>
  <c r="P249" i="38"/>
  <c r="O249" i="38"/>
  <c r="N249" i="38"/>
  <c r="M249" i="38"/>
  <c r="L249" i="38"/>
  <c r="K249" i="38"/>
  <c r="E249" i="38"/>
  <c r="D249" i="38"/>
  <c r="AP248" i="38"/>
  <c r="AO248" i="38"/>
  <c r="AN248" i="38"/>
  <c r="AL248" i="38"/>
  <c r="AK248" i="38"/>
  <c r="AJ248" i="38"/>
  <c r="AH248" i="38"/>
  <c r="AG248" i="38"/>
  <c r="AF248" i="38"/>
  <c r="AD248" i="38"/>
  <c r="AB248" i="38"/>
  <c r="Z248" i="38"/>
  <c r="Y248" i="38"/>
  <c r="X248" i="38"/>
  <c r="W248" i="38"/>
  <c r="V248" i="38"/>
  <c r="U248" i="38"/>
  <c r="T248" i="38"/>
  <c r="S248" i="38"/>
  <c r="R248" i="38"/>
  <c r="Q248" i="38"/>
  <c r="P248" i="38"/>
  <c r="O248" i="38"/>
  <c r="N248" i="38"/>
  <c r="M248" i="38"/>
  <c r="L248" i="38"/>
  <c r="K248" i="38"/>
  <c r="E248" i="38"/>
  <c r="D248" i="38"/>
  <c r="AP247" i="38"/>
  <c r="AO247" i="38"/>
  <c r="AN247" i="38"/>
  <c r="AL247" i="38"/>
  <c r="AK247" i="38"/>
  <c r="AJ247" i="38"/>
  <c r="AH247" i="38"/>
  <c r="AG247" i="38"/>
  <c r="AF247" i="38"/>
  <c r="AD247" i="38"/>
  <c r="AC247" i="38"/>
  <c r="AB247" i="38"/>
  <c r="AA247" i="38"/>
  <c r="Z247" i="38"/>
  <c r="Y247" i="38"/>
  <c r="X247" i="38"/>
  <c r="W247" i="38"/>
  <c r="V247" i="38"/>
  <c r="U247" i="38"/>
  <c r="T247" i="38"/>
  <c r="S247" i="38"/>
  <c r="R247" i="38"/>
  <c r="Q247" i="38"/>
  <c r="P247" i="38"/>
  <c r="O247" i="38"/>
  <c r="N247" i="38"/>
  <c r="M247" i="38"/>
  <c r="L247" i="38"/>
  <c r="K247" i="38"/>
  <c r="E247" i="38"/>
  <c r="D247" i="38"/>
  <c r="AP246" i="38"/>
  <c r="AO246" i="38"/>
  <c r="AN246" i="38"/>
  <c r="AL246" i="38"/>
  <c r="AK246" i="38"/>
  <c r="AJ246" i="38"/>
  <c r="AH246" i="38"/>
  <c r="AG246" i="38"/>
  <c r="AF246" i="38"/>
  <c r="AD246" i="38"/>
  <c r="AC246" i="38"/>
  <c r="AB246" i="38"/>
  <c r="AA246" i="38"/>
  <c r="Z246" i="38"/>
  <c r="Y246" i="38"/>
  <c r="X246" i="38"/>
  <c r="W246" i="38"/>
  <c r="V246" i="38"/>
  <c r="U246" i="38"/>
  <c r="T246" i="38"/>
  <c r="S246" i="38"/>
  <c r="R246" i="38"/>
  <c r="Q246" i="38"/>
  <c r="P246" i="38"/>
  <c r="O246" i="38"/>
  <c r="N246" i="38"/>
  <c r="M246" i="38"/>
  <c r="L246" i="38"/>
  <c r="K246" i="38"/>
  <c r="E246" i="38"/>
  <c r="D246" i="38"/>
  <c r="AP245" i="38"/>
  <c r="AO245" i="38"/>
  <c r="AN245" i="38"/>
  <c r="AL245" i="38"/>
  <c r="AK245" i="38"/>
  <c r="AJ245" i="38"/>
  <c r="AH245" i="38"/>
  <c r="AG245" i="38"/>
  <c r="AF245" i="38"/>
  <c r="AD245" i="38"/>
  <c r="AC245" i="38"/>
  <c r="AB245" i="38"/>
  <c r="AA245" i="38"/>
  <c r="Z245" i="38"/>
  <c r="Y245" i="38"/>
  <c r="X245" i="38"/>
  <c r="W245" i="38"/>
  <c r="V245" i="38"/>
  <c r="U245" i="38"/>
  <c r="T245" i="38"/>
  <c r="S245" i="38"/>
  <c r="R245" i="38"/>
  <c r="Q245" i="38"/>
  <c r="P245" i="38"/>
  <c r="O245" i="38"/>
  <c r="N245" i="38"/>
  <c r="M245" i="38"/>
  <c r="L245" i="38"/>
  <c r="K245" i="38"/>
  <c r="E245" i="38"/>
  <c r="D245" i="38"/>
  <c r="AP244" i="38"/>
  <c r="AO244" i="38"/>
  <c r="AN244" i="38"/>
  <c r="AL244" i="38"/>
  <c r="AK244" i="38"/>
  <c r="AJ244" i="38"/>
  <c r="AH244" i="38"/>
  <c r="AG244" i="38"/>
  <c r="AF244" i="38"/>
  <c r="AD244" i="38"/>
  <c r="AC244" i="38"/>
  <c r="AB244" i="38"/>
  <c r="AA244" i="38"/>
  <c r="Z244" i="38"/>
  <c r="Y244" i="38"/>
  <c r="X244" i="38"/>
  <c r="W244" i="38"/>
  <c r="V244" i="38"/>
  <c r="U244" i="38"/>
  <c r="T244" i="38"/>
  <c r="S244" i="38"/>
  <c r="R244" i="38"/>
  <c r="Q244" i="38"/>
  <c r="P244" i="38"/>
  <c r="O244" i="38"/>
  <c r="N244" i="38"/>
  <c r="M244" i="38"/>
  <c r="L244" i="38"/>
  <c r="K244" i="38"/>
  <c r="E244" i="38"/>
  <c r="D244" i="38"/>
  <c r="I243" i="38"/>
  <c r="G243" i="38"/>
  <c r="AP242" i="38"/>
  <c r="AO242" i="38"/>
  <c r="AN242" i="38"/>
  <c r="AL242" i="38"/>
  <c r="AK242" i="38"/>
  <c r="AJ242" i="38"/>
  <c r="AH242" i="38"/>
  <c r="AG242" i="38"/>
  <c r="AF242" i="38"/>
  <c r="AD242" i="38"/>
  <c r="AC242" i="38"/>
  <c r="AB242" i="38"/>
  <c r="AA242" i="38"/>
  <c r="Z242" i="38"/>
  <c r="Y242" i="38"/>
  <c r="X242" i="38"/>
  <c r="W242" i="38"/>
  <c r="V242" i="38"/>
  <c r="U242" i="38"/>
  <c r="T242" i="38"/>
  <c r="S242" i="38"/>
  <c r="R242" i="38"/>
  <c r="Q242" i="38"/>
  <c r="P242" i="38"/>
  <c r="O242" i="38"/>
  <c r="N242" i="38"/>
  <c r="M242" i="38"/>
  <c r="L242" i="38"/>
  <c r="K242" i="38"/>
  <c r="E242" i="38"/>
  <c r="D242" i="38"/>
  <c r="AP241" i="38"/>
  <c r="AO241" i="38"/>
  <c r="AN241" i="38"/>
  <c r="AL241" i="38"/>
  <c r="AK241" i="38"/>
  <c r="AJ241" i="38"/>
  <c r="AH241" i="38"/>
  <c r="AG241" i="38"/>
  <c r="AF241" i="38"/>
  <c r="AD241" i="38"/>
  <c r="AC241" i="38"/>
  <c r="AB241" i="38"/>
  <c r="AA241" i="38"/>
  <c r="Z241" i="38"/>
  <c r="Y241" i="38"/>
  <c r="X241" i="38"/>
  <c r="W241" i="38"/>
  <c r="V241" i="38"/>
  <c r="U241" i="38"/>
  <c r="T241" i="38"/>
  <c r="S241" i="38"/>
  <c r="R241" i="38"/>
  <c r="Q241" i="38"/>
  <c r="P241" i="38"/>
  <c r="O241" i="38"/>
  <c r="N241" i="38"/>
  <c r="M241" i="38"/>
  <c r="L241" i="38"/>
  <c r="K241" i="38"/>
  <c r="E241" i="38"/>
  <c r="D241" i="38"/>
  <c r="AP240" i="38"/>
  <c r="AO240" i="38"/>
  <c r="AN240" i="38"/>
  <c r="AL240" i="38"/>
  <c r="AK240" i="38"/>
  <c r="AJ240" i="38"/>
  <c r="AH240" i="38"/>
  <c r="AG240" i="38"/>
  <c r="AF240" i="38"/>
  <c r="AD240" i="38"/>
  <c r="AC240" i="38"/>
  <c r="AB240" i="38"/>
  <c r="AA240" i="38"/>
  <c r="Z240" i="38"/>
  <c r="Y240" i="38"/>
  <c r="X240" i="38"/>
  <c r="W240" i="38"/>
  <c r="V240" i="38"/>
  <c r="U240" i="38"/>
  <c r="T240" i="38"/>
  <c r="S240" i="38"/>
  <c r="R240" i="38"/>
  <c r="Q240" i="38"/>
  <c r="P240" i="38"/>
  <c r="O240" i="38"/>
  <c r="N240" i="38"/>
  <c r="M240" i="38"/>
  <c r="L240" i="38"/>
  <c r="K240" i="38"/>
  <c r="E240" i="38"/>
  <c r="D240" i="38"/>
  <c r="AP239" i="38"/>
  <c r="AO239" i="38"/>
  <c r="AN239" i="38"/>
  <c r="AL239" i="38"/>
  <c r="AK239" i="38"/>
  <c r="AJ239" i="38"/>
  <c r="AH239" i="38"/>
  <c r="AG239" i="38"/>
  <c r="AF239" i="38"/>
  <c r="AD239" i="38"/>
  <c r="AC239" i="38"/>
  <c r="AB239" i="38"/>
  <c r="AA239" i="38"/>
  <c r="Z239" i="38"/>
  <c r="Y239" i="38"/>
  <c r="X239" i="38"/>
  <c r="W239" i="38"/>
  <c r="V239" i="38"/>
  <c r="U239" i="38"/>
  <c r="T239" i="38"/>
  <c r="S239" i="38"/>
  <c r="R239" i="38"/>
  <c r="Q239" i="38"/>
  <c r="P239" i="38"/>
  <c r="O239" i="38"/>
  <c r="N239" i="38"/>
  <c r="M239" i="38"/>
  <c r="L239" i="38"/>
  <c r="K239" i="38"/>
  <c r="E239" i="38"/>
  <c r="D239" i="38"/>
  <c r="AP238" i="38"/>
  <c r="AO238" i="38"/>
  <c r="AN238" i="38"/>
  <c r="AL238" i="38"/>
  <c r="AK238" i="38"/>
  <c r="AJ238" i="38"/>
  <c r="AH238" i="38"/>
  <c r="AG238" i="38"/>
  <c r="AF238" i="38"/>
  <c r="AD238" i="38"/>
  <c r="AC238" i="38"/>
  <c r="AB238" i="38"/>
  <c r="AA238" i="38"/>
  <c r="Z238" i="38"/>
  <c r="Y238" i="38"/>
  <c r="X238" i="38"/>
  <c r="W238" i="38"/>
  <c r="V238" i="38"/>
  <c r="U238" i="38"/>
  <c r="T238" i="38"/>
  <c r="S238" i="38"/>
  <c r="R238" i="38"/>
  <c r="Q238" i="38"/>
  <c r="P238" i="38"/>
  <c r="O238" i="38"/>
  <c r="N238" i="38"/>
  <c r="M238" i="38"/>
  <c r="L238" i="38"/>
  <c r="K238" i="38"/>
  <c r="E238" i="38"/>
  <c r="D238" i="38"/>
  <c r="AP237" i="38"/>
  <c r="AO237" i="38"/>
  <c r="AN237" i="38"/>
  <c r="AL237" i="38"/>
  <c r="AK237" i="38"/>
  <c r="AJ237" i="38"/>
  <c r="AH237" i="38"/>
  <c r="AG237" i="38"/>
  <c r="AF237" i="38"/>
  <c r="AD237" i="38"/>
  <c r="AC237" i="38"/>
  <c r="AB237" i="38"/>
  <c r="AA237" i="38"/>
  <c r="Z237" i="38"/>
  <c r="Y237" i="38"/>
  <c r="X237" i="38"/>
  <c r="W237" i="38"/>
  <c r="V237" i="38"/>
  <c r="U237" i="38"/>
  <c r="T237" i="38"/>
  <c r="S237" i="38"/>
  <c r="R237" i="38"/>
  <c r="Q237" i="38"/>
  <c r="P237" i="38"/>
  <c r="O237" i="38"/>
  <c r="N237" i="38"/>
  <c r="M237" i="38"/>
  <c r="L237" i="38"/>
  <c r="K237" i="38"/>
  <c r="E237" i="38"/>
  <c r="D237" i="38"/>
  <c r="AP236" i="38"/>
  <c r="AO236" i="38"/>
  <c r="AN236" i="38"/>
  <c r="AL236" i="38"/>
  <c r="AK236" i="38"/>
  <c r="AJ236" i="38"/>
  <c r="AH236" i="38"/>
  <c r="AG236" i="38"/>
  <c r="AF236" i="38"/>
  <c r="AD236" i="38"/>
  <c r="AC236" i="38"/>
  <c r="AB236" i="38"/>
  <c r="AA236" i="38"/>
  <c r="Z236" i="38"/>
  <c r="Y236" i="38"/>
  <c r="X236" i="38"/>
  <c r="W236" i="38"/>
  <c r="V236" i="38"/>
  <c r="U236" i="38"/>
  <c r="T236" i="38"/>
  <c r="S236" i="38"/>
  <c r="R236" i="38"/>
  <c r="Q236" i="38"/>
  <c r="P236" i="38"/>
  <c r="O236" i="38"/>
  <c r="N236" i="38"/>
  <c r="M236" i="38"/>
  <c r="L236" i="38"/>
  <c r="K236" i="38"/>
  <c r="E236" i="38"/>
  <c r="D236" i="38"/>
  <c r="I235" i="38"/>
  <c r="G235" i="38"/>
  <c r="G222" i="38"/>
  <c r="AP234" i="38"/>
  <c r="AO234" i="38"/>
  <c r="AN234" i="38"/>
  <c r="AL234" i="38"/>
  <c r="AK234" i="38"/>
  <c r="AJ234" i="38"/>
  <c r="AH234" i="38"/>
  <c r="AG234" i="38"/>
  <c r="AF234" i="38"/>
  <c r="AD234" i="38"/>
  <c r="AC234" i="38"/>
  <c r="AB234" i="38"/>
  <c r="AA234" i="38"/>
  <c r="Z234" i="38"/>
  <c r="Y234" i="38"/>
  <c r="X234" i="38"/>
  <c r="W234" i="38"/>
  <c r="V234" i="38"/>
  <c r="U234" i="38"/>
  <c r="T234" i="38"/>
  <c r="S234" i="38"/>
  <c r="R234" i="38"/>
  <c r="Q234" i="38"/>
  <c r="P234" i="38"/>
  <c r="O234" i="38"/>
  <c r="N234" i="38"/>
  <c r="M234" i="38"/>
  <c r="L234" i="38"/>
  <c r="K234" i="38"/>
  <c r="E234" i="38"/>
  <c r="D234" i="38"/>
  <c r="AP233" i="38"/>
  <c r="AO233" i="38"/>
  <c r="AN233" i="38"/>
  <c r="AL233" i="38"/>
  <c r="AK233" i="38"/>
  <c r="AJ233" i="38"/>
  <c r="AH233" i="38"/>
  <c r="AG233" i="38"/>
  <c r="AF233" i="38"/>
  <c r="AD233" i="38"/>
  <c r="AC233" i="38"/>
  <c r="AB233" i="38"/>
  <c r="AA233" i="38"/>
  <c r="Z233" i="38"/>
  <c r="Y233" i="38"/>
  <c r="X233" i="38"/>
  <c r="W233" i="38"/>
  <c r="V233" i="38"/>
  <c r="U233" i="38"/>
  <c r="T233" i="38"/>
  <c r="S233" i="38"/>
  <c r="R233" i="38"/>
  <c r="Q233" i="38"/>
  <c r="P233" i="38"/>
  <c r="O233" i="38"/>
  <c r="N233" i="38"/>
  <c r="M233" i="38"/>
  <c r="L233" i="38"/>
  <c r="K233" i="38"/>
  <c r="E233" i="38"/>
  <c r="D233" i="38"/>
  <c r="AP232" i="38"/>
  <c r="AO232" i="38"/>
  <c r="AN232" i="38"/>
  <c r="AL232" i="38"/>
  <c r="AK232" i="38"/>
  <c r="AJ232" i="38"/>
  <c r="AH232" i="38"/>
  <c r="AG232" i="38"/>
  <c r="AF232" i="38"/>
  <c r="AD232" i="38"/>
  <c r="AC232" i="38"/>
  <c r="AB232" i="38"/>
  <c r="AA232" i="38"/>
  <c r="Z232" i="38"/>
  <c r="Y232" i="38"/>
  <c r="X232" i="38"/>
  <c r="W232" i="38"/>
  <c r="V232" i="38"/>
  <c r="U232" i="38"/>
  <c r="T232" i="38"/>
  <c r="S232" i="38"/>
  <c r="R232" i="38"/>
  <c r="Q232" i="38"/>
  <c r="P232" i="38"/>
  <c r="O232" i="38"/>
  <c r="N232" i="38"/>
  <c r="M232" i="38"/>
  <c r="L232" i="38"/>
  <c r="K232" i="38"/>
  <c r="E232" i="38"/>
  <c r="D232" i="38"/>
  <c r="AP231" i="38"/>
  <c r="AO231" i="38"/>
  <c r="AN231" i="38"/>
  <c r="AL231" i="38"/>
  <c r="AK231" i="38"/>
  <c r="AJ231" i="38"/>
  <c r="AH231" i="38"/>
  <c r="AG231" i="38"/>
  <c r="AF231" i="38"/>
  <c r="AD231" i="38"/>
  <c r="AC231" i="38"/>
  <c r="AB231" i="38"/>
  <c r="AA231" i="38"/>
  <c r="Z231" i="38"/>
  <c r="Y231" i="38"/>
  <c r="X231" i="38"/>
  <c r="W231" i="38"/>
  <c r="V231" i="38"/>
  <c r="U231" i="38"/>
  <c r="T231" i="38"/>
  <c r="S231" i="38"/>
  <c r="R231" i="38"/>
  <c r="Q231" i="38"/>
  <c r="P231" i="38"/>
  <c r="O231" i="38"/>
  <c r="N231" i="38"/>
  <c r="M231" i="38"/>
  <c r="L231" i="38"/>
  <c r="K231" i="38"/>
  <c r="E231" i="38"/>
  <c r="D231" i="38"/>
  <c r="AP230" i="38"/>
  <c r="AO230" i="38"/>
  <c r="AN230" i="38"/>
  <c r="AL230" i="38"/>
  <c r="AK230" i="38"/>
  <c r="AJ230" i="38"/>
  <c r="AH230" i="38"/>
  <c r="AG230" i="38"/>
  <c r="AF230" i="38"/>
  <c r="AD230" i="38"/>
  <c r="AC230" i="38"/>
  <c r="AB230" i="38"/>
  <c r="AA230" i="38"/>
  <c r="Z230" i="38"/>
  <c r="Y230" i="38"/>
  <c r="X230" i="38"/>
  <c r="W230" i="38"/>
  <c r="V230" i="38"/>
  <c r="U230" i="38"/>
  <c r="T230" i="38"/>
  <c r="S230" i="38"/>
  <c r="R230" i="38"/>
  <c r="Q230" i="38"/>
  <c r="P230" i="38"/>
  <c r="O230" i="38"/>
  <c r="N230" i="38"/>
  <c r="M230" i="38"/>
  <c r="L230" i="38"/>
  <c r="K230" i="38"/>
  <c r="E230" i="38"/>
  <c r="D230" i="38"/>
  <c r="AP229" i="38"/>
  <c r="AO229" i="38"/>
  <c r="AN229" i="38"/>
  <c r="AL229" i="38"/>
  <c r="AK229" i="38"/>
  <c r="AJ229" i="38"/>
  <c r="AH229" i="38"/>
  <c r="AG229" i="38"/>
  <c r="AF229" i="38"/>
  <c r="AD229" i="38"/>
  <c r="AC229" i="38"/>
  <c r="AB229" i="38"/>
  <c r="AA229" i="38"/>
  <c r="Z229" i="38"/>
  <c r="Y229" i="38"/>
  <c r="X229" i="38"/>
  <c r="W229" i="38"/>
  <c r="V229" i="38"/>
  <c r="U229" i="38"/>
  <c r="T229" i="38"/>
  <c r="S229" i="38"/>
  <c r="R229" i="38"/>
  <c r="Q229" i="38"/>
  <c r="P229" i="38"/>
  <c r="O229" i="38"/>
  <c r="N229" i="38"/>
  <c r="M229" i="38"/>
  <c r="L229" i="38"/>
  <c r="K229" i="38"/>
  <c r="E229" i="38"/>
  <c r="D229" i="38"/>
  <c r="AP228" i="38"/>
  <c r="AO228" i="38"/>
  <c r="AN228" i="38"/>
  <c r="AL228" i="38"/>
  <c r="AK228" i="38"/>
  <c r="AJ228" i="38"/>
  <c r="AH228" i="38"/>
  <c r="AG228" i="38"/>
  <c r="AF228" i="38"/>
  <c r="AD228" i="38"/>
  <c r="AC228" i="38"/>
  <c r="AB228" i="38"/>
  <c r="AA228" i="38"/>
  <c r="Z228" i="38"/>
  <c r="Y228" i="38"/>
  <c r="X228" i="38"/>
  <c r="W228" i="38"/>
  <c r="V228" i="38"/>
  <c r="U228" i="38"/>
  <c r="T228" i="38"/>
  <c r="S228" i="38"/>
  <c r="R228" i="38"/>
  <c r="Q228" i="38"/>
  <c r="P228" i="38"/>
  <c r="O228" i="38"/>
  <c r="N228" i="38"/>
  <c r="M228" i="38"/>
  <c r="L228" i="38"/>
  <c r="K228" i="38"/>
  <c r="E228" i="38"/>
  <c r="D228" i="38"/>
  <c r="AP227" i="38"/>
  <c r="AO227" i="38"/>
  <c r="AN227" i="38"/>
  <c r="AL227" i="38"/>
  <c r="AK227" i="38"/>
  <c r="AJ227" i="38"/>
  <c r="AH227" i="38"/>
  <c r="AG227" i="38"/>
  <c r="AF227" i="38"/>
  <c r="AD227" i="38"/>
  <c r="AC227" i="38"/>
  <c r="AB227" i="38"/>
  <c r="AA227" i="38"/>
  <c r="Z227" i="38"/>
  <c r="Y227" i="38"/>
  <c r="X227" i="38"/>
  <c r="W227" i="38"/>
  <c r="V227" i="38"/>
  <c r="U227" i="38"/>
  <c r="T227" i="38"/>
  <c r="S227" i="38"/>
  <c r="R227" i="38"/>
  <c r="Q227" i="38"/>
  <c r="P227" i="38"/>
  <c r="O227" i="38"/>
  <c r="N227" i="38"/>
  <c r="M227" i="38"/>
  <c r="L227" i="38"/>
  <c r="K227" i="38"/>
  <c r="E227" i="38"/>
  <c r="D227" i="38"/>
  <c r="AP226" i="38"/>
  <c r="AO226" i="38"/>
  <c r="AN226" i="38"/>
  <c r="AL226" i="38"/>
  <c r="AK226" i="38"/>
  <c r="AJ226" i="38"/>
  <c r="AH226" i="38"/>
  <c r="AG226" i="38"/>
  <c r="AF226" i="38"/>
  <c r="AD226" i="38"/>
  <c r="AC226" i="38"/>
  <c r="AB226" i="38"/>
  <c r="AA226" i="38"/>
  <c r="Z226" i="38"/>
  <c r="Y226" i="38"/>
  <c r="X226" i="38"/>
  <c r="W226" i="38"/>
  <c r="V226" i="38"/>
  <c r="U226" i="38"/>
  <c r="T226" i="38"/>
  <c r="S226" i="38"/>
  <c r="R226" i="38"/>
  <c r="Q226" i="38"/>
  <c r="P226" i="38"/>
  <c r="O226" i="38"/>
  <c r="N226" i="38"/>
  <c r="M226" i="38"/>
  <c r="L226" i="38"/>
  <c r="K226" i="38"/>
  <c r="E226" i="38"/>
  <c r="D226" i="38"/>
  <c r="AP225" i="38"/>
  <c r="AO225" i="38"/>
  <c r="AN225" i="38"/>
  <c r="AL225" i="38"/>
  <c r="AK225" i="38"/>
  <c r="AJ225" i="38"/>
  <c r="AH225" i="38"/>
  <c r="AG225" i="38"/>
  <c r="AF225" i="38"/>
  <c r="AD225" i="38"/>
  <c r="AC225" i="38"/>
  <c r="AB225" i="38"/>
  <c r="AA225" i="38"/>
  <c r="Z225" i="38"/>
  <c r="Y225" i="38"/>
  <c r="X225" i="38"/>
  <c r="W225" i="38"/>
  <c r="V225" i="38"/>
  <c r="U225" i="38"/>
  <c r="T225" i="38"/>
  <c r="S225" i="38"/>
  <c r="R225" i="38"/>
  <c r="Q225" i="38"/>
  <c r="P225" i="38"/>
  <c r="O225" i="38"/>
  <c r="N225" i="38"/>
  <c r="M225" i="38"/>
  <c r="L225" i="38"/>
  <c r="K225" i="38"/>
  <c r="E225" i="38"/>
  <c r="D225" i="38"/>
  <c r="AP224" i="38"/>
  <c r="AO224" i="38"/>
  <c r="AN224" i="38"/>
  <c r="AL224" i="38"/>
  <c r="AK224" i="38"/>
  <c r="AJ224" i="38"/>
  <c r="AH224" i="38"/>
  <c r="AG224" i="38"/>
  <c r="AF224" i="38"/>
  <c r="AD224" i="38"/>
  <c r="AC224" i="38"/>
  <c r="AB224" i="38"/>
  <c r="AA224" i="38"/>
  <c r="Z224" i="38"/>
  <c r="Y224" i="38"/>
  <c r="X224" i="38"/>
  <c r="W224" i="38"/>
  <c r="V224" i="38"/>
  <c r="U224" i="38"/>
  <c r="T224" i="38"/>
  <c r="S224" i="38"/>
  <c r="R224" i="38"/>
  <c r="Q224" i="38"/>
  <c r="P224" i="38"/>
  <c r="O224" i="38"/>
  <c r="N224" i="38"/>
  <c r="M224" i="38"/>
  <c r="L224" i="38"/>
  <c r="K224" i="38"/>
  <c r="E224" i="38"/>
  <c r="D224" i="38"/>
  <c r="I223" i="38"/>
  <c r="G223" i="38"/>
  <c r="I222" i="38"/>
  <c r="AP221" i="38"/>
  <c r="AO221" i="38"/>
  <c r="AN221" i="38"/>
  <c r="AL221" i="38"/>
  <c r="AK221" i="38"/>
  <c r="AJ221" i="38"/>
  <c r="AH221" i="38"/>
  <c r="AG221" i="38"/>
  <c r="AF221" i="38"/>
  <c r="AD221" i="38"/>
  <c r="AC221" i="38"/>
  <c r="AB221" i="38"/>
  <c r="AA221" i="38"/>
  <c r="Z221" i="38"/>
  <c r="Y221" i="38"/>
  <c r="X221" i="38"/>
  <c r="W221" i="38"/>
  <c r="V221" i="38"/>
  <c r="U221" i="38"/>
  <c r="T221" i="38"/>
  <c r="S221" i="38"/>
  <c r="R221" i="38"/>
  <c r="Q221" i="38"/>
  <c r="P221" i="38"/>
  <c r="O221" i="38"/>
  <c r="N221" i="38"/>
  <c r="M221" i="38"/>
  <c r="L221" i="38"/>
  <c r="K221" i="38"/>
  <c r="E221" i="38"/>
  <c r="D221" i="38"/>
  <c r="AP220" i="38"/>
  <c r="AO220" i="38"/>
  <c r="AN220" i="38"/>
  <c r="AL220" i="38"/>
  <c r="AK220" i="38"/>
  <c r="AJ220" i="38"/>
  <c r="AH220" i="38"/>
  <c r="AG220" i="38"/>
  <c r="AF220" i="38"/>
  <c r="AD220" i="38"/>
  <c r="AC220" i="38"/>
  <c r="AB220" i="38"/>
  <c r="AA220" i="38"/>
  <c r="Z220" i="38"/>
  <c r="Y220" i="38"/>
  <c r="X220" i="38"/>
  <c r="W220" i="38"/>
  <c r="V220" i="38"/>
  <c r="U220" i="38"/>
  <c r="T220" i="38"/>
  <c r="S220" i="38"/>
  <c r="R220" i="38"/>
  <c r="Q220" i="38"/>
  <c r="P220" i="38"/>
  <c r="O220" i="38"/>
  <c r="N220" i="38"/>
  <c r="M220" i="38"/>
  <c r="L220" i="38"/>
  <c r="K220" i="38"/>
  <c r="E220" i="38"/>
  <c r="D220" i="38"/>
  <c r="AP219" i="38"/>
  <c r="AO219" i="38"/>
  <c r="AN219" i="38"/>
  <c r="AL219" i="38"/>
  <c r="AK219" i="38"/>
  <c r="AJ219" i="38"/>
  <c r="AH219" i="38"/>
  <c r="AG219" i="38"/>
  <c r="AF219" i="38"/>
  <c r="AD219" i="38"/>
  <c r="AC219" i="38"/>
  <c r="AB219" i="38"/>
  <c r="AA219" i="38"/>
  <c r="Z219" i="38"/>
  <c r="Y219" i="38"/>
  <c r="X219" i="38"/>
  <c r="W219" i="38"/>
  <c r="V219" i="38"/>
  <c r="U219" i="38"/>
  <c r="T219" i="38"/>
  <c r="S219" i="38"/>
  <c r="R219" i="38"/>
  <c r="Q219" i="38"/>
  <c r="P219" i="38"/>
  <c r="O219" i="38"/>
  <c r="N219" i="38"/>
  <c r="M219" i="38"/>
  <c r="L219" i="38"/>
  <c r="K219" i="38"/>
  <c r="E219" i="38"/>
  <c r="D219" i="38"/>
  <c r="AP218" i="38"/>
  <c r="AO218" i="38"/>
  <c r="AN218" i="38"/>
  <c r="AL218" i="38"/>
  <c r="AK218" i="38"/>
  <c r="AJ218" i="38"/>
  <c r="AH218" i="38"/>
  <c r="AG218" i="38"/>
  <c r="AF218" i="38"/>
  <c r="AD218" i="38"/>
  <c r="AC218" i="38"/>
  <c r="AB218" i="38"/>
  <c r="AA218" i="38"/>
  <c r="Z218" i="38"/>
  <c r="Y218" i="38"/>
  <c r="X218" i="38"/>
  <c r="W218" i="38"/>
  <c r="V218" i="38"/>
  <c r="U218" i="38"/>
  <c r="T218" i="38"/>
  <c r="S218" i="38"/>
  <c r="R218" i="38"/>
  <c r="Q218" i="38"/>
  <c r="P218" i="38"/>
  <c r="O218" i="38"/>
  <c r="N218" i="38"/>
  <c r="M218" i="38"/>
  <c r="L218" i="38"/>
  <c r="K218" i="38"/>
  <c r="E218" i="38"/>
  <c r="D218" i="38"/>
  <c r="AP217" i="38"/>
  <c r="AO217" i="38"/>
  <c r="AN217" i="38"/>
  <c r="AL217" i="38"/>
  <c r="AK217" i="38"/>
  <c r="AJ217" i="38"/>
  <c r="AH217" i="38"/>
  <c r="AG217" i="38"/>
  <c r="AF217" i="38"/>
  <c r="AD217" i="38"/>
  <c r="AC217" i="38"/>
  <c r="AB217" i="38"/>
  <c r="AA217" i="38"/>
  <c r="Z217" i="38"/>
  <c r="Y217" i="38"/>
  <c r="X217" i="38"/>
  <c r="W217" i="38"/>
  <c r="V217" i="38"/>
  <c r="U217" i="38"/>
  <c r="T217" i="38"/>
  <c r="S217" i="38"/>
  <c r="R217" i="38"/>
  <c r="Q217" i="38"/>
  <c r="P217" i="38"/>
  <c r="O217" i="38"/>
  <c r="N217" i="38"/>
  <c r="M217" i="38"/>
  <c r="L217" i="38"/>
  <c r="K217" i="38"/>
  <c r="E217" i="38"/>
  <c r="D217" i="38"/>
  <c r="AP216" i="38"/>
  <c r="AO216" i="38"/>
  <c r="AN216" i="38"/>
  <c r="AL216" i="38"/>
  <c r="AK216" i="38"/>
  <c r="AJ216" i="38"/>
  <c r="AH216" i="38"/>
  <c r="AG216" i="38"/>
  <c r="AF216" i="38"/>
  <c r="AD216" i="38"/>
  <c r="AC216" i="38"/>
  <c r="AB216" i="38"/>
  <c r="AA216" i="38"/>
  <c r="Z216" i="38"/>
  <c r="Y216" i="38"/>
  <c r="X216" i="38"/>
  <c r="W216" i="38"/>
  <c r="V216" i="38"/>
  <c r="U216" i="38"/>
  <c r="T216" i="38"/>
  <c r="S216" i="38"/>
  <c r="R216" i="38"/>
  <c r="Q216" i="38"/>
  <c r="P216" i="38"/>
  <c r="O216" i="38"/>
  <c r="N216" i="38"/>
  <c r="M216" i="38"/>
  <c r="L216" i="38"/>
  <c r="K216" i="38"/>
  <c r="E216" i="38"/>
  <c r="D216" i="38"/>
  <c r="AP215" i="38"/>
  <c r="AO215" i="38"/>
  <c r="AN215" i="38"/>
  <c r="AL215" i="38"/>
  <c r="AK215" i="38"/>
  <c r="AJ215" i="38"/>
  <c r="AH215" i="38"/>
  <c r="AG215" i="38"/>
  <c r="AF215" i="38"/>
  <c r="AD215" i="38"/>
  <c r="AC215" i="38"/>
  <c r="AB215" i="38"/>
  <c r="AA215" i="38"/>
  <c r="Z215" i="38"/>
  <c r="Y215" i="38"/>
  <c r="X215" i="38"/>
  <c r="W215" i="38"/>
  <c r="V215" i="38"/>
  <c r="U215" i="38"/>
  <c r="T215" i="38"/>
  <c r="S215" i="38"/>
  <c r="R215" i="38"/>
  <c r="Q215" i="38"/>
  <c r="P215" i="38"/>
  <c r="O215" i="38"/>
  <c r="N215" i="38"/>
  <c r="M215" i="38"/>
  <c r="L215" i="38"/>
  <c r="K215" i="38"/>
  <c r="E215" i="38"/>
  <c r="D215" i="38"/>
  <c r="I214" i="38"/>
  <c r="G214" i="38"/>
  <c r="AP213" i="38"/>
  <c r="AO213" i="38"/>
  <c r="AN213" i="38"/>
  <c r="AL213" i="38"/>
  <c r="AK213" i="38"/>
  <c r="AJ213" i="38"/>
  <c r="AH213" i="38"/>
  <c r="AG213" i="38"/>
  <c r="AF213" i="38"/>
  <c r="AD213" i="38"/>
  <c r="AC213" i="38"/>
  <c r="AB213" i="38"/>
  <c r="AA213" i="38"/>
  <c r="Z213" i="38"/>
  <c r="Y213" i="38"/>
  <c r="X213" i="38"/>
  <c r="W213" i="38"/>
  <c r="V213" i="38"/>
  <c r="U213" i="38"/>
  <c r="T213" i="38"/>
  <c r="S213" i="38"/>
  <c r="R213" i="38"/>
  <c r="Q213" i="38"/>
  <c r="P213" i="38"/>
  <c r="O213" i="38"/>
  <c r="N213" i="38"/>
  <c r="M213" i="38"/>
  <c r="L213" i="38"/>
  <c r="K213" i="38"/>
  <c r="E213" i="38"/>
  <c r="D213" i="38"/>
  <c r="AP212" i="38"/>
  <c r="AO212" i="38"/>
  <c r="AN212" i="38"/>
  <c r="AL212" i="38"/>
  <c r="AK212" i="38"/>
  <c r="AJ212" i="38"/>
  <c r="AH212" i="38"/>
  <c r="AG212" i="38"/>
  <c r="AF212" i="38"/>
  <c r="AD212" i="38"/>
  <c r="AC212" i="38"/>
  <c r="AB212" i="38"/>
  <c r="AA212" i="38"/>
  <c r="Z212" i="38"/>
  <c r="Y212" i="38"/>
  <c r="X212" i="38"/>
  <c r="W212" i="38"/>
  <c r="V212" i="38"/>
  <c r="U212" i="38"/>
  <c r="T212" i="38"/>
  <c r="S212" i="38"/>
  <c r="R212" i="38"/>
  <c r="Q212" i="38"/>
  <c r="P212" i="38"/>
  <c r="O212" i="38"/>
  <c r="N212" i="38"/>
  <c r="M212" i="38"/>
  <c r="L212" i="38"/>
  <c r="K212" i="38"/>
  <c r="E212" i="38"/>
  <c r="D212" i="38"/>
  <c r="AP211" i="38"/>
  <c r="AO211" i="38"/>
  <c r="AN211" i="38"/>
  <c r="AL211" i="38"/>
  <c r="AK211" i="38"/>
  <c r="AJ211" i="38"/>
  <c r="AH211" i="38"/>
  <c r="AG211" i="38"/>
  <c r="AF211" i="38"/>
  <c r="AD211" i="38"/>
  <c r="AC211" i="38"/>
  <c r="AB211" i="38"/>
  <c r="AA211" i="38"/>
  <c r="Z211" i="38"/>
  <c r="Y211" i="38"/>
  <c r="X211" i="38"/>
  <c r="W211" i="38"/>
  <c r="V211" i="38"/>
  <c r="U211" i="38"/>
  <c r="T211" i="38"/>
  <c r="S211" i="38"/>
  <c r="R211" i="38"/>
  <c r="Q211" i="38"/>
  <c r="P211" i="38"/>
  <c r="O211" i="38"/>
  <c r="N211" i="38"/>
  <c r="M211" i="38"/>
  <c r="L211" i="38"/>
  <c r="K211" i="38"/>
  <c r="E211" i="38"/>
  <c r="D211" i="38"/>
  <c r="AP210" i="38"/>
  <c r="AO210" i="38"/>
  <c r="AN210" i="38"/>
  <c r="AL210" i="38"/>
  <c r="AK210" i="38"/>
  <c r="AJ210" i="38"/>
  <c r="AH210" i="38"/>
  <c r="AG210" i="38"/>
  <c r="AF210" i="38"/>
  <c r="AD210" i="38"/>
  <c r="AC210" i="38"/>
  <c r="AB210" i="38"/>
  <c r="AA210" i="38"/>
  <c r="Z210" i="38"/>
  <c r="Y210" i="38"/>
  <c r="X210" i="38"/>
  <c r="W210" i="38"/>
  <c r="V210" i="38"/>
  <c r="U210" i="38"/>
  <c r="T210" i="38"/>
  <c r="S210" i="38"/>
  <c r="R210" i="38"/>
  <c r="Q210" i="38"/>
  <c r="P210" i="38"/>
  <c r="O210" i="38"/>
  <c r="N210" i="38"/>
  <c r="M210" i="38"/>
  <c r="L210" i="38"/>
  <c r="K210" i="38"/>
  <c r="E210" i="38"/>
  <c r="D210" i="38"/>
  <c r="AP209" i="38"/>
  <c r="AO209" i="38"/>
  <c r="AN209" i="38"/>
  <c r="AL209" i="38"/>
  <c r="AK209" i="38"/>
  <c r="AJ209" i="38"/>
  <c r="AH209" i="38"/>
  <c r="AG209" i="38"/>
  <c r="AF209" i="38"/>
  <c r="AD209" i="38"/>
  <c r="AC209" i="38"/>
  <c r="AB209" i="38"/>
  <c r="AA209" i="38"/>
  <c r="Z209" i="38"/>
  <c r="Y209" i="38"/>
  <c r="X209" i="38"/>
  <c r="W209" i="38"/>
  <c r="V209" i="38"/>
  <c r="U209" i="38"/>
  <c r="T209" i="38"/>
  <c r="S209" i="38"/>
  <c r="R209" i="38"/>
  <c r="Q209" i="38"/>
  <c r="P209" i="38"/>
  <c r="O209" i="38"/>
  <c r="N209" i="38"/>
  <c r="M209" i="38"/>
  <c r="L209" i="38"/>
  <c r="K209" i="38"/>
  <c r="E209" i="38"/>
  <c r="D209" i="38"/>
  <c r="AP208" i="38"/>
  <c r="AO208" i="38"/>
  <c r="AN208" i="38"/>
  <c r="AL208" i="38"/>
  <c r="AK208" i="38"/>
  <c r="AJ208" i="38"/>
  <c r="AH208" i="38"/>
  <c r="AG208" i="38"/>
  <c r="AF208" i="38"/>
  <c r="AD208" i="38"/>
  <c r="AC208" i="38"/>
  <c r="AB208" i="38"/>
  <c r="AA208" i="38"/>
  <c r="Z208" i="38"/>
  <c r="Y208" i="38"/>
  <c r="X208" i="38"/>
  <c r="W208" i="38"/>
  <c r="V208" i="38"/>
  <c r="U208" i="38"/>
  <c r="T208" i="38"/>
  <c r="S208" i="38"/>
  <c r="R208" i="38"/>
  <c r="Q208" i="38"/>
  <c r="P208" i="38"/>
  <c r="O208" i="38"/>
  <c r="N208" i="38"/>
  <c r="M208" i="38"/>
  <c r="L208" i="38"/>
  <c r="K208" i="38"/>
  <c r="E208" i="38"/>
  <c r="D208" i="38"/>
  <c r="I207" i="38"/>
  <c r="G207" i="38"/>
  <c r="AP206" i="38"/>
  <c r="AO206" i="38"/>
  <c r="AN206" i="38"/>
  <c r="AL206" i="38"/>
  <c r="AK206" i="38"/>
  <c r="AJ206" i="38"/>
  <c r="AH206" i="38"/>
  <c r="AG206" i="38"/>
  <c r="AF206" i="38"/>
  <c r="AD206" i="38"/>
  <c r="AC206" i="38"/>
  <c r="AB206" i="38"/>
  <c r="AA206" i="38"/>
  <c r="Z206" i="38"/>
  <c r="Y206" i="38"/>
  <c r="X206" i="38"/>
  <c r="W206" i="38"/>
  <c r="V206" i="38"/>
  <c r="U206" i="38"/>
  <c r="T206" i="38"/>
  <c r="S206" i="38"/>
  <c r="R206" i="38"/>
  <c r="Q206" i="38"/>
  <c r="P206" i="38"/>
  <c r="O206" i="38"/>
  <c r="N206" i="38"/>
  <c r="M206" i="38"/>
  <c r="L206" i="38"/>
  <c r="K206" i="38"/>
  <c r="E206" i="38"/>
  <c r="D206" i="38"/>
  <c r="AP205" i="38"/>
  <c r="AO205" i="38"/>
  <c r="AN205" i="38"/>
  <c r="AL205" i="38"/>
  <c r="AK205" i="38"/>
  <c r="AJ205" i="38"/>
  <c r="AH205" i="38"/>
  <c r="AG205" i="38"/>
  <c r="AF205" i="38"/>
  <c r="AD205" i="38"/>
  <c r="AC205" i="38"/>
  <c r="AB205" i="38"/>
  <c r="AA205" i="38"/>
  <c r="Z205" i="38"/>
  <c r="Y205" i="38"/>
  <c r="X205" i="38"/>
  <c r="W205" i="38"/>
  <c r="V205" i="38"/>
  <c r="U205" i="38"/>
  <c r="T205" i="38"/>
  <c r="S205" i="38"/>
  <c r="R205" i="38"/>
  <c r="Q205" i="38"/>
  <c r="P205" i="38"/>
  <c r="O205" i="38"/>
  <c r="N205" i="38"/>
  <c r="M205" i="38"/>
  <c r="L205" i="38"/>
  <c r="K205" i="38"/>
  <c r="E205" i="38"/>
  <c r="D205" i="38"/>
  <c r="AP204" i="38"/>
  <c r="AO204" i="38"/>
  <c r="AN204" i="38"/>
  <c r="AL204" i="38"/>
  <c r="AK204" i="38"/>
  <c r="AJ204" i="38"/>
  <c r="AH204" i="38"/>
  <c r="AG204" i="38"/>
  <c r="AF204" i="38"/>
  <c r="AD204" i="38"/>
  <c r="AC204" i="38"/>
  <c r="AB204" i="38"/>
  <c r="AA204" i="38"/>
  <c r="Z204" i="38"/>
  <c r="Y204" i="38"/>
  <c r="X204" i="38"/>
  <c r="W204" i="38"/>
  <c r="V204" i="38"/>
  <c r="U204" i="38"/>
  <c r="T204" i="38"/>
  <c r="S204" i="38"/>
  <c r="R204" i="38"/>
  <c r="Q204" i="38"/>
  <c r="P204" i="38"/>
  <c r="O204" i="38"/>
  <c r="N204" i="38"/>
  <c r="M204" i="38"/>
  <c r="L204" i="38"/>
  <c r="K204" i="38"/>
  <c r="E204" i="38"/>
  <c r="D204" i="38"/>
  <c r="AP203" i="38"/>
  <c r="AO203" i="38"/>
  <c r="AN203" i="38"/>
  <c r="AL203" i="38"/>
  <c r="AK203" i="38"/>
  <c r="AJ203" i="38"/>
  <c r="AH203" i="38"/>
  <c r="AG203" i="38"/>
  <c r="AF203" i="38"/>
  <c r="AD203" i="38"/>
  <c r="AC203" i="38"/>
  <c r="AB203" i="38"/>
  <c r="AA203" i="38"/>
  <c r="Z203" i="38"/>
  <c r="Y203" i="38"/>
  <c r="X203" i="38"/>
  <c r="W203" i="38"/>
  <c r="V203" i="38"/>
  <c r="U203" i="38"/>
  <c r="T203" i="38"/>
  <c r="S203" i="38"/>
  <c r="R203" i="38"/>
  <c r="Q203" i="38"/>
  <c r="P203" i="38"/>
  <c r="O203" i="38"/>
  <c r="N203" i="38"/>
  <c r="M203" i="38"/>
  <c r="L203" i="38"/>
  <c r="K203" i="38"/>
  <c r="E203" i="38"/>
  <c r="D203" i="38"/>
  <c r="AP202" i="38"/>
  <c r="AO202" i="38"/>
  <c r="AN202" i="38"/>
  <c r="AL202" i="38"/>
  <c r="AK202" i="38"/>
  <c r="AJ202" i="38"/>
  <c r="AH202" i="38"/>
  <c r="AG202" i="38"/>
  <c r="AF202" i="38"/>
  <c r="AD202" i="38"/>
  <c r="AC202" i="38"/>
  <c r="AB202" i="38"/>
  <c r="AA202" i="38"/>
  <c r="Z202" i="38"/>
  <c r="Y202" i="38"/>
  <c r="X202" i="38"/>
  <c r="W202" i="38"/>
  <c r="V202" i="38"/>
  <c r="U202" i="38"/>
  <c r="T202" i="38"/>
  <c r="S202" i="38"/>
  <c r="R202" i="38"/>
  <c r="Q202" i="38"/>
  <c r="P202" i="38"/>
  <c r="O202" i="38"/>
  <c r="N202" i="38"/>
  <c r="M202" i="38"/>
  <c r="L202" i="38"/>
  <c r="K202" i="38"/>
  <c r="E202" i="38"/>
  <c r="D202" i="38"/>
  <c r="AP201" i="38"/>
  <c r="AO201" i="38"/>
  <c r="AL201" i="38"/>
  <c r="AK201" i="38"/>
  <c r="AH201" i="38"/>
  <c r="AG201" i="38"/>
  <c r="AF201" i="38"/>
  <c r="AD201" i="38"/>
  <c r="AC201" i="38"/>
  <c r="AB201" i="38"/>
  <c r="AA201" i="38"/>
  <c r="Z201" i="38"/>
  <c r="Y201" i="38"/>
  <c r="X201" i="38"/>
  <c r="W201" i="38"/>
  <c r="V201" i="38"/>
  <c r="U201" i="38"/>
  <c r="T201" i="38"/>
  <c r="S201" i="38"/>
  <c r="R201" i="38"/>
  <c r="Q201" i="38"/>
  <c r="P201" i="38"/>
  <c r="O201" i="38"/>
  <c r="N201" i="38"/>
  <c r="L201" i="38"/>
  <c r="K201" i="38"/>
  <c r="E201" i="38"/>
  <c r="AP200" i="38"/>
  <c r="AO200" i="38"/>
  <c r="AN200" i="38"/>
  <c r="AL200" i="38"/>
  <c r="AK200" i="38"/>
  <c r="AJ200" i="38"/>
  <c r="AH200" i="38"/>
  <c r="AG200" i="38"/>
  <c r="AF200" i="38"/>
  <c r="AD200" i="38"/>
  <c r="AC200" i="38"/>
  <c r="AB200" i="38"/>
  <c r="AA200" i="38"/>
  <c r="Z200" i="38"/>
  <c r="Y200" i="38"/>
  <c r="X200" i="38"/>
  <c r="W200" i="38"/>
  <c r="V200" i="38"/>
  <c r="U200" i="38"/>
  <c r="T200" i="38"/>
  <c r="S200" i="38"/>
  <c r="R200" i="38"/>
  <c r="Q200" i="38"/>
  <c r="P200" i="38"/>
  <c r="O200" i="38"/>
  <c r="N200" i="38"/>
  <c r="M200" i="38"/>
  <c r="L200" i="38"/>
  <c r="K200" i="38"/>
  <c r="E200" i="38"/>
  <c r="D200" i="38"/>
  <c r="I199" i="38"/>
  <c r="G199" i="38"/>
  <c r="AP198" i="38"/>
  <c r="AO198" i="38"/>
  <c r="AN198" i="38"/>
  <c r="AL198" i="38"/>
  <c r="AK198" i="38"/>
  <c r="AJ198" i="38"/>
  <c r="AH198" i="38"/>
  <c r="AG198" i="38"/>
  <c r="AF198" i="38"/>
  <c r="AD198" i="38"/>
  <c r="AC198" i="38"/>
  <c r="AB198" i="38"/>
  <c r="AA198" i="38"/>
  <c r="Z198" i="38"/>
  <c r="Y198" i="38"/>
  <c r="X198" i="38"/>
  <c r="W198" i="38"/>
  <c r="V198" i="38"/>
  <c r="U198" i="38"/>
  <c r="T198" i="38"/>
  <c r="S198" i="38"/>
  <c r="R198" i="38"/>
  <c r="Q198" i="38"/>
  <c r="P198" i="38"/>
  <c r="O198" i="38"/>
  <c r="N198" i="38"/>
  <c r="M198" i="38"/>
  <c r="L198" i="38"/>
  <c r="K198" i="38"/>
  <c r="E198" i="38"/>
  <c r="D198" i="38"/>
  <c r="AP197" i="38"/>
  <c r="AO197" i="38"/>
  <c r="AN197" i="38"/>
  <c r="AL197" i="38"/>
  <c r="AK197" i="38"/>
  <c r="AJ197" i="38"/>
  <c r="AH197" i="38"/>
  <c r="AG197" i="38"/>
  <c r="AF197" i="38"/>
  <c r="AD197" i="38"/>
  <c r="AC197" i="38"/>
  <c r="AB197" i="38"/>
  <c r="AA197" i="38"/>
  <c r="Z197" i="38"/>
  <c r="Y197" i="38"/>
  <c r="X197" i="38"/>
  <c r="W197" i="38"/>
  <c r="V197" i="38"/>
  <c r="U197" i="38"/>
  <c r="T197" i="38"/>
  <c r="S197" i="38"/>
  <c r="R197" i="38"/>
  <c r="Q197" i="38"/>
  <c r="P197" i="38"/>
  <c r="O197" i="38"/>
  <c r="N197" i="38"/>
  <c r="M197" i="38"/>
  <c r="L197" i="38"/>
  <c r="K197" i="38"/>
  <c r="E197" i="38"/>
  <c r="D197" i="38"/>
  <c r="AP196" i="38"/>
  <c r="AO196" i="38"/>
  <c r="AN196" i="38"/>
  <c r="AL196" i="38"/>
  <c r="AK196" i="38"/>
  <c r="AJ196" i="38"/>
  <c r="AH196" i="38"/>
  <c r="AG196" i="38"/>
  <c r="AF196" i="38"/>
  <c r="AD196" i="38"/>
  <c r="AC196" i="38"/>
  <c r="AB196" i="38"/>
  <c r="AA196" i="38"/>
  <c r="Z196" i="38"/>
  <c r="Y196" i="38"/>
  <c r="X196" i="38"/>
  <c r="W196" i="38"/>
  <c r="V196" i="38"/>
  <c r="U196" i="38"/>
  <c r="T196" i="38"/>
  <c r="S196" i="38"/>
  <c r="R196" i="38"/>
  <c r="Q196" i="38"/>
  <c r="P196" i="38"/>
  <c r="O196" i="38"/>
  <c r="N196" i="38"/>
  <c r="M196" i="38"/>
  <c r="L196" i="38"/>
  <c r="K196" i="38"/>
  <c r="E196" i="38"/>
  <c r="D196" i="38"/>
  <c r="AP195" i="38"/>
  <c r="AO195" i="38"/>
  <c r="AN195" i="38"/>
  <c r="AL195" i="38"/>
  <c r="AK195" i="38"/>
  <c r="AJ195" i="38"/>
  <c r="AH195" i="38"/>
  <c r="AG195" i="38"/>
  <c r="AF195" i="38"/>
  <c r="AD195" i="38"/>
  <c r="AC195" i="38"/>
  <c r="AB195" i="38"/>
  <c r="AA195" i="38"/>
  <c r="Z195" i="38"/>
  <c r="Y195" i="38"/>
  <c r="X195" i="38"/>
  <c r="W195" i="38"/>
  <c r="V195" i="38"/>
  <c r="U195" i="38"/>
  <c r="T195" i="38"/>
  <c r="S195" i="38"/>
  <c r="R195" i="38"/>
  <c r="Q195" i="38"/>
  <c r="P195" i="38"/>
  <c r="O195" i="38"/>
  <c r="N195" i="38"/>
  <c r="M195" i="38"/>
  <c r="L195" i="38"/>
  <c r="K195" i="38"/>
  <c r="E195" i="38"/>
  <c r="D195" i="38"/>
  <c r="AP194" i="38"/>
  <c r="AO194" i="38"/>
  <c r="AN194" i="38"/>
  <c r="AL194" i="38"/>
  <c r="AK194" i="38"/>
  <c r="AJ194" i="38"/>
  <c r="AH194" i="38"/>
  <c r="AG194" i="38"/>
  <c r="AF194" i="38"/>
  <c r="AD194" i="38"/>
  <c r="AC194" i="38"/>
  <c r="AB194" i="38"/>
  <c r="AA194" i="38"/>
  <c r="Z194" i="38"/>
  <c r="Y194" i="38"/>
  <c r="X194" i="38"/>
  <c r="W194" i="38"/>
  <c r="V194" i="38"/>
  <c r="U194" i="38"/>
  <c r="T194" i="38"/>
  <c r="S194" i="38"/>
  <c r="R194" i="38"/>
  <c r="Q194" i="38"/>
  <c r="P194" i="38"/>
  <c r="O194" i="38"/>
  <c r="N194" i="38"/>
  <c r="M194" i="38"/>
  <c r="L194" i="38"/>
  <c r="K194" i="38"/>
  <c r="E194" i="38"/>
  <c r="D194" i="38"/>
  <c r="AP193" i="38"/>
  <c r="AO193" i="38"/>
  <c r="AN193" i="38"/>
  <c r="AL193" i="38"/>
  <c r="AK193" i="38"/>
  <c r="AJ193" i="38"/>
  <c r="AH193" i="38"/>
  <c r="AG193" i="38"/>
  <c r="AF193" i="38"/>
  <c r="AD193" i="38"/>
  <c r="AC193" i="38"/>
  <c r="AB193" i="38"/>
  <c r="AA193" i="38"/>
  <c r="Z193" i="38"/>
  <c r="Y193" i="38"/>
  <c r="X193" i="38"/>
  <c r="W193" i="38"/>
  <c r="V193" i="38"/>
  <c r="U193" i="38"/>
  <c r="T193" i="38"/>
  <c r="S193" i="38"/>
  <c r="R193" i="38"/>
  <c r="Q193" i="38"/>
  <c r="P193" i="38"/>
  <c r="O193" i="38"/>
  <c r="N193" i="38"/>
  <c r="M193" i="38"/>
  <c r="L193" i="38"/>
  <c r="K193" i="38"/>
  <c r="E193" i="38"/>
  <c r="D193" i="38"/>
  <c r="AP192" i="38"/>
  <c r="AO192" i="38"/>
  <c r="AN192" i="38"/>
  <c r="AL192" i="38"/>
  <c r="AK192" i="38"/>
  <c r="AJ192" i="38"/>
  <c r="AH192" i="38"/>
  <c r="AG192" i="38"/>
  <c r="AF192" i="38"/>
  <c r="AD192" i="38"/>
  <c r="AC192" i="38"/>
  <c r="AB192" i="38"/>
  <c r="AA192" i="38"/>
  <c r="Z192" i="38"/>
  <c r="Y192" i="38"/>
  <c r="X192" i="38"/>
  <c r="W192" i="38"/>
  <c r="V192" i="38"/>
  <c r="U192" i="38"/>
  <c r="T192" i="38"/>
  <c r="S192" i="38"/>
  <c r="R192" i="38"/>
  <c r="Q192" i="38"/>
  <c r="P192" i="38"/>
  <c r="O192" i="38"/>
  <c r="N192" i="38"/>
  <c r="M192" i="38"/>
  <c r="L192" i="38"/>
  <c r="K192" i="38"/>
  <c r="E192" i="38"/>
  <c r="D192" i="38"/>
  <c r="I191" i="38"/>
  <c r="G191" i="38"/>
  <c r="G190" i="38"/>
  <c r="G106" i="38"/>
  <c r="AP189" i="38"/>
  <c r="AO189" i="38"/>
  <c r="AN189" i="38"/>
  <c r="AL189" i="38"/>
  <c r="AK189" i="38"/>
  <c r="AJ189" i="38"/>
  <c r="AH189" i="38"/>
  <c r="AG189" i="38"/>
  <c r="AF189" i="38"/>
  <c r="AD189" i="38"/>
  <c r="AC189" i="38"/>
  <c r="AB189" i="38"/>
  <c r="AA189" i="38"/>
  <c r="Z189" i="38"/>
  <c r="Y189" i="38"/>
  <c r="X189" i="38"/>
  <c r="W189" i="38"/>
  <c r="V189" i="38"/>
  <c r="U189" i="38"/>
  <c r="T189" i="38"/>
  <c r="S189" i="38"/>
  <c r="R189" i="38"/>
  <c r="Q189" i="38"/>
  <c r="P189" i="38"/>
  <c r="O189" i="38"/>
  <c r="N189" i="38"/>
  <c r="M189" i="38"/>
  <c r="L189" i="38"/>
  <c r="K189" i="38"/>
  <c r="E189" i="38"/>
  <c r="D189" i="38"/>
  <c r="AP188" i="38"/>
  <c r="AO188" i="38"/>
  <c r="AN188" i="38"/>
  <c r="AL188" i="38"/>
  <c r="AK188" i="38"/>
  <c r="AJ188" i="38"/>
  <c r="AH188" i="38"/>
  <c r="AG188" i="38"/>
  <c r="AF188" i="38"/>
  <c r="AD188" i="38"/>
  <c r="AC188" i="38"/>
  <c r="AB188" i="38"/>
  <c r="AA188" i="38"/>
  <c r="Z188" i="38"/>
  <c r="Y188" i="38"/>
  <c r="X188" i="38"/>
  <c r="W188" i="38"/>
  <c r="V188" i="38"/>
  <c r="U188" i="38"/>
  <c r="T188" i="38"/>
  <c r="S188" i="38"/>
  <c r="R188" i="38"/>
  <c r="Q188" i="38"/>
  <c r="P188" i="38"/>
  <c r="O188" i="38"/>
  <c r="N188" i="38"/>
  <c r="M188" i="38"/>
  <c r="L188" i="38"/>
  <c r="K188" i="38"/>
  <c r="E188" i="38"/>
  <c r="D188" i="38"/>
  <c r="AP187" i="38"/>
  <c r="AO187" i="38"/>
  <c r="AN187" i="38"/>
  <c r="AL187" i="38"/>
  <c r="AK187" i="38"/>
  <c r="AJ187" i="38"/>
  <c r="AH187" i="38"/>
  <c r="AG187" i="38"/>
  <c r="AF187" i="38"/>
  <c r="AD187" i="38"/>
  <c r="AC187" i="38"/>
  <c r="AB187" i="38"/>
  <c r="AA187" i="38"/>
  <c r="Z187" i="38"/>
  <c r="Y187" i="38"/>
  <c r="X187" i="38"/>
  <c r="W187" i="38"/>
  <c r="V187" i="38"/>
  <c r="U187" i="38"/>
  <c r="T187" i="38"/>
  <c r="S187" i="38"/>
  <c r="R187" i="38"/>
  <c r="Q187" i="38"/>
  <c r="P187" i="38"/>
  <c r="O187" i="38"/>
  <c r="N187" i="38"/>
  <c r="M187" i="38"/>
  <c r="L187" i="38"/>
  <c r="K187" i="38"/>
  <c r="E187" i="38"/>
  <c r="D187" i="38"/>
  <c r="AP186" i="38"/>
  <c r="AO186" i="38"/>
  <c r="AN186" i="38"/>
  <c r="AL186" i="38"/>
  <c r="AK186" i="38"/>
  <c r="AJ186" i="38"/>
  <c r="AH186" i="38"/>
  <c r="AG186" i="38"/>
  <c r="AF186" i="38"/>
  <c r="AD186" i="38"/>
  <c r="AC186" i="38"/>
  <c r="AB186" i="38"/>
  <c r="AA186" i="38"/>
  <c r="Z186" i="38"/>
  <c r="Y186" i="38"/>
  <c r="X186" i="38"/>
  <c r="W186" i="38"/>
  <c r="V186" i="38"/>
  <c r="U186" i="38"/>
  <c r="T186" i="38"/>
  <c r="S186" i="38"/>
  <c r="R186" i="38"/>
  <c r="Q186" i="38"/>
  <c r="P186" i="38"/>
  <c r="O186" i="38"/>
  <c r="N186" i="38"/>
  <c r="M186" i="38"/>
  <c r="L186" i="38"/>
  <c r="K186" i="38"/>
  <c r="E186" i="38"/>
  <c r="D186" i="38"/>
  <c r="AP185" i="38"/>
  <c r="AO185" i="38"/>
  <c r="AN185" i="38"/>
  <c r="AL185" i="38"/>
  <c r="AK185" i="38"/>
  <c r="AJ185" i="38"/>
  <c r="AH185" i="38"/>
  <c r="AG185" i="38"/>
  <c r="AF185" i="38"/>
  <c r="AD185" i="38"/>
  <c r="AC185" i="38"/>
  <c r="AB185" i="38"/>
  <c r="AA185" i="38"/>
  <c r="Z185" i="38"/>
  <c r="Y185" i="38"/>
  <c r="X185" i="38"/>
  <c r="W185" i="38"/>
  <c r="V185" i="38"/>
  <c r="U185" i="38"/>
  <c r="T185" i="38"/>
  <c r="S185" i="38"/>
  <c r="R185" i="38"/>
  <c r="Q185" i="38"/>
  <c r="P185" i="38"/>
  <c r="O185" i="38"/>
  <c r="N185" i="38"/>
  <c r="M185" i="38"/>
  <c r="L185" i="38"/>
  <c r="K185" i="38"/>
  <c r="E185" i="38"/>
  <c r="D185" i="38"/>
  <c r="AP184" i="38"/>
  <c r="AO184" i="38"/>
  <c r="AN184" i="38"/>
  <c r="AL184" i="38"/>
  <c r="AK184" i="38"/>
  <c r="AJ184" i="38"/>
  <c r="AH184" i="38"/>
  <c r="AG184" i="38"/>
  <c r="AF184" i="38"/>
  <c r="AD184" i="38"/>
  <c r="AC184" i="38"/>
  <c r="AB184" i="38"/>
  <c r="AA184" i="38"/>
  <c r="Z184" i="38"/>
  <c r="Y184" i="38"/>
  <c r="X184" i="38"/>
  <c r="W184" i="38"/>
  <c r="V184" i="38"/>
  <c r="U184" i="38"/>
  <c r="T184" i="38"/>
  <c r="S184" i="38"/>
  <c r="R184" i="38"/>
  <c r="Q184" i="38"/>
  <c r="P184" i="38"/>
  <c r="O184" i="38"/>
  <c r="N184" i="38"/>
  <c r="M184" i="38"/>
  <c r="L184" i="38"/>
  <c r="K184" i="38"/>
  <c r="E184" i="38"/>
  <c r="D184" i="38"/>
  <c r="AP183" i="38"/>
  <c r="AO183" i="38"/>
  <c r="AN183" i="38"/>
  <c r="AL183" i="38"/>
  <c r="AK183" i="38"/>
  <c r="AJ183" i="38"/>
  <c r="AH183" i="38"/>
  <c r="AG183" i="38"/>
  <c r="AF183" i="38"/>
  <c r="AD183" i="38"/>
  <c r="AC183" i="38"/>
  <c r="AB183" i="38"/>
  <c r="AA183" i="38"/>
  <c r="Z183" i="38"/>
  <c r="Y183" i="38"/>
  <c r="X183" i="38"/>
  <c r="W183" i="38"/>
  <c r="V183" i="38"/>
  <c r="U183" i="38"/>
  <c r="T183" i="38"/>
  <c r="S183" i="38"/>
  <c r="R183" i="38"/>
  <c r="Q183" i="38"/>
  <c r="P183" i="38"/>
  <c r="O183" i="38"/>
  <c r="N183" i="38"/>
  <c r="M183" i="38"/>
  <c r="L183" i="38"/>
  <c r="K183" i="38"/>
  <c r="E183" i="38"/>
  <c r="D183" i="38"/>
  <c r="AP182" i="38"/>
  <c r="AO182" i="38"/>
  <c r="AN182" i="38"/>
  <c r="AL182" i="38"/>
  <c r="AK182" i="38"/>
  <c r="AJ182" i="38"/>
  <c r="AH182" i="38"/>
  <c r="AG182" i="38"/>
  <c r="AF182" i="38"/>
  <c r="AD182" i="38"/>
  <c r="AC182" i="38"/>
  <c r="AB182" i="38"/>
  <c r="AA182" i="38"/>
  <c r="Z182" i="38"/>
  <c r="Y182" i="38"/>
  <c r="X182" i="38"/>
  <c r="W182" i="38"/>
  <c r="V182" i="38"/>
  <c r="U182" i="38"/>
  <c r="T182" i="38"/>
  <c r="S182" i="38"/>
  <c r="R182" i="38"/>
  <c r="Q182" i="38"/>
  <c r="P182" i="38"/>
  <c r="O182" i="38"/>
  <c r="N182" i="38"/>
  <c r="M182" i="38"/>
  <c r="L182" i="38"/>
  <c r="K182" i="38"/>
  <c r="E182" i="38"/>
  <c r="D182" i="38"/>
  <c r="AP181" i="38"/>
  <c r="AO181" i="38"/>
  <c r="AN181" i="38"/>
  <c r="AL181" i="38"/>
  <c r="AK181" i="38"/>
  <c r="AJ181" i="38"/>
  <c r="AH181" i="38"/>
  <c r="AG181" i="38"/>
  <c r="AF181" i="38"/>
  <c r="AD181" i="38"/>
  <c r="AC181" i="38"/>
  <c r="AB181" i="38"/>
  <c r="AA181" i="38"/>
  <c r="Z181" i="38"/>
  <c r="Y181" i="38"/>
  <c r="X181" i="38"/>
  <c r="W181" i="38"/>
  <c r="V181" i="38"/>
  <c r="U181" i="38"/>
  <c r="T181" i="38"/>
  <c r="S181" i="38"/>
  <c r="R181" i="38"/>
  <c r="Q181" i="38"/>
  <c r="P181" i="38"/>
  <c r="O181" i="38"/>
  <c r="N181" i="38"/>
  <c r="M181" i="38"/>
  <c r="L181" i="38"/>
  <c r="K181" i="38"/>
  <c r="E181" i="38"/>
  <c r="D181" i="38"/>
  <c r="AP180" i="38"/>
  <c r="AO180" i="38"/>
  <c r="AN180" i="38"/>
  <c r="AL180" i="38"/>
  <c r="AK180" i="38"/>
  <c r="AJ180" i="38"/>
  <c r="AH180" i="38"/>
  <c r="AG180" i="38"/>
  <c r="AF180" i="38"/>
  <c r="AD180" i="38"/>
  <c r="AC180" i="38"/>
  <c r="AB180" i="38"/>
  <c r="AA180" i="38"/>
  <c r="Z180" i="38"/>
  <c r="Y180" i="38"/>
  <c r="X180" i="38"/>
  <c r="W180" i="38"/>
  <c r="V180" i="38"/>
  <c r="U180" i="38"/>
  <c r="T180" i="38"/>
  <c r="S180" i="38"/>
  <c r="R180" i="38"/>
  <c r="Q180" i="38"/>
  <c r="P180" i="38"/>
  <c r="O180" i="38"/>
  <c r="N180" i="38"/>
  <c r="M180" i="38"/>
  <c r="L180" i="38"/>
  <c r="K180" i="38"/>
  <c r="E180" i="38"/>
  <c r="D180" i="38"/>
  <c r="AP179" i="38"/>
  <c r="AO179" i="38"/>
  <c r="AN179" i="38"/>
  <c r="AL179" i="38"/>
  <c r="AK179" i="38"/>
  <c r="AJ179" i="38"/>
  <c r="AH179" i="38"/>
  <c r="AG179" i="38"/>
  <c r="AF179" i="38"/>
  <c r="AD179" i="38"/>
  <c r="AC179" i="38"/>
  <c r="AB179" i="38"/>
  <c r="AA179" i="38"/>
  <c r="Z179" i="38"/>
  <c r="Y179" i="38"/>
  <c r="X179" i="38"/>
  <c r="W179" i="38"/>
  <c r="V179" i="38"/>
  <c r="U179" i="38"/>
  <c r="T179" i="38"/>
  <c r="S179" i="38"/>
  <c r="R179" i="38"/>
  <c r="Q179" i="38"/>
  <c r="P179" i="38"/>
  <c r="O179" i="38"/>
  <c r="N179" i="38"/>
  <c r="M179" i="38"/>
  <c r="L179" i="38"/>
  <c r="K179" i="38"/>
  <c r="E179" i="38"/>
  <c r="D179" i="38"/>
  <c r="AP178" i="38"/>
  <c r="AO178" i="38"/>
  <c r="AN178" i="38"/>
  <c r="AL178" i="38"/>
  <c r="AK178" i="38"/>
  <c r="AJ178" i="38"/>
  <c r="AH178" i="38"/>
  <c r="AG178" i="38"/>
  <c r="AF178" i="38"/>
  <c r="AD178" i="38"/>
  <c r="AC178" i="38"/>
  <c r="AB178" i="38"/>
  <c r="AA178" i="38"/>
  <c r="Z178" i="38"/>
  <c r="Y178" i="38"/>
  <c r="X178" i="38"/>
  <c r="W178" i="38"/>
  <c r="V178" i="38"/>
  <c r="U178" i="38"/>
  <c r="T178" i="38"/>
  <c r="S178" i="38"/>
  <c r="R178" i="38"/>
  <c r="Q178" i="38"/>
  <c r="P178" i="38"/>
  <c r="O178" i="38"/>
  <c r="N178" i="38"/>
  <c r="M178" i="38"/>
  <c r="L178" i="38"/>
  <c r="K178" i="38"/>
  <c r="E178" i="38"/>
  <c r="D178" i="38"/>
  <c r="AP177" i="38"/>
  <c r="AO177" i="38"/>
  <c r="AN177" i="38"/>
  <c r="AL177" i="38"/>
  <c r="AK177" i="38"/>
  <c r="AJ177" i="38"/>
  <c r="AH177" i="38"/>
  <c r="AG177" i="38"/>
  <c r="AF177" i="38"/>
  <c r="AD177" i="38"/>
  <c r="AC177" i="38"/>
  <c r="AB177" i="38"/>
  <c r="AA177" i="38"/>
  <c r="Z177" i="38"/>
  <c r="Y177" i="38"/>
  <c r="X177" i="38"/>
  <c r="W177" i="38"/>
  <c r="V177" i="38"/>
  <c r="U177" i="38"/>
  <c r="T177" i="38"/>
  <c r="S177" i="38"/>
  <c r="R177" i="38"/>
  <c r="Q177" i="38"/>
  <c r="P177" i="38"/>
  <c r="O177" i="38"/>
  <c r="N177" i="38"/>
  <c r="M177" i="38"/>
  <c r="L177" i="38"/>
  <c r="K177" i="38"/>
  <c r="E177" i="38"/>
  <c r="D177" i="38"/>
  <c r="AP176" i="38"/>
  <c r="AO176" i="38"/>
  <c r="AN176" i="38"/>
  <c r="AL176" i="38"/>
  <c r="AK176" i="38"/>
  <c r="AJ176" i="38"/>
  <c r="AH176" i="38"/>
  <c r="AG176" i="38"/>
  <c r="AF176" i="38"/>
  <c r="AD176" i="38"/>
  <c r="AC176" i="38"/>
  <c r="AB176" i="38"/>
  <c r="AA176" i="38"/>
  <c r="Z176" i="38"/>
  <c r="Y176" i="38"/>
  <c r="X176" i="38"/>
  <c r="W176" i="38"/>
  <c r="V176" i="38"/>
  <c r="U176" i="38"/>
  <c r="T176" i="38"/>
  <c r="S176" i="38"/>
  <c r="R176" i="38"/>
  <c r="Q176" i="38"/>
  <c r="P176" i="38"/>
  <c r="O176" i="38"/>
  <c r="N176" i="38"/>
  <c r="M176" i="38"/>
  <c r="L176" i="38"/>
  <c r="K176" i="38"/>
  <c r="E176" i="38"/>
  <c r="D176" i="38"/>
  <c r="AP175" i="38"/>
  <c r="AO175" i="38"/>
  <c r="AN175" i="38"/>
  <c r="AL175" i="38"/>
  <c r="AK175" i="38"/>
  <c r="AJ175" i="38"/>
  <c r="AH175" i="38"/>
  <c r="AG175" i="38"/>
  <c r="AF175" i="38"/>
  <c r="AD175" i="38"/>
  <c r="AC175" i="38"/>
  <c r="AB175" i="38"/>
  <c r="AA175" i="38"/>
  <c r="Z175" i="38"/>
  <c r="Y175" i="38"/>
  <c r="X175" i="38"/>
  <c r="W175" i="38"/>
  <c r="V175" i="38"/>
  <c r="U175" i="38"/>
  <c r="T175" i="38"/>
  <c r="S175" i="38"/>
  <c r="R175" i="38"/>
  <c r="Q175" i="38"/>
  <c r="P175" i="38"/>
  <c r="O175" i="38"/>
  <c r="N175" i="38"/>
  <c r="M175" i="38"/>
  <c r="L175" i="38"/>
  <c r="K175" i="38"/>
  <c r="E175" i="38"/>
  <c r="D175" i="38"/>
  <c r="AP174" i="38"/>
  <c r="AO174" i="38"/>
  <c r="AN174" i="38"/>
  <c r="AL174" i="38"/>
  <c r="AK174" i="38"/>
  <c r="AJ174" i="38"/>
  <c r="AH174" i="38"/>
  <c r="AG174" i="38"/>
  <c r="AF174" i="38"/>
  <c r="AD174" i="38"/>
  <c r="AC174" i="38"/>
  <c r="AB174" i="38"/>
  <c r="AA174" i="38"/>
  <c r="Z174" i="38"/>
  <c r="Y174" i="38"/>
  <c r="X174" i="38"/>
  <c r="W174" i="38"/>
  <c r="V174" i="38"/>
  <c r="U174" i="38"/>
  <c r="T174" i="38"/>
  <c r="S174" i="38"/>
  <c r="R174" i="38"/>
  <c r="Q174" i="38"/>
  <c r="P174" i="38"/>
  <c r="O174" i="38"/>
  <c r="N174" i="38"/>
  <c r="M174" i="38"/>
  <c r="L174" i="38"/>
  <c r="K174" i="38"/>
  <c r="E174" i="38"/>
  <c r="D174" i="38"/>
  <c r="AP173" i="38"/>
  <c r="AO173" i="38"/>
  <c r="AN173" i="38"/>
  <c r="AL173" i="38"/>
  <c r="AK173" i="38"/>
  <c r="AJ173" i="38"/>
  <c r="AH173" i="38"/>
  <c r="AG173" i="38"/>
  <c r="AF173" i="38"/>
  <c r="AD173" i="38"/>
  <c r="AC173" i="38"/>
  <c r="AB173" i="38"/>
  <c r="AA173" i="38"/>
  <c r="Z173" i="38"/>
  <c r="Y173" i="38"/>
  <c r="X173" i="38"/>
  <c r="W173" i="38"/>
  <c r="V173" i="38"/>
  <c r="U173" i="38"/>
  <c r="T173" i="38"/>
  <c r="S173" i="38"/>
  <c r="R173" i="38"/>
  <c r="Q173" i="38"/>
  <c r="P173" i="38"/>
  <c r="O173" i="38"/>
  <c r="N173" i="38"/>
  <c r="M173" i="38"/>
  <c r="L173" i="38"/>
  <c r="K173" i="38"/>
  <c r="E173" i="38"/>
  <c r="D173" i="38"/>
  <c r="AP172" i="38"/>
  <c r="AO172" i="38"/>
  <c r="AN172" i="38"/>
  <c r="AL172" i="38"/>
  <c r="AK172" i="38"/>
  <c r="AJ172" i="38"/>
  <c r="AH172" i="38"/>
  <c r="AG172" i="38"/>
  <c r="AF172" i="38"/>
  <c r="AD172" i="38"/>
  <c r="AC172" i="38"/>
  <c r="AB172" i="38"/>
  <c r="AA172" i="38"/>
  <c r="Z172" i="38"/>
  <c r="Y172" i="38"/>
  <c r="X172" i="38"/>
  <c r="W172" i="38"/>
  <c r="V172" i="38"/>
  <c r="U172" i="38"/>
  <c r="T172" i="38"/>
  <c r="S172" i="38"/>
  <c r="R172" i="38"/>
  <c r="Q172" i="38"/>
  <c r="P172" i="38"/>
  <c r="O172" i="38"/>
  <c r="N172" i="38"/>
  <c r="M172" i="38"/>
  <c r="L172" i="38"/>
  <c r="K172" i="38"/>
  <c r="E172" i="38"/>
  <c r="D172" i="38"/>
  <c r="AP171" i="38"/>
  <c r="AO171" i="38"/>
  <c r="AN171" i="38"/>
  <c r="AL171" i="38"/>
  <c r="AK171" i="38"/>
  <c r="AJ171" i="38"/>
  <c r="AH171" i="38"/>
  <c r="AG171" i="38"/>
  <c r="AF171" i="38"/>
  <c r="AD171" i="38"/>
  <c r="AC171" i="38"/>
  <c r="AB171" i="38"/>
  <c r="AA171" i="38"/>
  <c r="Z171" i="38"/>
  <c r="Y171" i="38"/>
  <c r="X171" i="38"/>
  <c r="W171" i="38"/>
  <c r="V171" i="38"/>
  <c r="U171" i="38"/>
  <c r="T171" i="38"/>
  <c r="S171" i="38"/>
  <c r="R171" i="38"/>
  <c r="Q171" i="38"/>
  <c r="P171" i="38"/>
  <c r="O171" i="38"/>
  <c r="N171" i="38"/>
  <c r="M171" i="38"/>
  <c r="L171" i="38"/>
  <c r="K171" i="38"/>
  <c r="E171" i="38"/>
  <c r="D171" i="38"/>
  <c r="AP170" i="38"/>
  <c r="AO170" i="38"/>
  <c r="AN170" i="38"/>
  <c r="AL170" i="38"/>
  <c r="AK170" i="38"/>
  <c r="AJ170" i="38"/>
  <c r="AH170" i="38"/>
  <c r="AG170" i="38"/>
  <c r="AF170" i="38"/>
  <c r="AD170" i="38"/>
  <c r="AC170" i="38"/>
  <c r="AB170" i="38"/>
  <c r="AA170" i="38"/>
  <c r="Z170" i="38"/>
  <c r="Y170" i="38"/>
  <c r="X170" i="38"/>
  <c r="W170" i="38"/>
  <c r="V170" i="38"/>
  <c r="U170" i="38"/>
  <c r="T170" i="38"/>
  <c r="S170" i="38"/>
  <c r="R170" i="38"/>
  <c r="Q170" i="38"/>
  <c r="P170" i="38"/>
  <c r="O170" i="38"/>
  <c r="N170" i="38"/>
  <c r="M170" i="38"/>
  <c r="L170" i="38"/>
  <c r="K170" i="38"/>
  <c r="E170" i="38"/>
  <c r="D170" i="38"/>
  <c r="AP169" i="38"/>
  <c r="AO169" i="38"/>
  <c r="AN169" i="38"/>
  <c r="AL169" i="38"/>
  <c r="AK169" i="38"/>
  <c r="AJ169" i="38"/>
  <c r="AH169" i="38"/>
  <c r="AG169" i="38"/>
  <c r="AF169" i="38"/>
  <c r="AD169" i="38"/>
  <c r="AC169" i="38"/>
  <c r="AB169" i="38"/>
  <c r="AA169" i="38"/>
  <c r="Z169" i="38"/>
  <c r="Y169" i="38"/>
  <c r="X169" i="38"/>
  <c r="W169" i="38"/>
  <c r="V169" i="38"/>
  <c r="U169" i="38"/>
  <c r="T169" i="38"/>
  <c r="S169" i="38"/>
  <c r="R169" i="38"/>
  <c r="Q169" i="38"/>
  <c r="P169" i="38"/>
  <c r="O169" i="38"/>
  <c r="N169" i="38"/>
  <c r="M169" i="38"/>
  <c r="L169" i="38"/>
  <c r="K169" i="38"/>
  <c r="E169" i="38"/>
  <c r="D169" i="38"/>
  <c r="AP168" i="38"/>
  <c r="AO168" i="38"/>
  <c r="AN168" i="38"/>
  <c r="AL168" i="38"/>
  <c r="AK168" i="38"/>
  <c r="AJ168" i="38"/>
  <c r="AH168" i="38"/>
  <c r="AG168" i="38"/>
  <c r="AF168" i="38"/>
  <c r="AD168" i="38"/>
  <c r="AC168" i="38"/>
  <c r="AB168" i="38"/>
  <c r="AA168" i="38"/>
  <c r="Z168" i="38"/>
  <c r="Y168" i="38"/>
  <c r="X168" i="38"/>
  <c r="W168" i="38"/>
  <c r="V168" i="38"/>
  <c r="U168" i="38"/>
  <c r="T168" i="38"/>
  <c r="S168" i="38"/>
  <c r="R168" i="38"/>
  <c r="Q168" i="38"/>
  <c r="P168" i="38"/>
  <c r="O168" i="38"/>
  <c r="N168" i="38"/>
  <c r="M168" i="38"/>
  <c r="L168" i="38"/>
  <c r="K168" i="38"/>
  <c r="E168" i="38"/>
  <c r="D168" i="38"/>
  <c r="AP167" i="38"/>
  <c r="AO167" i="38"/>
  <c r="AN167" i="38"/>
  <c r="AL167" i="38"/>
  <c r="AK167" i="38"/>
  <c r="AJ167" i="38"/>
  <c r="AH167" i="38"/>
  <c r="AG167" i="38"/>
  <c r="AF167" i="38"/>
  <c r="AD167" i="38"/>
  <c r="AC167" i="38"/>
  <c r="AB167" i="38"/>
  <c r="AA167" i="38"/>
  <c r="Z167" i="38"/>
  <c r="Y167" i="38"/>
  <c r="X167" i="38"/>
  <c r="W167" i="38"/>
  <c r="V167" i="38"/>
  <c r="U167" i="38"/>
  <c r="T167" i="38"/>
  <c r="S167" i="38"/>
  <c r="R167" i="38"/>
  <c r="Q167" i="38"/>
  <c r="P167" i="38"/>
  <c r="O167" i="38"/>
  <c r="N167" i="38"/>
  <c r="M167" i="38"/>
  <c r="L167" i="38"/>
  <c r="K167" i="38"/>
  <c r="E167" i="38"/>
  <c r="D167" i="38"/>
  <c r="AP166" i="38"/>
  <c r="AO166" i="38"/>
  <c r="AN166" i="38"/>
  <c r="AL166" i="38"/>
  <c r="AK166" i="38"/>
  <c r="AJ166" i="38"/>
  <c r="AH166" i="38"/>
  <c r="AG166" i="38"/>
  <c r="AF166" i="38"/>
  <c r="AD166" i="38"/>
  <c r="AC166" i="38"/>
  <c r="AB166" i="38"/>
  <c r="AA166" i="38"/>
  <c r="Z166" i="38"/>
  <c r="Y166" i="38"/>
  <c r="X166" i="38"/>
  <c r="W166" i="38"/>
  <c r="V166" i="38"/>
  <c r="U166" i="38"/>
  <c r="T166" i="38"/>
  <c r="S166" i="38"/>
  <c r="R166" i="38"/>
  <c r="Q166" i="38"/>
  <c r="P166" i="38"/>
  <c r="O166" i="38"/>
  <c r="N166" i="38"/>
  <c r="M166" i="38"/>
  <c r="L166" i="38"/>
  <c r="K166" i="38"/>
  <c r="E166" i="38"/>
  <c r="D166" i="38"/>
  <c r="AP165" i="38"/>
  <c r="AO165" i="38"/>
  <c r="AN165" i="38"/>
  <c r="AL165" i="38"/>
  <c r="AK165" i="38"/>
  <c r="AJ165" i="38"/>
  <c r="AH165" i="38"/>
  <c r="AG165" i="38"/>
  <c r="AF165" i="38"/>
  <c r="AD165" i="38"/>
  <c r="AC165" i="38"/>
  <c r="AB165" i="38"/>
  <c r="AA165" i="38"/>
  <c r="Z165" i="38"/>
  <c r="Y165" i="38"/>
  <c r="X165" i="38"/>
  <c r="W165" i="38"/>
  <c r="V165" i="38"/>
  <c r="U165" i="38"/>
  <c r="T165" i="38"/>
  <c r="S165" i="38"/>
  <c r="R165" i="38"/>
  <c r="Q165" i="38"/>
  <c r="P165" i="38"/>
  <c r="O165" i="38"/>
  <c r="N165" i="38"/>
  <c r="M165" i="38"/>
  <c r="L165" i="38"/>
  <c r="K165" i="38"/>
  <c r="E165" i="38"/>
  <c r="D165" i="38"/>
  <c r="I164" i="38"/>
  <c r="G164" i="38"/>
  <c r="AP163" i="38"/>
  <c r="AO163" i="38"/>
  <c r="AN163" i="38"/>
  <c r="AL163" i="38"/>
  <c r="AK163" i="38"/>
  <c r="AJ163" i="38"/>
  <c r="AH163" i="38"/>
  <c r="AG163" i="38"/>
  <c r="AF163" i="38"/>
  <c r="AD163" i="38"/>
  <c r="AC163" i="38"/>
  <c r="AB163" i="38"/>
  <c r="AA163" i="38"/>
  <c r="Z163" i="38"/>
  <c r="Y163" i="38"/>
  <c r="X163" i="38"/>
  <c r="W163" i="38"/>
  <c r="V163" i="38"/>
  <c r="U163" i="38"/>
  <c r="T163" i="38"/>
  <c r="S163" i="38"/>
  <c r="R163" i="38"/>
  <c r="Q163" i="38"/>
  <c r="P163" i="38"/>
  <c r="O163" i="38"/>
  <c r="N163" i="38"/>
  <c r="M163" i="38"/>
  <c r="L163" i="38"/>
  <c r="K163" i="38"/>
  <c r="E163" i="38"/>
  <c r="D163" i="38"/>
  <c r="AP162" i="38"/>
  <c r="AO162" i="38"/>
  <c r="AN162" i="38"/>
  <c r="AL162" i="38"/>
  <c r="AK162" i="38"/>
  <c r="AJ162" i="38"/>
  <c r="AH162" i="38"/>
  <c r="AG162" i="38"/>
  <c r="AF162" i="38"/>
  <c r="AD162" i="38"/>
  <c r="AC162" i="38"/>
  <c r="AB162" i="38"/>
  <c r="AA162" i="38"/>
  <c r="Z162" i="38"/>
  <c r="Y162" i="38"/>
  <c r="X162" i="38"/>
  <c r="W162" i="38"/>
  <c r="V162" i="38"/>
  <c r="U162" i="38"/>
  <c r="T162" i="38"/>
  <c r="S162" i="38"/>
  <c r="R162" i="38"/>
  <c r="Q162" i="38"/>
  <c r="P162" i="38"/>
  <c r="O162" i="38"/>
  <c r="N162" i="38"/>
  <c r="M162" i="38"/>
  <c r="L162" i="38"/>
  <c r="K162" i="38"/>
  <c r="E162" i="38"/>
  <c r="D162" i="38"/>
  <c r="AP161" i="38"/>
  <c r="AO161" i="38"/>
  <c r="AN161" i="38"/>
  <c r="AL161" i="38"/>
  <c r="AK161" i="38"/>
  <c r="AJ161" i="38"/>
  <c r="AH161" i="38"/>
  <c r="AG161" i="38"/>
  <c r="AF161" i="38"/>
  <c r="AD161" i="38"/>
  <c r="AC161" i="38"/>
  <c r="AB161" i="38"/>
  <c r="AA161" i="38"/>
  <c r="Z161" i="38"/>
  <c r="Y161" i="38"/>
  <c r="X161" i="38"/>
  <c r="W161" i="38"/>
  <c r="V161" i="38"/>
  <c r="U161" i="38"/>
  <c r="T161" i="38"/>
  <c r="S161" i="38"/>
  <c r="R161" i="38"/>
  <c r="Q161" i="38"/>
  <c r="P161" i="38"/>
  <c r="O161" i="38"/>
  <c r="N161" i="38"/>
  <c r="M161" i="38"/>
  <c r="L161" i="38"/>
  <c r="K161" i="38"/>
  <c r="E161" i="38"/>
  <c r="D161" i="38"/>
  <c r="AP160" i="38"/>
  <c r="AO160" i="38"/>
  <c r="AN160" i="38"/>
  <c r="AL160" i="38"/>
  <c r="AK160" i="38"/>
  <c r="AJ160" i="38"/>
  <c r="AH160" i="38"/>
  <c r="AG160" i="38"/>
  <c r="AF160" i="38"/>
  <c r="AD160" i="38"/>
  <c r="AC160" i="38"/>
  <c r="AB160" i="38"/>
  <c r="AA160" i="38"/>
  <c r="Z160" i="38"/>
  <c r="Y160" i="38"/>
  <c r="X160" i="38"/>
  <c r="W160" i="38"/>
  <c r="V160" i="38"/>
  <c r="U160" i="38"/>
  <c r="T160" i="38"/>
  <c r="S160" i="38"/>
  <c r="R160" i="38"/>
  <c r="Q160" i="38"/>
  <c r="P160" i="38"/>
  <c r="O160" i="38"/>
  <c r="N160" i="38"/>
  <c r="M160" i="38"/>
  <c r="L160" i="38"/>
  <c r="K160" i="38"/>
  <c r="E160" i="38"/>
  <c r="D160" i="38"/>
  <c r="AP159" i="38"/>
  <c r="AO159" i="38"/>
  <c r="AN159" i="38"/>
  <c r="AL159" i="38"/>
  <c r="AK159" i="38"/>
  <c r="AJ159" i="38"/>
  <c r="AH159" i="38"/>
  <c r="AG159" i="38"/>
  <c r="AF159" i="38"/>
  <c r="AD159" i="38"/>
  <c r="AC159" i="38"/>
  <c r="AB159" i="38"/>
  <c r="AA159" i="38"/>
  <c r="Z159" i="38"/>
  <c r="Y159" i="38"/>
  <c r="X159" i="38"/>
  <c r="W159" i="38"/>
  <c r="V159" i="38"/>
  <c r="U159" i="38"/>
  <c r="T159" i="38"/>
  <c r="S159" i="38"/>
  <c r="R159" i="38"/>
  <c r="Q159" i="38"/>
  <c r="P159" i="38"/>
  <c r="O159" i="38"/>
  <c r="N159" i="38"/>
  <c r="M159" i="38"/>
  <c r="L159" i="38"/>
  <c r="K159" i="38"/>
  <c r="E159" i="38"/>
  <c r="D159" i="38"/>
  <c r="AP158" i="38"/>
  <c r="AO158" i="38"/>
  <c r="AN158" i="38"/>
  <c r="AL158" i="38"/>
  <c r="AK158" i="38"/>
  <c r="AJ158" i="38"/>
  <c r="AH158" i="38"/>
  <c r="AG158" i="38"/>
  <c r="AF158" i="38"/>
  <c r="AD158" i="38"/>
  <c r="AC158" i="38"/>
  <c r="AB158" i="38"/>
  <c r="AA158" i="38"/>
  <c r="Z158" i="38"/>
  <c r="Y158" i="38"/>
  <c r="X158" i="38"/>
  <c r="W158" i="38"/>
  <c r="V158" i="38"/>
  <c r="U158" i="38"/>
  <c r="T158" i="38"/>
  <c r="S158" i="38"/>
  <c r="R158" i="38"/>
  <c r="Q158" i="38"/>
  <c r="P158" i="38"/>
  <c r="O158" i="38"/>
  <c r="N158" i="38"/>
  <c r="M158" i="38"/>
  <c r="L158" i="38"/>
  <c r="K158" i="38"/>
  <c r="E158" i="38"/>
  <c r="D158" i="38"/>
  <c r="AP157" i="38"/>
  <c r="AO157" i="38"/>
  <c r="AN157" i="38"/>
  <c r="AL157" i="38"/>
  <c r="AK157" i="38"/>
  <c r="AJ157" i="38"/>
  <c r="AH157" i="38"/>
  <c r="AG157" i="38"/>
  <c r="AF157" i="38"/>
  <c r="AD157" i="38"/>
  <c r="AC157" i="38"/>
  <c r="AB157" i="38"/>
  <c r="AA157" i="38"/>
  <c r="Z157" i="38"/>
  <c r="Y157" i="38"/>
  <c r="X157" i="38"/>
  <c r="W157" i="38"/>
  <c r="V157" i="38"/>
  <c r="U157" i="38"/>
  <c r="T157" i="38"/>
  <c r="S157" i="38"/>
  <c r="R157" i="38"/>
  <c r="Q157" i="38"/>
  <c r="P157" i="38"/>
  <c r="O157" i="38"/>
  <c r="N157" i="38"/>
  <c r="M157" i="38"/>
  <c r="L157" i="38"/>
  <c r="K157" i="38"/>
  <c r="E157" i="38"/>
  <c r="D157" i="38"/>
  <c r="AP156" i="38"/>
  <c r="AO156" i="38"/>
  <c r="AN156" i="38"/>
  <c r="AL156" i="38"/>
  <c r="AK156" i="38"/>
  <c r="AJ156" i="38"/>
  <c r="AH156" i="38"/>
  <c r="AG156" i="38"/>
  <c r="AF156" i="38"/>
  <c r="AD156" i="38"/>
  <c r="AC156" i="38"/>
  <c r="AB156" i="38"/>
  <c r="AA156" i="38"/>
  <c r="Z156" i="38"/>
  <c r="Y156" i="38"/>
  <c r="X156" i="38"/>
  <c r="W156" i="38"/>
  <c r="V156" i="38"/>
  <c r="U156" i="38"/>
  <c r="T156" i="38"/>
  <c r="S156" i="38"/>
  <c r="R156" i="38"/>
  <c r="Q156" i="38"/>
  <c r="P156" i="38"/>
  <c r="O156" i="38"/>
  <c r="N156" i="38"/>
  <c r="M156" i="38"/>
  <c r="L156" i="38"/>
  <c r="K156" i="38"/>
  <c r="E156" i="38"/>
  <c r="D156" i="38"/>
  <c r="AP155" i="38"/>
  <c r="AO155" i="38"/>
  <c r="AN155" i="38"/>
  <c r="AL155" i="38"/>
  <c r="AK155" i="38"/>
  <c r="AJ155" i="38"/>
  <c r="AH155" i="38"/>
  <c r="AG155" i="38"/>
  <c r="AF155" i="38"/>
  <c r="AD155" i="38"/>
  <c r="AC155" i="38"/>
  <c r="AB155" i="38"/>
  <c r="AA155" i="38"/>
  <c r="Z155" i="38"/>
  <c r="Y155" i="38"/>
  <c r="X155" i="38"/>
  <c r="W155" i="38"/>
  <c r="V155" i="38"/>
  <c r="U155" i="38"/>
  <c r="T155" i="38"/>
  <c r="S155" i="38"/>
  <c r="R155" i="38"/>
  <c r="Q155" i="38"/>
  <c r="P155" i="38"/>
  <c r="O155" i="38"/>
  <c r="N155" i="38"/>
  <c r="M155" i="38"/>
  <c r="L155" i="38"/>
  <c r="K155" i="38"/>
  <c r="E155" i="38"/>
  <c r="D155" i="38"/>
  <c r="AP154" i="38"/>
  <c r="AO154" i="38"/>
  <c r="AN154" i="38"/>
  <c r="AL154" i="38"/>
  <c r="AK154" i="38"/>
  <c r="AJ154" i="38"/>
  <c r="AH154" i="38"/>
  <c r="AG154" i="38"/>
  <c r="AF154" i="38"/>
  <c r="AD154" i="38"/>
  <c r="AC154" i="38"/>
  <c r="AB154" i="38"/>
  <c r="AA154" i="38"/>
  <c r="Z154" i="38"/>
  <c r="Y154" i="38"/>
  <c r="X154" i="38"/>
  <c r="W154" i="38"/>
  <c r="V154" i="38"/>
  <c r="U154" i="38"/>
  <c r="T154" i="38"/>
  <c r="S154" i="38"/>
  <c r="R154" i="38"/>
  <c r="Q154" i="38"/>
  <c r="P154" i="38"/>
  <c r="O154" i="38"/>
  <c r="N154" i="38"/>
  <c r="M154" i="38"/>
  <c r="L154" i="38"/>
  <c r="K154" i="38"/>
  <c r="E154" i="38"/>
  <c r="D154" i="38"/>
  <c r="AP153" i="38"/>
  <c r="AO153" i="38"/>
  <c r="AN153" i="38"/>
  <c r="AL153" i="38"/>
  <c r="AK153" i="38"/>
  <c r="AJ153" i="38"/>
  <c r="AH153" i="38"/>
  <c r="AG153" i="38"/>
  <c r="AF153" i="38"/>
  <c r="AD153" i="38"/>
  <c r="AC153" i="38"/>
  <c r="AB153" i="38"/>
  <c r="AA153" i="38"/>
  <c r="Z153" i="38"/>
  <c r="Y153" i="38"/>
  <c r="X153" i="38"/>
  <c r="W153" i="38"/>
  <c r="V153" i="38"/>
  <c r="U153" i="38"/>
  <c r="T153" i="38"/>
  <c r="S153" i="38"/>
  <c r="R153" i="38"/>
  <c r="Q153" i="38"/>
  <c r="P153" i="38"/>
  <c r="O153" i="38"/>
  <c r="N153" i="38"/>
  <c r="M153" i="38"/>
  <c r="L153" i="38"/>
  <c r="K153" i="38"/>
  <c r="E153" i="38"/>
  <c r="D153" i="38"/>
  <c r="AP152" i="38"/>
  <c r="AO152" i="38"/>
  <c r="AN152" i="38"/>
  <c r="AL152" i="38"/>
  <c r="AK152" i="38"/>
  <c r="AJ152" i="38"/>
  <c r="AH152" i="38"/>
  <c r="AG152" i="38"/>
  <c r="AF152" i="38"/>
  <c r="AD152" i="38"/>
  <c r="AC152" i="38"/>
  <c r="AB152" i="38"/>
  <c r="AA152" i="38"/>
  <c r="Z152" i="38"/>
  <c r="Y152" i="38"/>
  <c r="X152" i="38"/>
  <c r="W152" i="38"/>
  <c r="V152" i="38"/>
  <c r="U152" i="38"/>
  <c r="T152" i="38"/>
  <c r="S152" i="38"/>
  <c r="R152" i="38"/>
  <c r="Q152" i="38"/>
  <c r="P152" i="38"/>
  <c r="O152" i="38"/>
  <c r="N152" i="38"/>
  <c r="M152" i="38"/>
  <c r="L152" i="38"/>
  <c r="K152" i="38"/>
  <c r="E152" i="38"/>
  <c r="D152" i="38"/>
  <c r="AP151" i="38"/>
  <c r="AO151" i="38"/>
  <c r="AN151" i="38"/>
  <c r="AL151" i="38"/>
  <c r="AK151" i="38"/>
  <c r="AJ151" i="38"/>
  <c r="AH151" i="38"/>
  <c r="AG151" i="38"/>
  <c r="AF151" i="38"/>
  <c r="AD151" i="38"/>
  <c r="AC151" i="38"/>
  <c r="AB151" i="38"/>
  <c r="AA151" i="38"/>
  <c r="Z151" i="38"/>
  <c r="Y151" i="38"/>
  <c r="X151" i="38"/>
  <c r="W151" i="38"/>
  <c r="V151" i="38"/>
  <c r="U151" i="38"/>
  <c r="T151" i="38"/>
  <c r="S151" i="38"/>
  <c r="R151" i="38"/>
  <c r="Q151" i="38"/>
  <c r="P151" i="38"/>
  <c r="O151" i="38"/>
  <c r="N151" i="38"/>
  <c r="M151" i="38"/>
  <c r="L151" i="38"/>
  <c r="K151" i="38"/>
  <c r="E151" i="38"/>
  <c r="D151" i="38"/>
  <c r="AP150" i="38"/>
  <c r="AO150" i="38"/>
  <c r="AN150" i="38"/>
  <c r="AL150" i="38"/>
  <c r="AK150" i="38"/>
  <c r="AJ150" i="38"/>
  <c r="AH150" i="38"/>
  <c r="AG150" i="38"/>
  <c r="AF150" i="38"/>
  <c r="AD150" i="38"/>
  <c r="AC150" i="38"/>
  <c r="AB150" i="38"/>
  <c r="AA150" i="38"/>
  <c r="Z150" i="38"/>
  <c r="Y150" i="38"/>
  <c r="X150" i="38"/>
  <c r="W150" i="38"/>
  <c r="V150" i="38"/>
  <c r="U150" i="38"/>
  <c r="T150" i="38"/>
  <c r="S150" i="38"/>
  <c r="R150" i="38"/>
  <c r="Q150" i="38"/>
  <c r="P150" i="38"/>
  <c r="O150" i="38"/>
  <c r="N150" i="38"/>
  <c r="M150" i="38"/>
  <c r="L150" i="38"/>
  <c r="K150" i="38"/>
  <c r="E150" i="38"/>
  <c r="D150" i="38"/>
  <c r="I149" i="38"/>
  <c r="G149" i="38"/>
  <c r="AP148" i="38"/>
  <c r="AO148" i="38"/>
  <c r="AN148" i="38"/>
  <c r="AL148" i="38"/>
  <c r="AK148" i="38"/>
  <c r="AJ148" i="38"/>
  <c r="AH148" i="38"/>
  <c r="AG148" i="38"/>
  <c r="AF148" i="38"/>
  <c r="AD148" i="38"/>
  <c r="AC148" i="38"/>
  <c r="AB148" i="38"/>
  <c r="AA148" i="38"/>
  <c r="Z148" i="38"/>
  <c r="Y148" i="38"/>
  <c r="X148" i="38"/>
  <c r="W148" i="38"/>
  <c r="V148" i="38"/>
  <c r="U148" i="38"/>
  <c r="T148" i="38"/>
  <c r="S148" i="38"/>
  <c r="R148" i="38"/>
  <c r="Q148" i="38"/>
  <c r="P148" i="38"/>
  <c r="O148" i="38"/>
  <c r="N148" i="38"/>
  <c r="M148" i="38"/>
  <c r="L148" i="38"/>
  <c r="K148" i="38"/>
  <c r="E148" i="38"/>
  <c r="D148" i="38"/>
  <c r="AP147" i="38"/>
  <c r="AO147" i="38"/>
  <c r="AN147" i="38"/>
  <c r="AL147" i="38"/>
  <c r="AK147" i="38"/>
  <c r="AJ147" i="38"/>
  <c r="AH147" i="38"/>
  <c r="AG147" i="38"/>
  <c r="AF147" i="38"/>
  <c r="AD147" i="38"/>
  <c r="AC147" i="38"/>
  <c r="AB147" i="38"/>
  <c r="AA147" i="38"/>
  <c r="Z147" i="38"/>
  <c r="Y147" i="38"/>
  <c r="X147" i="38"/>
  <c r="W147" i="38"/>
  <c r="V147" i="38"/>
  <c r="U147" i="38"/>
  <c r="T147" i="38"/>
  <c r="S147" i="38"/>
  <c r="R147" i="38"/>
  <c r="Q147" i="38"/>
  <c r="P147" i="38"/>
  <c r="O147" i="38"/>
  <c r="N147" i="38"/>
  <c r="M147" i="38"/>
  <c r="L147" i="38"/>
  <c r="K147" i="38"/>
  <c r="E147" i="38"/>
  <c r="D147" i="38"/>
  <c r="AP146" i="38"/>
  <c r="AO146" i="38"/>
  <c r="AN146" i="38"/>
  <c r="AL146" i="38"/>
  <c r="AK146" i="38"/>
  <c r="AJ146" i="38"/>
  <c r="AH146" i="38"/>
  <c r="AG146" i="38"/>
  <c r="AF146" i="38"/>
  <c r="AD146" i="38"/>
  <c r="AC146" i="38"/>
  <c r="AB146" i="38"/>
  <c r="AA146" i="38"/>
  <c r="Z146" i="38"/>
  <c r="Y146" i="38"/>
  <c r="X146" i="38"/>
  <c r="W146" i="38"/>
  <c r="V146" i="38"/>
  <c r="U146" i="38"/>
  <c r="T146" i="38"/>
  <c r="S146" i="38"/>
  <c r="R146" i="38"/>
  <c r="Q146" i="38"/>
  <c r="P146" i="38"/>
  <c r="O146" i="38"/>
  <c r="N146" i="38"/>
  <c r="M146" i="38"/>
  <c r="L146" i="38"/>
  <c r="K146" i="38"/>
  <c r="E146" i="38"/>
  <c r="D146" i="38"/>
  <c r="AP145" i="38"/>
  <c r="AO145" i="38"/>
  <c r="AN145" i="38"/>
  <c r="AL145" i="38"/>
  <c r="AK145" i="38"/>
  <c r="AJ145" i="38"/>
  <c r="AH145" i="38"/>
  <c r="AG145" i="38"/>
  <c r="AF145" i="38"/>
  <c r="AD145" i="38"/>
  <c r="AC145" i="38"/>
  <c r="AB145" i="38"/>
  <c r="AA145" i="38"/>
  <c r="Z145" i="38"/>
  <c r="Y145" i="38"/>
  <c r="X145" i="38"/>
  <c r="W145" i="38"/>
  <c r="V145" i="38"/>
  <c r="U145" i="38"/>
  <c r="T145" i="38"/>
  <c r="S145" i="38"/>
  <c r="R145" i="38"/>
  <c r="Q145" i="38"/>
  <c r="P145" i="38"/>
  <c r="O145" i="38"/>
  <c r="N145" i="38"/>
  <c r="M145" i="38"/>
  <c r="L145" i="38"/>
  <c r="K145" i="38"/>
  <c r="E145" i="38"/>
  <c r="D145" i="38"/>
  <c r="AP144" i="38"/>
  <c r="AO144" i="38"/>
  <c r="AN144" i="38"/>
  <c r="AL144" i="38"/>
  <c r="AK144" i="38"/>
  <c r="AJ144" i="38"/>
  <c r="AH144" i="38"/>
  <c r="AG144" i="38"/>
  <c r="AF144" i="38"/>
  <c r="AD144" i="38"/>
  <c r="AC144" i="38"/>
  <c r="AB144" i="38"/>
  <c r="AA144" i="38"/>
  <c r="Z144" i="38"/>
  <c r="Y144" i="38"/>
  <c r="X144" i="38"/>
  <c r="W144" i="38"/>
  <c r="V144" i="38"/>
  <c r="U144" i="38"/>
  <c r="T144" i="38"/>
  <c r="S144" i="38"/>
  <c r="R144" i="38"/>
  <c r="Q144" i="38"/>
  <c r="P144" i="38"/>
  <c r="O144" i="38"/>
  <c r="N144" i="38"/>
  <c r="M144" i="38"/>
  <c r="L144" i="38"/>
  <c r="K144" i="38"/>
  <c r="E144" i="38"/>
  <c r="D144" i="38"/>
  <c r="AP143" i="38"/>
  <c r="AO143" i="38"/>
  <c r="AN143" i="38"/>
  <c r="AL143" i="38"/>
  <c r="AK143" i="38"/>
  <c r="AJ143" i="38"/>
  <c r="AH143" i="38"/>
  <c r="AG143" i="38"/>
  <c r="AF143" i="38"/>
  <c r="AD143" i="38"/>
  <c r="AC143" i="38"/>
  <c r="AB143" i="38"/>
  <c r="AA143" i="38"/>
  <c r="Z143" i="38"/>
  <c r="Y143" i="38"/>
  <c r="X143" i="38"/>
  <c r="W143" i="38"/>
  <c r="V143" i="38"/>
  <c r="U143" i="38"/>
  <c r="T143" i="38"/>
  <c r="S143" i="38"/>
  <c r="R143" i="38"/>
  <c r="Q143" i="38"/>
  <c r="P143" i="38"/>
  <c r="O143" i="38"/>
  <c r="N143" i="38"/>
  <c r="M143" i="38"/>
  <c r="L143" i="38"/>
  <c r="K143" i="38"/>
  <c r="E143" i="38"/>
  <c r="D143" i="38"/>
  <c r="AP142" i="38"/>
  <c r="AO142" i="38"/>
  <c r="AN142" i="38"/>
  <c r="AL142" i="38"/>
  <c r="AK142" i="38"/>
  <c r="AJ142" i="38"/>
  <c r="AH142" i="38"/>
  <c r="AG142" i="38"/>
  <c r="AF142" i="38"/>
  <c r="AD142" i="38"/>
  <c r="AC142" i="38"/>
  <c r="AB142" i="38"/>
  <c r="AA142" i="38"/>
  <c r="Z142" i="38"/>
  <c r="Y142" i="38"/>
  <c r="X142" i="38"/>
  <c r="W142" i="38"/>
  <c r="V142" i="38"/>
  <c r="U142" i="38"/>
  <c r="T142" i="38"/>
  <c r="S142" i="38"/>
  <c r="R142" i="38"/>
  <c r="Q142" i="38"/>
  <c r="P142" i="38"/>
  <c r="O142" i="38"/>
  <c r="N142" i="38"/>
  <c r="M142" i="38"/>
  <c r="L142" i="38"/>
  <c r="K142" i="38"/>
  <c r="E142" i="38"/>
  <c r="D142" i="38"/>
  <c r="AP141" i="38"/>
  <c r="AO141" i="38"/>
  <c r="AN141" i="38"/>
  <c r="AL141" i="38"/>
  <c r="AK141" i="38"/>
  <c r="AJ141" i="38"/>
  <c r="AH141" i="38"/>
  <c r="AG141" i="38"/>
  <c r="AF141" i="38"/>
  <c r="AD141" i="38"/>
  <c r="AC141" i="38"/>
  <c r="AB141" i="38"/>
  <c r="AA141" i="38"/>
  <c r="Z141" i="38"/>
  <c r="Y141" i="38"/>
  <c r="X141" i="38"/>
  <c r="W141" i="38"/>
  <c r="V141" i="38"/>
  <c r="U141" i="38"/>
  <c r="T141" i="38"/>
  <c r="S141" i="38"/>
  <c r="R141" i="38"/>
  <c r="Q141" i="38"/>
  <c r="P141" i="38"/>
  <c r="O141" i="38"/>
  <c r="N141" i="38"/>
  <c r="M141" i="38"/>
  <c r="L141" i="38"/>
  <c r="K141" i="38"/>
  <c r="E141" i="38"/>
  <c r="D141" i="38"/>
  <c r="AP140" i="38"/>
  <c r="AO140" i="38"/>
  <c r="AN140" i="38"/>
  <c r="AL140" i="38"/>
  <c r="AK140" i="38"/>
  <c r="AJ140" i="38"/>
  <c r="AH140" i="38"/>
  <c r="AG140" i="38"/>
  <c r="AF140" i="38"/>
  <c r="AD140" i="38"/>
  <c r="AC140" i="38"/>
  <c r="AB140" i="38"/>
  <c r="AA140" i="38"/>
  <c r="Z140" i="38"/>
  <c r="Y140" i="38"/>
  <c r="X140" i="38"/>
  <c r="W140" i="38"/>
  <c r="V140" i="38"/>
  <c r="U140" i="38"/>
  <c r="T140" i="38"/>
  <c r="S140" i="38"/>
  <c r="R140" i="38"/>
  <c r="Q140" i="38"/>
  <c r="P140" i="38"/>
  <c r="O140" i="38"/>
  <c r="N140" i="38"/>
  <c r="M140" i="38"/>
  <c r="L140" i="38"/>
  <c r="K140" i="38"/>
  <c r="E140" i="38"/>
  <c r="D140" i="38"/>
  <c r="AP139" i="38"/>
  <c r="AO139" i="38"/>
  <c r="AN139" i="38"/>
  <c r="AL139" i="38"/>
  <c r="AK139" i="38"/>
  <c r="AJ139" i="38"/>
  <c r="AH139" i="38"/>
  <c r="AG139" i="38"/>
  <c r="AF139" i="38"/>
  <c r="AD139" i="38"/>
  <c r="AC139" i="38"/>
  <c r="AB139" i="38"/>
  <c r="AA139" i="38"/>
  <c r="Z139" i="38"/>
  <c r="Y139" i="38"/>
  <c r="X139" i="38"/>
  <c r="W139" i="38"/>
  <c r="V139" i="38"/>
  <c r="U139" i="38"/>
  <c r="T139" i="38"/>
  <c r="S139" i="38"/>
  <c r="R139" i="38"/>
  <c r="Q139" i="38"/>
  <c r="P139" i="38"/>
  <c r="O139" i="38"/>
  <c r="N139" i="38"/>
  <c r="M139" i="38"/>
  <c r="L139" i="38"/>
  <c r="K139" i="38"/>
  <c r="E139" i="38"/>
  <c r="D139" i="38"/>
  <c r="AP138" i="38"/>
  <c r="AO138" i="38"/>
  <c r="AN138" i="38"/>
  <c r="AL138" i="38"/>
  <c r="AK138" i="38"/>
  <c r="AJ138" i="38"/>
  <c r="AH138" i="38"/>
  <c r="AG138" i="38"/>
  <c r="AF138" i="38"/>
  <c r="AD138" i="38"/>
  <c r="AC138" i="38"/>
  <c r="AB138" i="38"/>
  <c r="AA138" i="38"/>
  <c r="Z138" i="38"/>
  <c r="Y138" i="38"/>
  <c r="X138" i="38"/>
  <c r="W138" i="38"/>
  <c r="V138" i="38"/>
  <c r="U138" i="38"/>
  <c r="T138" i="38"/>
  <c r="S138" i="38"/>
  <c r="R138" i="38"/>
  <c r="Q138" i="38"/>
  <c r="P138" i="38"/>
  <c r="O138" i="38"/>
  <c r="N138" i="38"/>
  <c r="M138" i="38"/>
  <c r="L138" i="38"/>
  <c r="K138" i="38"/>
  <c r="E138" i="38"/>
  <c r="D138" i="38"/>
  <c r="AP137" i="38"/>
  <c r="AO137" i="38"/>
  <c r="AN137" i="38"/>
  <c r="AL137" i="38"/>
  <c r="AK137" i="38"/>
  <c r="AJ137" i="38"/>
  <c r="AH137" i="38"/>
  <c r="AG137" i="38"/>
  <c r="AF137" i="38"/>
  <c r="AD137" i="38"/>
  <c r="AC137" i="38"/>
  <c r="AB137" i="38"/>
  <c r="AA137" i="38"/>
  <c r="Z137" i="38"/>
  <c r="Y137" i="38"/>
  <c r="X137" i="38"/>
  <c r="W137" i="38"/>
  <c r="V137" i="38"/>
  <c r="U137" i="38"/>
  <c r="T137" i="38"/>
  <c r="S137" i="38"/>
  <c r="R137" i="38"/>
  <c r="Q137" i="38"/>
  <c r="P137" i="38"/>
  <c r="O137" i="38"/>
  <c r="N137" i="38"/>
  <c r="M137" i="38"/>
  <c r="L137" i="38"/>
  <c r="K137" i="38"/>
  <c r="E137" i="38"/>
  <c r="D137" i="38"/>
  <c r="AP136" i="38"/>
  <c r="AO136" i="38"/>
  <c r="AN136" i="38"/>
  <c r="AL136" i="38"/>
  <c r="AK136" i="38"/>
  <c r="AJ136" i="38"/>
  <c r="AH136" i="38"/>
  <c r="AG136" i="38"/>
  <c r="AF136" i="38"/>
  <c r="AD136" i="38"/>
  <c r="AC136" i="38"/>
  <c r="AB136" i="38"/>
  <c r="AA136" i="38"/>
  <c r="Z136" i="38"/>
  <c r="Y136" i="38"/>
  <c r="X136" i="38"/>
  <c r="W136" i="38"/>
  <c r="V136" i="38"/>
  <c r="U136" i="38"/>
  <c r="T136" i="38"/>
  <c r="S136" i="38"/>
  <c r="R136" i="38"/>
  <c r="Q136" i="38"/>
  <c r="P136" i="38"/>
  <c r="O136" i="38"/>
  <c r="N136" i="38"/>
  <c r="M136" i="38"/>
  <c r="L136" i="38"/>
  <c r="K136" i="38"/>
  <c r="E136" i="38"/>
  <c r="D136" i="38"/>
  <c r="AP135" i="38"/>
  <c r="AO135" i="38"/>
  <c r="AN135" i="38"/>
  <c r="AL135" i="38"/>
  <c r="AK135" i="38"/>
  <c r="AJ135" i="38"/>
  <c r="AH135" i="38"/>
  <c r="AG135" i="38"/>
  <c r="AF135" i="38"/>
  <c r="AD135" i="38"/>
  <c r="AC135" i="38"/>
  <c r="AB135" i="38"/>
  <c r="AA135" i="38"/>
  <c r="Z135" i="38"/>
  <c r="Y135" i="38"/>
  <c r="X135" i="38"/>
  <c r="W135" i="38"/>
  <c r="V135" i="38"/>
  <c r="U135" i="38"/>
  <c r="T135" i="38"/>
  <c r="S135" i="38"/>
  <c r="R135" i="38"/>
  <c r="Q135" i="38"/>
  <c r="P135" i="38"/>
  <c r="O135" i="38"/>
  <c r="N135" i="38"/>
  <c r="M135" i="38"/>
  <c r="L135" i="38"/>
  <c r="K135" i="38"/>
  <c r="E135" i="38"/>
  <c r="D135" i="38"/>
  <c r="AP134" i="38"/>
  <c r="AO134" i="38"/>
  <c r="AN134" i="38"/>
  <c r="AL134" i="38"/>
  <c r="AK134" i="38"/>
  <c r="AJ134" i="38"/>
  <c r="AH134" i="38"/>
  <c r="AG134" i="38"/>
  <c r="AF134" i="38"/>
  <c r="AD134" i="38"/>
  <c r="AC134" i="38"/>
  <c r="AB134" i="38"/>
  <c r="AA134" i="38"/>
  <c r="Z134" i="38"/>
  <c r="Y134" i="38"/>
  <c r="X134" i="38"/>
  <c r="W134" i="38"/>
  <c r="V134" i="38"/>
  <c r="U134" i="38"/>
  <c r="T134" i="38"/>
  <c r="S134" i="38"/>
  <c r="R134" i="38"/>
  <c r="Q134" i="38"/>
  <c r="P134" i="38"/>
  <c r="O134" i="38"/>
  <c r="N134" i="38"/>
  <c r="M134" i="38"/>
  <c r="L134" i="38"/>
  <c r="K134" i="38"/>
  <c r="E134" i="38"/>
  <c r="D134" i="38"/>
  <c r="I133" i="38"/>
  <c r="G133" i="38"/>
  <c r="AP132" i="38"/>
  <c r="AO132" i="38"/>
  <c r="AN132" i="38"/>
  <c r="AL132" i="38"/>
  <c r="AK132" i="38"/>
  <c r="AJ132" i="38"/>
  <c r="AH132" i="38"/>
  <c r="AG132" i="38"/>
  <c r="AF132" i="38"/>
  <c r="AD132" i="38"/>
  <c r="AC132" i="38"/>
  <c r="AB132" i="38"/>
  <c r="AA132" i="38"/>
  <c r="Z132" i="38"/>
  <c r="Y132" i="38"/>
  <c r="X132" i="38"/>
  <c r="W132" i="38"/>
  <c r="V132" i="38"/>
  <c r="U132" i="38"/>
  <c r="T132" i="38"/>
  <c r="S132" i="38"/>
  <c r="R132" i="38"/>
  <c r="Q132" i="38"/>
  <c r="P132" i="38"/>
  <c r="O132" i="38"/>
  <c r="N132" i="38"/>
  <c r="M132" i="38"/>
  <c r="L132" i="38"/>
  <c r="K132" i="38"/>
  <c r="E132" i="38"/>
  <c r="D132" i="38"/>
  <c r="AP131" i="38"/>
  <c r="AO131" i="38"/>
  <c r="AN131" i="38"/>
  <c r="AL131" i="38"/>
  <c r="AK131" i="38"/>
  <c r="AJ131" i="38"/>
  <c r="AH131" i="38"/>
  <c r="AG131" i="38"/>
  <c r="AF131" i="38"/>
  <c r="AD131" i="38"/>
  <c r="AC131" i="38"/>
  <c r="AB131" i="38"/>
  <c r="AA131" i="38"/>
  <c r="Z131" i="38"/>
  <c r="Y131" i="38"/>
  <c r="X131" i="38"/>
  <c r="W131" i="38"/>
  <c r="V131" i="38"/>
  <c r="U131" i="38"/>
  <c r="T131" i="38"/>
  <c r="S131" i="38"/>
  <c r="R131" i="38"/>
  <c r="Q131" i="38"/>
  <c r="P131" i="38"/>
  <c r="O131" i="38"/>
  <c r="N131" i="38"/>
  <c r="M131" i="38"/>
  <c r="L131" i="38"/>
  <c r="K131" i="38"/>
  <c r="E131" i="38"/>
  <c r="D131" i="38"/>
  <c r="AP130" i="38"/>
  <c r="AO130" i="38"/>
  <c r="AN130" i="38"/>
  <c r="AL130" i="38"/>
  <c r="AK130" i="38"/>
  <c r="AJ130" i="38"/>
  <c r="AH130" i="38"/>
  <c r="AG130" i="38"/>
  <c r="AF130" i="38"/>
  <c r="AD130" i="38"/>
  <c r="AC130" i="38"/>
  <c r="AB130" i="38"/>
  <c r="AA130" i="38"/>
  <c r="Z130" i="38"/>
  <c r="Y130" i="38"/>
  <c r="X130" i="38"/>
  <c r="W130" i="38"/>
  <c r="V130" i="38"/>
  <c r="U130" i="38"/>
  <c r="T130" i="38"/>
  <c r="S130" i="38"/>
  <c r="R130" i="38"/>
  <c r="Q130" i="38"/>
  <c r="P130" i="38"/>
  <c r="O130" i="38"/>
  <c r="N130" i="38"/>
  <c r="M130" i="38"/>
  <c r="L130" i="38"/>
  <c r="K130" i="38"/>
  <c r="E130" i="38"/>
  <c r="D130" i="38"/>
  <c r="AP129" i="38"/>
  <c r="AO129" i="38"/>
  <c r="AN129" i="38"/>
  <c r="AL129" i="38"/>
  <c r="AK129" i="38"/>
  <c r="AJ129" i="38"/>
  <c r="AH129" i="38"/>
  <c r="AG129" i="38"/>
  <c r="AF129" i="38"/>
  <c r="AD129" i="38"/>
  <c r="AC129" i="38"/>
  <c r="AB129" i="38"/>
  <c r="AA129" i="38"/>
  <c r="Z129" i="38"/>
  <c r="Y129" i="38"/>
  <c r="X129" i="38"/>
  <c r="W129" i="38"/>
  <c r="V129" i="38"/>
  <c r="U129" i="38"/>
  <c r="T129" i="38"/>
  <c r="S129" i="38"/>
  <c r="R129" i="38"/>
  <c r="Q129" i="38"/>
  <c r="P129" i="38"/>
  <c r="O129" i="38"/>
  <c r="N129" i="38"/>
  <c r="M129" i="38"/>
  <c r="L129" i="38"/>
  <c r="K129" i="38"/>
  <c r="E129" i="38"/>
  <c r="D129" i="38"/>
  <c r="AP128" i="38"/>
  <c r="AO128" i="38"/>
  <c r="AN128" i="38"/>
  <c r="AL128" i="38"/>
  <c r="AK128" i="38"/>
  <c r="AJ128" i="38"/>
  <c r="AH128" i="38"/>
  <c r="AG128" i="38"/>
  <c r="AF128" i="38"/>
  <c r="AD128" i="38"/>
  <c r="AC128" i="38"/>
  <c r="AB128" i="38"/>
  <c r="AA128" i="38"/>
  <c r="Z128" i="38"/>
  <c r="Y128" i="38"/>
  <c r="X128" i="38"/>
  <c r="W128" i="38"/>
  <c r="V128" i="38"/>
  <c r="U128" i="38"/>
  <c r="T128" i="38"/>
  <c r="S128" i="38"/>
  <c r="R128" i="38"/>
  <c r="Q128" i="38"/>
  <c r="P128" i="38"/>
  <c r="O128" i="38"/>
  <c r="N128" i="38"/>
  <c r="M128" i="38"/>
  <c r="L128" i="38"/>
  <c r="K128" i="38"/>
  <c r="E128" i="38"/>
  <c r="D128" i="38"/>
  <c r="AP127" i="38"/>
  <c r="AO127" i="38"/>
  <c r="AN127" i="38"/>
  <c r="AL127" i="38"/>
  <c r="AK127" i="38"/>
  <c r="AJ127" i="38"/>
  <c r="AH127" i="38"/>
  <c r="AG127" i="38"/>
  <c r="AF127" i="38"/>
  <c r="AD127" i="38"/>
  <c r="AC127" i="38"/>
  <c r="AB127" i="38"/>
  <c r="AA127" i="38"/>
  <c r="Z127" i="38"/>
  <c r="Y127" i="38"/>
  <c r="X127" i="38"/>
  <c r="W127" i="38"/>
  <c r="V127" i="38"/>
  <c r="U127" i="38"/>
  <c r="T127" i="38"/>
  <c r="S127" i="38"/>
  <c r="R127" i="38"/>
  <c r="Q127" i="38"/>
  <c r="P127" i="38"/>
  <c r="O127" i="38"/>
  <c r="N127" i="38"/>
  <c r="M127" i="38"/>
  <c r="L127" i="38"/>
  <c r="K127" i="38"/>
  <c r="E127" i="38"/>
  <c r="D127" i="38"/>
  <c r="AP126" i="38"/>
  <c r="AO126" i="38"/>
  <c r="AN126" i="38"/>
  <c r="AL126" i="38"/>
  <c r="AK126" i="38"/>
  <c r="AJ126" i="38"/>
  <c r="AH126" i="38"/>
  <c r="AG126" i="38"/>
  <c r="AF126" i="38"/>
  <c r="AD126" i="38"/>
  <c r="AC126" i="38"/>
  <c r="AB126" i="38"/>
  <c r="AA126" i="38"/>
  <c r="Z126" i="38"/>
  <c r="Y126" i="38"/>
  <c r="X126" i="38"/>
  <c r="W126" i="38"/>
  <c r="V126" i="38"/>
  <c r="U126" i="38"/>
  <c r="T126" i="38"/>
  <c r="S126" i="38"/>
  <c r="R126" i="38"/>
  <c r="Q126" i="38"/>
  <c r="P126" i="38"/>
  <c r="O126" i="38"/>
  <c r="N126" i="38"/>
  <c r="M126" i="38"/>
  <c r="L126" i="38"/>
  <c r="K126" i="38"/>
  <c r="E126" i="38"/>
  <c r="D126" i="38"/>
  <c r="AP125" i="38"/>
  <c r="AO125" i="38"/>
  <c r="AN125" i="38"/>
  <c r="AL125" i="38"/>
  <c r="AK125" i="38"/>
  <c r="AJ125" i="38"/>
  <c r="AH125" i="38"/>
  <c r="AG125" i="38"/>
  <c r="AF125" i="38"/>
  <c r="AD125" i="38"/>
  <c r="AC125" i="38"/>
  <c r="AB125" i="38"/>
  <c r="AA125" i="38"/>
  <c r="Z125" i="38"/>
  <c r="Y125" i="38"/>
  <c r="X125" i="38"/>
  <c r="W125" i="38"/>
  <c r="V125" i="38"/>
  <c r="U125" i="38"/>
  <c r="T125" i="38"/>
  <c r="S125" i="38"/>
  <c r="R125" i="38"/>
  <c r="Q125" i="38"/>
  <c r="P125" i="38"/>
  <c r="O125" i="38"/>
  <c r="N125" i="38"/>
  <c r="M125" i="38"/>
  <c r="L125" i="38"/>
  <c r="K125" i="38"/>
  <c r="E125" i="38"/>
  <c r="D125" i="38"/>
  <c r="AP124" i="38"/>
  <c r="AO124" i="38"/>
  <c r="AN124" i="38"/>
  <c r="AL124" i="38"/>
  <c r="AK124" i="38"/>
  <c r="AJ124" i="38"/>
  <c r="AH124" i="38"/>
  <c r="AG124" i="38"/>
  <c r="AF124" i="38"/>
  <c r="AD124" i="38"/>
  <c r="AC124" i="38"/>
  <c r="AB124" i="38"/>
  <c r="AA124" i="38"/>
  <c r="Z124" i="38"/>
  <c r="Y124" i="38"/>
  <c r="X124" i="38"/>
  <c r="W124" i="38"/>
  <c r="V124" i="38"/>
  <c r="U124" i="38"/>
  <c r="T124" i="38"/>
  <c r="S124" i="38"/>
  <c r="R124" i="38"/>
  <c r="Q124" i="38"/>
  <c r="P124" i="38"/>
  <c r="O124" i="38"/>
  <c r="N124" i="38"/>
  <c r="M124" i="38"/>
  <c r="L124" i="38"/>
  <c r="K124" i="38"/>
  <c r="E124" i="38"/>
  <c r="D124" i="38"/>
  <c r="AP123" i="38"/>
  <c r="AO123" i="38"/>
  <c r="AN123" i="38"/>
  <c r="AL123" i="38"/>
  <c r="AK123" i="38"/>
  <c r="AJ123" i="38"/>
  <c r="AH123" i="38"/>
  <c r="AG123" i="38"/>
  <c r="AF123" i="38"/>
  <c r="AD123" i="38"/>
  <c r="AC123" i="38"/>
  <c r="AB123" i="38"/>
  <c r="AA123" i="38"/>
  <c r="Z123" i="38"/>
  <c r="Y123" i="38"/>
  <c r="X123" i="38"/>
  <c r="W123" i="38"/>
  <c r="V123" i="38"/>
  <c r="U123" i="38"/>
  <c r="T123" i="38"/>
  <c r="S123" i="38"/>
  <c r="R123" i="38"/>
  <c r="Q123" i="38"/>
  <c r="P123" i="38"/>
  <c r="O123" i="38"/>
  <c r="N123" i="38"/>
  <c r="M123" i="38"/>
  <c r="L123" i="38"/>
  <c r="K123" i="38"/>
  <c r="E123" i="38"/>
  <c r="D123" i="38"/>
  <c r="AP122" i="38"/>
  <c r="AO122" i="38"/>
  <c r="AN122" i="38"/>
  <c r="AL122" i="38"/>
  <c r="AK122" i="38"/>
  <c r="AJ122" i="38"/>
  <c r="AH122" i="38"/>
  <c r="AG122" i="38"/>
  <c r="AF122" i="38"/>
  <c r="AD122" i="38"/>
  <c r="AC122" i="38"/>
  <c r="AB122" i="38"/>
  <c r="AA122" i="38"/>
  <c r="Z122" i="38"/>
  <c r="Y122" i="38"/>
  <c r="X122" i="38"/>
  <c r="W122" i="38"/>
  <c r="V122" i="38"/>
  <c r="U122" i="38"/>
  <c r="T122" i="38"/>
  <c r="S122" i="38"/>
  <c r="R122" i="38"/>
  <c r="Q122" i="38"/>
  <c r="P122" i="38"/>
  <c r="O122" i="38"/>
  <c r="N122" i="38"/>
  <c r="M122" i="38"/>
  <c r="L122" i="38"/>
  <c r="K122" i="38"/>
  <c r="E122" i="38"/>
  <c r="D122" i="38"/>
  <c r="AP121" i="38"/>
  <c r="AO121" i="38"/>
  <c r="AN121" i="38"/>
  <c r="AL121" i="38"/>
  <c r="AK121" i="38"/>
  <c r="AJ121" i="38"/>
  <c r="AH121" i="38"/>
  <c r="AG121" i="38"/>
  <c r="AF121" i="38"/>
  <c r="AD121" i="38"/>
  <c r="AC121" i="38"/>
  <c r="AB121" i="38"/>
  <c r="AA121" i="38"/>
  <c r="Z121" i="38"/>
  <c r="Y121" i="38"/>
  <c r="X121" i="38"/>
  <c r="W121" i="38"/>
  <c r="V121" i="38"/>
  <c r="U121" i="38"/>
  <c r="T121" i="38"/>
  <c r="S121" i="38"/>
  <c r="R121" i="38"/>
  <c r="Q121" i="38"/>
  <c r="P121" i="38"/>
  <c r="O121" i="38"/>
  <c r="N121" i="38"/>
  <c r="M121" i="38"/>
  <c r="L121" i="38"/>
  <c r="K121" i="38"/>
  <c r="E121" i="38"/>
  <c r="D121" i="38"/>
  <c r="AP120" i="38"/>
  <c r="AO120" i="38"/>
  <c r="AN120" i="38"/>
  <c r="AL120" i="38"/>
  <c r="AK120" i="38"/>
  <c r="AJ120" i="38"/>
  <c r="AH120" i="38"/>
  <c r="AG120" i="38"/>
  <c r="AF120" i="38"/>
  <c r="AD120" i="38"/>
  <c r="AC120" i="38"/>
  <c r="AB120" i="38"/>
  <c r="AA120" i="38"/>
  <c r="Z120" i="38"/>
  <c r="Y120" i="38"/>
  <c r="X120" i="38"/>
  <c r="W120" i="38"/>
  <c r="V120" i="38"/>
  <c r="U120" i="38"/>
  <c r="T120" i="38"/>
  <c r="S120" i="38"/>
  <c r="R120" i="38"/>
  <c r="Q120" i="38"/>
  <c r="P120" i="38"/>
  <c r="O120" i="38"/>
  <c r="N120" i="38"/>
  <c r="M120" i="38"/>
  <c r="L120" i="38"/>
  <c r="K120" i="38"/>
  <c r="E120" i="38"/>
  <c r="D120" i="38"/>
  <c r="AP119" i="38"/>
  <c r="AO119" i="38"/>
  <c r="AN119" i="38"/>
  <c r="AL119" i="38"/>
  <c r="AK119" i="38"/>
  <c r="AJ119" i="38"/>
  <c r="AH119" i="38"/>
  <c r="AG119" i="38"/>
  <c r="AF119" i="38"/>
  <c r="AD119" i="38"/>
  <c r="AC119" i="38"/>
  <c r="AB119" i="38"/>
  <c r="AA119" i="38"/>
  <c r="Z119" i="38"/>
  <c r="Y119" i="38"/>
  <c r="X119" i="38"/>
  <c r="W119" i="38"/>
  <c r="V119" i="38"/>
  <c r="U119" i="38"/>
  <c r="T119" i="38"/>
  <c r="S119" i="38"/>
  <c r="R119" i="38"/>
  <c r="Q119" i="38"/>
  <c r="P119" i="38"/>
  <c r="O119" i="38"/>
  <c r="N119" i="38"/>
  <c r="M119" i="38"/>
  <c r="L119" i="38"/>
  <c r="K119" i="38"/>
  <c r="E119" i="38"/>
  <c r="D119" i="38"/>
  <c r="I118" i="38"/>
  <c r="G118" i="38"/>
  <c r="AP117" i="38"/>
  <c r="AO117" i="38"/>
  <c r="AN117" i="38"/>
  <c r="AL117" i="38"/>
  <c r="AK117" i="38"/>
  <c r="AJ117" i="38"/>
  <c r="AH117" i="38"/>
  <c r="AG117" i="38"/>
  <c r="AF117" i="38"/>
  <c r="AD117" i="38"/>
  <c r="AC117" i="38"/>
  <c r="AB117" i="38"/>
  <c r="AA117" i="38"/>
  <c r="Z117" i="38"/>
  <c r="Y117" i="38"/>
  <c r="X117" i="38"/>
  <c r="W117" i="38"/>
  <c r="V117" i="38"/>
  <c r="U117" i="38"/>
  <c r="T117" i="38"/>
  <c r="S117" i="38"/>
  <c r="R117" i="38"/>
  <c r="Q117" i="38"/>
  <c r="P117" i="38"/>
  <c r="O117" i="38"/>
  <c r="N117" i="38"/>
  <c r="M117" i="38"/>
  <c r="L117" i="38"/>
  <c r="K117" i="38"/>
  <c r="E117" i="38"/>
  <c r="D117" i="38"/>
  <c r="AP116" i="38"/>
  <c r="AO116" i="38"/>
  <c r="AN116" i="38"/>
  <c r="AL116" i="38"/>
  <c r="AK116" i="38"/>
  <c r="AJ116" i="38"/>
  <c r="AH116" i="38"/>
  <c r="AG116" i="38"/>
  <c r="AF116" i="38"/>
  <c r="AD116" i="38"/>
  <c r="AC116" i="38"/>
  <c r="AB116" i="38"/>
  <c r="AA116" i="38"/>
  <c r="Z116" i="38"/>
  <c r="Y116" i="38"/>
  <c r="X116" i="38"/>
  <c r="W116" i="38"/>
  <c r="V116" i="38"/>
  <c r="U116" i="38"/>
  <c r="T116" i="38"/>
  <c r="S116" i="38"/>
  <c r="R116" i="38"/>
  <c r="Q116" i="38"/>
  <c r="P116" i="38"/>
  <c r="O116" i="38"/>
  <c r="N116" i="38"/>
  <c r="M116" i="38"/>
  <c r="L116" i="38"/>
  <c r="K116" i="38"/>
  <c r="E116" i="38"/>
  <c r="D116" i="38"/>
  <c r="AP115" i="38"/>
  <c r="AO115" i="38"/>
  <c r="AN115" i="38"/>
  <c r="AL115" i="38"/>
  <c r="AK115" i="38"/>
  <c r="AJ115" i="38"/>
  <c r="AH115" i="38"/>
  <c r="AG115" i="38"/>
  <c r="AF115" i="38"/>
  <c r="AD115" i="38"/>
  <c r="AC115" i="38"/>
  <c r="AB115" i="38"/>
  <c r="AA115" i="38"/>
  <c r="Z115" i="38"/>
  <c r="Y115" i="38"/>
  <c r="X115" i="38"/>
  <c r="W115" i="38"/>
  <c r="V115" i="38"/>
  <c r="U115" i="38"/>
  <c r="T115" i="38"/>
  <c r="S115" i="38"/>
  <c r="R115" i="38"/>
  <c r="Q115" i="38"/>
  <c r="P115" i="38"/>
  <c r="O115" i="38"/>
  <c r="N115" i="38"/>
  <c r="M115" i="38"/>
  <c r="L115" i="38"/>
  <c r="K115" i="38"/>
  <c r="E115" i="38"/>
  <c r="D115" i="38"/>
  <c r="AP114" i="38"/>
  <c r="AO114" i="38"/>
  <c r="AN114" i="38"/>
  <c r="AL114" i="38"/>
  <c r="AK114" i="38"/>
  <c r="AJ114" i="38"/>
  <c r="AH114" i="38"/>
  <c r="AG114" i="38"/>
  <c r="AF114" i="38"/>
  <c r="AD114" i="38"/>
  <c r="AC114" i="38"/>
  <c r="AB114" i="38"/>
  <c r="AA114" i="38"/>
  <c r="Z114" i="38"/>
  <c r="Y114" i="38"/>
  <c r="X114" i="38"/>
  <c r="W114" i="38"/>
  <c r="V114" i="38"/>
  <c r="U114" i="38"/>
  <c r="T114" i="38"/>
  <c r="S114" i="38"/>
  <c r="R114" i="38"/>
  <c r="Q114" i="38"/>
  <c r="P114" i="38"/>
  <c r="O114" i="38"/>
  <c r="N114" i="38"/>
  <c r="M114" i="38"/>
  <c r="L114" i="38"/>
  <c r="K114" i="38"/>
  <c r="E114" i="38"/>
  <c r="D114" i="38"/>
  <c r="AP113" i="38"/>
  <c r="AO113" i="38"/>
  <c r="AN113" i="38"/>
  <c r="AL113" i="38"/>
  <c r="AK113" i="38"/>
  <c r="AJ113" i="38"/>
  <c r="AH113" i="38"/>
  <c r="AG113" i="38"/>
  <c r="AF113" i="38"/>
  <c r="AD113" i="38"/>
  <c r="AC113" i="38"/>
  <c r="AB113" i="38"/>
  <c r="AA113" i="38"/>
  <c r="Z113" i="38"/>
  <c r="Y113" i="38"/>
  <c r="X113" i="38"/>
  <c r="W113" i="38"/>
  <c r="V113" i="38"/>
  <c r="U113" i="38"/>
  <c r="T113" i="38"/>
  <c r="S113" i="38"/>
  <c r="R113" i="38"/>
  <c r="Q113" i="38"/>
  <c r="P113" i="38"/>
  <c r="O113" i="38"/>
  <c r="N113" i="38"/>
  <c r="M113" i="38"/>
  <c r="L113" i="38"/>
  <c r="K113" i="38"/>
  <c r="E113" i="38"/>
  <c r="D113" i="38"/>
  <c r="AP112" i="38"/>
  <c r="AO112" i="38"/>
  <c r="AN112" i="38"/>
  <c r="AL112" i="38"/>
  <c r="AK112" i="38"/>
  <c r="AJ112" i="38"/>
  <c r="AH112" i="38"/>
  <c r="AG112" i="38"/>
  <c r="AF112" i="38"/>
  <c r="AD112" i="38"/>
  <c r="AC112" i="38"/>
  <c r="AB112" i="38"/>
  <c r="AA112" i="38"/>
  <c r="Z112" i="38"/>
  <c r="Y112" i="38"/>
  <c r="X112" i="38"/>
  <c r="W112" i="38"/>
  <c r="V112" i="38"/>
  <c r="U112" i="38"/>
  <c r="T112" i="38"/>
  <c r="S112" i="38"/>
  <c r="R112" i="38"/>
  <c r="Q112" i="38"/>
  <c r="P112" i="38"/>
  <c r="O112" i="38"/>
  <c r="N112" i="38"/>
  <c r="M112" i="38"/>
  <c r="L112" i="38"/>
  <c r="K112" i="38"/>
  <c r="E112" i="38"/>
  <c r="D112" i="38"/>
  <c r="AP111" i="38"/>
  <c r="AO111" i="38"/>
  <c r="AN111" i="38"/>
  <c r="AL111" i="38"/>
  <c r="AK111" i="38"/>
  <c r="AJ111" i="38"/>
  <c r="AH111" i="38"/>
  <c r="AG111" i="38"/>
  <c r="AF111" i="38"/>
  <c r="AD111" i="38"/>
  <c r="AC111" i="38"/>
  <c r="AB111" i="38"/>
  <c r="AA111" i="38"/>
  <c r="Z111" i="38"/>
  <c r="Y111" i="38"/>
  <c r="X111" i="38"/>
  <c r="W111" i="38"/>
  <c r="V111" i="38"/>
  <c r="U111" i="38"/>
  <c r="T111" i="38"/>
  <c r="S111" i="38"/>
  <c r="R111" i="38"/>
  <c r="Q111" i="38"/>
  <c r="P111" i="38"/>
  <c r="O111" i="38"/>
  <c r="N111" i="38"/>
  <c r="M111" i="38"/>
  <c r="L111" i="38"/>
  <c r="K111" i="38"/>
  <c r="E111" i="38"/>
  <c r="D111" i="38"/>
  <c r="AP110" i="38"/>
  <c r="AO110" i="38"/>
  <c r="AN110" i="38"/>
  <c r="AL110" i="38"/>
  <c r="AK110" i="38"/>
  <c r="AJ110" i="38"/>
  <c r="AH110" i="38"/>
  <c r="AG110" i="38"/>
  <c r="AF110" i="38"/>
  <c r="AD110" i="38"/>
  <c r="AC110" i="38"/>
  <c r="AB110" i="38"/>
  <c r="AA110" i="38"/>
  <c r="Z110" i="38"/>
  <c r="Y110" i="38"/>
  <c r="X110" i="38"/>
  <c r="W110" i="38"/>
  <c r="V110" i="38"/>
  <c r="U110" i="38"/>
  <c r="T110" i="38"/>
  <c r="S110" i="38"/>
  <c r="R110" i="38"/>
  <c r="Q110" i="38"/>
  <c r="P110" i="38"/>
  <c r="O110" i="38"/>
  <c r="N110" i="38"/>
  <c r="M110" i="38"/>
  <c r="L110" i="38"/>
  <c r="K110" i="38"/>
  <c r="E110" i="38"/>
  <c r="D110" i="38"/>
  <c r="AP109" i="38"/>
  <c r="AO109" i="38"/>
  <c r="AN109" i="38"/>
  <c r="AL109" i="38"/>
  <c r="AK109" i="38"/>
  <c r="AJ109" i="38"/>
  <c r="AH109" i="38"/>
  <c r="AG109" i="38"/>
  <c r="AF109" i="38"/>
  <c r="AD109" i="38"/>
  <c r="AC109" i="38"/>
  <c r="AB109" i="38"/>
  <c r="AA109" i="38"/>
  <c r="Z109" i="38"/>
  <c r="Y109" i="38"/>
  <c r="X109" i="38"/>
  <c r="W109" i="38"/>
  <c r="V109" i="38"/>
  <c r="U109" i="38"/>
  <c r="T109" i="38"/>
  <c r="S109" i="38"/>
  <c r="R109" i="38"/>
  <c r="Q109" i="38"/>
  <c r="P109" i="38"/>
  <c r="O109" i="38"/>
  <c r="N109" i="38"/>
  <c r="M109" i="38"/>
  <c r="L109" i="38"/>
  <c r="K109" i="38"/>
  <c r="E109" i="38"/>
  <c r="D109" i="38"/>
  <c r="AP108" i="38"/>
  <c r="AO108" i="38"/>
  <c r="AN108" i="38"/>
  <c r="AL108" i="38"/>
  <c r="AK108" i="38"/>
  <c r="AJ108" i="38"/>
  <c r="AH108" i="38"/>
  <c r="AG108" i="38"/>
  <c r="AF108" i="38"/>
  <c r="AD108" i="38"/>
  <c r="AC108" i="38"/>
  <c r="AB108" i="38"/>
  <c r="AA108" i="38"/>
  <c r="Z108" i="38"/>
  <c r="Y108" i="38"/>
  <c r="X108" i="38"/>
  <c r="W108" i="38"/>
  <c r="V108" i="38"/>
  <c r="U108" i="38"/>
  <c r="T108" i="38"/>
  <c r="S108" i="38"/>
  <c r="R108" i="38"/>
  <c r="Q108" i="38"/>
  <c r="P108" i="38"/>
  <c r="O108" i="38"/>
  <c r="N108" i="38"/>
  <c r="M108" i="38"/>
  <c r="L108" i="38"/>
  <c r="K108" i="38"/>
  <c r="E108" i="38"/>
  <c r="D108" i="38"/>
  <c r="I107" i="38"/>
  <c r="G107" i="38"/>
  <c r="AP105" i="38"/>
  <c r="AO105" i="38"/>
  <c r="AN105" i="38"/>
  <c r="AL105" i="38"/>
  <c r="AK105" i="38"/>
  <c r="AJ105" i="38"/>
  <c r="AH105" i="38"/>
  <c r="AG105" i="38"/>
  <c r="AF105" i="38"/>
  <c r="AD105" i="38"/>
  <c r="AC105" i="38"/>
  <c r="AB105" i="38"/>
  <c r="AA105" i="38"/>
  <c r="Z105" i="38"/>
  <c r="Y105" i="38"/>
  <c r="X105" i="38"/>
  <c r="W105" i="38"/>
  <c r="V105" i="38"/>
  <c r="U105" i="38"/>
  <c r="T105" i="38"/>
  <c r="S105" i="38"/>
  <c r="R105" i="38"/>
  <c r="Q105" i="38"/>
  <c r="P105" i="38"/>
  <c r="O105" i="38"/>
  <c r="N105" i="38"/>
  <c r="M105" i="38"/>
  <c r="L105" i="38"/>
  <c r="K105" i="38"/>
  <c r="E105" i="38"/>
  <c r="D105" i="38"/>
  <c r="AP104" i="38"/>
  <c r="AO104" i="38"/>
  <c r="AN104" i="38"/>
  <c r="AL104" i="38"/>
  <c r="AK104" i="38"/>
  <c r="AJ104" i="38"/>
  <c r="AH104" i="38"/>
  <c r="AG104" i="38"/>
  <c r="AF104" i="38"/>
  <c r="AD104" i="38"/>
  <c r="AC104" i="38"/>
  <c r="AB104" i="38"/>
  <c r="AA104" i="38"/>
  <c r="Z104" i="38"/>
  <c r="Y104" i="38"/>
  <c r="X104" i="38"/>
  <c r="W104" i="38"/>
  <c r="V104" i="38"/>
  <c r="U104" i="38"/>
  <c r="T104" i="38"/>
  <c r="S104" i="38"/>
  <c r="R104" i="38"/>
  <c r="Q104" i="38"/>
  <c r="P104" i="38"/>
  <c r="O104" i="38"/>
  <c r="N104" i="38"/>
  <c r="M104" i="38"/>
  <c r="L104" i="38"/>
  <c r="K104" i="38"/>
  <c r="E104" i="38"/>
  <c r="D104" i="38"/>
  <c r="AP103" i="38"/>
  <c r="AO103" i="38"/>
  <c r="AN103" i="38"/>
  <c r="AL103" i="38"/>
  <c r="AK103" i="38"/>
  <c r="AJ103" i="38"/>
  <c r="AH103" i="38"/>
  <c r="AG103" i="38"/>
  <c r="AF103" i="38"/>
  <c r="AD103" i="38"/>
  <c r="AC103" i="38"/>
  <c r="AB103" i="38"/>
  <c r="AA103" i="38"/>
  <c r="Z103" i="38"/>
  <c r="Y103" i="38"/>
  <c r="X103" i="38"/>
  <c r="W103" i="38"/>
  <c r="V103" i="38"/>
  <c r="U103" i="38"/>
  <c r="T103" i="38"/>
  <c r="S103" i="38"/>
  <c r="R103" i="38"/>
  <c r="Q103" i="38"/>
  <c r="P103" i="38"/>
  <c r="O103" i="38"/>
  <c r="N103" i="38"/>
  <c r="M103" i="38"/>
  <c r="L103" i="38"/>
  <c r="K103" i="38"/>
  <c r="E103" i="38"/>
  <c r="D103" i="38"/>
  <c r="AP102" i="38"/>
  <c r="AO102" i="38"/>
  <c r="AN102" i="38"/>
  <c r="AL102" i="38"/>
  <c r="AK102" i="38"/>
  <c r="AJ102" i="38"/>
  <c r="AH102" i="38"/>
  <c r="AG102" i="38"/>
  <c r="AF102" i="38"/>
  <c r="AD102" i="38"/>
  <c r="AC102" i="38"/>
  <c r="AB102" i="38"/>
  <c r="AA102" i="38"/>
  <c r="Z102" i="38"/>
  <c r="Y102" i="38"/>
  <c r="X102" i="38"/>
  <c r="W102" i="38"/>
  <c r="V102" i="38"/>
  <c r="U102" i="38"/>
  <c r="T102" i="38"/>
  <c r="S102" i="38"/>
  <c r="R102" i="38"/>
  <c r="Q102" i="38"/>
  <c r="P102" i="38"/>
  <c r="O102" i="38"/>
  <c r="N102" i="38"/>
  <c r="M102" i="38"/>
  <c r="L102" i="38"/>
  <c r="K102" i="38"/>
  <c r="E102" i="38"/>
  <c r="D102" i="38"/>
  <c r="AP101" i="38"/>
  <c r="AO101" i="38"/>
  <c r="AN101" i="38"/>
  <c r="AL101" i="38"/>
  <c r="AK101" i="38"/>
  <c r="AJ101" i="38"/>
  <c r="AH101" i="38"/>
  <c r="AG101" i="38"/>
  <c r="AF101" i="38"/>
  <c r="AD101" i="38"/>
  <c r="AC101" i="38"/>
  <c r="AB101" i="38"/>
  <c r="AA101" i="38"/>
  <c r="Z101" i="38"/>
  <c r="Y101" i="38"/>
  <c r="X101" i="38"/>
  <c r="W101" i="38"/>
  <c r="V101" i="38"/>
  <c r="U101" i="38"/>
  <c r="T101" i="38"/>
  <c r="S101" i="38"/>
  <c r="R101" i="38"/>
  <c r="Q101" i="38"/>
  <c r="P101" i="38"/>
  <c r="O101" i="38"/>
  <c r="N101" i="38"/>
  <c r="M101" i="38"/>
  <c r="L101" i="38"/>
  <c r="K101" i="38"/>
  <c r="E101" i="38"/>
  <c r="D101" i="38"/>
  <c r="AP100" i="38"/>
  <c r="AO100" i="38"/>
  <c r="AN100" i="38"/>
  <c r="AL100" i="38"/>
  <c r="AK100" i="38"/>
  <c r="AJ100" i="38"/>
  <c r="AH100" i="38"/>
  <c r="AG100" i="38"/>
  <c r="AF100" i="38"/>
  <c r="AD100" i="38"/>
  <c r="AC100" i="38"/>
  <c r="AB100" i="38"/>
  <c r="AA100" i="38"/>
  <c r="Z100" i="38"/>
  <c r="Y100" i="38"/>
  <c r="X100" i="38"/>
  <c r="W100" i="38"/>
  <c r="V100" i="38"/>
  <c r="U100" i="38"/>
  <c r="T100" i="38"/>
  <c r="S100" i="38"/>
  <c r="R100" i="38"/>
  <c r="Q100" i="38"/>
  <c r="P100" i="38"/>
  <c r="O100" i="38"/>
  <c r="N100" i="38"/>
  <c r="M100" i="38"/>
  <c r="L100" i="38"/>
  <c r="K100" i="38"/>
  <c r="E100" i="38"/>
  <c r="D100" i="38"/>
  <c r="AP99" i="38"/>
  <c r="AO99" i="38"/>
  <c r="AN99" i="38"/>
  <c r="AL99" i="38"/>
  <c r="AK99" i="38"/>
  <c r="AJ99" i="38"/>
  <c r="AH99" i="38"/>
  <c r="AG99" i="38"/>
  <c r="AF99" i="38"/>
  <c r="AD99" i="38"/>
  <c r="AC99" i="38"/>
  <c r="AB99" i="38"/>
  <c r="AA99" i="38"/>
  <c r="Z99" i="38"/>
  <c r="Y99" i="38"/>
  <c r="X99" i="38"/>
  <c r="W99" i="38"/>
  <c r="V99" i="38"/>
  <c r="U99" i="38"/>
  <c r="T99" i="38"/>
  <c r="S99" i="38"/>
  <c r="R99" i="38"/>
  <c r="Q99" i="38"/>
  <c r="P99" i="38"/>
  <c r="O99" i="38"/>
  <c r="N99" i="38"/>
  <c r="M99" i="38"/>
  <c r="L99" i="38"/>
  <c r="K99" i="38"/>
  <c r="E99" i="38"/>
  <c r="D99" i="38"/>
  <c r="AP98" i="38"/>
  <c r="AO98" i="38"/>
  <c r="AN98" i="38"/>
  <c r="AL98" i="38"/>
  <c r="AK98" i="38"/>
  <c r="AJ98" i="38"/>
  <c r="AH98" i="38"/>
  <c r="AG98" i="38"/>
  <c r="AF98" i="38"/>
  <c r="AD98" i="38"/>
  <c r="AC98" i="38"/>
  <c r="AB98" i="38"/>
  <c r="AA98" i="38"/>
  <c r="Z98" i="38"/>
  <c r="Y98" i="38"/>
  <c r="X98" i="38"/>
  <c r="W98" i="38"/>
  <c r="V98" i="38"/>
  <c r="U98" i="38"/>
  <c r="T98" i="38"/>
  <c r="S98" i="38"/>
  <c r="R98" i="38"/>
  <c r="Q98" i="38"/>
  <c r="P98" i="38"/>
  <c r="O98" i="38"/>
  <c r="N98" i="38"/>
  <c r="M98" i="38"/>
  <c r="L98" i="38"/>
  <c r="K98" i="38"/>
  <c r="E98" i="38"/>
  <c r="D98" i="38"/>
  <c r="AP97" i="38"/>
  <c r="AO97" i="38"/>
  <c r="AN97" i="38"/>
  <c r="AL97" i="38"/>
  <c r="AK97" i="38"/>
  <c r="AJ97" i="38"/>
  <c r="AH97" i="38"/>
  <c r="AG97" i="38"/>
  <c r="AF97" i="38"/>
  <c r="AD97" i="38"/>
  <c r="AC97" i="38"/>
  <c r="AB97" i="38"/>
  <c r="AA97" i="38"/>
  <c r="Z97" i="38"/>
  <c r="Y97" i="38"/>
  <c r="X97" i="38"/>
  <c r="W97" i="38"/>
  <c r="V97" i="38"/>
  <c r="U97" i="38"/>
  <c r="T97" i="38"/>
  <c r="S97" i="38"/>
  <c r="R97" i="38"/>
  <c r="Q97" i="38"/>
  <c r="P97" i="38"/>
  <c r="O97" i="38"/>
  <c r="N97" i="38"/>
  <c r="M97" i="38"/>
  <c r="L97" i="38"/>
  <c r="K97" i="38"/>
  <c r="E97" i="38"/>
  <c r="D97" i="38"/>
  <c r="I96" i="38"/>
  <c r="G96" i="38"/>
  <c r="AP95" i="38"/>
  <c r="AO95" i="38"/>
  <c r="AN95" i="38"/>
  <c r="AL95" i="38"/>
  <c r="AK95" i="38"/>
  <c r="AJ95" i="38"/>
  <c r="AH95" i="38"/>
  <c r="AG95" i="38"/>
  <c r="AF95" i="38"/>
  <c r="AD95" i="38"/>
  <c r="AC95" i="38"/>
  <c r="AB95" i="38"/>
  <c r="AA95" i="38"/>
  <c r="Z95" i="38"/>
  <c r="Y95" i="38"/>
  <c r="X95" i="38"/>
  <c r="W95" i="38"/>
  <c r="V95" i="38"/>
  <c r="U95" i="38"/>
  <c r="T95" i="38"/>
  <c r="S95" i="38"/>
  <c r="R95" i="38"/>
  <c r="Q95" i="38"/>
  <c r="P95" i="38"/>
  <c r="O95" i="38"/>
  <c r="N95" i="38"/>
  <c r="M95" i="38"/>
  <c r="L95" i="38"/>
  <c r="K95" i="38"/>
  <c r="E95" i="38"/>
  <c r="D95" i="38"/>
  <c r="AP94" i="38"/>
  <c r="AO94" i="38"/>
  <c r="AN94" i="38"/>
  <c r="AL94" i="38"/>
  <c r="AK94" i="38"/>
  <c r="AJ94" i="38"/>
  <c r="AH94" i="38"/>
  <c r="AG94" i="38"/>
  <c r="AF94" i="38"/>
  <c r="AD94" i="38"/>
  <c r="AC94" i="38"/>
  <c r="AB94" i="38"/>
  <c r="AA94" i="38"/>
  <c r="Z94" i="38"/>
  <c r="Y94" i="38"/>
  <c r="X94" i="38"/>
  <c r="W94" i="38"/>
  <c r="V94" i="38"/>
  <c r="U94" i="38"/>
  <c r="T94" i="38"/>
  <c r="S94" i="38"/>
  <c r="R94" i="38"/>
  <c r="Q94" i="38"/>
  <c r="P94" i="38"/>
  <c r="O94" i="38"/>
  <c r="N94" i="38"/>
  <c r="M94" i="38"/>
  <c r="L94" i="38"/>
  <c r="K94" i="38"/>
  <c r="E94" i="38"/>
  <c r="D94" i="38"/>
  <c r="AP93" i="38"/>
  <c r="AO93" i="38"/>
  <c r="AN93" i="38"/>
  <c r="AL93" i="38"/>
  <c r="AK93" i="38"/>
  <c r="AJ93" i="38"/>
  <c r="AH93" i="38"/>
  <c r="AG93" i="38"/>
  <c r="AF93" i="38"/>
  <c r="AD93" i="38"/>
  <c r="AC93" i="38"/>
  <c r="AB93" i="38"/>
  <c r="AA93" i="38"/>
  <c r="Z93" i="38"/>
  <c r="Y93" i="38"/>
  <c r="X93" i="38"/>
  <c r="W93" i="38"/>
  <c r="V93" i="38"/>
  <c r="U93" i="38"/>
  <c r="T93" i="38"/>
  <c r="S93" i="38"/>
  <c r="R93" i="38"/>
  <c r="Q93" i="38"/>
  <c r="P93" i="38"/>
  <c r="O93" i="38"/>
  <c r="N93" i="38"/>
  <c r="M93" i="38"/>
  <c r="L93" i="38"/>
  <c r="K93" i="38"/>
  <c r="E93" i="38"/>
  <c r="D93" i="38"/>
  <c r="AP92" i="38"/>
  <c r="AO92" i="38"/>
  <c r="AN92" i="38"/>
  <c r="AL92" i="38"/>
  <c r="AK92" i="38"/>
  <c r="AJ92" i="38"/>
  <c r="AH92" i="38"/>
  <c r="AG92" i="38"/>
  <c r="AF92" i="38"/>
  <c r="AD92" i="38"/>
  <c r="AC92" i="38"/>
  <c r="AB92" i="38"/>
  <c r="AA92" i="38"/>
  <c r="Z92" i="38"/>
  <c r="Y92" i="38"/>
  <c r="X92" i="38"/>
  <c r="W92" i="38"/>
  <c r="V92" i="38"/>
  <c r="U92" i="38"/>
  <c r="T92" i="38"/>
  <c r="S92" i="38"/>
  <c r="R92" i="38"/>
  <c r="Q92" i="38"/>
  <c r="P92" i="38"/>
  <c r="O92" i="38"/>
  <c r="N92" i="38"/>
  <c r="M92" i="38"/>
  <c r="L92" i="38"/>
  <c r="K92" i="38"/>
  <c r="E92" i="38"/>
  <c r="D92" i="38"/>
  <c r="AP91" i="38"/>
  <c r="AO91" i="38"/>
  <c r="AN91" i="38"/>
  <c r="AL91" i="38"/>
  <c r="AK91" i="38"/>
  <c r="AJ91" i="38"/>
  <c r="AH91" i="38"/>
  <c r="AG91" i="38"/>
  <c r="AF91" i="38"/>
  <c r="AD91" i="38"/>
  <c r="AC91" i="38"/>
  <c r="AB91" i="38"/>
  <c r="AA91" i="38"/>
  <c r="Z91" i="38"/>
  <c r="Y91" i="38"/>
  <c r="X91" i="38"/>
  <c r="W91" i="38"/>
  <c r="V91" i="38"/>
  <c r="U91" i="38"/>
  <c r="T91" i="38"/>
  <c r="S91" i="38"/>
  <c r="R91" i="38"/>
  <c r="Q91" i="38"/>
  <c r="P91" i="38"/>
  <c r="O91" i="38"/>
  <c r="N91" i="38"/>
  <c r="M91" i="38"/>
  <c r="L91" i="38"/>
  <c r="K91" i="38"/>
  <c r="E91" i="38"/>
  <c r="D91" i="38"/>
  <c r="AP90" i="38"/>
  <c r="AO90" i="38"/>
  <c r="AN90" i="38"/>
  <c r="AL90" i="38"/>
  <c r="AK90" i="38"/>
  <c r="AJ90" i="38"/>
  <c r="AH90" i="38"/>
  <c r="AG90" i="38"/>
  <c r="AF90" i="38"/>
  <c r="AD90" i="38"/>
  <c r="AC90" i="38"/>
  <c r="AB90" i="38"/>
  <c r="AA90" i="38"/>
  <c r="Z90" i="38"/>
  <c r="Y90" i="38"/>
  <c r="X90" i="38"/>
  <c r="W90" i="38"/>
  <c r="V90" i="38"/>
  <c r="U90" i="38"/>
  <c r="T90" i="38"/>
  <c r="S90" i="38"/>
  <c r="R90" i="38"/>
  <c r="Q90" i="38"/>
  <c r="P90" i="38"/>
  <c r="O90" i="38"/>
  <c r="N90" i="38"/>
  <c r="M90" i="38"/>
  <c r="L90" i="38"/>
  <c r="K90" i="38"/>
  <c r="E90" i="38"/>
  <c r="D90" i="38"/>
  <c r="I89" i="38"/>
  <c r="G89" i="38"/>
  <c r="AP88" i="38"/>
  <c r="AO88" i="38"/>
  <c r="AN88" i="38"/>
  <c r="AL88" i="38"/>
  <c r="AK88" i="38"/>
  <c r="AJ88" i="38"/>
  <c r="AH88" i="38"/>
  <c r="AG88" i="38"/>
  <c r="AF88" i="38"/>
  <c r="AD88" i="38"/>
  <c r="AC88" i="38"/>
  <c r="AB88" i="38"/>
  <c r="AA88" i="38"/>
  <c r="Z88" i="38"/>
  <c r="Y88" i="38"/>
  <c r="X88" i="38"/>
  <c r="W88" i="38"/>
  <c r="V88" i="38"/>
  <c r="U88" i="38"/>
  <c r="T88" i="38"/>
  <c r="S88" i="38"/>
  <c r="R88" i="38"/>
  <c r="Q88" i="38"/>
  <c r="P88" i="38"/>
  <c r="O88" i="38"/>
  <c r="N88" i="38"/>
  <c r="M88" i="38"/>
  <c r="L88" i="38"/>
  <c r="K88" i="38"/>
  <c r="E88" i="38"/>
  <c r="D88" i="38"/>
  <c r="AP87" i="38"/>
  <c r="AO87" i="38"/>
  <c r="AN87" i="38"/>
  <c r="AL87" i="38"/>
  <c r="AK87" i="38"/>
  <c r="AJ87" i="38"/>
  <c r="AH87" i="38"/>
  <c r="AG87" i="38"/>
  <c r="AF87" i="38"/>
  <c r="AD87" i="38"/>
  <c r="AC87" i="38"/>
  <c r="AB87" i="38"/>
  <c r="AA87" i="38"/>
  <c r="Z87" i="38"/>
  <c r="Y87" i="38"/>
  <c r="X87" i="38"/>
  <c r="W87" i="38"/>
  <c r="V87" i="38"/>
  <c r="U87" i="38"/>
  <c r="T87" i="38"/>
  <c r="S87" i="38"/>
  <c r="R87" i="38"/>
  <c r="Q87" i="38"/>
  <c r="P87" i="38"/>
  <c r="O87" i="38"/>
  <c r="N87" i="38"/>
  <c r="M87" i="38"/>
  <c r="L87" i="38"/>
  <c r="K87" i="38"/>
  <c r="E87" i="38"/>
  <c r="D87" i="38"/>
  <c r="AP86" i="38"/>
  <c r="AO86" i="38"/>
  <c r="AN86" i="38"/>
  <c r="AL86" i="38"/>
  <c r="AK86" i="38"/>
  <c r="AJ86" i="38"/>
  <c r="AH86" i="38"/>
  <c r="AG86" i="38"/>
  <c r="AF86" i="38"/>
  <c r="AD86" i="38"/>
  <c r="AC86" i="38"/>
  <c r="AB86" i="38"/>
  <c r="AA86" i="38"/>
  <c r="Z86" i="38"/>
  <c r="Y86" i="38"/>
  <c r="X86" i="38"/>
  <c r="W86" i="38"/>
  <c r="V86" i="38"/>
  <c r="U86" i="38"/>
  <c r="T86" i="38"/>
  <c r="S86" i="38"/>
  <c r="R86" i="38"/>
  <c r="Q86" i="38"/>
  <c r="P86" i="38"/>
  <c r="O86" i="38"/>
  <c r="N86" i="38"/>
  <c r="M86" i="38"/>
  <c r="L86" i="38"/>
  <c r="K86" i="38"/>
  <c r="E86" i="38"/>
  <c r="D86" i="38"/>
  <c r="AP85" i="38"/>
  <c r="AO85" i="38"/>
  <c r="AN85" i="38"/>
  <c r="AL85" i="38"/>
  <c r="AK85" i="38"/>
  <c r="AJ85" i="38"/>
  <c r="AH85" i="38"/>
  <c r="AG85" i="38"/>
  <c r="AF85" i="38"/>
  <c r="AD85" i="38"/>
  <c r="AC85" i="38"/>
  <c r="AB85" i="38"/>
  <c r="AA85" i="38"/>
  <c r="Z85" i="38"/>
  <c r="Y85" i="38"/>
  <c r="X85" i="38"/>
  <c r="W85" i="38"/>
  <c r="V85" i="38"/>
  <c r="U85" i="38"/>
  <c r="T85" i="38"/>
  <c r="S85" i="38"/>
  <c r="R85" i="38"/>
  <c r="Q85" i="38"/>
  <c r="P85" i="38"/>
  <c r="O85" i="38"/>
  <c r="N85" i="38"/>
  <c r="M85" i="38"/>
  <c r="L85" i="38"/>
  <c r="K85" i="38"/>
  <c r="E85" i="38"/>
  <c r="D85" i="38"/>
  <c r="AP84" i="38"/>
  <c r="AO84" i="38"/>
  <c r="AN84" i="38"/>
  <c r="AL84" i="38"/>
  <c r="AK84" i="38"/>
  <c r="AJ84" i="38"/>
  <c r="AH84" i="38"/>
  <c r="AG84" i="38"/>
  <c r="AF84" i="38"/>
  <c r="AD84" i="38"/>
  <c r="AC84" i="38"/>
  <c r="AB84" i="38"/>
  <c r="AA84" i="38"/>
  <c r="Z84" i="38"/>
  <c r="Y84" i="38"/>
  <c r="X84" i="38"/>
  <c r="W84" i="38"/>
  <c r="V84" i="38"/>
  <c r="U84" i="38"/>
  <c r="T84" i="38"/>
  <c r="S84" i="38"/>
  <c r="R84" i="38"/>
  <c r="Q84" i="38"/>
  <c r="P84" i="38"/>
  <c r="O84" i="38"/>
  <c r="N84" i="38"/>
  <c r="M84" i="38"/>
  <c r="L84" i="38"/>
  <c r="K84" i="38"/>
  <c r="E84" i="38"/>
  <c r="D84" i="38"/>
  <c r="I83" i="38"/>
  <c r="G83" i="38"/>
  <c r="AP82" i="38"/>
  <c r="AO82" i="38"/>
  <c r="AN82" i="38"/>
  <c r="AL82" i="38"/>
  <c r="AK82" i="38"/>
  <c r="AJ82" i="38"/>
  <c r="AH82" i="38"/>
  <c r="AG82" i="38"/>
  <c r="AF82" i="38"/>
  <c r="AD82" i="38"/>
  <c r="AC82" i="38"/>
  <c r="AB82" i="38"/>
  <c r="AA82" i="38"/>
  <c r="Z82" i="38"/>
  <c r="Y82" i="38"/>
  <c r="X82" i="38"/>
  <c r="W82" i="38"/>
  <c r="V82" i="38"/>
  <c r="U82" i="38"/>
  <c r="T82" i="38"/>
  <c r="S82" i="38"/>
  <c r="R82" i="38"/>
  <c r="Q82" i="38"/>
  <c r="P82" i="38"/>
  <c r="O82" i="38"/>
  <c r="N82" i="38"/>
  <c r="M82" i="38"/>
  <c r="L82" i="38"/>
  <c r="K82" i="38"/>
  <c r="E82" i="38"/>
  <c r="D82" i="38"/>
  <c r="AP81" i="38"/>
  <c r="AO81" i="38"/>
  <c r="AN81" i="38"/>
  <c r="AL81" i="38"/>
  <c r="AK81" i="38"/>
  <c r="AJ81" i="38"/>
  <c r="AH81" i="38"/>
  <c r="AG81" i="38"/>
  <c r="AF81" i="38"/>
  <c r="AD81" i="38"/>
  <c r="AC81" i="38"/>
  <c r="AB81" i="38"/>
  <c r="AA81" i="38"/>
  <c r="Z81" i="38"/>
  <c r="Y81" i="38"/>
  <c r="X81" i="38"/>
  <c r="W81" i="38"/>
  <c r="V81" i="38"/>
  <c r="U81" i="38"/>
  <c r="T81" i="38"/>
  <c r="S81" i="38"/>
  <c r="R81" i="38"/>
  <c r="Q81" i="38"/>
  <c r="P81" i="38"/>
  <c r="O81" i="38"/>
  <c r="N81" i="38"/>
  <c r="M81" i="38"/>
  <c r="L81" i="38"/>
  <c r="K81" i="38"/>
  <c r="E81" i="38"/>
  <c r="D81" i="38"/>
  <c r="AP80" i="38"/>
  <c r="AO80" i="38"/>
  <c r="AN80" i="38"/>
  <c r="AL80" i="38"/>
  <c r="AK80" i="38"/>
  <c r="AJ80" i="38"/>
  <c r="AH80" i="38"/>
  <c r="AG80" i="38"/>
  <c r="AF80" i="38"/>
  <c r="AD80" i="38"/>
  <c r="AC80" i="38"/>
  <c r="AB80" i="38"/>
  <c r="AA80" i="38"/>
  <c r="Z80" i="38"/>
  <c r="Y80" i="38"/>
  <c r="X80" i="38"/>
  <c r="W80" i="38"/>
  <c r="V80" i="38"/>
  <c r="U80" i="38"/>
  <c r="T80" i="38"/>
  <c r="S80" i="38"/>
  <c r="R80" i="38"/>
  <c r="Q80" i="38"/>
  <c r="P80" i="38"/>
  <c r="O80" i="38"/>
  <c r="N80" i="38"/>
  <c r="M80" i="38"/>
  <c r="L80" i="38"/>
  <c r="K80" i="38"/>
  <c r="E80" i="38"/>
  <c r="D80" i="38"/>
  <c r="AP79" i="38"/>
  <c r="AO79" i="38"/>
  <c r="AN79" i="38"/>
  <c r="AL79" i="38"/>
  <c r="AK79" i="38"/>
  <c r="AJ79" i="38"/>
  <c r="AH79" i="38"/>
  <c r="AG79" i="38"/>
  <c r="AF79" i="38"/>
  <c r="AD79" i="38"/>
  <c r="AC79" i="38"/>
  <c r="AB79" i="38"/>
  <c r="AA79" i="38"/>
  <c r="Z79" i="38"/>
  <c r="Y79" i="38"/>
  <c r="X79" i="38"/>
  <c r="W79" i="38"/>
  <c r="V79" i="38"/>
  <c r="U79" i="38"/>
  <c r="T79" i="38"/>
  <c r="S79" i="38"/>
  <c r="R79" i="38"/>
  <c r="Q79" i="38"/>
  <c r="P79" i="38"/>
  <c r="O79" i="38"/>
  <c r="N79" i="38"/>
  <c r="M79" i="38"/>
  <c r="L79" i="38"/>
  <c r="K79" i="38"/>
  <c r="E79" i="38"/>
  <c r="D79" i="38"/>
  <c r="AP78" i="38"/>
  <c r="AO78" i="38"/>
  <c r="AN78" i="38"/>
  <c r="AL78" i="38"/>
  <c r="AK78" i="38"/>
  <c r="AJ78" i="38"/>
  <c r="AH78" i="38"/>
  <c r="AG78" i="38"/>
  <c r="AF78" i="38"/>
  <c r="AD78" i="38"/>
  <c r="AC78" i="38"/>
  <c r="AB78" i="38"/>
  <c r="AA78" i="38"/>
  <c r="Z78" i="38"/>
  <c r="Y78" i="38"/>
  <c r="X78" i="38"/>
  <c r="W78" i="38"/>
  <c r="V78" i="38"/>
  <c r="U78" i="38"/>
  <c r="T78" i="38"/>
  <c r="S78" i="38"/>
  <c r="R78" i="38"/>
  <c r="Q78" i="38"/>
  <c r="P78" i="38"/>
  <c r="O78" i="38"/>
  <c r="N78" i="38"/>
  <c r="M78" i="38"/>
  <c r="L78" i="38"/>
  <c r="K78" i="38"/>
  <c r="E78" i="38"/>
  <c r="D78" i="38"/>
  <c r="AP77" i="38"/>
  <c r="AO77" i="38"/>
  <c r="AN77" i="38"/>
  <c r="AL77" i="38"/>
  <c r="AK77" i="38"/>
  <c r="AJ77" i="38"/>
  <c r="AH77" i="38"/>
  <c r="AG77" i="38"/>
  <c r="AF77" i="38"/>
  <c r="AD77" i="38"/>
  <c r="AC77" i="38"/>
  <c r="AB77" i="38"/>
  <c r="AA77" i="38"/>
  <c r="Z77" i="38"/>
  <c r="Y77" i="38"/>
  <c r="X77" i="38"/>
  <c r="W77" i="38"/>
  <c r="V77" i="38"/>
  <c r="U77" i="38"/>
  <c r="T77" i="38"/>
  <c r="S77" i="38"/>
  <c r="R77" i="38"/>
  <c r="Q77" i="38"/>
  <c r="P77" i="38"/>
  <c r="O77" i="38"/>
  <c r="N77" i="38"/>
  <c r="M77" i="38"/>
  <c r="L77" i="38"/>
  <c r="K77" i="38"/>
  <c r="E77" i="38"/>
  <c r="D77" i="38"/>
  <c r="AP76" i="38"/>
  <c r="AO76" i="38"/>
  <c r="AN76" i="38"/>
  <c r="AL76" i="38"/>
  <c r="AK76" i="38"/>
  <c r="AJ76" i="38"/>
  <c r="AH76" i="38"/>
  <c r="AG76" i="38"/>
  <c r="AF76" i="38"/>
  <c r="AD76" i="38"/>
  <c r="AC76" i="38"/>
  <c r="AB76" i="38"/>
  <c r="AA76" i="38"/>
  <c r="Z76" i="38"/>
  <c r="Y76" i="38"/>
  <c r="X76" i="38"/>
  <c r="W76" i="38"/>
  <c r="V76" i="38"/>
  <c r="U76" i="38"/>
  <c r="T76" i="38"/>
  <c r="S76" i="38"/>
  <c r="R76" i="38"/>
  <c r="Q76" i="38"/>
  <c r="P76" i="38"/>
  <c r="O76" i="38"/>
  <c r="N76" i="38"/>
  <c r="M76" i="38"/>
  <c r="L76" i="38"/>
  <c r="K76" i="38"/>
  <c r="E76" i="38"/>
  <c r="D76" i="38"/>
  <c r="AP75" i="38"/>
  <c r="AO75" i="38"/>
  <c r="AN75" i="38"/>
  <c r="AL75" i="38"/>
  <c r="AK75" i="38"/>
  <c r="AJ75" i="38"/>
  <c r="AH75" i="38"/>
  <c r="AG75" i="38"/>
  <c r="AF75" i="38"/>
  <c r="AD75" i="38"/>
  <c r="AC75" i="38"/>
  <c r="AB75" i="38"/>
  <c r="AA75" i="38"/>
  <c r="Z75" i="38"/>
  <c r="Y75" i="38"/>
  <c r="X75" i="38"/>
  <c r="W75" i="38"/>
  <c r="V75" i="38"/>
  <c r="U75" i="38"/>
  <c r="T75" i="38"/>
  <c r="S75" i="38"/>
  <c r="R75" i="38"/>
  <c r="Q75" i="38"/>
  <c r="P75" i="38"/>
  <c r="O75" i="38"/>
  <c r="N75" i="38"/>
  <c r="M75" i="38"/>
  <c r="L75" i="38"/>
  <c r="K75" i="38"/>
  <c r="E75" i="38"/>
  <c r="D75" i="38"/>
  <c r="AP74" i="38"/>
  <c r="AO74" i="38"/>
  <c r="AN74" i="38"/>
  <c r="AL74" i="38"/>
  <c r="AK74" i="38"/>
  <c r="AJ74" i="38"/>
  <c r="AH74" i="38"/>
  <c r="AG74" i="38"/>
  <c r="AF74" i="38"/>
  <c r="AD74" i="38"/>
  <c r="AC74" i="38"/>
  <c r="AB74" i="38"/>
  <c r="AA74" i="38"/>
  <c r="Z74" i="38"/>
  <c r="Y74" i="38"/>
  <c r="X74" i="38"/>
  <c r="W74" i="38"/>
  <c r="V74" i="38"/>
  <c r="U74" i="38"/>
  <c r="T74" i="38"/>
  <c r="S74" i="38"/>
  <c r="R74" i="38"/>
  <c r="Q74" i="38"/>
  <c r="P74" i="38"/>
  <c r="O74" i="38"/>
  <c r="N74" i="38"/>
  <c r="M74" i="38"/>
  <c r="L74" i="38"/>
  <c r="K74" i="38"/>
  <c r="E74" i="38"/>
  <c r="D74" i="38"/>
  <c r="AP73" i="38"/>
  <c r="AO73" i="38"/>
  <c r="AN73" i="38"/>
  <c r="AL73" i="38"/>
  <c r="AK73" i="38"/>
  <c r="AJ73" i="38"/>
  <c r="AH73" i="38"/>
  <c r="AG73" i="38"/>
  <c r="AF73" i="38"/>
  <c r="AD73" i="38"/>
  <c r="AC73" i="38"/>
  <c r="AB73" i="38"/>
  <c r="AA73" i="38"/>
  <c r="Z73" i="38"/>
  <c r="Y73" i="38"/>
  <c r="X73" i="38"/>
  <c r="W73" i="38"/>
  <c r="V73" i="38"/>
  <c r="U73" i="38"/>
  <c r="T73" i="38"/>
  <c r="S73" i="38"/>
  <c r="R73" i="38"/>
  <c r="Q73" i="38"/>
  <c r="P73" i="38"/>
  <c r="O73" i="38"/>
  <c r="N73" i="38"/>
  <c r="M73" i="38"/>
  <c r="L73" i="38"/>
  <c r="K73" i="38"/>
  <c r="E73" i="38"/>
  <c r="D73" i="38"/>
  <c r="AP72" i="38"/>
  <c r="AO72" i="38"/>
  <c r="AN72" i="38"/>
  <c r="AL72" i="38"/>
  <c r="AK72" i="38"/>
  <c r="AJ72" i="38"/>
  <c r="AH72" i="38"/>
  <c r="AG72" i="38"/>
  <c r="AF72" i="38"/>
  <c r="AD72" i="38"/>
  <c r="AC72" i="38"/>
  <c r="AB72" i="38"/>
  <c r="AA72" i="38"/>
  <c r="Z72" i="38"/>
  <c r="Y72" i="38"/>
  <c r="X72" i="38"/>
  <c r="W72" i="38"/>
  <c r="V72" i="38"/>
  <c r="U72" i="38"/>
  <c r="T72" i="38"/>
  <c r="S72" i="38"/>
  <c r="R72" i="38"/>
  <c r="Q72" i="38"/>
  <c r="P72" i="38"/>
  <c r="O72" i="38"/>
  <c r="N72" i="38"/>
  <c r="M72" i="38"/>
  <c r="L72" i="38"/>
  <c r="K72" i="38"/>
  <c r="E72" i="38"/>
  <c r="D72" i="38"/>
  <c r="AP71" i="38"/>
  <c r="AO71" i="38"/>
  <c r="AN71" i="38"/>
  <c r="AL71" i="38"/>
  <c r="AK71" i="38"/>
  <c r="AJ71" i="38"/>
  <c r="AH71" i="38"/>
  <c r="AG71" i="38"/>
  <c r="AF71" i="38"/>
  <c r="AD71" i="38"/>
  <c r="AC71" i="38"/>
  <c r="AB71" i="38"/>
  <c r="AA71" i="38"/>
  <c r="Z71" i="38"/>
  <c r="Y71" i="38"/>
  <c r="X71" i="38"/>
  <c r="W71" i="38"/>
  <c r="V71" i="38"/>
  <c r="U71" i="38"/>
  <c r="T71" i="38"/>
  <c r="S71" i="38"/>
  <c r="R71" i="38"/>
  <c r="Q71" i="38"/>
  <c r="P71" i="38"/>
  <c r="O71" i="38"/>
  <c r="N71" i="38"/>
  <c r="M71" i="38"/>
  <c r="L71" i="38"/>
  <c r="K71" i="38"/>
  <c r="E71" i="38"/>
  <c r="D71" i="38"/>
  <c r="AP70" i="38"/>
  <c r="AO70" i="38"/>
  <c r="AN70" i="38"/>
  <c r="AL70" i="38"/>
  <c r="AK70" i="38"/>
  <c r="AJ70" i="38"/>
  <c r="AH70" i="38"/>
  <c r="AG70" i="38"/>
  <c r="AF70" i="38"/>
  <c r="AD70" i="38"/>
  <c r="AC70" i="38"/>
  <c r="AB70" i="38"/>
  <c r="AA70" i="38"/>
  <c r="Z70" i="38"/>
  <c r="Y70" i="38"/>
  <c r="X70" i="38"/>
  <c r="W70" i="38"/>
  <c r="V70" i="38"/>
  <c r="U70" i="38"/>
  <c r="T70" i="38"/>
  <c r="S70" i="38"/>
  <c r="R70" i="38"/>
  <c r="Q70" i="38"/>
  <c r="P70" i="38"/>
  <c r="O70" i="38"/>
  <c r="N70" i="38"/>
  <c r="M70" i="38"/>
  <c r="L70" i="38"/>
  <c r="K70" i="38"/>
  <c r="E70" i="38"/>
  <c r="D70" i="38"/>
  <c r="AP69" i="38"/>
  <c r="AO69" i="38"/>
  <c r="AN69" i="38"/>
  <c r="AL69" i="38"/>
  <c r="AK69" i="38"/>
  <c r="AJ69" i="38"/>
  <c r="AH69" i="38"/>
  <c r="AG69" i="38"/>
  <c r="AF69" i="38"/>
  <c r="AD69" i="38"/>
  <c r="AC69" i="38"/>
  <c r="AB69" i="38"/>
  <c r="AA69" i="38"/>
  <c r="Z69" i="38"/>
  <c r="Y69" i="38"/>
  <c r="X69" i="38"/>
  <c r="W69" i="38"/>
  <c r="V69" i="38"/>
  <c r="U69" i="38"/>
  <c r="T69" i="38"/>
  <c r="S69" i="38"/>
  <c r="R69" i="38"/>
  <c r="Q69" i="38"/>
  <c r="P69" i="38"/>
  <c r="O69" i="38"/>
  <c r="N69" i="38"/>
  <c r="M69" i="38"/>
  <c r="L69" i="38"/>
  <c r="K69" i="38"/>
  <c r="E69" i="38"/>
  <c r="D69" i="38"/>
  <c r="AP68" i="38"/>
  <c r="AO68" i="38"/>
  <c r="AN68" i="38"/>
  <c r="AL68" i="38"/>
  <c r="AK68" i="38"/>
  <c r="AJ68" i="38"/>
  <c r="AH68" i="38"/>
  <c r="AG68" i="38"/>
  <c r="AF68" i="38"/>
  <c r="AD68" i="38"/>
  <c r="AC68" i="38"/>
  <c r="AB68" i="38"/>
  <c r="AA68" i="38"/>
  <c r="Z68" i="38"/>
  <c r="Y68" i="38"/>
  <c r="X68" i="38"/>
  <c r="W68" i="38"/>
  <c r="V68" i="38"/>
  <c r="U68" i="38"/>
  <c r="T68" i="38"/>
  <c r="S68" i="38"/>
  <c r="R68" i="38"/>
  <c r="Q68" i="38"/>
  <c r="P68" i="38"/>
  <c r="O68" i="38"/>
  <c r="N68" i="38"/>
  <c r="M68" i="38"/>
  <c r="L68" i="38"/>
  <c r="K68" i="38"/>
  <c r="E68" i="38"/>
  <c r="D68" i="38"/>
  <c r="AP67" i="38"/>
  <c r="AO67" i="38"/>
  <c r="AN67" i="38"/>
  <c r="AL67" i="38"/>
  <c r="AK67" i="38"/>
  <c r="AJ67" i="38"/>
  <c r="AH67" i="38"/>
  <c r="AG67" i="38"/>
  <c r="AF67" i="38"/>
  <c r="AD67" i="38"/>
  <c r="AC67" i="38"/>
  <c r="AB67" i="38"/>
  <c r="AA67" i="38"/>
  <c r="Z67" i="38"/>
  <c r="Y67" i="38"/>
  <c r="X67" i="38"/>
  <c r="W67" i="38"/>
  <c r="V67" i="38"/>
  <c r="U67" i="38"/>
  <c r="T67" i="38"/>
  <c r="S67" i="38"/>
  <c r="R67" i="38"/>
  <c r="Q67" i="38"/>
  <c r="P67" i="38"/>
  <c r="O67" i="38"/>
  <c r="N67" i="38"/>
  <c r="M67" i="38"/>
  <c r="L67" i="38"/>
  <c r="K67" i="38"/>
  <c r="E67" i="38"/>
  <c r="D67" i="38"/>
  <c r="AP66" i="38"/>
  <c r="AO66" i="38"/>
  <c r="AN66" i="38"/>
  <c r="AL66" i="38"/>
  <c r="AK66" i="38"/>
  <c r="AJ66" i="38"/>
  <c r="AH66" i="38"/>
  <c r="AG66" i="38"/>
  <c r="AF66" i="38"/>
  <c r="AD66" i="38"/>
  <c r="AC66" i="38"/>
  <c r="AB66" i="38"/>
  <c r="AA66" i="38"/>
  <c r="Z66" i="38"/>
  <c r="Y66" i="38"/>
  <c r="X66" i="38"/>
  <c r="W66" i="38"/>
  <c r="V66" i="38"/>
  <c r="U66" i="38"/>
  <c r="T66" i="38"/>
  <c r="S66" i="38"/>
  <c r="R66" i="38"/>
  <c r="Q66" i="38"/>
  <c r="P66" i="38"/>
  <c r="O66" i="38"/>
  <c r="N66" i="38"/>
  <c r="M66" i="38"/>
  <c r="L66" i="38"/>
  <c r="K66" i="38"/>
  <c r="E66" i="38"/>
  <c r="D66" i="38"/>
  <c r="AP65" i="38"/>
  <c r="AO65" i="38"/>
  <c r="AN65" i="38"/>
  <c r="AL65" i="38"/>
  <c r="AK65" i="38"/>
  <c r="AJ65" i="38"/>
  <c r="AH65" i="38"/>
  <c r="AG65" i="38"/>
  <c r="AF65" i="38"/>
  <c r="AD65" i="38"/>
  <c r="AC65" i="38"/>
  <c r="AB65" i="38"/>
  <c r="AA65" i="38"/>
  <c r="Z65" i="38"/>
  <c r="Y65" i="38"/>
  <c r="X65" i="38"/>
  <c r="W65" i="38"/>
  <c r="V65" i="38"/>
  <c r="U65" i="38"/>
  <c r="T65" i="38"/>
  <c r="S65" i="38"/>
  <c r="R65" i="38"/>
  <c r="Q65" i="38"/>
  <c r="P65" i="38"/>
  <c r="O65" i="38"/>
  <c r="N65" i="38"/>
  <c r="M65" i="38"/>
  <c r="L65" i="38"/>
  <c r="K65" i="38"/>
  <c r="E65" i="38"/>
  <c r="D65" i="38"/>
  <c r="AP64" i="38"/>
  <c r="AO64" i="38"/>
  <c r="AN64" i="38"/>
  <c r="AL64" i="38"/>
  <c r="AK64" i="38"/>
  <c r="AH64" i="38"/>
  <c r="AG64" i="38"/>
  <c r="AF64" i="38"/>
  <c r="AD64" i="38"/>
  <c r="AC64" i="38"/>
  <c r="AA64" i="38"/>
  <c r="Y64" i="38"/>
  <c r="X64" i="38"/>
  <c r="W64" i="38"/>
  <c r="V64" i="38"/>
  <c r="U64" i="38"/>
  <c r="S64" i="38"/>
  <c r="R64" i="38"/>
  <c r="Q64" i="38"/>
  <c r="P64" i="38"/>
  <c r="O64" i="38"/>
  <c r="N64" i="38"/>
  <c r="M64" i="38"/>
  <c r="L64" i="38"/>
  <c r="K64" i="38"/>
  <c r="E64" i="38"/>
  <c r="D64" i="38"/>
  <c r="AP63" i="38"/>
  <c r="AO63" i="38"/>
  <c r="AN63" i="38"/>
  <c r="AL63" i="38"/>
  <c r="AK63" i="38"/>
  <c r="AJ63" i="38"/>
  <c r="AH63" i="38"/>
  <c r="AG63" i="38"/>
  <c r="AF63" i="38"/>
  <c r="AD63" i="38"/>
  <c r="AC63" i="38"/>
  <c r="AB63" i="38"/>
  <c r="AA63" i="38"/>
  <c r="Z63" i="38"/>
  <c r="Y63" i="38"/>
  <c r="X63" i="38"/>
  <c r="W63" i="38"/>
  <c r="V63" i="38"/>
  <c r="U63" i="38"/>
  <c r="T63" i="38"/>
  <c r="S63" i="38"/>
  <c r="R63" i="38"/>
  <c r="Q63" i="38"/>
  <c r="P63" i="38"/>
  <c r="O63" i="38"/>
  <c r="N63" i="38"/>
  <c r="M63" i="38"/>
  <c r="L63" i="38"/>
  <c r="K63" i="38"/>
  <c r="E63" i="38"/>
  <c r="D63" i="38"/>
  <c r="AP62" i="38"/>
  <c r="AO62" i="38"/>
  <c r="AN62" i="38"/>
  <c r="AL62" i="38"/>
  <c r="AK62" i="38"/>
  <c r="AJ62" i="38"/>
  <c r="AH62" i="38"/>
  <c r="AG62" i="38"/>
  <c r="AF62" i="38"/>
  <c r="AD62" i="38"/>
  <c r="AC62" i="38"/>
  <c r="AB62" i="38"/>
  <c r="AA62" i="38"/>
  <c r="Z62" i="38"/>
  <c r="Y62" i="38"/>
  <c r="X62" i="38"/>
  <c r="W62" i="38"/>
  <c r="V62" i="38"/>
  <c r="U62" i="38"/>
  <c r="T62" i="38"/>
  <c r="S62" i="38"/>
  <c r="R62" i="38"/>
  <c r="Q62" i="38"/>
  <c r="P62" i="38"/>
  <c r="O62" i="38"/>
  <c r="N62" i="38"/>
  <c r="M62" i="38"/>
  <c r="L62" i="38"/>
  <c r="K62" i="38"/>
  <c r="E62" i="38"/>
  <c r="D62" i="38"/>
  <c r="AP61" i="38"/>
  <c r="AO61" i="38"/>
  <c r="AN61" i="38"/>
  <c r="AL61" i="38"/>
  <c r="AK61" i="38"/>
  <c r="AJ61" i="38"/>
  <c r="AH61" i="38"/>
  <c r="AG61" i="38"/>
  <c r="AF61" i="38"/>
  <c r="AD61" i="38"/>
  <c r="AC61" i="38"/>
  <c r="AB61" i="38"/>
  <c r="AA61" i="38"/>
  <c r="Z61" i="38"/>
  <c r="Y61" i="38"/>
  <c r="X61" i="38"/>
  <c r="W61" i="38"/>
  <c r="V61" i="38"/>
  <c r="U61" i="38"/>
  <c r="T61" i="38"/>
  <c r="S61" i="38"/>
  <c r="R61" i="38"/>
  <c r="Q61" i="38"/>
  <c r="P61" i="38"/>
  <c r="O61" i="38"/>
  <c r="N61" i="38"/>
  <c r="M61" i="38"/>
  <c r="L61" i="38"/>
  <c r="K61" i="38"/>
  <c r="E61" i="38"/>
  <c r="D61" i="38"/>
  <c r="AP60" i="38"/>
  <c r="AO60" i="38"/>
  <c r="AN60" i="38"/>
  <c r="AL60" i="38"/>
  <c r="AK60" i="38"/>
  <c r="AJ60" i="38"/>
  <c r="AH60" i="38"/>
  <c r="AG60" i="38"/>
  <c r="AF60" i="38"/>
  <c r="AD60" i="38"/>
  <c r="AC60" i="38"/>
  <c r="AB60" i="38"/>
  <c r="AA60" i="38"/>
  <c r="Z60" i="38"/>
  <c r="Y60" i="38"/>
  <c r="X60" i="38"/>
  <c r="W60" i="38"/>
  <c r="V60" i="38"/>
  <c r="U60" i="38"/>
  <c r="T60" i="38"/>
  <c r="S60" i="38"/>
  <c r="R60" i="38"/>
  <c r="Q60" i="38"/>
  <c r="P60" i="38"/>
  <c r="O60" i="38"/>
  <c r="N60" i="38"/>
  <c r="M60" i="38"/>
  <c r="L60" i="38"/>
  <c r="K60" i="38"/>
  <c r="E60" i="38"/>
  <c r="D60" i="38"/>
  <c r="AP59" i="38"/>
  <c r="AO59" i="38"/>
  <c r="AN59" i="38"/>
  <c r="AL59" i="38"/>
  <c r="AK59" i="38"/>
  <c r="AJ59" i="38"/>
  <c r="AH59" i="38"/>
  <c r="AG59" i="38"/>
  <c r="AF59" i="38"/>
  <c r="AD59" i="38"/>
  <c r="AC59" i="38"/>
  <c r="AB59" i="38"/>
  <c r="AA59" i="38"/>
  <c r="Z59" i="38"/>
  <c r="Y59" i="38"/>
  <c r="X59" i="38"/>
  <c r="W59" i="38"/>
  <c r="V59" i="38"/>
  <c r="U59" i="38"/>
  <c r="T59" i="38"/>
  <c r="S59" i="38"/>
  <c r="R59" i="38"/>
  <c r="Q59" i="38"/>
  <c r="P59" i="38"/>
  <c r="O59" i="38"/>
  <c r="N59" i="38"/>
  <c r="M59" i="38"/>
  <c r="L59" i="38"/>
  <c r="K59" i="38"/>
  <c r="E59" i="38"/>
  <c r="D59" i="38"/>
  <c r="AP58" i="38"/>
  <c r="AO58" i="38"/>
  <c r="AN58" i="38"/>
  <c r="AL58" i="38"/>
  <c r="AK58" i="38"/>
  <c r="AJ58" i="38"/>
  <c r="AH58" i="38"/>
  <c r="AG58" i="38"/>
  <c r="AF58" i="38"/>
  <c r="AD58" i="38"/>
  <c r="AC58" i="38"/>
  <c r="AB58" i="38"/>
  <c r="AA58" i="38"/>
  <c r="Z58" i="38"/>
  <c r="Y58" i="38"/>
  <c r="X58" i="38"/>
  <c r="W58" i="38"/>
  <c r="V58" i="38"/>
  <c r="U58" i="38"/>
  <c r="T58" i="38"/>
  <c r="S58" i="38"/>
  <c r="R58" i="38"/>
  <c r="Q58" i="38"/>
  <c r="P58" i="38"/>
  <c r="O58" i="38"/>
  <c r="N58" i="38"/>
  <c r="M58" i="38"/>
  <c r="L58" i="38"/>
  <c r="K58" i="38"/>
  <c r="E58" i="38"/>
  <c r="D58" i="38"/>
  <c r="AP57" i="38"/>
  <c r="AO57" i="38"/>
  <c r="AN57" i="38"/>
  <c r="AL57" i="38"/>
  <c r="AK57" i="38"/>
  <c r="AM57" i="38" s="1"/>
  <c r="AJ57" i="38"/>
  <c r="AH57" i="38"/>
  <c r="AG57" i="38"/>
  <c r="AF57" i="38"/>
  <c r="AD57" i="38"/>
  <c r="AC57" i="38"/>
  <c r="AB57" i="38"/>
  <c r="AA57" i="38"/>
  <c r="Z57" i="38"/>
  <c r="Y57" i="38"/>
  <c r="X57" i="38"/>
  <c r="W57" i="38"/>
  <c r="V57" i="38"/>
  <c r="U57" i="38"/>
  <c r="T57" i="38"/>
  <c r="S57" i="38"/>
  <c r="R57" i="38"/>
  <c r="Q57" i="38"/>
  <c r="P57" i="38"/>
  <c r="O57" i="38"/>
  <c r="N57" i="38"/>
  <c r="M57" i="38"/>
  <c r="L57" i="38"/>
  <c r="K57" i="38"/>
  <c r="E57" i="38"/>
  <c r="D57" i="38"/>
  <c r="AP56" i="38"/>
  <c r="AO56" i="38"/>
  <c r="AN56" i="38"/>
  <c r="AL56" i="38"/>
  <c r="AK56" i="38"/>
  <c r="AJ56" i="38"/>
  <c r="AH56" i="38"/>
  <c r="AG56" i="38"/>
  <c r="AF56" i="38"/>
  <c r="AD56" i="38"/>
  <c r="AC56" i="38"/>
  <c r="AB56" i="38"/>
  <c r="AA56" i="38"/>
  <c r="Z56" i="38"/>
  <c r="Y56" i="38"/>
  <c r="X56" i="38"/>
  <c r="W56" i="38"/>
  <c r="V56" i="38"/>
  <c r="U56" i="38"/>
  <c r="T56" i="38"/>
  <c r="S56" i="38"/>
  <c r="R56" i="38"/>
  <c r="Q56" i="38"/>
  <c r="P56" i="38"/>
  <c r="O56" i="38"/>
  <c r="N56" i="38"/>
  <c r="M56" i="38"/>
  <c r="L56" i="38"/>
  <c r="K56" i="38"/>
  <c r="E56" i="38"/>
  <c r="D56" i="38"/>
  <c r="AP55" i="38"/>
  <c r="AO55" i="38"/>
  <c r="AN55" i="38"/>
  <c r="AL55" i="38"/>
  <c r="AK55" i="38"/>
  <c r="AJ55" i="38"/>
  <c r="AH55" i="38"/>
  <c r="AG55" i="38"/>
  <c r="AF55" i="38"/>
  <c r="AD55" i="38"/>
  <c r="AC55" i="38"/>
  <c r="AB55" i="38"/>
  <c r="AA55" i="38"/>
  <c r="Z55" i="38"/>
  <c r="Y55" i="38"/>
  <c r="X55" i="38"/>
  <c r="W55" i="38"/>
  <c r="V55" i="38"/>
  <c r="U55" i="38"/>
  <c r="T55" i="38"/>
  <c r="S55" i="38"/>
  <c r="R55" i="38"/>
  <c r="Q55" i="38"/>
  <c r="P55" i="38"/>
  <c r="O55" i="38"/>
  <c r="N55" i="38"/>
  <c r="M55" i="38"/>
  <c r="L55" i="38"/>
  <c r="K55" i="38"/>
  <c r="E55" i="38"/>
  <c r="D55" i="38"/>
  <c r="AP54" i="38"/>
  <c r="AO54" i="38"/>
  <c r="AN54" i="38"/>
  <c r="AL54" i="38"/>
  <c r="AK54" i="38"/>
  <c r="AJ54" i="38"/>
  <c r="AH54" i="38"/>
  <c r="AG54" i="38"/>
  <c r="AI54" i="38" s="1"/>
  <c r="AF54" i="38"/>
  <c r="AD54" i="38"/>
  <c r="AC54" i="38"/>
  <c r="AB54" i="38"/>
  <c r="AA54" i="38"/>
  <c r="Z54" i="38"/>
  <c r="Y54" i="38"/>
  <c r="X54" i="38"/>
  <c r="W54" i="38"/>
  <c r="V54" i="38"/>
  <c r="U54" i="38"/>
  <c r="T54" i="38"/>
  <c r="S54" i="38"/>
  <c r="R54" i="38"/>
  <c r="Q54" i="38"/>
  <c r="P54" i="38"/>
  <c r="O54" i="38"/>
  <c r="N54" i="38"/>
  <c r="M54" i="38"/>
  <c r="L54" i="38"/>
  <c r="K54" i="38"/>
  <c r="E54" i="38"/>
  <c r="D54" i="38"/>
  <c r="AP53" i="38"/>
  <c r="AO53" i="38"/>
  <c r="AN53" i="38"/>
  <c r="AL53" i="38"/>
  <c r="AK53" i="38"/>
  <c r="AJ53" i="38"/>
  <c r="AH53" i="38"/>
  <c r="AG53" i="38"/>
  <c r="AF53" i="38"/>
  <c r="AD53" i="38"/>
  <c r="AC53" i="38"/>
  <c r="AB53" i="38"/>
  <c r="AA53" i="38"/>
  <c r="Z53" i="38"/>
  <c r="Y53" i="38"/>
  <c r="X53" i="38"/>
  <c r="W53" i="38"/>
  <c r="V53" i="38"/>
  <c r="U53" i="38"/>
  <c r="T53" i="38"/>
  <c r="S53" i="38"/>
  <c r="R53" i="38"/>
  <c r="Q53" i="38"/>
  <c r="P53" i="38"/>
  <c r="O53" i="38"/>
  <c r="N53" i="38"/>
  <c r="M53" i="38"/>
  <c r="L53" i="38"/>
  <c r="K53" i="38"/>
  <c r="E53" i="38"/>
  <c r="D53" i="38"/>
  <c r="AP52" i="38"/>
  <c r="AO52" i="38"/>
  <c r="AN52" i="38"/>
  <c r="AL52" i="38"/>
  <c r="AK52" i="38"/>
  <c r="AJ52" i="38"/>
  <c r="AH52" i="38"/>
  <c r="AG52" i="38"/>
  <c r="AF52" i="38"/>
  <c r="AD52" i="38"/>
  <c r="AC52" i="38"/>
  <c r="AB52" i="38"/>
  <c r="AA52" i="38"/>
  <c r="Z52" i="38"/>
  <c r="Y52" i="38"/>
  <c r="X52" i="38"/>
  <c r="W52" i="38"/>
  <c r="V52" i="38"/>
  <c r="U52" i="38"/>
  <c r="T52" i="38"/>
  <c r="S52" i="38"/>
  <c r="R52" i="38"/>
  <c r="Q52" i="38"/>
  <c r="P52" i="38"/>
  <c r="O52" i="38"/>
  <c r="N52" i="38"/>
  <c r="M52" i="38"/>
  <c r="L52" i="38"/>
  <c r="K52" i="38"/>
  <c r="E52" i="38"/>
  <c r="D52" i="38"/>
  <c r="AP51" i="38"/>
  <c r="AO51" i="38"/>
  <c r="AN51" i="38"/>
  <c r="AL51" i="38"/>
  <c r="AK51" i="38"/>
  <c r="AJ51" i="38"/>
  <c r="AH51" i="38"/>
  <c r="AG51" i="38"/>
  <c r="AF51" i="38"/>
  <c r="AD51" i="38"/>
  <c r="AC51" i="38"/>
  <c r="AB51" i="38"/>
  <c r="AA51" i="38"/>
  <c r="Z51" i="38"/>
  <c r="Y51" i="38"/>
  <c r="X51" i="38"/>
  <c r="W51" i="38"/>
  <c r="V51" i="38"/>
  <c r="U51" i="38"/>
  <c r="T51" i="38"/>
  <c r="S51" i="38"/>
  <c r="R51" i="38"/>
  <c r="Q51" i="38"/>
  <c r="P51" i="38"/>
  <c r="O51" i="38"/>
  <c r="N51" i="38"/>
  <c r="M51" i="38"/>
  <c r="L51" i="38"/>
  <c r="K51" i="38"/>
  <c r="E51" i="38"/>
  <c r="D51" i="38"/>
  <c r="F51" i="38" s="1"/>
  <c r="H51" i="38" s="1"/>
  <c r="AP50" i="38"/>
  <c r="AO50" i="38"/>
  <c r="AN50" i="38"/>
  <c r="AL50" i="38"/>
  <c r="AK50" i="38"/>
  <c r="AJ50" i="38"/>
  <c r="AH50" i="38"/>
  <c r="AG50" i="38"/>
  <c r="AF50" i="38"/>
  <c r="AD50" i="38"/>
  <c r="AC50" i="38"/>
  <c r="AB50" i="38"/>
  <c r="AA50" i="38"/>
  <c r="Z50" i="38"/>
  <c r="Y50" i="38"/>
  <c r="X50" i="38"/>
  <c r="W50" i="38"/>
  <c r="V50" i="38"/>
  <c r="U50" i="38"/>
  <c r="T50" i="38"/>
  <c r="S50" i="38"/>
  <c r="R50" i="38"/>
  <c r="Q50" i="38"/>
  <c r="P50" i="38"/>
  <c r="O50" i="38"/>
  <c r="N50" i="38"/>
  <c r="M50" i="38"/>
  <c r="L50" i="38"/>
  <c r="K50" i="38"/>
  <c r="E50" i="38"/>
  <c r="D50" i="38"/>
  <c r="AP49" i="38"/>
  <c r="AO49" i="38"/>
  <c r="AN49" i="38"/>
  <c r="AL49" i="38"/>
  <c r="AK49" i="38"/>
  <c r="AM49" i="38" s="1"/>
  <c r="AJ49" i="38"/>
  <c r="AH49" i="38"/>
  <c r="AG49" i="38"/>
  <c r="AF49" i="38"/>
  <c r="AD49" i="38"/>
  <c r="AC49" i="38"/>
  <c r="AB49" i="38"/>
  <c r="AA49" i="38"/>
  <c r="Z49" i="38"/>
  <c r="Y49" i="38"/>
  <c r="X49" i="38"/>
  <c r="W49" i="38"/>
  <c r="V49" i="38"/>
  <c r="U49" i="38"/>
  <c r="T49" i="38"/>
  <c r="S49" i="38"/>
  <c r="R49" i="38"/>
  <c r="Q49" i="38"/>
  <c r="P49" i="38"/>
  <c r="O49" i="38"/>
  <c r="N49" i="38"/>
  <c r="M49" i="38"/>
  <c r="L49" i="38"/>
  <c r="K49" i="38"/>
  <c r="E49" i="38"/>
  <c r="D49" i="38"/>
  <c r="AP48" i="38"/>
  <c r="AO48" i="38"/>
  <c r="AN48" i="38"/>
  <c r="AL48" i="38"/>
  <c r="AK48" i="38"/>
  <c r="AJ48" i="38"/>
  <c r="AH48" i="38"/>
  <c r="AG48" i="38"/>
  <c r="AF48" i="38"/>
  <c r="AD48" i="38"/>
  <c r="AC48" i="38"/>
  <c r="AB48" i="38"/>
  <c r="AA48" i="38"/>
  <c r="Z48" i="38"/>
  <c r="Y48" i="38"/>
  <c r="X48" i="38"/>
  <c r="W48" i="38"/>
  <c r="V48" i="38"/>
  <c r="U48" i="38"/>
  <c r="T48" i="38"/>
  <c r="S48" i="38"/>
  <c r="R48" i="38"/>
  <c r="Q48" i="38"/>
  <c r="P48" i="38"/>
  <c r="O48" i="38"/>
  <c r="N48" i="38"/>
  <c r="M48" i="38"/>
  <c r="L48" i="38"/>
  <c r="K48" i="38"/>
  <c r="E48" i="38"/>
  <c r="D48" i="38"/>
  <c r="I47" i="38"/>
  <c r="G47" i="38"/>
  <c r="AP46" i="38"/>
  <c r="AO46" i="38"/>
  <c r="AN46" i="38"/>
  <c r="AL46" i="38"/>
  <c r="AK46" i="38"/>
  <c r="AJ46" i="38"/>
  <c r="AH46" i="38"/>
  <c r="AG46" i="38"/>
  <c r="AF46" i="38"/>
  <c r="AD46" i="38"/>
  <c r="AC46" i="38"/>
  <c r="AB46" i="38"/>
  <c r="AA46" i="38"/>
  <c r="Z46" i="38"/>
  <c r="Y46" i="38"/>
  <c r="X46" i="38"/>
  <c r="W46" i="38"/>
  <c r="V46" i="38"/>
  <c r="U46" i="38"/>
  <c r="T46" i="38"/>
  <c r="S46" i="38"/>
  <c r="R46" i="38"/>
  <c r="Q46" i="38"/>
  <c r="P46" i="38"/>
  <c r="O46" i="38"/>
  <c r="N46" i="38"/>
  <c r="M46" i="38"/>
  <c r="L46" i="38"/>
  <c r="K46" i="38"/>
  <c r="E46" i="38"/>
  <c r="D46" i="38"/>
  <c r="AP45" i="38"/>
  <c r="AO45" i="38"/>
  <c r="AN45" i="38"/>
  <c r="AL45" i="38"/>
  <c r="AK45" i="38"/>
  <c r="AJ45" i="38"/>
  <c r="AH45" i="38"/>
  <c r="AG45" i="38"/>
  <c r="AF45" i="38"/>
  <c r="AD45" i="38"/>
  <c r="AC45" i="38"/>
  <c r="AB45" i="38"/>
  <c r="AA45" i="38"/>
  <c r="Z45" i="38"/>
  <c r="Y45" i="38"/>
  <c r="X45" i="38"/>
  <c r="W45" i="38"/>
  <c r="V45" i="38"/>
  <c r="U45" i="38"/>
  <c r="T45" i="38"/>
  <c r="S45" i="38"/>
  <c r="R45" i="38"/>
  <c r="Q45" i="38"/>
  <c r="P45" i="38"/>
  <c r="O45" i="38"/>
  <c r="N45" i="38"/>
  <c r="M45" i="38"/>
  <c r="L45" i="38"/>
  <c r="K45" i="38"/>
  <c r="E45" i="38"/>
  <c r="D45" i="38"/>
  <c r="AP44" i="38"/>
  <c r="AO44" i="38"/>
  <c r="AN44" i="38"/>
  <c r="AL44" i="38"/>
  <c r="AK44" i="38"/>
  <c r="AJ44" i="38"/>
  <c r="AH44" i="38"/>
  <c r="AG44" i="38"/>
  <c r="AF44" i="38"/>
  <c r="AD44" i="38"/>
  <c r="AC44" i="38"/>
  <c r="AB44" i="38"/>
  <c r="AA44" i="38"/>
  <c r="Z44" i="38"/>
  <c r="Y44" i="38"/>
  <c r="X44" i="38"/>
  <c r="W44" i="38"/>
  <c r="V44" i="38"/>
  <c r="U44" i="38"/>
  <c r="T44" i="38"/>
  <c r="S44" i="38"/>
  <c r="R44" i="38"/>
  <c r="Q44" i="38"/>
  <c r="P44" i="38"/>
  <c r="O44" i="38"/>
  <c r="N44" i="38"/>
  <c r="M44" i="38"/>
  <c r="L44" i="38"/>
  <c r="K44" i="38"/>
  <c r="E44" i="38"/>
  <c r="D44" i="38"/>
  <c r="AP43" i="38"/>
  <c r="AO43" i="38"/>
  <c r="AN43" i="38"/>
  <c r="AL43" i="38"/>
  <c r="AK43" i="38"/>
  <c r="AJ43" i="38"/>
  <c r="AH43" i="38"/>
  <c r="AG43" i="38"/>
  <c r="AF43" i="38"/>
  <c r="AD43" i="38"/>
  <c r="AC43" i="38"/>
  <c r="AB43" i="38"/>
  <c r="AA43" i="38"/>
  <c r="Z43" i="38"/>
  <c r="Y43" i="38"/>
  <c r="X43" i="38"/>
  <c r="W43" i="38"/>
  <c r="V43" i="38"/>
  <c r="U43" i="38"/>
  <c r="T43" i="38"/>
  <c r="S43" i="38"/>
  <c r="R43" i="38"/>
  <c r="Q43" i="38"/>
  <c r="P43" i="38"/>
  <c r="O43" i="38"/>
  <c r="N43" i="38"/>
  <c r="M43" i="38"/>
  <c r="L43" i="38"/>
  <c r="K43" i="38"/>
  <c r="E43" i="38"/>
  <c r="D43" i="38"/>
  <c r="AP42" i="38"/>
  <c r="AO42" i="38"/>
  <c r="AN42" i="38"/>
  <c r="AL42" i="38"/>
  <c r="AK42" i="38"/>
  <c r="AJ42" i="38"/>
  <c r="AH42" i="38"/>
  <c r="AG42" i="38"/>
  <c r="AF42" i="38"/>
  <c r="AD42" i="38"/>
  <c r="AC42" i="38"/>
  <c r="AB42" i="38"/>
  <c r="AA42" i="38"/>
  <c r="Z42" i="38"/>
  <c r="Y42" i="38"/>
  <c r="X42" i="38"/>
  <c r="W42" i="38"/>
  <c r="V42" i="38"/>
  <c r="U42" i="38"/>
  <c r="T42" i="38"/>
  <c r="S42" i="38"/>
  <c r="R42" i="38"/>
  <c r="Q42" i="38"/>
  <c r="P42" i="38"/>
  <c r="O42" i="38"/>
  <c r="N42" i="38"/>
  <c r="M42" i="38"/>
  <c r="L42" i="38"/>
  <c r="K42" i="38"/>
  <c r="E42" i="38"/>
  <c r="D42" i="38"/>
  <c r="AP41" i="38"/>
  <c r="AO41" i="38"/>
  <c r="AN41" i="38"/>
  <c r="AL41" i="38"/>
  <c r="AK41" i="38"/>
  <c r="AJ41" i="38"/>
  <c r="AH41" i="38"/>
  <c r="AG41" i="38"/>
  <c r="AF41" i="38"/>
  <c r="AD41" i="38"/>
  <c r="AC41" i="38"/>
  <c r="AB41" i="38"/>
  <c r="AA41" i="38"/>
  <c r="Z41" i="38"/>
  <c r="Y41" i="38"/>
  <c r="X41" i="38"/>
  <c r="W41" i="38"/>
  <c r="V41" i="38"/>
  <c r="U41" i="38"/>
  <c r="T41" i="38"/>
  <c r="S41" i="38"/>
  <c r="R41" i="38"/>
  <c r="Q41" i="38"/>
  <c r="P41" i="38"/>
  <c r="O41" i="38"/>
  <c r="N41" i="38"/>
  <c r="M41" i="38"/>
  <c r="L41" i="38"/>
  <c r="K41" i="38"/>
  <c r="E41" i="38"/>
  <c r="D41" i="38"/>
  <c r="AP40" i="38"/>
  <c r="AO40" i="38"/>
  <c r="AN40" i="38"/>
  <c r="AL40" i="38"/>
  <c r="AK40" i="38"/>
  <c r="AJ40" i="38"/>
  <c r="AH40" i="38"/>
  <c r="AG40" i="38"/>
  <c r="AF40" i="38"/>
  <c r="AD40" i="38"/>
  <c r="AC40" i="38"/>
  <c r="AB40" i="38"/>
  <c r="AA40" i="38"/>
  <c r="Z40" i="38"/>
  <c r="Y40" i="38"/>
  <c r="X40" i="38"/>
  <c r="W40" i="38"/>
  <c r="V40" i="38"/>
  <c r="U40" i="38"/>
  <c r="T40" i="38"/>
  <c r="S40" i="38"/>
  <c r="R40" i="38"/>
  <c r="Q40" i="38"/>
  <c r="P40" i="38"/>
  <c r="O40" i="38"/>
  <c r="N40" i="38"/>
  <c r="M40" i="38"/>
  <c r="L40" i="38"/>
  <c r="K40" i="38"/>
  <c r="E40" i="38"/>
  <c r="D40" i="38"/>
  <c r="AP39" i="38"/>
  <c r="AO39" i="38"/>
  <c r="AN39" i="38"/>
  <c r="AL39" i="38"/>
  <c r="AK39" i="38"/>
  <c r="AJ39" i="38"/>
  <c r="AH39" i="38"/>
  <c r="AG39" i="38"/>
  <c r="AF39" i="38"/>
  <c r="AD39" i="38"/>
  <c r="AC39" i="38"/>
  <c r="AB39" i="38"/>
  <c r="AA39" i="38"/>
  <c r="Z39" i="38"/>
  <c r="Y39" i="38"/>
  <c r="X39" i="38"/>
  <c r="W39" i="38"/>
  <c r="V39" i="38"/>
  <c r="U39" i="38"/>
  <c r="T39" i="38"/>
  <c r="S39" i="38"/>
  <c r="R39" i="38"/>
  <c r="Q39" i="38"/>
  <c r="P39" i="38"/>
  <c r="O39" i="38"/>
  <c r="N39" i="38"/>
  <c r="M39" i="38"/>
  <c r="L39" i="38"/>
  <c r="K39" i="38"/>
  <c r="E39" i="38"/>
  <c r="D39" i="38"/>
  <c r="AP38" i="38"/>
  <c r="AO38" i="38"/>
  <c r="AN38" i="38"/>
  <c r="AL38" i="38"/>
  <c r="AK38" i="38"/>
  <c r="AJ38" i="38"/>
  <c r="AH38" i="38"/>
  <c r="AG38" i="38"/>
  <c r="AF38" i="38"/>
  <c r="AD38" i="38"/>
  <c r="AC38" i="38"/>
  <c r="AB38" i="38"/>
  <c r="AA38" i="38"/>
  <c r="Z38" i="38"/>
  <c r="Y38" i="38"/>
  <c r="X38" i="38"/>
  <c r="W38" i="38"/>
  <c r="V38" i="38"/>
  <c r="U38" i="38"/>
  <c r="T38" i="38"/>
  <c r="S38" i="38"/>
  <c r="R38" i="38"/>
  <c r="Q38" i="38"/>
  <c r="P38" i="38"/>
  <c r="O38" i="38"/>
  <c r="N38" i="38"/>
  <c r="M38" i="38"/>
  <c r="L38" i="38"/>
  <c r="K38" i="38"/>
  <c r="E38" i="38"/>
  <c r="D38" i="38"/>
  <c r="AP37" i="38"/>
  <c r="AO37" i="38"/>
  <c r="AN37" i="38"/>
  <c r="AL37" i="38"/>
  <c r="AK37" i="38"/>
  <c r="AJ37" i="38"/>
  <c r="AH37" i="38"/>
  <c r="AG37" i="38"/>
  <c r="AF37" i="38"/>
  <c r="AD37" i="38"/>
  <c r="AC37" i="38"/>
  <c r="AB37" i="38"/>
  <c r="AA37" i="38"/>
  <c r="Z37" i="38"/>
  <c r="Y37" i="38"/>
  <c r="X37" i="38"/>
  <c r="W37" i="38"/>
  <c r="V37" i="38"/>
  <c r="U37" i="38"/>
  <c r="T37" i="38"/>
  <c r="S37" i="38"/>
  <c r="R37" i="38"/>
  <c r="Q37" i="38"/>
  <c r="P37" i="38"/>
  <c r="O37" i="38"/>
  <c r="N37" i="38"/>
  <c r="M37" i="38"/>
  <c r="L37" i="38"/>
  <c r="K37" i="38"/>
  <c r="E37" i="38"/>
  <c r="D37" i="38"/>
  <c r="AP36" i="38"/>
  <c r="AO36" i="38"/>
  <c r="AN36" i="38"/>
  <c r="AL36" i="38"/>
  <c r="AK36" i="38"/>
  <c r="AJ36" i="38"/>
  <c r="AH36" i="38"/>
  <c r="AG36" i="38"/>
  <c r="AF36" i="38"/>
  <c r="AD36" i="38"/>
  <c r="AC36" i="38"/>
  <c r="AB36" i="38"/>
  <c r="AA36" i="38"/>
  <c r="Z36" i="38"/>
  <c r="Y36" i="38"/>
  <c r="X36" i="38"/>
  <c r="W36" i="38"/>
  <c r="V36" i="38"/>
  <c r="U36" i="38"/>
  <c r="T36" i="38"/>
  <c r="S36" i="38"/>
  <c r="R36" i="38"/>
  <c r="Q36" i="38"/>
  <c r="P36" i="38"/>
  <c r="O36" i="38"/>
  <c r="N36" i="38"/>
  <c r="M36" i="38"/>
  <c r="L36" i="38"/>
  <c r="K36" i="38"/>
  <c r="E36" i="38"/>
  <c r="D36" i="38"/>
  <c r="AP35" i="38"/>
  <c r="AO35" i="38"/>
  <c r="AN35" i="38"/>
  <c r="AL35" i="38"/>
  <c r="AK35" i="38"/>
  <c r="AJ35" i="38"/>
  <c r="AH35" i="38"/>
  <c r="AG35" i="38"/>
  <c r="AF35" i="38"/>
  <c r="AD35" i="38"/>
  <c r="AC35" i="38"/>
  <c r="AB35" i="38"/>
  <c r="AA35" i="38"/>
  <c r="Z35" i="38"/>
  <c r="Y35" i="38"/>
  <c r="X35" i="38"/>
  <c r="W35" i="38"/>
  <c r="V35" i="38"/>
  <c r="U35" i="38"/>
  <c r="T35" i="38"/>
  <c r="S35" i="38"/>
  <c r="R35" i="38"/>
  <c r="Q35" i="38"/>
  <c r="P35" i="38"/>
  <c r="O35" i="38"/>
  <c r="N35" i="38"/>
  <c r="M35" i="38"/>
  <c r="L35" i="38"/>
  <c r="K35" i="38"/>
  <c r="E35" i="38"/>
  <c r="D35" i="38"/>
  <c r="AP34" i="38"/>
  <c r="AO34" i="38"/>
  <c r="AN34" i="38"/>
  <c r="AL34" i="38"/>
  <c r="AK34" i="38"/>
  <c r="AJ34" i="38"/>
  <c r="AH34" i="38"/>
  <c r="AG34" i="38"/>
  <c r="AF34" i="38"/>
  <c r="AD34" i="38"/>
  <c r="AC34" i="38"/>
  <c r="AB34" i="38"/>
  <c r="AA34" i="38"/>
  <c r="Z34" i="38"/>
  <c r="Y34" i="38"/>
  <c r="X34" i="38"/>
  <c r="W34" i="38"/>
  <c r="V34" i="38"/>
  <c r="U34" i="38"/>
  <c r="T34" i="38"/>
  <c r="S34" i="38"/>
  <c r="R34" i="38"/>
  <c r="Q34" i="38"/>
  <c r="P34" i="38"/>
  <c r="O34" i="38"/>
  <c r="N34" i="38"/>
  <c r="M34" i="38"/>
  <c r="L34" i="38"/>
  <c r="K34" i="38"/>
  <c r="E34" i="38"/>
  <c r="D34" i="38"/>
  <c r="AP33" i="38"/>
  <c r="AO33" i="38"/>
  <c r="AN33" i="38"/>
  <c r="AL33" i="38"/>
  <c r="AK33" i="38"/>
  <c r="AJ33" i="38"/>
  <c r="AH33" i="38"/>
  <c r="AG33" i="38"/>
  <c r="AF33" i="38"/>
  <c r="AD33" i="38"/>
  <c r="AC33" i="38"/>
  <c r="AB33" i="38"/>
  <c r="AA33" i="38"/>
  <c r="Z33" i="38"/>
  <c r="Y33" i="38"/>
  <c r="X33" i="38"/>
  <c r="W33" i="38"/>
  <c r="V33" i="38"/>
  <c r="U33" i="38"/>
  <c r="T33" i="38"/>
  <c r="S33" i="38"/>
  <c r="R33" i="38"/>
  <c r="Q33" i="38"/>
  <c r="P33" i="38"/>
  <c r="O33" i="38"/>
  <c r="N33" i="38"/>
  <c r="M33" i="38"/>
  <c r="L33" i="38"/>
  <c r="K33" i="38"/>
  <c r="E33" i="38"/>
  <c r="D33" i="38"/>
  <c r="AP32" i="38"/>
  <c r="AO32" i="38"/>
  <c r="AN32" i="38"/>
  <c r="AL32" i="38"/>
  <c r="AK32" i="38"/>
  <c r="AJ32" i="38"/>
  <c r="AH32" i="38"/>
  <c r="AG32" i="38"/>
  <c r="AF32" i="38"/>
  <c r="AD32" i="38"/>
  <c r="AC32" i="38"/>
  <c r="AB32" i="38"/>
  <c r="AA32" i="38"/>
  <c r="Z32" i="38"/>
  <c r="Y32" i="38"/>
  <c r="X32" i="38"/>
  <c r="W32" i="38"/>
  <c r="V32" i="38"/>
  <c r="U32" i="38"/>
  <c r="T32" i="38"/>
  <c r="S32" i="38"/>
  <c r="R32" i="38"/>
  <c r="Q32" i="38"/>
  <c r="P32" i="38"/>
  <c r="O32" i="38"/>
  <c r="N32" i="38"/>
  <c r="M32" i="38"/>
  <c r="L32" i="38"/>
  <c r="K32" i="38"/>
  <c r="E32" i="38"/>
  <c r="D32" i="38"/>
  <c r="AP31" i="38"/>
  <c r="AO31" i="38"/>
  <c r="AN31" i="38"/>
  <c r="AL31" i="38"/>
  <c r="AK31" i="38"/>
  <c r="AJ31" i="38"/>
  <c r="AH31" i="38"/>
  <c r="AG31" i="38"/>
  <c r="AF31" i="38"/>
  <c r="AD31" i="38"/>
  <c r="AC31" i="38"/>
  <c r="AB31" i="38"/>
  <c r="AA31" i="38"/>
  <c r="Z31" i="38"/>
  <c r="Y31" i="38"/>
  <c r="X31" i="38"/>
  <c r="W31" i="38"/>
  <c r="V31" i="38"/>
  <c r="U31" i="38"/>
  <c r="T31" i="38"/>
  <c r="S31" i="38"/>
  <c r="R31" i="38"/>
  <c r="Q31" i="38"/>
  <c r="P31" i="38"/>
  <c r="O31" i="38"/>
  <c r="N31" i="38"/>
  <c r="M31" i="38"/>
  <c r="L31" i="38"/>
  <c r="K31" i="38"/>
  <c r="E31" i="38"/>
  <c r="D31" i="38"/>
  <c r="AP30" i="38"/>
  <c r="AO30" i="38"/>
  <c r="AN30" i="38"/>
  <c r="AL30" i="38"/>
  <c r="AK30" i="38"/>
  <c r="AJ30" i="38"/>
  <c r="AH30" i="38"/>
  <c r="AG30" i="38"/>
  <c r="AF30" i="38"/>
  <c r="AD30" i="38"/>
  <c r="AC30" i="38"/>
  <c r="AB30" i="38"/>
  <c r="AA30" i="38"/>
  <c r="Z30" i="38"/>
  <c r="Y30" i="38"/>
  <c r="X30" i="38"/>
  <c r="W30" i="38"/>
  <c r="V30" i="38"/>
  <c r="U30" i="38"/>
  <c r="T30" i="38"/>
  <c r="S30" i="38"/>
  <c r="R30" i="38"/>
  <c r="Q30" i="38"/>
  <c r="P30" i="38"/>
  <c r="O30" i="38"/>
  <c r="N30" i="38"/>
  <c r="M30" i="38"/>
  <c r="L30" i="38"/>
  <c r="K30" i="38"/>
  <c r="E30" i="38"/>
  <c r="D30" i="38"/>
  <c r="AP29" i="38"/>
  <c r="AO29" i="38"/>
  <c r="AN29" i="38"/>
  <c r="AL29" i="38"/>
  <c r="AK29" i="38"/>
  <c r="AJ29" i="38"/>
  <c r="AH29" i="38"/>
  <c r="AG29" i="38"/>
  <c r="AF29" i="38"/>
  <c r="AC29" i="38"/>
  <c r="AA29" i="38"/>
  <c r="Y29" i="38"/>
  <c r="X29" i="38"/>
  <c r="W29" i="38"/>
  <c r="V29" i="38"/>
  <c r="U29" i="38"/>
  <c r="S29" i="38"/>
  <c r="R29" i="38"/>
  <c r="Q29" i="38"/>
  <c r="P29" i="38"/>
  <c r="O29" i="38"/>
  <c r="N29" i="38"/>
  <c r="M29" i="38"/>
  <c r="L29" i="38"/>
  <c r="K29" i="38"/>
  <c r="E29" i="38"/>
  <c r="D29" i="38"/>
  <c r="AP28" i="38"/>
  <c r="AO28" i="38"/>
  <c r="AN28" i="38"/>
  <c r="AL28" i="38"/>
  <c r="AK28" i="38"/>
  <c r="AJ28" i="38"/>
  <c r="AH28" i="38"/>
  <c r="AG28" i="38"/>
  <c r="AF28" i="38"/>
  <c r="AA28" i="38"/>
  <c r="Y28" i="38"/>
  <c r="X28" i="38"/>
  <c r="W28" i="38"/>
  <c r="V28" i="38"/>
  <c r="U28" i="38"/>
  <c r="S28" i="38"/>
  <c r="R28" i="38"/>
  <c r="Q28" i="38"/>
  <c r="P28" i="38"/>
  <c r="O28" i="38"/>
  <c r="N28" i="38"/>
  <c r="M28" i="38"/>
  <c r="L28" i="38"/>
  <c r="K28" i="38"/>
  <c r="E28" i="38"/>
  <c r="D28" i="38"/>
  <c r="AP27" i="38"/>
  <c r="AO27" i="38"/>
  <c r="AN27" i="38"/>
  <c r="AL27" i="38"/>
  <c r="AK27" i="38"/>
  <c r="AJ27" i="38"/>
  <c r="AH27" i="38"/>
  <c r="AG27" i="38"/>
  <c r="AF27" i="38"/>
  <c r="AD27" i="38"/>
  <c r="AC27" i="38"/>
  <c r="AB27" i="38"/>
  <c r="AA27" i="38"/>
  <c r="Z27" i="38"/>
  <c r="Y27" i="38"/>
  <c r="X27" i="38"/>
  <c r="W27" i="38"/>
  <c r="V27" i="38"/>
  <c r="U27" i="38"/>
  <c r="T27" i="38"/>
  <c r="S27" i="38"/>
  <c r="R27" i="38"/>
  <c r="Q27" i="38"/>
  <c r="P27" i="38"/>
  <c r="O27" i="38"/>
  <c r="N27" i="38"/>
  <c r="M27" i="38"/>
  <c r="L27" i="38"/>
  <c r="K27" i="38"/>
  <c r="E27" i="38"/>
  <c r="D27" i="38"/>
  <c r="AP26" i="38"/>
  <c r="AO26" i="38"/>
  <c r="AN26" i="38"/>
  <c r="AL26" i="38"/>
  <c r="AK26" i="38"/>
  <c r="AJ26" i="38"/>
  <c r="AH26" i="38"/>
  <c r="AG26" i="38"/>
  <c r="AF26" i="38"/>
  <c r="AD26" i="38"/>
  <c r="AC26" i="38"/>
  <c r="AB26" i="38"/>
  <c r="AA26" i="38"/>
  <c r="Z26" i="38"/>
  <c r="Y26" i="38"/>
  <c r="X26" i="38"/>
  <c r="W26" i="38"/>
  <c r="V26" i="38"/>
  <c r="U26" i="38"/>
  <c r="T26" i="38"/>
  <c r="S26" i="38"/>
  <c r="R26" i="38"/>
  <c r="Q26" i="38"/>
  <c r="P26" i="38"/>
  <c r="O26" i="38"/>
  <c r="N26" i="38"/>
  <c r="M26" i="38"/>
  <c r="L26" i="38"/>
  <c r="K26" i="38"/>
  <c r="E26" i="38"/>
  <c r="D26" i="38"/>
  <c r="AP25" i="38"/>
  <c r="AO25" i="38"/>
  <c r="AN25" i="38"/>
  <c r="AL25" i="38"/>
  <c r="AK25" i="38"/>
  <c r="AJ25" i="38"/>
  <c r="AH25" i="38"/>
  <c r="AG25" i="38"/>
  <c r="AF25" i="38"/>
  <c r="AD25" i="38"/>
  <c r="AC25" i="38"/>
  <c r="AB25" i="38"/>
  <c r="AA25" i="38"/>
  <c r="Z25" i="38"/>
  <c r="Y25" i="38"/>
  <c r="X25" i="38"/>
  <c r="W25" i="38"/>
  <c r="V25" i="38"/>
  <c r="U25" i="38"/>
  <c r="T25" i="38"/>
  <c r="S25" i="38"/>
  <c r="R25" i="38"/>
  <c r="Q25" i="38"/>
  <c r="P25" i="38"/>
  <c r="O25" i="38"/>
  <c r="N25" i="38"/>
  <c r="M25" i="38"/>
  <c r="L25" i="38"/>
  <c r="K25" i="38"/>
  <c r="E25" i="38"/>
  <c r="D25" i="38"/>
  <c r="AP24" i="38"/>
  <c r="AO24" i="38"/>
  <c r="AN24" i="38"/>
  <c r="AL24" i="38"/>
  <c r="AK24" i="38"/>
  <c r="AJ24" i="38"/>
  <c r="AH24" i="38"/>
  <c r="AG24" i="38"/>
  <c r="AF24" i="38"/>
  <c r="AD24" i="38"/>
  <c r="AC24" i="38"/>
  <c r="AB24" i="38"/>
  <c r="AA24" i="38"/>
  <c r="Z24" i="38"/>
  <c r="Y24" i="38"/>
  <c r="X24" i="38"/>
  <c r="W24" i="38"/>
  <c r="V24" i="38"/>
  <c r="U24" i="38"/>
  <c r="T24" i="38"/>
  <c r="S24" i="38"/>
  <c r="R24" i="38"/>
  <c r="Q24" i="38"/>
  <c r="P24" i="38"/>
  <c r="O24" i="38"/>
  <c r="N24" i="38"/>
  <c r="M24" i="38"/>
  <c r="L24" i="38"/>
  <c r="K24" i="38"/>
  <c r="E24" i="38"/>
  <c r="D24" i="38"/>
  <c r="AP23" i="38"/>
  <c r="AO23" i="38"/>
  <c r="AN23" i="38"/>
  <c r="AL23" i="38"/>
  <c r="AK23" i="38"/>
  <c r="AJ23" i="38"/>
  <c r="AH23" i="38"/>
  <c r="AG23" i="38"/>
  <c r="AF23" i="38"/>
  <c r="AD23" i="38"/>
  <c r="AC23" i="38"/>
  <c r="AB23" i="38"/>
  <c r="AA23" i="38"/>
  <c r="Z23" i="38"/>
  <c r="Y23" i="38"/>
  <c r="X23" i="38"/>
  <c r="W23" i="38"/>
  <c r="V23" i="38"/>
  <c r="U23" i="38"/>
  <c r="T23" i="38"/>
  <c r="S23" i="38"/>
  <c r="R23" i="38"/>
  <c r="Q23" i="38"/>
  <c r="P23" i="38"/>
  <c r="O23" i="38"/>
  <c r="N23" i="38"/>
  <c r="M23" i="38"/>
  <c r="L23" i="38"/>
  <c r="K23" i="38"/>
  <c r="E23" i="38"/>
  <c r="D23" i="38"/>
  <c r="AP22" i="38"/>
  <c r="AO22" i="38"/>
  <c r="AN22" i="38"/>
  <c r="AL22" i="38"/>
  <c r="AK22" i="38"/>
  <c r="AJ22" i="38"/>
  <c r="AH22" i="38"/>
  <c r="AG22" i="38"/>
  <c r="AF22" i="38"/>
  <c r="AD22" i="38"/>
  <c r="AC22" i="38"/>
  <c r="AB22" i="38"/>
  <c r="AA22" i="38"/>
  <c r="Z22" i="38"/>
  <c r="Y22" i="38"/>
  <c r="X22" i="38"/>
  <c r="W22" i="38"/>
  <c r="V22" i="38"/>
  <c r="U22" i="38"/>
  <c r="T22" i="38"/>
  <c r="S22" i="38"/>
  <c r="R22" i="38"/>
  <c r="Q22" i="38"/>
  <c r="P22" i="38"/>
  <c r="O22" i="38"/>
  <c r="N22" i="38"/>
  <c r="M22" i="38"/>
  <c r="L22" i="38"/>
  <c r="K22" i="38"/>
  <c r="E22" i="38"/>
  <c r="D22" i="38"/>
  <c r="AP21" i="38"/>
  <c r="AO21" i="38"/>
  <c r="AN21" i="38"/>
  <c r="AL21" i="38"/>
  <c r="AK21" i="38"/>
  <c r="AJ21" i="38"/>
  <c r="AH21" i="38"/>
  <c r="AG21" i="38"/>
  <c r="AF21" i="38"/>
  <c r="AD21" i="38"/>
  <c r="AC21" i="38"/>
  <c r="AB21" i="38"/>
  <c r="AA21" i="38"/>
  <c r="Z21" i="38"/>
  <c r="Y21" i="38"/>
  <c r="X21" i="38"/>
  <c r="W21" i="38"/>
  <c r="V21" i="38"/>
  <c r="U21" i="38"/>
  <c r="T21" i="38"/>
  <c r="S21" i="38"/>
  <c r="R21" i="38"/>
  <c r="Q21" i="38"/>
  <c r="P21" i="38"/>
  <c r="O21" i="38"/>
  <c r="N21" i="38"/>
  <c r="M21" i="38"/>
  <c r="L21" i="38"/>
  <c r="K21" i="38"/>
  <c r="E21" i="38"/>
  <c r="D21" i="38"/>
  <c r="AP20" i="38"/>
  <c r="AO20" i="38"/>
  <c r="AN20" i="38"/>
  <c r="AL20" i="38"/>
  <c r="AK20" i="38"/>
  <c r="AJ20" i="38"/>
  <c r="AH20" i="38"/>
  <c r="AG20" i="38"/>
  <c r="AF20" i="38"/>
  <c r="AD20" i="38"/>
  <c r="AC20" i="38"/>
  <c r="AB20" i="38"/>
  <c r="AA20" i="38"/>
  <c r="Z20" i="38"/>
  <c r="Y20" i="38"/>
  <c r="X20" i="38"/>
  <c r="W20" i="38"/>
  <c r="V20" i="38"/>
  <c r="U20" i="38"/>
  <c r="T20" i="38"/>
  <c r="S20" i="38"/>
  <c r="R20" i="38"/>
  <c r="Q20" i="38"/>
  <c r="P20" i="38"/>
  <c r="O20" i="38"/>
  <c r="N20" i="38"/>
  <c r="M20" i="38"/>
  <c r="L20" i="38"/>
  <c r="K20" i="38"/>
  <c r="E20" i="38"/>
  <c r="D20" i="38"/>
  <c r="AP19" i="38"/>
  <c r="AO19" i="38"/>
  <c r="AN19" i="38"/>
  <c r="AL19" i="38"/>
  <c r="AK19" i="38"/>
  <c r="AJ19" i="38"/>
  <c r="AH19" i="38"/>
  <c r="AG19" i="38"/>
  <c r="AF19" i="38"/>
  <c r="AD19" i="38"/>
  <c r="AC19" i="38"/>
  <c r="AB19" i="38"/>
  <c r="AA19" i="38"/>
  <c r="Z19" i="38"/>
  <c r="Y19" i="38"/>
  <c r="X19" i="38"/>
  <c r="W19" i="38"/>
  <c r="V19" i="38"/>
  <c r="U19" i="38"/>
  <c r="T19" i="38"/>
  <c r="S19" i="38"/>
  <c r="R19" i="38"/>
  <c r="Q19" i="38"/>
  <c r="P19" i="38"/>
  <c r="O19" i="38"/>
  <c r="N19" i="38"/>
  <c r="M19" i="38"/>
  <c r="L19" i="38"/>
  <c r="K19" i="38"/>
  <c r="E19" i="38"/>
  <c r="D19" i="38"/>
  <c r="AP18" i="38"/>
  <c r="AO18" i="38"/>
  <c r="AN18" i="38"/>
  <c r="AL18" i="38"/>
  <c r="AK18" i="38"/>
  <c r="AJ18" i="38"/>
  <c r="AH18" i="38"/>
  <c r="AG18" i="38"/>
  <c r="AF18" i="38"/>
  <c r="AD18" i="38"/>
  <c r="AC18" i="38"/>
  <c r="AB18" i="38"/>
  <c r="AA18" i="38"/>
  <c r="Z18" i="38"/>
  <c r="Y18" i="38"/>
  <c r="X18" i="38"/>
  <c r="W18" i="38"/>
  <c r="V18" i="38"/>
  <c r="U18" i="38"/>
  <c r="T18" i="38"/>
  <c r="S18" i="38"/>
  <c r="R18" i="38"/>
  <c r="Q18" i="38"/>
  <c r="P18" i="38"/>
  <c r="O18" i="38"/>
  <c r="N18" i="38"/>
  <c r="M18" i="38"/>
  <c r="L18" i="38"/>
  <c r="K18" i="38"/>
  <c r="E18" i="38"/>
  <c r="D18" i="38"/>
  <c r="AP17" i="38"/>
  <c r="AO17" i="38"/>
  <c r="AN17" i="38"/>
  <c r="AL17" i="38"/>
  <c r="AK17" i="38"/>
  <c r="AJ17" i="38"/>
  <c r="AH17" i="38"/>
  <c r="AG17" i="38"/>
  <c r="AF17" i="38"/>
  <c r="AD17" i="38"/>
  <c r="AC17" i="38"/>
  <c r="AB17" i="38"/>
  <c r="AA17" i="38"/>
  <c r="Z17" i="38"/>
  <c r="Y17" i="38"/>
  <c r="X17" i="38"/>
  <c r="W17" i="38"/>
  <c r="V17" i="38"/>
  <c r="U17" i="38"/>
  <c r="T17" i="38"/>
  <c r="S17" i="38"/>
  <c r="R17" i="38"/>
  <c r="Q17" i="38"/>
  <c r="P17" i="38"/>
  <c r="O17" i="38"/>
  <c r="N17" i="38"/>
  <c r="M17" i="38"/>
  <c r="L17" i="38"/>
  <c r="K17" i="38"/>
  <c r="E17" i="38"/>
  <c r="D17" i="38"/>
  <c r="AP16" i="38"/>
  <c r="AO16" i="38"/>
  <c r="AN16" i="38"/>
  <c r="AL16" i="38"/>
  <c r="AK16" i="38"/>
  <c r="AJ16" i="38"/>
  <c r="AH16" i="38"/>
  <c r="AG16" i="38"/>
  <c r="AF16" i="38"/>
  <c r="AD16" i="38"/>
  <c r="AC16" i="38"/>
  <c r="AB16" i="38"/>
  <c r="AA16" i="38"/>
  <c r="Z16" i="38"/>
  <c r="Y16" i="38"/>
  <c r="X16" i="38"/>
  <c r="W16" i="38"/>
  <c r="V16" i="38"/>
  <c r="U16" i="38"/>
  <c r="T16" i="38"/>
  <c r="S16" i="38"/>
  <c r="R16" i="38"/>
  <c r="Q16" i="38"/>
  <c r="P16" i="38"/>
  <c r="O16" i="38"/>
  <c r="N16" i="38"/>
  <c r="M16" i="38"/>
  <c r="L16" i="38"/>
  <c r="K16" i="38"/>
  <c r="E16" i="38"/>
  <c r="D16" i="38"/>
  <c r="AP15" i="38"/>
  <c r="AO15" i="38"/>
  <c r="AN15" i="38"/>
  <c r="AL15" i="38"/>
  <c r="AK15" i="38"/>
  <c r="AJ15" i="38"/>
  <c r="AH15" i="38"/>
  <c r="AG15" i="38"/>
  <c r="AF15" i="38"/>
  <c r="AD15" i="38"/>
  <c r="AC15" i="38"/>
  <c r="AB15" i="38"/>
  <c r="AA15" i="38"/>
  <c r="Z15" i="38"/>
  <c r="Y15" i="38"/>
  <c r="X15" i="38"/>
  <c r="W15" i="38"/>
  <c r="V15" i="38"/>
  <c r="U15" i="38"/>
  <c r="T15" i="38"/>
  <c r="S15" i="38"/>
  <c r="R15" i="38"/>
  <c r="Q15" i="38"/>
  <c r="P15" i="38"/>
  <c r="O15" i="38"/>
  <c r="N15" i="38"/>
  <c r="M15" i="38"/>
  <c r="L15" i="38"/>
  <c r="K15" i="38"/>
  <c r="E15" i="38"/>
  <c r="D15" i="38"/>
  <c r="AP14" i="38"/>
  <c r="AO14" i="38"/>
  <c r="AN14" i="38"/>
  <c r="AL14" i="38"/>
  <c r="AK14" i="38"/>
  <c r="AJ14" i="38"/>
  <c r="AH14" i="38"/>
  <c r="AG14" i="38"/>
  <c r="AF14" i="38"/>
  <c r="AD14" i="38"/>
  <c r="AC14" i="38"/>
  <c r="AB14" i="38"/>
  <c r="AA14" i="38"/>
  <c r="Z14" i="38"/>
  <c r="Y14" i="38"/>
  <c r="X14" i="38"/>
  <c r="W14" i="38"/>
  <c r="V14" i="38"/>
  <c r="U14" i="38"/>
  <c r="T14" i="38"/>
  <c r="S14" i="38"/>
  <c r="R14" i="38"/>
  <c r="Q14" i="38"/>
  <c r="P14" i="38"/>
  <c r="O14" i="38"/>
  <c r="N14" i="38"/>
  <c r="M14" i="38"/>
  <c r="L14" i="38"/>
  <c r="K14" i="38"/>
  <c r="E14" i="38"/>
  <c r="D14" i="38"/>
  <c r="I13" i="38"/>
  <c r="I12" i="38"/>
  <c r="G13" i="38"/>
  <c r="G12" i="38"/>
  <c r="F207" i="27"/>
  <c r="E207" i="27"/>
  <c r="F217" i="27"/>
  <c r="D102" i="27"/>
  <c r="C102" i="27"/>
  <c r="D101" i="27"/>
  <c r="C101" i="27"/>
  <c r="D100" i="27"/>
  <c r="C100" i="27"/>
  <c r="D99" i="27"/>
  <c r="C99" i="27"/>
  <c r="D98" i="27"/>
  <c r="C98" i="27"/>
  <c r="D97" i="27"/>
  <c r="C97" i="27"/>
  <c r="D96" i="27"/>
  <c r="C96" i="27"/>
  <c r="D95" i="27"/>
  <c r="C95" i="27"/>
  <c r="D94" i="27"/>
  <c r="C94" i="27"/>
  <c r="D93" i="27"/>
  <c r="C93" i="27"/>
  <c r="D92" i="27"/>
  <c r="C92" i="27"/>
  <c r="D91" i="27"/>
  <c r="C91" i="27"/>
  <c r="D90" i="27"/>
  <c r="C90" i="27"/>
  <c r="C89" i="27"/>
  <c r="D88" i="27"/>
  <c r="C88" i="27"/>
  <c r="D87" i="27"/>
  <c r="C87" i="27"/>
  <c r="C86" i="27"/>
  <c r="D79" i="27"/>
  <c r="C79" i="27"/>
  <c r="D78" i="27"/>
  <c r="C78" i="27"/>
  <c r="D77" i="27"/>
  <c r="C77" i="27"/>
  <c r="D76" i="27"/>
  <c r="C76" i="27"/>
  <c r="D75" i="27"/>
  <c r="C75" i="27"/>
  <c r="D74" i="27"/>
  <c r="C74" i="27"/>
  <c r="D73" i="27"/>
  <c r="C73" i="27"/>
  <c r="D72" i="27"/>
  <c r="C72" i="27"/>
  <c r="D71" i="27"/>
  <c r="C71" i="27"/>
  <c r="D70" i="27"/>
  <c r="C70" i="27"/>
  <c r="D69" i="27"/>
  <c r="C69" i="27"/>
  <c r="C80" i="27" s="1"/>
  <c r="D56" i="27"/>
  <c r="C56" i="27"/>
  <c r="D55" i="27"/>
  <c r="C55" i="27"/>
  <c r="D54" i="27"/>
  <c r="C54" i="27"/>
  <c r="D53" i="27"/>
  <c r="C53" i="27"/>
  <c r="D52" i="27"/>
  <c r="C52" i="27"/>
  <c r="D51" i="27"/>
  <c r="C51" i="27"/>
  <c r="D50" i="27"/>
  <c r="C50" i="27"/>
  <c r="D49" i="27"/>
  <c r="C49" i="27"/>
  <c r="D48" i="27"/>
  <c r="C48" i="27"/>
  <c r="D47" i="27"/>
  <c r="C47" i="27"/>
  <c r="D46" i="27"/>
  <c r="C46" i="27"/>
  <c r="D45" i="27"/>
  <c r="C45" i="27"/>
  <c r="D44" i="27"/>
  <c r="C44" i="27"/>
  <c r="D43" i="27"/>
  <c r="C43" i="27"/>
  <c r="D42" i="27"/>
  <c r="C42" i="27"/>
  <c r="D41" i="27"/>
  <c r="C41" i="27"/>
  <c r="D40" i="27"/>
  <c r="C40" i="27"/>
  <c r="I11" i="27"/>
  <c r="C11" i="27"/>
  <c r="T10" i="4"/>
  <c r="T31" i="4"/>
  <c r="I47" i="28"/>
  <c r="D99" i="10"/>
  <c r="D89" i="27"/>
  <c r="AB366" i="38"/>
  <c r="AB345" i="38" s="1"/>
  <c r="T366" i="38"/>
  <c r="T345" i="38" s="1"/>
  <c r="AC366" i="38"/>
  <c r="AC345" i="38" s="1"/>
  <c r="D86" i="27"/>
  <c r="D103" i="27" s="1"/>
  <c r="D122" i="10"/>
  <c r="AC248" i="38"/>
  <c r="AC243" i="38" s="1"/>
  <c r="AA248" i="38"/>
  <c r="AA243" i="38" s="1"/>
  <c r="AA315" i="38"/>
  <c r="AA312" i="38" s="1"/>
  <c r="AC315" i="38"/>
  <c r="AE315" i="38" s="1"/>
  <c r="D195" i="7"/>
  <c r="Q563" i="38"/>
  <c r="N564" i="38"/>
  <c r="N565" i="38"/>
  <c r="W562" i="38"/>
  <c r="L563" i="38"/>
  <c r="K562" i="38"/>
  <c r="S565" i="38"/>
  <c r="R561" i="38"/>
  <c r="Y563" i="38"/>
  <c r="D346" i="12"/>
  <c r="W565" i="38"/>
  <c r="T564" i="38"/>
  <c r="Q10" i="30"/>
  <c r="C103" i="27"/>
  <c r="N536" i="38"/>
  <c r="R536" i="38"/>
  <c r="V536" i="38"/>
  <c r="Z536" i="38"/>
  <c r="K537" i="38"/>
  <c r="K527" i="38" s="1"/>
  <c r="O537" i="38"/>
  <c r="O527" i="38" s="1"/>
  <c r="S537" i="38"/>
  <c r="S527" i="38" s="1"/>
  <c r="W537" i="38"/>
  <c r="W527" i="38" s="1"/>
  <c r="AA537" i="38"/>
  <c r="AA527" i="38" s="1"/>
  <c r="L538" i="38"/>
  <c r="L527" i="38" s="1"/>
  <c r="P538" i="38"/>
  <c r="P527" i="38" s="1"/>
  <c r="T538" i="38"/>
  <c r="T527" i="38" s="1"/>
  <c r="X538" i="38"/>
  <c r="X527" i="38" s="1"/>
  <c r="M539" i="38"/>
  <c r="M527" i="38" s="1"/>
  <c r="Q539" i="38"/>
  <c r="Q527" i="38" s="1"/>
  <c r="U539" i="38"/>
  <c r="U527" i="38" s="1"/>
  <c r="Y539" i="38"/>
  <c r="Y527" i="38" s="1"/>
  <c r="N540" i="38"/>
  <c r="R540" i="38"/>
  <c r="V540" i="38"/>
  <c r="Z540" i="38"/>
  <c r="M542" i="38"/>
  <c r="Q542" i="38"/>
  <c r="U542" i="38"/>
  <c r="Y542" i="38"/>
  <c r="N543" i="38"/>
  <c r="R543" i="38"/>
  <c r="V543" i="38"/>
  <c r="Z543" i="38"/>
  <c r="K544" i="38"/>
  <c r="O544" i="38"/>
  <c r="S544" i="38"/>
  <c r="W544" i="38"/>
  <c r="AA544" i="38"/>
  <c r="L545" i="38"/>
  <c r="P545" i="38"/>
  <c r="T545" i="38"/>
  <c r="X545" i="38"/>
  <c r="N546" i="38"/>
  <c r="W546" i="38"/>
  <c r="N547" i="38"/>
  <c r="X547" i="38"/>
  <c r="K548" i="38"/>
  <c r="U548" i="38"/>
  <c r="M549" i="38"/>
  <c r="W550" i="38"/>
  <c r="K551" i="38"/>
  <c r="Z551" i="38"/>
  <c r="P552" i="38"/>
  <c r="R553" i="38"/>
  <c r="U554" i="38"/>
  <c r="T555" i="38"/>
  <c r="S556" i="38"/>
  <c r="U557" i="38"/>
  <c r="M558" i="38"/>
  <c r="AA558" i="38"/>
  <c r="N559" i="38"/>
  <c r="K561" i="38"/>
  <c r="Z561" i="38"/>
  <c r="P562" i="38"/>
  <c r="S563" i="38"/>
  <c r="U564" i="38"/>
  <c r="M565" i="38"/>
  <c r="D57" i="27"/>
  <c r="I190" i="38"/>
  <c r="I106" i="38"/>
  <c r="I566" i="38"/>
  <c r="N542" i="38"/>
  <c r="R542" i="38"/>
  <c r="V542" i="38"/>
  <c r="Z542" i="38"/>
  <c r="K543" i="38"/>
  <c r="O543" i="38"/>
  <c r="S543" i="38"/>
  <c r="W543" i="38"/>
  <c r="AA543" i="38"/>
  <c r="L544" i="38"/>
  <c r="P544" i="38"/>
  <c r="T544" i="38"/>
  <c r="X544" i="38"/>
  <c r="M545" i="38"/>
  <c r="Q545" i="38"/>
  <c r="U545" i="38"/>
  <c r="Y545" i="38"/>
  <c r="Q546" i="38"/>
  <c r="Y546" i="38"/>
  <c r="O547" i="38"/>
  <c r="Z547" i="38"/>
  <c r="O548" i="38"/>
  <c r="AA548" i="38"/>
  <c r="P549" i="38"/>
  <c r="Y550" i="38"/>
  <c r="P551" i="38"/>
  <c r="Q552" i="38"/>
  <c r="X553" i="38"/>
  <c r="K554" i="38"/>
  <c r="Z554" i="38"/>
  <c r="K555" i="38"/>
  <c r="Z555" i="38"/>
  <c r="K556" i="38"/>
  <c r="X556" i="38"/>
  <c r="M557" i="38"/>
  <c r="Z557" i="38"/>
  <c r="O558" i="38"/>
  <c r="S559" i="38"/>
  <c r="Q561" i="38"/>
  <c r="R562" i="38"/>
  <c r="X563" i="38"/>
  <c r="L564" i="38"/>
  <c r="Z564" i="38"/>
  <c r="D214" i="7"/>
  <c r="D165" i="9"/>
  <c r="D191" i="10"/>
  <c r="D168" i="10"/>
  <c r="I526" i="38"/>
  <c r="AA565" i="38"/>
  <c r="R565" i="38"/>
  <c r="K565" i="38"/>
  <c r="Y564" i="38"/>
  <c r="Q564" i="38"/>
  <c r="W563" i="38"/>
  <c r="O563" i="38"/>
  <c r="V562" i="38"/>
  <c r="N562" i="38"/>
  <c r="V561" i="38"/>
  <c r="O561" i="38"/>
  <c r="X559" i="38"/>
  <c r="R559" i="38"/>
  <c r="K559" i="38"/>
  <c r="Z558" i="38"/>
  <c r="R558" i="38"/>
  <c r="K558" i="38"/>
  <c r="Y557" i="38"/>
  <c r="R557" i="38"/>
  <c r="W556" i="38"/>
  <c r="P556" i="38"/>
  <c r="W555" i="38"/>
  <c r="P555" i="38"/>
  <c r="Y554" i="38"/>
  <c r="Q554" i="38"/>
  <c r="V553" i="38"/>
  <c r="N553" i="38"/>
  <c r="U552" i="38"/>
  <c r="O552" i="38"/>
  <c r="V551" i="38"/>
  <c r="O551" i="38"/>
  <c r="U550" i="38"/>
  <c r="N550" i="38"/>
  <c r="Z549" i="38"/>
  <c r="R549" i="38"/>
  <c r="L549" i="38"/>
  <c r="Y548" i="38"/>
  <c r="S548" i="38"/>
  <c r="M548" i="38"/>
  <c r="W547" i="38"/>
  <c r="R547" i="38"/>
  <c r="L547" i="38"/>
  <c r="AA546" i="38"/>
  <c r="V546" i="38"/>
  <c r="X565" i="38"/>
  <c r="Q565" i="38"/>
  <c r="V564" i="38"/>
  <c r="P564" i="38"/>
  <c r="T563" i="38"/>
  <c r="M563" i="38"/>
  <c r="AA562" i="38"/>
  <c r="S562" i="38"/>
  <c r="L562" i="38"/>
  <c r="AA561" i="38"/>
  <c r="U561" i="38"/>
  <c r="M561" i="38"/>
  <c r="W559" i="38"/>
  <c r="P559" i="38"/>
  <c r="W558" i="38"/>
  <c r="Q558" i="38"/>
  <c r="X557" i="38"/>
  <c r="P557" i="38"/>
  <c r="U556" i="38"/>
  <c r="M556" i="38"/>
  <c r="V555" i="38"/>
  <c r="O555" i="38"/>
  <c r="V554" i="38"/>
  <c r="O554" i="38"/>
  <c r="T553" i="38"/>
  <c r="M553" i="38"/>
  <c r="AA552" i="38"/>
  <c r="T552" i="38"/>
  <c r="L552" i="38"/>
  <c r="AA551" i="38"/>
  <c r="T551" i="38"/>
  <c r="N551" i="38"/>
  <c r="Z550" i="38"/>
  <c r="S550" i="38"/>
  <c r="M550" i="38"/>
  <c r="X549" i="38"/>
  <c r="Q549" i="38"/>
  <c r="X548" i="38"/>
  <c r="Q548" i="38"/>
  <c r="L548" i="38"/>
  <c r="AA547" i="38"/>
  <c r="V547" i="38"/>
  <c r="P547" i="38"/>
  <c r="K547" i="38"/>
  <c r="Z546" i="38"/>
  <c r="U546" i="38"/>
  <c r="O546" i="38"/>
  <c r="K546" i="38"/>
  <c r="D70" i="9"/>
  <c r="Q11" i="23"/>
  <c r="I9" i="27"/>
  <c r="I13" i="27"/>
  <c r="Q23" i="44"/>
  <c r="I19" i="27"/>
  <c r="D108" i="9"/>
  <c r="D5" i="9"/>
  <c r="C6" i="27"/>
  <c r="D214" i="10"/>
  <c r="D509" i="12"/>
  <c r="D146" i="9"/>
  <c r="D5" i="40"/>
  <c r="C9" i="27" s="1"/>
  <c r="P12" i="29"/>
  <c r="P39" i="46"/>
  <c r="D72" i="40"/>
  <c r="P47" i="28"/>
  <c r="P37" i="30"/>
  <c r="P11" i="23"/>
  <c r="P82" i="24"/>
  <c r="P23" i="44"/>
  <c r="P29" i="34"/>
  <c r="BU3" i="40"/>
  <c r="BU3" i="42"/>
  <c r="BU3" i="12"/>
  <c r="BU3" i="10"/>
  <c r="BU3" i="9"/>
  <c r="BU3" i="8"/>
  <c r="BU3" i="7"/>
  <c r="C213" i="27"/>
  <c r="E213" i="27"/>
  <c r="C214" i="27"/>
  <c r="E214" i="27"/>
  <c r="C215" i="27"/>
  <c r="E215" i="27"/>
  <c r="C216" i="27"/>
  <c r="E216" i="27"/>
  <c r="C217" i="27"/>
  <c r="E217" i="27"/>
  <c r="G566" i="38"/>
  <c r="D5" i="7"/>
  <c r="C4" i="27"/>
  <c r="D213" i="27"/>
  <c r="F213" i="27"/>
  <c r="D214" i="27"/>
  <c r="F214" i="27"/>
  <c r="D215" i="27"/>
  <c r="F215" i="27"/>
  <c r="D216" i="27"/>
  <c r="F216" i="27"/>
  <c r="D217" i="27"/>
  <c r="I59" i="22"/>
  <c r="I12" i="29"/>
  <c r="I7" i="27"/>
  <c r="K29" i="33"/>
  <c r="Z64" i="38"/>
  <c r="D145" i="10"/>
  <c r="D237" i="10"/>
  <c r="U565" i="38"/>
  <c r="I29" i="33"/>
  <c r="D164" i="38"/>
  <c r="D149" i="38"/>
  <c r="D133" i="38"/>
  <c r="D391" i="12"/>
  <c r="D529" i="12"/>
  <c r="P546" i="38"/>
  <c r="T546" i="38"/>
  <c r="X546" i="38"/>
  <c r="M547" i="38"/>
  <c r="Q547" i="38"/>
  <c r="U547" i="38"/>
  <c r="Y547" i="38"/>
  <c r="N548" i="38"/>
  <c r="R548" i="38"/>
  <c r="W548" i="38"/>
  <c r="N549" i="38"/>
  <c r="T549" i="38"/>
  <c r="Y549" i="38"/>
  <c r="K550" i="38"/>
  <c r="Q550" i="38"/>
  <c r="V550" i="38"/>
  <c r="AA550" i="38"/>
  <c r="L551" i="38"/>
  <c r="R551" i="38"/>
  <c r="W551" i="38"/>
  <c r="M552" i="38"/>
  <c r="S552" i="38"/>
  <c r="X552" i="38"/>
  <c r="P553" i="38"/>
  <c r="U553" i="38"/>
  <c r="Z553" i="38"/>
  <c r="M554" i="38"/>
  <c r="R554" i="38"/>
  <c r="W554" i="38"/>
  <c r="N555" i="38"/>
  <c r="S555" i="38"/>
  <c r="X555" i="38"/>
  <c r="O556" i="38"/>
  <c r="T556" i="38"/>
  <c r="Y556" i="38"/>
  <c r="L557" i="38"/>
  <c r="Q557" i="38"/>
  <c r="V557" i="38"/>
  <c r="N558" i="38"/>
  <c r="S558" i="38"/>
  <c r="Y558" i="38"/>
  <c r="O559" i="38"/>
  <c r="T559" i="38"/>
  <c r="Z559" i="38"/>
  <c r="N561" i="38"/>
  <c r="S561" i="38"/>
  <c r="Y561" i="38"/>
  <c r="O562" i="38"/>
  <c r="T562" i="38"/>
  <c r="Z562" i="38"/>
  <c r="K563" i="38"/>
  <c r="P563" i="38"/>
  <c r="U563" i="38"/>
  <c r="AA563" i="38"/>
  <c r="M564" i="38"/>
  <c r="R564" i="38"/>
  <c r="X564" i="38"/>
  <c r="O565" i="38"/>
  <c r="O37" i="30"/>
  <c r="Y565" i="38"/>
  <c r="Z548" i="38"/>
  <c r="V548" i="38"/>
  <c r="K71" i="49"/>
  <c r="K549" i="38"/>
  <c r="O549" i="38"/>
  <c r="S549" i="38"/>
  <c r="W549" i="38"/>
  <c r="AA549" i="38"/>
  <c r="L550" i="38"/>
  <c r="P550" i="38"/>
  <c r="T550" i="38"/>
  <c r="X550" i="38"/>
  <c r="M551" i="38"/>
  <c r="Q551" i="38"/>
  <c r="U551" i="38"/>
  <c r="Y551" i="38"/>
  <c r="N552" i="38"/>
  <c r="R552" i="38"/>
  <c r="V552" i="38"/>
  <c r="Z552" i="38"/>
  <c r="K553" i="38"/>
  <c r="O553" i="38"/>
  <c r="S553" i="38"/>
  <c r="W553" i="38"/>
  <c r="AA553" i="38"/>
  <c r="L554" i="38"/>
  <c r="P554" i="38"/>
  <c r="T554" i="38"/>
  <c r="X554" i="38"/>
  <c r="M555" i="38"/>
  <c r="Q555" i="38"/>
  <c r="U555" i="38"/>
  <c r="Y555" i="38"/>
  <c r="N556" i="38"/>
  <c r="R556" i="38"/>
  <c r="V556" i="38"/>
  <c r="Z556" i="38"/>
  <c r="K557" i="38"/>
  <c r="O557" i="38"/>
  <c r="S557" i="38"/>
  <c r="W557" i="38"/>
  <c r="AA557" i="38"/>
  <c r="L558" i="38"/>
  <c r="P558" i="38"/>
  <c r="T558" i="38"/>
  <c r="X558" i="38"/>
  <c r="M559" i="38"/>
  <c r="Q559" i="38"/>
  <c r="U559" i="38"/>
  <c r="Y559" i="38"/>
  <c r="L561" i="38"/>
  <c r="P561" i="38"/>
  <c r="T561" i="38"/>
  <c r="X561" i="38"/>
  <c r="M562" i="38"/>
  <c r="Q562" i="38"/>
  <c r="U562" i="38"/>
  <c r="Y562" i="38"/>
  <c r="N563" i="38"/>
  <c r="R563" i="38"/>
  <c r="V563" i="38"/>
  <c r="Z563" i="38"/>
  <c r="K564" i="38"/>
  <c r="O564" i="38"/>
  <c r="S564" i="38"/>
  <c r="W564" i="38"/>
  <c r="AA564" i="38"/>
  <c r="L565" i="38"/>
  <c r="P565" i="38"/>
  <c r="T565" i="38"/>
  <c r="D80" i="27"/>
  <c r="O47" i="28"/>
  <c r="K29" i="34"/>
  <c r="Q29" i="34"/>
  <c r="I22" i="27"/>
  <c r="AN201" i="38"/>
  <c r="O20" i="45"/>
  <c r="N20" i="45"/>
  <c r="O29" i="33"/>
  <c r="K47" i="28"/>
  <c r="AJ201" i="38"/>
  <c r="M201" i="38"/>
  <c r="M199" i="38" s="1"/>
  <c r="D201" i="38"/>
  <c r="M59" i="22"/>
  <c r="I20" i="45"/>
  <c r="H20" i="45"/>
  <c r="K75" i="50"/>
  <c r="I37" i="30"/>
  <c r="Q39" i="46"/>
  <c r="I21" i="27"/>
  <c r="O39" i="46"/>
  <c r="Z565" i="38"/>
  <c r="V565" i="38"/>
  <c r="O71" i="49"/>
  <c r="AL560" i="38"/>
  <c r="AJ560" i="38"/>
  <c r="AF560" i="38"/>
  <c r="AK560" i="38"/>
  <c r="AP560" i="38"/>
  <c r="AO560" i="38"/>
  <c r="AL541" i="38"/>
  <c r="AC560" i="38"/>
  <c r="AH560" i="38"/>
  <c r="AN560" i="38"/>
  <c r="AD560" i="38"/>
  <c r="AC541" i="38"/>
  <c r="AO527" i="38"/>
  <c r="AG489" i="38"/>
  <c r="AL485" i="38"/>
  <c r="AD527" i="38"/>
  <c r="AG89" i="38"/>
  <c r="AJ164" i="38"/>
  <c r="Z118" i="38"/>
  <c r="N164" i="38"/>
  <c r="AB164" i="38"/>
  <c r="U191" i="38"/>
  <c r="AO345" i="38"/>
  <c r="AO389" i="38"/>
  <c r="AD312" i="38"/>
  <c r="M383" i="38"/>
  <c r="AF398" i="38"/>
  <c r="AN500" i="38"/>
  <c r="AF509" i="38"/>
  <c r="AK509" i="38"/>
  <c r="AP509" i="38"/>
  <c r="W83" i="38"/>
  <c r="K199" i="38"/>
  <c r="O199" i="38"/>
  <c r="Q199" i="38"/>
  <c r="S199" i="38"/>
  <c r="U199" i="38"/>
  <c r="W199" i="38"/>
  <c r="Y199" i="38"/>
  <c r="AA199" i="38"/>
  <c r="AC199" i="38"/>
  <c r="AH199" i="38"/>
  <c r="AK199" i="38"/>
  <c r="AP199" i="38"/>
  <c r="S223" i="38"/>
  <c r="S267" i="38"/>
  <c r="E389" i="38"/>
  <c r="L389" i="38"/>
  <c r="P389" i="38"/>
  <c r="Z389" i="38"/>
  <c r="AG389" i="38"/>
  <c r="AL389" i="38"/>
  <c r="D467" i="38"/>
  <c r="K467" i="38"/>
  <c r="M467" i="38"/>
  <c r="O467" i="38"/>
  <c r="Q467" i="38"/>
  <c r="S467" i="38"/>
  <c r="U467" i="38"/>
  <c r="W467" i="38"/>
  <c r="Y467" i="38"/>
  <c r="AA467" i="38"/>
  <c r="AC467" i="38"/>
  <c r="AF467" i="38"/>
  <c r="AH467" i="38"/>
  <c r="AK467" i="38"/>
  <c r="AN467" i="38"/>
  <c r="AP467" i="38"/>
  <c r="AG527" i="38"/>
  <c r="AJ527" i="38"/>
  <c r="AL527" i="38"/>
  <c r="D541" i="38"/>
  <c r="AH541" i="38"/>
  <c r="AK541" i="38"/>
  <c r="AN541" i="38"/>
  <c r="AP541" i="38"/>
  <c r="Q89" i="38"/>
  <c r="AC107" i="38"/>
  <c r="Y149" i="38"/>
  <c r="AG199" i="38"/>
  <c r="AO199" i="38"/>
  <c r="AO223" i="38"/>
  <c r="AO243" i="38"/>
  <c r="AO267" i="38"/>
  <c r="AJ459" i="38"/>
  <c r="O133" i="38"/>
  <c r="AO133" i="38"/>
  <c r="AF214" i="38"/>
  <c r="AA235" i="38"/>
  <c r="AN328" i="38"/>
  <c r="AG345" i="38"/>
  <c r="AK345" i="38"/>
  <c r="U389" i="38"/>
  <c r="AC389" i="38"/>
  <c r="AK389" i="38"/>
  <c r="AN96" i="38"/>
  <c r="N96" i="38"/>
  <c r="D118" i="38"/>
  <c r="AF118" i="38"/>
  <c r="AP118" i="38"/>
  <c r="R118" i="38"/>
  <c r="AL118" i="38"/>
  <c r="E149" i="38"/>
  <c r="P214" i="38"/>
  <c r="K235" i="38"/>
  <c r="E243" i="38"/>
  <c r="L243" i="38"/>
  <c r="N243" i="38"/>
  <c r="P243" i="38"/>
  <c r="R243" i="38"/>
  <c r="T243" i="38"/>
  <c r="V243" i="38"/>
  <c r="X243" i="38"/>
  <c r="Z243" i="38"/>
  <c r="AD243" i="38"/>
  <c r="AG243" i="38"/>
  <c r="AL243" i="38"/>
  <c r="M243" i="38"/>
  <c r="Q243" i="38"/>
  <c r="U243" i="38"/>
  <c r="W243" i="38"/>
  <c r="Y243" i="38"/>
  <c r="AK243" i="38"/>
  <c r="N328" i="38"/>
  <c r="AH328" i="38"/>
  <c r="Z459" i="38"/>
  <c r="AF485" i="38"/>
  <c r="AD500" i="38"/>
  <c r="AJ541" i="38"/>
  <c r="AO541" i="38"/>
  <c r="O83" i="38"/>
  <c r="AA83" i="38"/>
  <c r="M107" i="38"/>
  <c r="E133" i="38"/>
  <c r="L133" i="38"/>
  <c r="N133" i="38"/>
  <c r="P133" i="38"/>
  <c r="R133" i="38"/>
  <c r="T133" i="38"/>
  <c r="V133" i="38"/>
  <c r="X133" i="38"/>
  <c r="Z133" i="38"/>
  <c r="AE134" i="38"/>
  <c r="AD133" i="38"/>
  <c r="AG133" i="38"/>
  <c r="AM134" i="38"/>
  <c r="AL133" i="38"/>
  <c r="F135" i="38"/>
  <c r="H135" i="38" s="1"/>
  <c r="K133" i="38"/>
  <c r="M133" i="38"/>
  <c r="Q133" i="38"/>
  <c r="S133" i="38"/>
  <c r="U133" i="38"/>
  <c r="W133" i="38"/>
  <c r="Y133" i="38"/>
  <c r="AA133" i="38"/>
  <c r="AE135" i="38"/>
  <c r="AM135" i="38"/>
  <c r="AE136" i="38"/>
  <c r="AM136" i="38"/>
  <c r="F137" i="38"/>
  <c r="H137" i="38" s="1"/>
  <c r="AE137" i="38"/>
  <c r="AM137" i="38"/>
  <c r="AE138" i="38"/>
  <c r="AM138" i="38"/>
  <c r="F139" i="38"/>
  <c r="AE139" i="38"/>
  <c r="AM139" i="38"/>
  <c r="AE140" i="38"/>
  <c r="AM140" i="38"/>
  <c r="F141" i="38"/>
  <c r="AE141" i="38"/>
  <c r="AM141" i="38"/>
  <c r="AE142" i="38"/>
  <c r="AM142" i="38"/>
  <c r="F143" i="38"/>
  <c r="AE143" i="38"/>
  <c r="AM143" i="38"/>
  <c r="AE144" i="38"/>
  <c r="AM144" i="38"/>
  <c r="F145" i="38"/>
  <c r="J145" i="38" s="1"/>
  <c r="AE145" i="38"/>
  <c r="AM145" i="38"/>
  <c r="AE146" i="38"/>
  <c r="AM146" i="38"/>
  <c r="F147" i="38"/>
  <c r="AE147" i="38"/>
  <c r="AM147" i="38"/>
  <c r="AE148" i="38"/>
  <c r="AM148" i="38"/>
  <c r="Q149" i="38"/>
  <c r="AO149" i="38"/>
  <c r="D191" i="38"/>
  <c r="K191" i="38"/>
  <c r="M191" i="38"/>
  <c r="O191" i="38"/>
  <c r="Q191" i="38"/>
  <c r="S191" i="38"/>
  <c r="W191" i="38"/>
  <c r="Y191" i="38"/>
  <c r="AA191" i="38"/>
  <c r="AC191" i="38"/>
  <c r="AI192" i="38"/>
  <c r="AH191" i="38"/>
  <c r="AK191" i="38"/>
  <c r="AQ192" i="38"/>
  <c r="AP191" i="38"/>
  <c r="E191" i="38"/>
  <c r="AI193" i="38"/>
  <c r="AQ193" i="38"/>
  <c r="F194" i="38"/>
  <c r="AI194" i="38"/>
  <c r="AQ194" i="38"/>
  <c r="AI195" i="38"/>
  <c r="AQ195" i="38"/>
  <c r="F196" i="38"/>
  <c r="J196" i="38" s="1"/>
  <c r="AI196" i="38"/>
  <c r="W207" i="38"/>
  <c r="AN214" i="38"/>
  <c r="X214" i="38"/>
  <c r="E223" i="38"/>
  <c r="L223" i="38"/>
  <c r="N223" i="38"/>
  <c r="P223" i="38"/>
  <c r="R223" i="38"/>
  <c r="T223" i="38"/>
  <c r="V223" i="38"/>
  <c r="X223" i="38"/>
  <c r="Z223" i="38"/>
  <c r="AE224" i="38"/>
  <c r="AD223" i="38"/>
  <c r="AG223" i="38"/>
  <c r="AM224" i="38"/>
  <c r="AL223" i="38"/>
  <c r="F225" i="38"/>
  <c r="K223" i="38"/>
  <c r="M223" i="38"/>
  <c r="O223" i="38"/>
  <c r="Q223" i="38"/>
  <c r="U223" i="38"/>
  <c r="W223" i="38"/>
  <c r="Y223" i="38"/>
  <c r="AA223" i="38"/>
  <c r="AC223" i="38"/>
  <c r="AK223" i="38"/>
  <c r="AE226" i="38"/>
  <c r="AM226" i="38"/>
  <c r="F227" i="38"/>
  <c r="H227" i="38" s="1"/>
  <c r="AE228" i="38"/>
  <c r="AM228" i="38"/>
  <c r="F229" i="38"/>
  <c r="J229" i="38" s="1"/>
  <c r="AE230" i="38"/>
  <c r="AM230" i="38"/>
  <c r="S235" i="38"/>
  <c r="AO235" i="38"/>
  <c r="AF260" i="38"/>
  <c r="AN260" i="38"/>
  <c r="V260" i="38"/>
  <c r="K312" i="38"/>
  <c r="M312" i="38"/>
  <c r="O312" i="38"/>
  <c r="Q312" i="38"/>
  <c r="S312" i="38"/>
  <c r="U312" i="38"/>
  <c r="W312" i="38"/>
  <c r="Y312" i="38"/>
  <c r="AF312" i="38"/>
  <c r="AH312" i="38"/>
  <c r="AK312" i="38"/>
  <c r="AN312" i="38"/>
  <c r="AP312" i="38"/>
  <c r="N312" i="38"/>
  <c r="R312" i="38"/>
  <c r="V312" i="38"/>
  <c r="Z312" i="38"/>
  <c r="AJ312" i="38"/>
  <c r="AL312" i="38"/>
  <c r="AO383" i="38"/>
  <c r="AP398" i="38"/>
  <c r="D459" i="38"/>
  <c r="K459" i="38"/>
  <c r="M459" i="38"/>
  <c r="O459" i="38"/>
  <c r="Q459" i="38"/>
  <c r="S459" i="38"/>
  <c r="U459" i="38"/>
  <c r="W459" i="38"/>
  <c r="Y459" i="38"/>
  <c r="AA459" i="38"/>
  <c r="AC459" i="38"/>
  <c r="AF459" i="38"/>
  <c r="AH459" i="38"/>
  <c r="AK459" i="38"/>
  <c r="AN459" i="38"/>
  <c r="AP459" i="38"/>
  <c r="K485" i="38"/>
  <c r="M485" i="38"/>
  <c r="O485" i="38"/>
  <c r="Q485" i="38"/>
  <c r="S485" i="38"/>
  <c r="U485" i="38"/>
  <c r="W485" i="38"/>
  <c r="Y485" i="38"/>
  <c r="AA485" i="38"/>
  <c r="AC485" i="38"/>
  <c r="AH485" i="38"/>
  <c r="AK485" i="38"/>
  <c r="AN485" i="38"/>
  <c r="AP485" i="38"/>
  <c r="K489" i="38"/>
  <c r="M489" i="38"/>
  <c r="O489" i="38"/>
  <c r="Q489" i="38"/>
  <c r="S489" i="38"/>
  <c r="U489" i="38"/>
  <c r="W489" i="38"/>
  <c r="Y489" i="38"/>
  <c r="AA489" i="38"/>
  <c r="AC489" i="38"/>
  <c r="AH489" i="38"/>
  <c r="AK489" i="38"/>
  <c r="AP489" i="38"/>
  <c r="AP500" i="38"/>
  <c r="Z509" i="38"/>
  <c r="AB560" i="38"/>
  <c r="AG560" i="38"/>
  <c r="Y89" i="38"/>
  <c r="V96" i="38"/>
  <c r="AH96" i="38"/>
  <c r="D107" i="38"/>
  <c r="K107" i="38"/>
  <c r="O107" i="38"/>
  <c r="Q107" i="38"/>
  <c r="S107" i="38"/>
  <c r="U107" i="38"/>
  <c r="W107" i="38"/>
  <c r="Y107" i="38"/>
  <c r="AA107" i="38"/>
  <c r="AI108" i="38"/>
  <c r="AH107" i="38"/>
  <c r="AK107" i="38"/>
  <c r="AQ108" i="38"/>
  <c r="AP107" i="38"/>
  <c r="E107" i="38"/>
  <c r="AI109" i="38"/>
  <c r="AQ109" i="38"/>
  <c r="F110" i="38"/>
  <c r="J110" i="38" s="1"/>
  <c r="AI110" i="38"/>
  <c r="AQ110" i="38"/>
  <c r="AI111" i="38"/>
  <c r="AQ111" i="38"/>
  <c r="F112" i="38"/>
  <c r="J112" i="38" s="1"/>
  <c r="AI112" i="38"/>
  <c r="AQ112" i="38"/>
  <c r="AI113" i="38"/>
  <c r="AQ113" i="38"/>
  <c r="F114" i="38"/>
  <c r="AI114" i="38"/>
  <c r="AQ114" i="38"/>
  <c r="AI115" i="38"/>
  <c r="AQ115" i="38"/>
  <c r="F116" i="38"/>
  <c r="AI116" i="38"/>
  <c r="AQ116" i="38"/>
  <c r="AI117" i="38"/>
  <c r="AQ117" i="38"/>
  <c r="AG149" i="38"/>
  <c r="K164" i="38"/>
  <c r="M164" i="38"/>
  <c r="O164" i="38"/>
  <c r="Q164" i="38"/>
  <c r="S164" i="38"/>
  <c r="U164" i="38"/>
  <c r="W164" i="38"/>
  <c r="Y164" i="38"/>
  <c r="AA164" i="38"/>
  <c r="AC164" i="38"/>
  <c r="AF164" i="38"/>
  <c r="AH164" i="38"/>
  <c r="AK164" i="38"/>
  <c r="AN164" i="38"/>
  <c r="AP164" i="38"/>
  <c r="R164" i="38"/>
  <c r="V164" i="38"/>
  <c r="Z164" i="38"/>
  <c r="AD164" i="38"/>
  <c r="AL164" i="38"/>
  <c r="O207" i="38"/>
  <c r="L214" i="38"/>
  <c r="T214" i="38"/>
  <c r="AB214" i="38"/>
  <c r="AJ214" i="38"/>
  <c r="E235" i="38"/>
  <c r="L235" i="38"/>
  <c r="N235" i="38"/>
  <c r="P235" i="38"/>
  <c r="R235" i="38"/>
  <c r="T235" i="38"/>
  <c r="V235" i="38"/>
  <c r="X235" i="38"/>
  <c r="Z235" i="38"/>
  <c r="AE236" i="38"/>
  <c r="AD235" i="38"/>
  <c r="AG235" i="38"/>
  <c r="AM236" i="38"/>
  <c r="O235" i="38"/>
  <c r="W235" i="38"/>
  <c r="E267" i="38"/>
  <c r="L267" i="38"/>
  <c r="N267" i="38"/>
  <c r="P267" i="38"/>
  <c r="R267" i="38"/>
  <c r="T267" i="38"/>
  <c r="V267" i="38"/>
  <c r="X267" i="38"/>
  <c r="Z267" i="38"/>
  <c r="AE268" i="38"/>
  <c r="AD267" i="38"/>
  <c r="AG267" i="38"/>
  <c r="AM268" i="38"/>
  <c r="AL267" i="38"/>
  <c r="F269" i="38"/>
  <c r="H269" i="38" s="1"/>
  <c r="K267" i="38"/>
  <c r="M267" i="38"/>
  <c r="O267" i="38"/>
  <c r="Q267" i="38"/>
  <c r="U267" i="38"/>
  <c r="W267" i="38"/>
  <c r="Y267" i="38"/>
  <c r="AA267" i="38"/>
  <c r="AE269" i="38"/>
  <c r="AM269" i="38"/>
  <c r="AE270" i="38"/>
  <c r="AM270" i="38"/>
  <c r="F271" i="38"/>
  <c r="AE271" i="38"/>
  <c r="AM271" i="38"/>
  <c r="AE272" i="38"/>
  <c r="AM272" i="38"/>
  <c r="F273" i="38"/>
  <c r="H273" i="38" s="1"/>
  <c r="AE273" i="38"/>
  <c r="AM273" i="38"/>
  <c r="AE274" i="38"/>
  <c r="AM274" i="38"/>
  <c r="F275" i="38"/>
  <c r="H275" i="38" s="1"/>
  <c r="AE275" i="38"/>
  <c r="AM275" i="38"/>
  <c r="AE276" i="38"/>
  <c r="AM276" i="38"/>
  <c r="F277" i="38"/>
  <c r="AE277" i="38"/>
  <c r="AM277" i="38"/>
  <c r="AE278" i="38"/>
  <c r="AM278" i="38"/>
  <c r="F279" i="38"/>
  <c r="AE279" i="38"/>
  <c r="AM279" i="38"/>
  <c r="AE280" i="38"/>
  <c r="AM280" i="38"/>
  <c r="F281" i="38"/>
  <c r="H281" i="38" s="1"/>
  <c r="AE281" i="38"/>
  <c r="AM281" i="38"/>
  <c r="AE282" i="38"/>
  <c r="AM282" i="38"/>
  <c r="F283" i="38"/>
  <c r="AE283" i="38"/>
  <c r="AM283" i="38"/>
  <c r="AE284" i="38"/>
  <c r="AM284" i="38"/>
  <c r="F285" i="38"/>
  <c r="H285" i="38" s="1"/>
  <c r="AE285" i="38"/>
  <c r="AM285" i="38"/>
  <c r="AE286" i="38"/>
  <c r="AM286" i="38"/>
  <c r="F287" i="38"/>
  <c r="AE287" i="38"/>
  <c r="AM287" i="38"/>
  <c r="AE288" i="38"/>
  <c r="AM288" i="38"/>
  <c r="F289" i="38"/>
  <c r="AE289" i="38"/>
  <c r="AM289" i="38"/>
  <c r="AE290" i="38"/>
  <c r="AM290" i="38"/>
  <c r="F291" i="38"/>
  <c r="AE291" i="38"/>
  <c r="AM291" i="38"/>
  <c r="AE292" i="38"/>
  <c r="AM292" i="38"/>
  <c r="F293" i="38"/>
  <c r="J293" i="38" s="1"/>
  <c r="AE293" i="38"/>
  <c r="AM293" i="38"/>
  <c r="AE294" i="38"/>
  <c r="AM294" i="38"/>
  <c r="F295" i="38"/>
  <c r="AE295" i="38"/>
  <c r="AM295" i="38"/>
  <c r="AE296" i="38"/>
  <c r="AM296" i="38"/>
  <c r="F297" i="38"/>
  <c r="AE297" i="38"/>
  <c r="AM297" i="38"/>
  <c r="AE298" i="38"/>
  <c r="AM298" i="38"/>
  <c r="F299" i="38"/>
  <c r="AE299" i="38"/>
  <c r="AM299" i="38"/>
  <c r="AE300" i="38"/>
  <c r="AM300" i="38"/>
  <c r="F301" i="38"/>
  <c r="AE301" i="38"/>
  <c r="AM301" i="38"/>
  <c r="AE302" i="38"/>
  <c r="AM302" i="38"/>
  <c r="F303" i="38"/>
  <c r="H303" i="38" s="1"/>
  <c r="AE303" i="38"/>
  <c r="AM303" i="38"/>
  <c r="AE304" i="38"/>
  <c r="AM304" i="38"/>
  <c r="F305" i="38"/>
  <c r="J305" i="38" s="1"/>
  <c r="AE305" i="38"/>
  <c r="AM305" i="38"/>
  <c r="AE306" i="38"/>
  <c r="AM306" i="38"/>
  <c r="F307" i="38"/>
  <c r="AE307" i="38"/>
  <c r="AM307" i="38"/>
  <c r="AE308" i="38"/>
  <c r="AM308" i="38"/>
  <c r="F309" i="38"/>
  <c r="AE309" i="38"/>
  <c r="AM309" i="38"/>
  <c r="AE310" i="38"/>
  <c r="AM310" i="38"/>
  <c r="F311" i="38"/>
  <c r="J311" i="38" s="1"/>
  <c r="AE311" i="38"/>
  <c r="AM311" i="38"/>
  <c r="AF328" i="38"/>
  <c r="AP328" i="38"/>
  <c r="AL328" i="38"/>
  <c r="D345" i="38"/>
  <c r="K345" i="38"/>
  <c r="M345" i="38"/>
  <c r="O345" i="38"/>
  <c r="Q345" i="38"/>
  <c r="S345" i="38"/>
  <c r="U345" i="38"/>
  <c r="W345" i="38"/>
  <c r="Y345" i="38"/>
  <c r="AA345" i="38"/>
  <c r="AH345" i="38"/>
  <c r="AP345" i="38"/>
  <c r="E383" i="38"/>
  <c r="AG383" i="38"/>
  <c r="AC383" i="38"/>
  <c r="AK383" i="38"/>
  <c r="E398" i="38"/>
  <c r="L398" i="38"/>
  <c r="N398" i="38"/>
  <c r="P398" i="38"/>
  <c r="R398" i="38"/>
  <c r="T398" i="38"/>
  <c r="X398" i="38"/>
  <c r="AB398" i="38"/>
  <c r="AG398" i="38"/>
  <c r="AJ398" i="38"/>
  <c r="AO398" i="38"/>
  <c r="D398" i="38"/>
  <c r="AH398" i="38"/>
  <c r="AN398" i="38"/>
  <c r="AO467" i="38"/>
  <c r="V500" i="38"/>
  <c r="AJ500" i="38"/>
  <c r="E459" i="38"/>
  <c r="AB459" i="38"/>
  <c r="AD459" i="38"/>
  <c r="AG459" i="38"/>
  <c r="AL459" i="38"/>
  <c r="AO459" i="38"/>
  <c r="E485" i="38"/>
  <c r="AJ485" i="38"/>
  <c r="AO485" i="38"/>
  <c r="AJ489" i="38"/>
  <c r="AL489" i="38"/>
  <c r="AO489" i="38"/>
  <c r="AG541" i="38"/>
  <c r="E500" i="38"/>
  <c r="L500" i="38"/>
  <c r="N500" i="38"/>
  <c r="P500" i="38"/>
  <c r="R500" i="38"/>
  <c r="T500" i="38"/>
  <c r="X500" i="38"/>
  <c r="Z500" i="38"/>
  <c r="AB500" i="38"/>
  <c r="AG500" i="38"/>
  <c r="AL500" i="38"/>
  <c r="AO500" i="38"/>
  <c r="E509" i="38"/>
  <c r="L509" i="38"/>
  <c r="N509" i="38"/>
  <c r="P509" i="38"/>
  <c r="R509" i="38"/>
  <c r="T509" i="38"/>
  <c r="V509" i="38"/>
  <c r="X509" i="38"/>
  <c r="AB509" i="38"/>
  <c r="AD509" i="38"/>
  <c r="AG509" i="38"/>
  <c r="AJ509" i="38"/>
  <c r="AL509" i="38"/>
  <c r="AH509" i="38"/>
  <c r="AN509" i="38"/>
  <c r="AC527" i="38"/>
  <c r="AF527" i="38"/>
  <c r="AH527" i="38"/>
  <c r="AK527" i="38"/>
  <c r="AN527" i="38"/>
  <c r="AP527" i="38"/>
  <c r="AB527" i="38"/>
  <c r="E560" i="38"/>
  <c r="L83" i="38"/>
  <c r="T83" i="38"/>
  <c r="V83" i="38"/>
  <c r="AM84" i="38"/>
  <c r="U83" i="38"/>
  <c r="AE86" i="38"/>
  <c r="AM86" i="38"/>
  <c r="F87" i="38"/>
  <c r="J87" i="38" s="1"/>
  <c r="AE88" i="38"/>
  <c r="AM88" i="38"/>
  <c r="N89" i="38"/>
  <c r="R89" i="38"/>
  <c r="V89" i="38"/>
  <c r="X89" i="38"/>
  <c r="AL89" i="38"/>
  <c r="M89" i="38"/>
  <c r="U89" i="38"/>
  <c r="AK89" i="38"/>
  <c r="D96" i="38"/>
  <c r="AF96" i="38"/>
  <c r="R96" i="38"/>
  <c r="Z96" i="38"/>
  <c r="AL96" i="38"/>
  <c r="E118" i="38"/>
  <c r="L118" i="38"/>
  <c r="N118" i="38"/>
  <c r="P118" i="38"/>
  <c r="T118" i="38"/>
  <c r="V118" i="38"/>
  <c r="X118" i="38"/>
  <c r="AB118" i="38"/>
  <c r="AD118" i="38"/>
  <c r="AG118" i="38"/>
  <c r="AJ118" i="38"/>
  <c r="AO118" i="38"/>
  <c r="F120" i="38"/>
  <c r="AI120" i="38"/>
  <c r="AH118" i="38"/>
  <c r="AQ120" i="38"/>
  <c r="AI121" i="38"/>
  <c r="AQ121" i="38"/>
  <c r="F122" i="38"/>
  <c r="J122" i="38" s="1"/>
  <c r="AI122" i="38"/>
  <c r="AQ122" i="38"/>
  <c r="AI123" i="38"/>
  <c r="AQ123" i="38"/>
  <c r="F124" i="38"/>
  <c r="J124" i="38" s="1"/>
  <c r="AI124" i="38"/>
  <c r="AQ124" i="38"/>
  <c r="AI125" i="38"/>
  <c r="AQ125" i="38"/>
  <c r="F126" i="38"/>
  <c r="AI126" i="38"/>
  <c r="AQ126" i="38"/>
  <c r="AI127" i="38"/>
  <c r="AQ127" i="38"/>
  <c r="F128" i="38"/>
  <c r="J128" i="38" s="1"/>
  <c r="AI128" i="38"/>
  <c r="AQ128" i="38"/>
  <c r="AI129" i="38"/>
  <c r="AQ129" i="38"/>
  <c r="F130" i="38"/>
  <c r="AI130" i="38"/>
  <c r="AQ130" i="38"/>
  <c r="AI131" i="38"/>
  <c r="AQ131" i="38"/>
  <c r="F132" i="38"/>
  <c r="H132" i="38" s="1"/>
  <c r="AI132" i="38"/>
  <c r="AQ132" i="38"/>
  <c r="M149" i="38"/>
  <c r="U149" i="38"/>
  <c r="AC149" i="38"/>
  <c r="AK149" i="38"/>
  <c r="AQ196" i="38"/>
  <c r="AI197" i="38"/>
  <c r="AQ197" i="38"/>
  <c r="F198" i="38"/>
  <c r="J198" i="38" s="1"/>
  <c r="AI198" i="38"/>
  <c r="AQ198" i="38"/>
  <c r="D207" i="38"/>
  <c r="K207" i="38"/>
  <c r="S207" i="38"/>
  <c r="AA207" i="38"/>
  <c r="AH207" i="38"/>
  <c r="AP207" i="38"/>
  <c r="F215" i="38"/>
  <c r="K214" i="38"/>
  <c r="M214" i="38"/>
  <c r="O214" i="38"/>
  <c r="Q214" i="38"/>
  <c r="S214" i="38"/>
  <c r="U214" i="38"/>
  <c r="W214" i="38"/>
  <c r="Y214" i="38"/>
  <c r="AA214" i="38"/>
  <c r="AC214" i="38"/>
  <c r="AH214" i="38"/>
  <c r="AK214" i="38"/>
  <c r="AP214" i="38"/>
  <c r="N214" i="38"/>
  <c r="R214" i="38"/>
  <c r="V214" i="38"/>
  <c r="Z214" i="38"/>
  <c r="AE216" i="38"/>
  <c r="AD214" i="38"/>
  <c r="AM216" i="38"/>
  <c r="AL214" i="38"/>
  <c r="F217" i="38"/>
  <c r="AE218" i="38"/>
  <c r="AM218" i="38"/>
  <c r="F219" i="38"/>
  <c r="AE220" i="38"/>
  <c r="AM220" i="38"/>
  <c r="F221" i="38"/>
  <c r="J221" i="38" s="1"/>
  <c r="N260" i="38"/>
  <c r="AB260" i="38"/>
  <c r="AJ260" i="38"/>
  <c r="E328" i="38"/>
  <c r="L328" i="38"/>
  <c r="P328" i="38"/>
  <c r="R328" i="38"/>
  <c r="T328" i="38"/>
  <c r="V328" i="38"/>
  <c r="X328" i="38"/>
  <c r="Z328" i="38"/>
  <c r="AB328" i="38"/>
  <c r="AD328" i="38"/>
  <c r="AG328" i="38"/>
  <c r="AJ328" i="38"/>
  <c r="AO328" i="38"/>
  <c r="L459" i="38"/>
  <c r="N459" i="38"/>
  <c r="P459" i="38"/>
  <c r="R459" i="38"/>
  <c r="T459" i="38"/>
  <c r="V459" i="38"/>
  <c r="X459" i="38"/>
  <c r="E467" i="38"/>
  <c r="L467" i="38"/>
  <c r="N467" i="38"/>
  <c r="P467" i="38"/>
  <c r="R467" i="38"/>
  <c r="T467" i="38"/>
  <c r="V467" i="38"/>
  <c r="X467" i="38"/>
  <c r="Z467" i="38"/>
  <c r="AB467" i="38"/>
  <c r="AD467" i="38"/>
  <c r="AG467" i="38"/>
  <c r="AJ467" i="38"/>
  <c r="AL467" i="38"/>
  <c r="L485" i="38"/>
  <c r="N485" i="38"/>
  <c r="P485" i="38"/>
  <c r="R485" i="38"/>
  <c r="T485" i="38"/>
  <c r="V485" i="38"/>
  <c r="X485" i="38"/>
  <c r="Z485" i="38"/>
  <c r="AD485" i="38"/>
  <c r="AG485" i="38"/>
  <c r="E489" i="38"/>
  <c r="D500" i="38"/>
  <c r="K500" i="38"/>
  <c r="M500" i="38"/>
  <c r="O500" i="38"/>
  <c r="Q500" i="38"/>
  <c r="S500" i="38"/>
  <c r="U500" i="38"/>
  <c r="W500" i="38"/>
  <c r="Y500" i="38"/>
  <c r="AA500" i="38"/>
  <c r="AF500" i="38"/>
  <c r="AH500" i="38"/>
  <c r="D509" i="38"/>
  <c r="K509" i="38"/>
  <c r="M509" i="38"/>
  <c r="O509" i="38"/>
  <c r="Q509" i="38"/>
  <c r="S509" i="38"/>
  <c r="U509" i="38"/>
  <c r="W509" i="38"/>
  <c r="Y509" i="38"/>
  <c r="AA509" i="38"/>
  <c r="AC509" i="38"/>
  <c r="E527" i="38"/>
  <c r="E541" i="38"/>
  <c r="AD541" i="38"/>
  <c r="AL235" i="38"/>
  <c r="F237" i="38"/>
  <c r="H237" i="38" s="1"/>
  <c r="M235" i="38"/>
  <c r="Q235" i="38"/>
  <c r="U235" i="38"/>
  <c r="Y235" i="38"/>
  <c r="AE237" i="38"/>
  <c r="AM237" i="38"/>
  <c r="AE238" i="38"/>
  <c r="AM238" i="38"/>
  <c r="F239" i="38"/>
  <c r="H239" i="38" s="1"/>
  <c r="AE239" i="38"/>
  <c r="AM239" i="38"/>
  <c r="AE240" i="38"/>
  <c r="AM240" i="38"/>
  <c r="F241" i="38"/>
  <c r="AE241" i="38"/>
  <c r="AM241" i="38"/>
  <c r="AE242" i="38"/>
  <c r="AM242" i="38"/>
  <c r="D260" i="38"/>
  <c r="K260" i="38"/>
  <c r="M260" i="38"/>
  <c r="O260" i="38"/>
  <c r="Q260" i="38"/>
  <c r="S260" i="38"/>
  <c r="U260" i="38"/>
  <c r="W260" i="38"/>
  <c r="Y260" i="38"/>
  <c r="AA260" i="38"/>
  <c r="AC260" i="38"/>
  <c r="AH260" i="38"/>
  <c r="AP260" i="38"/>
  <c r="R260" i="38"/>
  <c r="Z260" i="38"/>
  <c r="AD260" i="38"/>
  <c r="AL260" i="38"/>
  <c r="D383" i="38"/>
  <c r="K383" i="38"/>
  <c r="O383" i="38"/>
  <c r="Q383" i="38"/>
  <c r="S383" i="38"/>
  <c r="U383" i="38"/>
  <c r="W383" i="38"/>
  <c r="Y383" i="38"/>
  <c r="AA383" i="38"/>
  <c r="AI384" i="38"/>
  <c r="AH383" i="38"/>
  <c r="AQ384" i="38"/>
  <c r="AP383" i="38"/>
  <c r="AI385" i="38"/>
  <c r="AQ385" i="38"/>
  <c r="F386" i="38"/>
  <c r="AI386" i="38"/>
  <c r="AQ386" i="38"/>
  <c r="AI387" i="38"/>
  <c r="AQ387" i="38"/>
  <c r="F388" i="38"/>
  <c r="AI388" i="38"/>
  <c r="AQ388" i="38"/>
  <c r="K389" i="38"/>
  <c r="O389" i="38"/>
  <c r="S389" i="38"/>
  <c r="W389" i="38"/>
  <c r="Y389" i="38"/>
  <c r="AA389" i="38"/>
  <c r="F52" i="38"/>
  <c r="H52" i="38" s="1"/>
  <c r="AQ56" i="38"/>
  <c r="AI58" i="38"/>
  <c r="AQ58" i="38"/>
  <c r="F60" i="38"/>
  <c r="H60" i="38" s="1"/>
  <c r="AQ60" i="38"/>
  <c r="AI62" i="38"/>
  <c r="AI63" i="38"/>
  <c r="F64" i="38"/>
  <c r="J64" i="38" s="1"/>
  <c r="AQ64" i="38"/>
  <c r="AI65" i="38"/>
  <c r="AI66" i="38"/>
  <c r="AI67" i="38"/>
  <c r="F68" i="38"/>
  <c r="J68" i="38" s="1"/>
  <c r="AQ68" i="38"/>
  <c r="AQ69" i="38"/>
  <c r="AI70" i="38"/>
  <c r="AQ71" i="38"/>
  <c r="F72" i="38"/>
  <c r="J72" i="38" s="1"/>
  <c r="AQ72" i="38"/>
  <c r="AQ73" i="38"/>
  <c r="AI74" i="38"/>
  <c r="F76" i="38"/>
  <c r="H76" i="38" s="1"/>
  <c r="AQ76" i="38"/>
  <c r="F78" i="38"/>
  <c r="H78" i="38" s="1"/>
  <c r="AI78" i="38"/>
  <c r="F80" i="38"/>
  <c r="H80" i="38" s="1"/>
  <c r="AQ80" i="38"/>
  <c r="AI82" i="38"/>
  <c r="AH83" i="38"/>
  <c r="O89" i="38"/>
  <c r="S89" i="38"/>
  <c r="AA89" i="38"/>
  <c r="AH89" i="38"/>
  <c r="AQ90" i="38"/>
  <c r="AP89" i="38"/>
  <c r="AQ91" i="38"/>
  <c r="AI92" i="38"/>
  <c r="AQ92" i="38"/>
  <c r="AI93" i="38"/>
  <c r="F94" i="38"/>
  <c r="H94" i="38" s="1"/>
  <c r="AI94" i="38"/>
  <c r="AQ94" i="38"/>
  <c r="AQ95" i="38"/>
  <c r="E96" i="38"/>
  <c r="L96" i="38"/>
  <c r="T96" i="38"/>
  <c r="X96" i="38"/>
  <c r="AB96" i="38"/>
  <c r="AJ96" i="38"/>
  <c r="AO96" i="38"/>
  <c r="F98" i="38"/>
  <c r="H98" i="38" s="1"/>
  <c r="AQ98" i="38"/>
  <c r="AI99" i="38"/>
  <c r="AQ99" i="38"/>
  <c r="F100" i="38"/>
  <c r="AI100" i="38"/>
  <c r="AQ100" i="38"/>
  <c r="AI101" i="38"/>
  <c r="AQ101" i="38"/>
  <c r="F102" i="38"/>
  <c r="H102" i="38" s="1"/>
  <c r="AI102" i="38"/>
  <c r="AQ102" i="38"/>
  <c r="AI103" i="38"/>
  <c r="AQ103" i="38"/>
  <c r="F104" i="38"/>
  <c r="J104" i="38" s="1"/>
  <c r="AI104" i="38"/>
  <c r="AQ104" i="38"/>
  <c r="AI105" i="38"/>
  <c r="AQ105" i="38"/>
  <c r="AG107" i="38"/>
  <c r="AO107" i="38"/>
  <c r="AN118" i="38"/>
  <c r="AC133" i="38"/>
  <c r="AK133" i="38"/>
  <c r="K149" i="38"/>
  <c r="O149" i="38"/>
  <c r="S149" i="38"/>
  <c r="W149" i="38"/>
  <c r="AA149" i="38"/>
  <c r="AI150" i="38"/>
  <c r="AH149" i="38"/>
  <c r="AQ150" i="38"/>
  <c r="AP149" i="38"/>
  <c r="AI151" i="38"/>
  <c r="AQ151" i="38"/>
  <c r="F152" i="38"/>
  <c r="H152" i="38" s="1"/>
  <c r="AI152" i="38"/>
  <c r="AQ152" i="38"/>
  <c r="AI153" i="38"/>
  <c r="AQ153" i="38"/>
  <c r="F154" i="38"/>
  <c r="AI154" i="38"/>
  <c r="AQ154" i="38"/>
  <c r="AI155" i="38"/>
  <c r="AQ155" i="38"/>
  <c r="F156" i="38"/>
  <c r="H156" i="38" s="1"/>
  <c r="AI156" i="38"/>
  <c r="AQ156" i="38"/>
  <c r="AI157" i="38"/>
  <c r="AQ157" i="38"/>
  <c r="F158" i="38"/>
  <c r="J158" i="38" s="1"/>
  <c r="AI158" i="38"/>
  <c r="AQ158" i="38"/>
  <c r="AI159" i="38"/>
  <c r="AQ159" i="38"/>
  <c r="F160" i="38"/>
  <c r="AI160" i="38"/>
  <c r="AQ160" i="38"/>
  <c r="AI161" i="38"/>
  <c r="AQ161" i="38"/>
  <c r="F162" i="38"/>
  <c r="H162" i="38" s="1"/>
  <c r="AI162" i="38"/>
  <c r="AQ162" i="38"/>
  <c r="AI163" i="38"/>
  <c r="AQ163" i="38"/>
  <c r="E164" i="38"/>
  <c r="L164" i="38"/>
  <c r="P164" i="38"/>
  <c r="T164" i="38"/>
  <c r="X164" i="38"/>
  <c r="AG164" i="38"/>
  <c r="AO164" i="38"/>
  <c r="F166" i="38"/>
  <c r="H166" i="38" s="1"/>
  <c r="AI166" i="38"/>
  <c r="AQ166" i="38"/>
  <c r="AI167" i="38"/>
  <c r="AQ167" i="38"/>
  <c r="F168" i="38"/>
  <c r="J168" i="38" s="1"/>
  <c r="AI168" i="38"/>
  <c r="AQ168" i="38"/>
  <c r="AI169" i="38"/>
  <c r="AQ169" i="38"/>
  <c r="F170" i="38"/>
  <c r="AI170" i="38"/>
  <c r="AQ170" i="38"/>
  <c r="AI171" i="38"/>
  <c r="AQ171" i="38"/>
  <c r="F172" i="38"/>
  <c r="H172" i="38" s="1"/>
  <c r="AI172" i="38"/>
  <c r="AQ172" i="38"/>
  <c r="AI173" i="38"/>
  <c r="AQ173" i="38"/>
  <c r="F174" i="38"/>
  <c r="J174" i="38" s="1"/>
  <c r="AI174" i="38"/>
  <c r="AQ174" i="38"/>
  <c r="AI175" i="38"/>
  <c r="AQ175" i="38"/>
  <c r="F176" i="38"/>
  <c r="AI176" i="38"/>
  <c r="AQ176" i="38"/>
  <c r="AI177" i="38"/>
  <c r="AQ177" i="38"/>
  <c r="F178" i="38"/>
  <c r="J178" i="38" s="1"/>
  <c r="AI178" i="38"/>
  <c r="AQ178" i="38"/>
  <c r="AI179" i="38"/>
  <c r="AQ179" i="38"/>
  <c r="F180" i="38"/>
  <c r="H180" i="38" s="1"/>
  <c r="AI180" i="38"/>
  <c r="AQ180" i="38"/>
  <c r="AI181" i="38"/>
  <c r="AQ181" i="38"/>
  <c r="F182" i="38"/>
  <c r="H182" i="38" s="1"/>
  <c r="AI182" i="38"/>
  <c r="AQ182" i="38"/>
  <c r="AI183" i="38"/>
  <c r="AQ183" i="38"/>
  <c r="F184" i="38"/>
  <c r="AI184" i="38"/>
  <c r="AQ184" i="38"/>
  <c r="AI185" i="38"/>
  <c r="AQ185" i="38"/>
  <c r="F186" i="38"/>
  <c r="J186" i="38" s="1"/>
  <c r="AI186" i="38"/>
  <c r="AQ186" i="38"/>
  <c r="AI187" i="38"/>
  <c r="AQ187" i="38"/>
  <c r="F188" i="38"/>
  <c r="H188" i="38" s="1"/>
  <c r="AI188" i="38"/>
  <c r="AQ188" i="38"/>
  <c r="AI189" i="38"/>
  <c r="AQ189" i="38"/>
  <c r="AG191" i="38"/>
  <c r="AO191" i="38"/>
  <c r="L191" i="38"/>
  <c r="N191" i="38"/>
  <c r="P191" i="38"/>
  <c r="R191" i="38"/>
  <c r="T191" i="38"/>
  <c r="V191" i="38"/>
  <c r="X191" i="38"/>
  <c r="Z191" i="38"/>
  <c r="AD191" i="38"/>
  <c r="AL191" i="38"/>
  <c r="E199" i="38"/>
  <c r="L199" i="38"/>
  <c r="N199" i="38"/>
  <c r="P199" i="38"/>
  <c r="R199" i="38"/>
  <c r="T199" i="38"/>
  <c r="V199" i="38"/>
  <c r="X199" i="38"/>
  <c r="Z199" i="38"/>
  <c r="AE200" i="38"/>
  <c r="AD199" i="38"/>
  <c r="AM200" i="38"/>
  <c r="AL199" i="38"/>
  <c r="AE201" i="38"/>
  <c r="AE202" i="38"/>
  <c r="AM202" i="38"/>
  <c r="F203" i="38"/>
  <c r="H203" i="38" s="1"/>
  <c r="AE203" i="38"/>
  <c r="AM203" i="38"/>
  <c r="AE204" i="38"/>
  <c r="AM204" i="38"/>
  <c r="AE205" i="38"/>
  <c r="AM205" i="38"/>
  <c r="AE206" i="38"/>
  <c r="AM206" i="38"/>
  <c r="L207" i="38"/>
  <c r="N207" i="38"/>
  <c r="P207" i="38"/>
  <c r="R207" i="38"/>
  <c r="T207" i="38"/>
  <c r="V207" i="38"/>
  <c r="X207" i="38"/>
  <c r="Z207" i="38"/>
  <c r="AD207" i="38"/>
  <c r="AL207" i="38"/>
  <c r="AE210" i="38"/>
  <c r="AM210" i="38"/>
  <c r="AE211" i="38"/>
  <c r="AM211" i="38"/>
  <c r="AE212" i="38"/>
  <c r="AM212" i="38"/>
  <c r="F213" i="38"/>
  <c r="AE213" i="38"/>
  <c r="AM213" i="38"/>
  <c r="E214" i="38"/>
  <c r="AG214" i="38"/>
  <c r="AO214" i="38"/>
  <c r="F216" i="38"/>
  <c r="J216" i="38" s="1"/>
  <c r="F218" i="38"/>
  <c r="F220" i="38"/>
  <c r="AI221" i="38"/>
  <c r="AQ221" i="38"/>
  <c r="D223" i="38"/>
  <c r="AH223" i="38"/>
  <c r="AP223" i="38"/>
  <c r="AI225" i="38"/>
  <c r="AQ225" i="38"/>
  <c r="F226" i="38"/>
  <c r="AI227" i="38"/>
  <c r="AQ227" i="38"/>
  <c r="F228" i="38"/>
  <c r="H228" i="38" s="1"/>
  <c r="AI229" i="38"/>
  <c r="AQ229" i="38"/>
  <c r="F230" i="38"/>
  <c r="AI230" i="38"/>
  <c r="AQ230" i="38"/>
  <c r="AI231" i="38"/>
  <c r="AQ231" i="38"/>
  <c r="F232" i="38"/>
  <c r="J232" i="38" s="1"/>
  <c r="AI232" i="38"/>
  <c r="AQ232" i="38"/>
  <c r="AI233" i="38"/>
  <c r="AQ233" i="38"/>
  <c r="F234" i="38"/>
  <c r="AI234" i="38"/>
  <c r="AQ234" i="38"/>
  <c r="AC235" i="38"/>
  <c r="AK235" i="38"/>
  <c r="D235" i="38"/>
  <c r="AH235" i="38"/>
  <c r="AP235" i="38"/>
  <c r="D243" i="38"/>
  <c r="K243" i="38"/>
  <c r="O243" i="38"/>
  <c r="S243" i="38"/>
  <c r="AI244" i="38"/>
  <c r="AH243" i="38"/>
  <c r="AQ244" i="38"/>
  <c r="AP243" i="38"/>
  <c r="AI245" i="38"/>
  <c r="AQ245" i="38"/>
  <c r="F246" i="38"/>
  <c r="AI246" i="38"/>
  <c r="AQ246" i="38"/>
  <c r="F561" i="38"/>
  <c r="AE562" i="38"/>
  <c r="AM562" i="38"/>
  <c r="F563" i="38"/>
  <c r="AE564" i="38"/>
  <c r="AM564" i="38"/>
  <c r="F565" i="38"/>
  <c r="AM565" i="38"/>
  <c r="AI247" i="38"/>
  <c r="AQ247" i="38"/>
  <c r="F248" i="38"/>
  <c r="H248" i="38" s="1"/>
  <c r="AI248" i="38"/>
  <c r="AQ248" i="38"/>
  <c r="AI249" i="38"/>
  <c r="AQ249" i="38"/>
  <c r="F250" i="38"/>
  <c r="H250" i="38" s="1"/>
  <c r="AI250" i="38"/>
  <c r="AQ250" i="38"/>
  <c r="AI251" i="38"/>
  <c r="AQ251" i="38"/>
  <c r="F252" i="38"/>
  <c r="J252" i="38" s="1"/>
  <c r="AI252" i="38"/>
  <c r="AQ252" i="38"/>
  <c r="AI253" i="38"/>
  <c r="AQ253" i="38"/>
  <c r="F254" i="38"/>
  <c r="AI254" i="38"/>
  <c r="AQ254" i="38"/>
  <c r="AI255" i="38"/>
  <c r="AQ255" i="38"/>
  <c r="F256" i="38"/>
  <c r="J256" i="38" s="1"/>
  <c r="AI256" i="38"/>
  <c r="AQ256" i="38"/>
  <c r="AI257" i="38"/>
  <c r="AQ257" i="38"/>
  <c r="F258" i="38"/>
  <c r="J258" i="38" s="1"/>
  <c r="AI258" i="38"/>
  <c r="AQ258" i="38"/>
  <c r="AI259" i="38"/>
  <c r="AQ259" i="38"/>
  <c r="E260" i="38"/>
  <c r="L260" i="38"/>
  <c r="P260" i="38"/>
  <c r="T260" i="38"/>
  <c r="X260" i="38"/>
  <c r="AG260" i="38"/>
  <c r="AO260" i="38"/>
  <c r="F262" i="38"/>
  <c r="AI262" i="38"/>
  <c r="AQ262" i="38"/>
  <c r="AI263" i="38"/>
  <c r="AQ263" i="38"/>
  <c r="F264" i="38"/>
  <c r="AI264" i="38"/>
  <c r="AQ264" i="38"/>
  <c r="AI265" i="38"/>
  <c r="AQ265" i="38"/>
  <c r="F266" i="38"/>
  <c r="AI266" i="38"/>
  <c r="AQ266" i="38"/>
  <c r="AC267" i="38"/>
  <c r="AK267" i="38"/>
  <c r="E312" i="38"/>
  <c r="L312" i="38"/>
  <c r="P312" i="38"/>
  <c r="T312" i="38"/>
  <c r="X312" i="38"/>
  <c r="AB312" i="38"/>
  <c r="AG312" i="38"/>
  <c r="AO312" i="38"/>
  <c r="AM396" i="38"/>
  <c r="AM54" i="38"/>
  <c r="F55" i="38"/>
  <c r="AE56" i="38"/>
  <c r="F59" i="38"/>
  <c r="AE59" i="38"/>
  <c r="F61" i="38"/>
  <c r="AM61" i="38"/>
  <c r="AM62" i="38"/>
  <c r="AE63" i="38"/>
  <c r="AM65" i="38"/>
  <c r="AE67" i="38"/>
  <c r="AM67" i="38"/>
  <c r="AE69" i="38"/>
  <c r="AM69" i="38"/>
  <c r="F71" i="38"/>
  <c r="AE71" i="38"/>
  <c r="AM72" i="38"/>
  <c r="AM73" i="38"/>
  <c r="AE74" i="38"/>
  <c r="F75" i="38"/>
  <c r="H75" i="38" s="1"/>
  <c r="AE75" i="38"/>
  <c r="AM75" i="38"/>
  <c r="AE77" i="38"/>
  <c r="AM77" i="38"/>
  <c r="F79" i="38"/>
  <c r="J79" i="38" s="1"/>
  <c r="AE79" i="38"/>
  <c r="AE80" i="38"/>
  <c r="AM81" i="38"/>
  <c r="AQ84" i="38"/>
  <c r="AI85" i="38"/>
  <c r="F86" i="38"/>
  <c r="H86" i="38" s="1"/>
  <c r="AI86" i="38"/>
  <c r="AQ87" i="38"/>
  <c r="F88" i="38"/>
  <c r="H88" i="38" s="1"/>
  <c r="AI88" i="38"/>
  <c r="AE90" i="38"/>
  <c r="AM90" i="38"/>
  <c r="F91" i="38"/>
  <c r="J91" i="38" s="1"/>
  <c r="AM91" i="38"/>
  <c r="AE92" i="38"/>
  <c r="AM92" i="38"/>
  <c r="F93" i="38"/>
  <c r="H93" i="38" s="1"/>
  <c r="AE93" i="38"/>
  <c r="AM93" i="38"/>
  <c r="AE94" i="38"/>
  <c r="AM94" i="38"/>
  <c r="F95" i="38"/>
  <c r="J95" i="38" s="1"/>
  <c r="AE95" i="38"/>
  <c r="AM95" i="38"/>
  <c r="F97" i="38"/>
  <c r="K96" i="38"/>
  <c r="M96" i="38"/>
  <c r="O96" i="38"/>
  <c r="Q96" i="38"/>
  <c r="S96" i="38"/>
  <c r="U96" i="38"/>
  <c r="W96" i="38"/>
  <c r="Y96" i="38"/>
  <c r="AA96" i="38"/>
  <c r="AC96" i="38"/>
  <c r="AK96" i="38"/>
  <c r="AE98" i="38"/>
  <c r="AM98" i="38"/>
  <c r="F99" i="38"/>
  <c r="J99" i="38" s="1"/>
  <c r="AE99" i="38"/>
  <c r="AM99" i="38"/>
  <c r="AE100" i="38"/>
  <c r="AM100" i="38"/>
  <c r="F101" i="38"/>
  <c r="J101" i="38" s="1"/>
  <c r="AE101" i="38"/>
  <c r="AM101" i="38"/>
  <c r="AE102" i="38"/>
  <c r="AM102" i="38"/>
  <c r="M207" i="38"/>
  <c r="Q207" i="38"/>
  <c r="U207" i="38"/>
  <c r="Y207" i="38"/>
  <c r="AC207" i="38"/>
  <c r="AK207" i="38"/>
  <c r="AE217" i="38"/>
  <c r="AM217" i="38"/>
  <c r="AE219" i="38"/>
  <c r="AM219" i="38"/>
  <c r="AE221" i="38"/>
  <c r="AM221" i="38"/>
  <c r="AE225" i="38"/>
  <c r="AM225" i="38"/>
  <c r="AE227" i="38"/>
  <c r="AM227" i="38"/>
  <c r="AE229" i="38"/>
  <c r="AM229" i="38"/>
  <c r="F231" i="38"/>
  <c r="AE231" i="38"/>
  <c r="AM231" i="38"/>
  <c r="AE232" i="38"/>
  <c r="AM232" i="38"/>
  <c r="F233" i="38"/>
  <c r="AE233" i="38"/>
  <c r="AM233" i="38"/>
  <c r="AE234" i="38"/>
  <c r="AM234" i="38"/>
  <c r="AI236" i="38"/>
  <c r="AQ236" i="38"/>
  <c r="AI237" i="38"/>
  <c r="AQ237" i="38"/>
  <c r="F238" i="38"/>
  <c r="AI238" i="38"/>
  <c r="AQ238" i="38"/>
  <c r="AI239" i="38"/>
  <c r="AQ239" i="38"/>
  <c r="F240" i="38"/>
  <c r="J240" i="38" s="1"/>
  <c r="AI240" i="38"/>
  <c r="AQ240" i="38"/>
  <c r="AI241" i="38"/>
  <c r="AQ241" i="38"/>
  <c r="F242" i="38"/>
  <c r="AI242" i="38"/>
  <c r="AQ242" i="38"/>
  <c r="AE244" i="38"/>
  <c r="AM244" i="38"/>
  <c r="F245" i="38"/>
  <c r="J245" i="38" s="1"/>
  <c r="AE245" i="38"/>
  <c r="AM245" i="38"/>
  <c r="AE246" i="38"/>
  <c r="AM246" i="38"/>
  <c r="F247" i="38"/>
  <c r="AE247" i="38"/>
  <c r="AM247" i="38"/>
  <c r="AM248" i="38"/>
  <c r="F249" i="38"/>
  <c r="J249" i="38" s="1"/>
  <c r="AE249" i="38"/>
  <c r="AM249" i="38"/>
  <c r="AE250" i="38"/>
  <c r="AM250" i="38"/>
  <c r="F251" i="38"/>
  <c r="AE251" i="38"/>
  <c r="AM251" i="38"/>
  <c r="AE252" i="38"/>
  <c r="AM252" i="38"/>
  <c r="F253" i="38"/>
  <c r="J253" i="38" s="1"/>
  <c r="AE253" i="38"/>
  <c r="AM253" i="38"/>
  <c r="AE254" i="38"/>
  <c r="AM254" i="38"/>
  <c r="F255" i="38"/>
  <c r="H255" i="38" s="1"/>
  <c r="AE255" i="38"/>
  <c r="AM255" i="38"/>
  <c r="AE256" i="38"/>
  <c r="AM256" i="38"/>
  <c r="F257" i="38"/>
  <c r="AE257" i="38"/>
  <c r="AM257" i="38"/>
  <c r="AE258" i="38"/>
  <c r="AM258" i="38"/>
  <c r="F259" i="38"/>
  <c r="AE259" i="38"/>
  <c r="AM259" i="38"/>
  <c r="F261" i="38"/>
  <c r="F103" i="38"/>
  <c r="J103" i="38" s="1"/>
  <c r="AE103" i="38"/>
  <c r="AM103" i="38"/>
  <c r="AE104" i="38"/>
  <c r="AM104" i="38"/>
  <c r="F105" i="38"/>
  <c r="AE105" i="38"/>
  <c r="AM105" i="38"/>
  <c r="L107" i="38"/>
  <c r="N107" i="38"/>
  <c r="P107" i="38"/>
  <c r="R107" i="38"/>
  <c r="T107" i="38"/>
  <c r="V107" i="38"/>
  <c r="X107" i="38"/>
  <c r="Z107" i="38"/>
  <c r="AE108" i="38"/>
  <c r="AD107" i="38"/>
  <c r="AM108" i="38"/>
  <c r="AL107" i="38"/>
  <c r="F109" i="38"/>
  <c r="J109" i="38" s="1"/>
  <c r="AE109" i="38"/>
  <c r="AM109" i="38"/>
  <c r="AE110" i="38"/>
  <c r="AM110" i="38"/>
  <c r="F111" i="38"/>
  <c r="AE111" i="38"/>
  <c r="AM111" i="38"/>
  <c r="AE112" i="38"/>
  <c r="AM112" i="38"/>
  <c r="F113" i="38"/>
  <c r="H113" i="38" s="1"/>
  <c r="AE113" i="38"/>
  <c r="AM113" i="38"/>
  <c r="AE114" i="38"/>
  <c r="AM114" i="38"/>
  <c r="F115" i="38"/>
  <c r="J115" i="38" s="1"/>
  <c r="AE115" i="38"/>
  <c r="AM115" i="38"/>
  <c r="AE116" i="38"/>
  <c r="AM116" i="38"/>
  <c r="F117" i="38"/>
  <c r="AE117" i="38"/>
  <c r="AM117" i="38"/>
  <c r="F119" i="38"/>
  <c r="J119" i="38" s="1"/>
  <c r="K118" i="38"/>
  <c r="M118" i="38"/>
  <c r="O118" i="38"/>
  <c r="Q118" i="38"/>
  <c r="S118" i="38"/>
  <c r="U118" i="38"/>
  <c r="W118" i="38"/>
  <c r="Y118" i="38"/>
  <c r="AA118" i="38"/>
  <c r="AC118" i="38"/>
  <c r="AK118" i="38"/>
  <c r="AE120" i="38"/>
  <c r="AM120" i="38"/>
  <c r="F121" i="38"/>
  <c r="J121" i="38" s="1"/>
  <c r="AE121" i="38"/>
  <c r="AM121" i="38"/>
  <c r="AE122" i="38"/>
  <c r="AM122" i="38"/>
  <c r="F123" i="38"/>
  <c r="AE123" i="38"/>
  <c r="AM123" i="38"/>
  <c r="AE124" i="38"/>
  <c r="AM124" i="38"/>
  <c r="F125" i="38"/>
  <c r="J125" i="38" s="1"/>
  <c r="AE125" i="38"/>
  <c r="AM125" i="38"/>
  <c r="AE126" i="38"/>
  <c r="AM126" i="38"/>
  <c r="F127" i="38"/>
  <c r="J127" i="38" s="1"/>
  <c r="AE127" i="38"/>
  <c r="AM127" i="38"/>
  <c r="AE128" i="38"/>
  <c r="AM128" i="38"/>
  <c r="F129" i="38"/>
  <c r="J129" i="38" s="1"/>
  <c r="AE129" i="38"/>
  <c r="AM129" i="38"/>
  <c r="AE130" i="38"/>
  <c r="AM130" i="38"/>
  <c r="F131" i="38"/>
  <c r="H131" i="38" s="1"/>
  <c r="AE131" i="38"/>
  <c r="AM131" i="38"/>
  <c r="AE132" i="38"/>
  <c r="AM132" i="38"/>
  <c r="AI134" i="38"/>
  <c r="AH133" i="38"/>
  <c r="AQ134" i="38"/>
  <c r="AP133" i="38"/>
  <c r="AI135" i="38"/>
  <c r="AQ135" i="38"/>
  <c r="F136" i="38"/>
  <c r="H136" i="38" s="1"/>
  <c r="AI136" i="38"/>
  <c r="AQ136" i="38"/>
  <c r="AI137" i="38"/>
  <c r="AQ137" i="38"/>
  <c r="F138" i="38"/>
  <c r="H138" i="38" s="1"/>
  <c r="AI138" i="38"/>
  <c r="AQ138" i="38"/>
  <c r="AI139" i="38"/>
  <c r="AQ139" i="38"/>
  <c r="F140" i="38"/>
  <c r="H140" i="38" s="1"/>
  <c r="AI140" i="38"/>
  <c r="AQ140" i="38"/>
  <c r="AI141" i="38"/>
  <c r="AQ141" i="38"/>
  <c r="F142" i="38"/>
  <c r="J142" i="38" s="1"/>
  <c r="AI142" i="38"/>
  <c r="AQ142" i="38"/>
  <c r="AI143" i="38"/>
  <c r="AQ143" i="38"/>
  <c r="F144" i="38"/>
  <c r="H144" i="38" s="1"/>
  <c r="AI144" i="38"/>
  <c r="AQ144" i="38"/>
  <c r="AI145" i="38"/>
  <c r="AQ145" i="38"/>
  <c r="F146" i="38"/>
  <c r="AI146" i="38"/>
  <c r="AQ146" i="38"/>
  <c r="AI147" i="38"/>
  <c r="AQ147" i="38"/>
  <c r="F148" i="38"/>
  <c r="AI148" i="38"/>
  <c r="AQ148" i="38"/>
  <c r="L149" i="38"/>
  <c r="N149" i="38"/>
  <c r="P149" i="38"/>
  <c r="R149" i="38"/>
  <c r="T149" i="38"/>
  <c r="V149" i="38"/>
  <c r="X149" i="38"/>
  <c r="Z149" i="38"/>
  <c r="AE150" i="38"/>
  <c r="AD149" i="38"/>
  <c r="AM150" i="38"/>
  <c r="AL149" i="38"/>
  <c r="F151" i="38"/>
  <c r="AE151" i="38"/>
  <c r="AM151" i="38"/>
  <c r="AE152" i="38"/>
  <c r="AM152" i="38"/>
  <c r="F153" i="38"/>
  <c r="H153" i="38" s="1"/>
  <c r="AE153" i="38"/>
  <c r="AM153" i="38"/>
  <c r="AE154" i="38"/>
  <c r="AM154" i="38"/>
  <c r="F155" i="38"/>
  <c r="H155" i="38" s="1"/>
  <c r="AE155" i="38"/>
  <c r="AM155" i="38"/>
  <c r="AE156" i="38"/>
  <c r="AM156" i="38"/>
  <c r="F157" i="38"/>
  <c r="AE157" i="38"/>
  <c r="AM157" i="38"/>
  <c r="AE158" i="38"/>
  <c r="AM158" i="38"/>
  <c r="F159" i="38"/>
  <c r="J159" i="38" s="1"/>
  <c r="AE159" i="38"/>
  <c r="AM159" i="38"/>
  <c r="AE160" i="38"/>
  <c r="AM160" i="38"/>
  <c r="F161" i="38"/>
  <c r="H161" i="38" s="1"/>
  <c r="AE161" i="38"/>
  <c r="AM161" i="38"/>
  <c r="AE162" i="38"/>
  <c r="AM162" i="38"/>
  <c r="F163" i="38"/>
  <c r="H163" i="38" s="1"/>
  <c r="AE163" i="38"/>
  <c r="AM163" i="38"/>
  <c r="F165" i="38"/>
  <c r="J165" i="38" s="1"/>
  <c r="AE166" i="38"/>
  <c r="AM166" i="38"/>
  <c r="F167" i="38"/>
  <c r="H167" i="38" s="1"/>
  <c r="AE167" i="38"/>
  <c r="AM167" i="38"/>
  <c r="AE168" i="38"/>
  <c r="AM168" i="38"/>
  <c r="F169" i="38"/>
  <c r="AE169" i="38"/>
  <c r="AM169" i="38"/>
  <c r="AE170" i="38"/>
  <c r="AM170" i="38"/>
  <c r="F171" i="38"/>
  <c r="AE171" i="38"/>
  <c r="AM171" i="38"/>
  <c r="AE172" i="38"/>
  <c r="AM172" i="38"/>
  <c r="F173" i="38"/>
  <c r="AE173" i="38"/>
  <c r="AM173" i="38"/>
  <c r="AE174" i="38"/>
  <c r="AM174" i="38"/>
  <c r="F175" i="38"/>
  <c r="H175" i="38" s="1"/>
  <c r="AE175" i="38"/>
  <c r="AM175" i="38"/>
  <c r="AE176" i="38"/>
  <c r="AM176" i="38"/>
  <c r="F177" i="38"/>
  <c r="AE177" i="38"/>
  <c r="AM177" i="38"/>
  <c r="AE178" i="38"/>
  <c r="AM178" i="38"/>
  <c r="F179" i="38"/>
  <c r="AE179" i="38"/>
  <c r="AM179" i="38"/>
  <c r="AE180" i="38"/>
  <c r="AM180" i="38"/>
  <c r="F181" i="38"/>
  <c r="AE181" i="38"/>
  <c r="AM181" i="38"/>
  <c r="AE182" i="38"/>
  <c r="AM182" i="38"/>
  <c r="F183" i="38"/>
  <c r="H183" i="38" s="1"/>
  <c r="AE183" i="38"/>
  <c r="AM183" i="38"/>
  <c r="AE184" i="38"/>
  <c r="AM184" i="38"/>
  <c r="F185" i="38"/>
  <c r="AE185" i="38"/>
  <c r="AM185" i="38"/>
  <c r="AE186" i="38"/>
  <c r="AM186" i="38"/>
  <c r="F187" i="38"/>
  <c r="H187" i="38" s="1"/>
  <c r="AE187" i="38"/>
  <c r="AM187" i="38"/>
  <c r="AE188" i="38"/>
  <c r="AM188" i="38"/>
  <c r="F189" i="38"/>
  <c r="AE189" i="38"/>
  <c r="AM189" i="38"/>
  <c r="AE192" i="38"/>
  <c r="AM192" i="38"/>
  <c r="F193" i="38"/>
  <c r="H193" i="38" s="1"/>
  <c r="AE193" i="38"/>
  <c r="AM193" i="38"/>
  <c r="AE194" i="38"/>
  <c r="AM194" i="38"/>
  <c r="F195" i="38"/>
  <c r="H195" i="38" s="1"/>
  <c r="AE195" i="38"/>
  <c r="AM195" i="38"/>
  <c r="AE196" i="38"/>
  <c r="AM196" i="38"/>
  <c r="F197" i="38"/>
  <c r="AE197" i="38"/>
  <c r="AM197" i="38"/>
  <c r="AE198" i="38"/>
  <c r="AM198" i="38"/>
  <c r="AI200" i="38"/>
  <c r="AQ200" i="38"/>
  <c r="AI201" i="38"/>
  <c r="F202" i="38"/>
  <c r="J202" i="38" s="1"/>
  <c r="AI202" i="38"/>
  <c r="AQ202" i="38"/>
  <c r="AI203" i="38"/>
  <c r="AQ203" i="38"/>
  <c r="F204" i="38"/>
  <c r="J204" i="38" s="1"/>
  <c r="AI204" i="38"/>
  <c r="AQ204" i="38"/>
  <c r="AI205" i="38"/>
  <c r="AQ205" i="38"/>
  <c r="F206" i="38"/>
  <c r="AI206" i="38"/>
  <c r="AQ206" i="38"/>
  <c r="E207" i="38"/>
  <c r="AG207" i="38"/>
  <c r="AO207" i="38"/>
  <c r="F210" i="38"/>
  <c r="J210" i="38" s="1"/>
  <c r="AI210" i="38"/>
  <c r="AQ210" i="38"/>
  <c r="AI211" i="38"/>
  <c r="AQ211" i="38"/>
  <c r="F212" i="38"/>
  <c r="H212" i="38" s="1"/>
  <c r="AI212" i="38"/>
  <c r="AQ212" i="38"/>
  <c r="AI213" i="38"/>
  <c r="AQ213" i="38"/>
  <c r="D214" i="38"/>
  <c r="AI216" i="38"/>
  <c r="AQ216" i="38"/>
  <c r="AI217" i="38"/>
  <c r="AQ217" i="38"/>
  <c r="AI218" i="38"/>
  <c r="AQ218" i="38"/>
  <c r="AI219" i="38"/>
  <c r="AQ219" i="38"/>
  <c r="AI220" i="38"/>
  <c r="AQ220" i="38"/>
  <c r="AI224" i="38"/>
  <c r="AQ224" i="38"/>
  <c r="AI226" i="38"/>
  <c r="AQ226" i="38"/>
  <c r="AI228" i="38"/>
  <c r="AQ228" i="38"/>
  <c r="F400" i="38"/>
  <c r="AI400" i="38"/>
  <c r="AQ400" i="38"/>
  <c r="AI401" i="38"/>
  <c r="AQ401" i="38"/>
  <c r="F402" i="38"/>
  <c r="J402" i="38" s="1"/>
  <c r="AI402" i="38"/>
  <c r="AQ402" i="38"/>
  <c r="AI403" i="38"/>
  <c r="AQ403" i="38"/>
  <c r="F404" i="38"/>
  <c r="AI404" i="38"/>
  <c r="AQ404" i="38"/>
  <c r="AI405" i="38"/>
  <c r="AQ405" i="38"/>
  <c r="F406" i="38"/>
  <c r="H406" i="38" s="1"/>
  <c r="AI406" i="38"/>
  <c r="AQ406" i="38"/>
  <c r="AI407" i="38"/>
  <c r="AQ407" i="38"/>
  <c r="F408" i="38"/>
  <c r="AI408" i="38"/>
  <c r="AQ408" i="38"/>
  <c r="AI409" i="38"/>
  <c r="AQ409" i="38"/>
  <c r="F410" i="38"/>
  <c r="AI410" i="38"/>
  <c r="AQ410" i="38"/>
  <c r="AI411" i="38"/>
  <c r="AQ411" i="38"/>
  <c r="F412" i="38"/>
  <c r="J412" i="38" s="1"/>
  <c r="AI412" i="38"/>
  <c r="AQ412" i="38"/>
  <c r="AI413" i="38"/>
  <c r="AQ413" i="38"/>
  <c r="F414" i="38"/>
  <c r="H414" i="38" s="1"/>
  <c r="AI414" i="38"/>
  <c r="AQ414" i="38"/>
  <c r="AI415" i="38"/>
  <c r="AQ415" i="38"/>
  <c r="F416" i="38"/>
  <c r="J416" i="38" s="1"/>
  <c r="AI416" i="38"/>
  <c r="AQ416" i="38"/>
  <c r="AI417" i="38"/>
  <c r="AK260" i="38"/>
  <c r="AE262" i="38"/>
  <c r="AM262" i="38"/>
  <c r="F263" i="38"/>
  <c r="AE263" i="38"/>
  <c r="AM263" i="38"/>
  <c r="AE264" i="38"/>
  <c r="AM264" i="38"/>
  <c r="F265" i="38"/>
  <c r="J265" i="38" s="1"/>
  <c r="AE265" i="38"/>
  <c r="AM265" i="38"/>
  <c r="AE266" i="38"/>
  <c r="AM266" i="38"/>
  <c r="D267" i="38"/>
  <c r="AI268" i="38"/>
  <c r="AH267" i="38"/>
  <c r="AQ268" i="38"/>
  <c r="AP267" i="38"/>
  <c r="AI269" i="38"/>
  <c r="AQ269" i="38"/>
  <c r="F270" i="38"/>
  <c r="AI270" i="38"/>
  <c r="AQ270" i="38"/>
  <c r="AI271" i="38"/>
  <c r="AQ271" i="38"/>
  <c r="F272" i="38"/>
  <c r="H272" i="38" s="1"/>
  <c r="AI272" i="38"/>
  <c r="AQ272" i="38"/>
  <c r="AI273" i="38"/>
  <c r="AQ273" i="38"/>
  <c r="F274" i="38"/>
  <c r="AI274" i="38"/>
  <c r="AQ274" i="38"/>
  <c r="AI275" i="38"/>
  <c r="AQ275" i="38"/>
  <c r="F276" i="38"/>
  <c r="AI276" i="38"/>
  <c r="AQ276" i="38"/>
  <c r="AI277" i="38"/>
  <c r="AQ277" i="38"/>
  <c r="F278" i="38"/>
  <c r="H278" i="38" s="1"/>
  <c r="AI278" i="38"/>
  <c r="AQ278" i="38"/>
  <c r="AI279" i="38"/>
  <c r="AQ279" i="38"/>
  <c r="F280" i="38"/>
  <c r="AI280" i="38"/>
  <c r="AQ280" i="38"/>
  <c r="AI281" i="38"/>
  <c r="AQ281" i="38"/>
  <c r="F282" i="38"/>
  <c r="H282" i="38" s="1"/>
  <c r="AI282" i="38"/>
  <c r="AQ282" i="38"/>
  <c r="AI283" i="38"/>
  <c r="AQ283" i="38"/>
  <c r="F284" i="38"/>
  <c r="AI284" i="38"/>
  <c r="AQ284" i="38"/>
  <c r="AI285" i="38"/>
  <c r="AQ285" i="38"/>
  <c r="F286" i="38"/>
  <c r="AI286" i="38"/>
  <c r="AQ286" i="38"/>
  <c r="AI287" i="38"/>
  <c r="AQ287" i="38"/>
  <c r="F288" i="38"/>
  <c r="AI288" i="38"/>
  <c r="AQ288" i="38"/>
  <c r="AI289" i="38"/>
  <c r="AQ289" i="38"/>
  <c r="F290" i="38"/>
  <c r="J290" i="38" s="1"/>
  <c r="AI290" i="38"/>
  <c r="AQ290" i="38"/>
  <c r="AI291" i="38"/>
  <c r="AQ291" i="38"/>
  <c r="F292" i="38"/>
  <c r="H292" i="38" s="1"/>
  <c r="AI292" i="38"/>
  <c r="AQ292" i="38"/>
  <c r="AI293" i="38"/>
  <c r="AQ293" i="38"/>
  <c r="F294" i="38"/>
  <c r="H294" i="38" s="1"/>
  <c r="AI294" i="38"/>
  <c r="AQ294" i="38"/>
  <c r="AI295" i="38"/>
  <c r="AQ295" i="38"/>
  <c r="F296" i="38"/>
  <c r="AI296" i="38"/>
  <c r="AQ296" i="38"/>
  <c r="AI297" i="38"/>
  <c r="AQ297" i="38"/>
  <c r="F298" i="38"/>
  <c r="H298" i="38" s="1"/>
  <c r="AI298" i="38"/>
  <c r="AQ298" i="38"/>
  <c r="AI299" i="38"/>
  <c r="AQ299" i="38"/>
  <c r="F300" i="38"/>
  <c r="AI300" i="38"/>
  <c r="AQ300" i="38"/>
  <c r="AI301" i="38"/>
  <c r="AQ301" i="38"/>
  <c r="F302" i="38"/>
  <c r="J302" i="38" s="1"/>
  <c r="AI302" i="38"/>
  <c r="AQ302" i="38"/>
  <c r="AI303" i="38"/>
  <c r="AQ303" i="38"/>
  <c r="F304" i="38"/>
  <c r="F313" i="38"/>
  <c r="J313" i="38" s="1"/>
  <c r="AE314" i="38"/>
  <c r="AM314" i="38"/>
  <c r="F315" i="38"/>
  <c r="J315" i="38" s="1"/>
  <c r="AM315" i="38"/>
  <c r="AE316" i="38"/>
  <c r="AM316" i="38"/>
  <c r="F317" i="38"/>
  <c r="J317" i="38" s="1"/>
  <c r="AE317" i="38"/>
  <c r="AM317" i="38"/>
  <c r="AE318" i="38"/>
  <c r="AM318" i="38"/>
  <c r="F319" i="38"/>
  <c r="F330" i="38"/>
  <c r="H330" i="38" s="1"/>
  <c r="AI330" i="38"/>
  <c r="AQ330" i="38"/>
  <c r="AI331" i="38"/>
  <c r="AQ331" i="38"/>
  <c r="F332" i="38"/>
  <c r="AI332" i="38"/>
  <c r="AQ332" i="38"/>
  <c r="AI333" i="38"/>
  <c r="AQ333" i="38"/>
  <c r="F334" i="38"/>
  <c r="J334" i="38" s="1"/>
  <c r="AI334" i="38"/>
  <c r="AQ334" i="38"/>
  <c r="AI335" i="38"/>
  <c r="AQ335" i="38"/>
  <c r="F336" i="38"/>
  <c r="J336" i="38" s="1"/>
  <c r="AI336" i="38"/>
  <c r="AQ336" i="38"/>
  <c r="AI337" i="38"/>
  <c r="AQ337" i="38"/>
  <c r="F338" i="38"/>
  <c r="AI338" i="38"/>
  <c r="AQ338" i="38"/>
  <c r="AI339" i="38"/>
  <c r="AQ339" i="38"/>
  <c r="F340" i="38"/>
  <c r="H340" i="38" s="1"/>
  <c r="AI340" i="38"/>
  <c r="AQ340" i="38"/>
  <c r="AI341" i="38"/>
  <c r="AQ341" i="38"/>
  <c r="F342" i="38"/>
  <c r="J342" i="38" s="1"/>
  <c r="AI342" i="38"/>
  <c r="AQ342" i="38"/>
  <c r="AI343" i="38"/>
  <c r="AQ343" i="38"/>
  <c r="F344" i="38"/>
  <c r="H344" i="38" s="1"/>
  <c r="AI344" i="38"/>
  <c r="AQ344" i="38"/>
  <c r="AQ417" i="38"/>
  <c r="F418" i="38"/>
  <c r="J418" i="38" s="1"/>
  <c r="AI418" i="38"/>
  <c r="AQ418" i="38"/>
  <c r="AI419" i="38"/>
  <c r="AQ419" i="38"/>
  <c r="F420" i="38"/>
  <c r="H420" i="38" s="1"/>
  <c r="AI420" i="38"/>
  <c r="AQ420" i="38"/>
  <c r="AI421" i="38"/>
  <c r="AQ421" i="38"/>
  <c r="F422" i="38"/>
  <c r="AI422" i="38"/>
  <c r="AQ422" i="38"/>
  <c r="AI423" i="38"/>
  <c r="AQ423" i="38"/>
  <c r="F424" i="38"/>
  <c r="H424" i="38" s="1"/>
  <c r="AI424" i="38"/>
  <c r="AQ424" i="38"/>
  <c r="AI425" i="38"/>
  <c r="AQ425" i="38"/>
  <c r="F426" i="38"/>
  <c r="J426" i="38" s="1"/>
  <c r="AI426" i="38"/>
  <c r="AQ426" i="38"/>
  <c r="AI427" i="38"/>
  <c r="AQ427" i="38"/>
  <c r="F428" i="38"/>
  <c r="AI428" i="38"/>
  <c r="AQ428" i="38"/>
  <c r="AI429" i="38"/>
  <c r="AQ429" i="38"/>
  <c r="F430" i="38"/>
  <c r="H430" i="38" s="1"/>
  <c r="AI430" i="38"/>
  <c r="AQ430" i="38"/>
  <c r="AI431" i="38"/>
  <c r="AQ431" i="38"/>
  <c r="F432" i="38"/>
  <c r="J432" i="38" s="1"/>
  <c r="AI432" i="38"/>
  <c r="AQ432" i="38"/>
  <c r="AI433" i="38"/>
  <c r="AQ433" i="38"/>
  <c r="F434" i="38"/>
  <c r="AI434" i="38"/>
  <c r="AQ434" i="38"/>
  <c r="AI435" i="38"/>
  <c r="AQ435" i="38"/>
  <c r="F436" i="38"/>
  <c r="AI436" i="38"/>
  <c r="AQ436" i="38"/>
  <c r="AI437" i="38"/>
  <c r="AQ437" i="38"/>
  <c r="F438" i="38"/>
  <c r="H438" i="38" s="1"/>
  <c r="AI438" i="38"/>
  <c r="AQ438" i="38"/>
  <c r="AI439" i="38"/>
  <c r="AQ439" i="38"/>
  <c r="F440" i="38"/>
  <c r="AI440" i="38"/>
  <c r="AQ440" i="38"/>
  <c r="AI441" i="38"/>
  <c r="AQ441" i="38"/>
  <c r="F442" i="38"/>
  <c r="AI442" i="38"/>
  <c r="AQ442" i="38"/>
  <c r="AI443" i="38"/>
  <c r="AQ443" i="38"/>
  <c r="F444" i="38"/>
  <c r="H444" i="38" s="1"/>
  <c r="AI444" i="38"/>
  <c r="AQ444" i="38"/>
  <c r="AI445" i="38"/>
  <c r="AQ445" i="38"/>
  <c r="F446" i="38"/>
  <c r="AI446" i="38"/>
  <c r="AQ446" i="38"/>
  <c r="AI447" i="38"/>
  <c r="AQ447" i="38"/>
  <c r="F448" i="38"/>
  <c r="AI448" i="38"/>
  <c r="AQ448" i="38"/>
  <c r="AI449" i="38"/>
  <c r="AQ449" i="38"/>
  <c r="F450" i="38"/>
  <c r="J450" i="38" s="1"/>
  <c r="AI450" i="38"/>
  <c r="AQ450" i="38"/>
  <c r="AI451" i="38"/>
  <c r="AQ451" i="38"/>
  <c r="F452" i="38"/>
  <c r="AI452" i="38"/>
  <c r="AQ452" i="38"/>
  <c r="AI453" i="38"/>
  <c r="AQ453" i="38"/>
  <c r="F454" i="38"/>
  <c r="H454" i="38" s="1"/>
  <c r="AI454" i="38"/>
  <c r="AQ454" i="38"/>
  <c r="AI455" i="38"/>
  <c r="AQ455" i="38"/>
  <c r="F456" i="38"/>
  <c r="H456" i="38" s="1"/>
  <c r="AI456" i="38"/>
  <c r="AQ456" i="38"/>
  <c r="AI457" i="38"/>
  <c r="AQ457" i="38"/>
  <c r="F458" i="38"/>
  <c r="AI458" i="38"/>
  <c r="AQ458" i="38"/>
  <c r="F528" i="38"/>
  <c r="H528" i="38" s="1"/>
  <c r="AI528" i="38"/>
  <c r="AE529" i="38"/>
  <c r="AM529" i="38"/>
  <c r="F530" i="38"/>
  <c r="AI530" i="38"/>
  <c r="AQ530" i="38"/>
  <c r="AE531" i="38"/>
  <c r="AM531" i="38"/>
  <c r="F532" i="38"/>
  <c r="H532" i="38" s="1"/>
  <c r="AI532" i="38"/>
  <c r="AQ532" i="38"/>
  <c r="AE533" i="38"/>
  <c r="AM533" i="38"/>
  <c r="AQ533" i="38"/>
  <c r="F534" i="38"/>
  <c r="AI534" i="38"/>
  <c r="AQ534" i="38"/>
  <c r="AI535" i="38"/>
  <c r="AQ535" i="38"/>
  <c r="F536" i="38"/>
  <c r="H536" i="38" s="1"/>
  <c r="AI536" i="38"/>
  <c r="AQ536" i="38"/>
  <c r="AI537" i="38"/>
  <c r="AQ537" i="38"/>
  <c r="F538" i="38"/>
  <c r="H538" i="38" s="1"/>
  <c r="AI538" i="38"/>
  <c r="AQ538" i="38"/>
  <c r="AI539" i="38"/>
  <c r="AQ539" i="38"/>
  <c r="F540" i="38"/>
  <c r="J540" i="38" s="1"/>
  <c r="AI540" i="38"/>
  <c r="AQ540" i="38"/>
  <c r="AE454" i="38"/>
  <c r="AE456" i="38"/>
  <c r="AM456" i="38"/>
  <c r="F457" i="38"/>
  <c r="J457" i="38" s="1"/>
  <c r="AE458" i="38"/>
  <c r="AM458" i="38"/>
  <c r="AE460" i="38"/>
  <c r="AM460" i="38"/>
  <c r="F461" i="38"/>
  <c r="AE461" i="38"/>
  <c r="AM461" i="38"/>
  <c r="AE462" i="38"/>
  <c r="AM462" i="38"/>
  <c r="F463" i="38"/>
  <c r="J463" i="38" s="1"/>
  <c r="AE463" i="38"/>
  <c r="AM463" i="38"/>
  <c r="AE464" i="38"/>
  <c r="AM464" i="38"/>
  <c r="F465" i="38"/>
  <c r="AE465" i="38"/>
  <c r="AM465" i="38"/>
  <c r="AE466" i="38"/>
  <c r="AM466" i="38"/>
  <c r="AE468" i="38"/>
  <c r="AM468" i="38"/>
  <c r="F469" i="38"/>
  <c r="AE469" i="38"/>
  <c r="AM469" i="38"/>
  <c r="AE470" i="38"/>
  <c r="AM470" i="38"/>
  <c r="F471" i="38"/>
  <c r="H471" i="38" s="1"/>
  <c r="AE471" i="38"/>
  <c r="AM471" i="38"/>
  <c r="AE472" i="38"/>
  <c r="AM472" i="38"/>
  <c r="F473" i="38"/>
  <c r="AE473" i="38"/>
  <c r="AM473" i="38"/>
  <c r="AE474" i="38"/>
  <c r="AM474" i="38"/>
  <c r="F475" i="38"/>
  <c r="AE475" i="38"/>
  <c r="AM475" i="38"/>
  <c r="AE476" i="38"/>
  <c r="AM476" i="38"/>
  <c r="F477" i="38"/>
  <c r="J477" i="38" s="1"/>
  <c r="AE477" i="38"/>
  <c r="AM477" i="38"/>
  <c r="AE478" i="38"/>
  <c r="AM478" i="38"/>
  <c r="F479" i="38"/>
  <c r="AE479" i="38"/>
  <c r="AM479" i="38"/>
  <c r="AE480" i="38"/>
  <c r="AM480" i="38"/>
  <c r="F481" i="38"/>
  <c r="J481" i="38" s="1"/>
  <c r="AE481" i="38"/>
  <c r="AM481" i="38"/>
  <c r="AE482" i="38"/>
  <c r="AM482" i="38"/>
  <c r="F483" i="38"/>
  <c r="AE483" i="38"/>
  <c r="AE319" i="38"/>
  <c r="AM319" i="38"/>
  <c r="AE320" i="38"/>
  <c r="AM320" i="38"/>
  <c r="AE321" i="38"/>
  <c r="AM321" i="38"/>
  <c r="AE322" i="38"/>
  <c r="AM322" i="38"/>
  <c r="AE323" i="38"/>
  <c r="AM323" i="38"/>
  <c r="AE324" i="38"/>
  <c r="AM324" i="38"/>
  <c r="AE325" i="38"/>
  <c r="AM325" i="38"/>
  <c r="AE326" i="38"/>
  <c r="AM326" i="38"/>
  <c r="D328" i="38"/>
  <c r="K328" i="38"/>
  <c r="M328" i="38"/>
  <c r="O328" i="38"/>
  <c r="Q328" i="38"/>
  <c r="S328" i="38"/>
  <c r="U328" i="38"/>
  <c r="W328" i="38"/>
  <c r="Y328" i="38"/>
  <c r="AA328" i="38"/>
  <c r="AC328" i="38"/>
  <c r="AK328" i="38"/>
  <c r="E345" i="38"/>
  <c r="L345" i="38"/>
  <c r="N345" i="38"/>
  <c r="P345" i="38"/>
  <c r="R345" i="38"/>
  <c r="V345" i="38"/>
  <c r="X345" i="38"/>
  <c r="Z345" i="38"/>
  <c r="AE346" i="38"/>
  <c r="AD345" i="38"/>
  <c r="AM346" i="38"/>
  <c r="AL345" i="38"/>
  <c r="F347" i="38"/>
  <c r="AE347" i="38"/>
  <c r="AM347" i="38"/>
  <c r="AE348" i="38"/>
  <c r="AM348" i="38"/>
  <c r="F349" i="38"/>
  <c r="AE349" i="38"/>
  <c r="AM349" i="38"/>
  <c r="AE350" i="38"/>
  <c r="AM350" i="38"/>
  <c r="F351" i="38"/>
  <c r="AE351" i="38"/>
  <c r="AM351" i="38"/>
  <c r="AE352" i="38"/>
  <c r="AM352" i="38"/>
  <c r="F353" i="38"/>
  <c r="AE353" i="38"/>
  <c r="AM353" i="38"/>
  <c r="AE354" i="38"/>
  <c r="AM354" i="38"/>
  <c r="F355" i="38"/>
  <c r="AE355" i="38"/>
  <c r="AM355" i="38"/>
  <c r="AE356" i="38"/>
  <c r="AM356" i="38"/>
  <c r="F357" i="38"/>
  <c r="AE357" i="38"/>
  <c r="AM357" i="38"/>
  <c r="AE358" i="38"/>
  <c r="AM358" i="38"/>
  <c r="F359" i="38"/>
  <c r="AE359" i="38"/>
  <c r="AM359" i="38"/>
  <c r="AE360" i="38"/>
  <c r="AM360" i="38"/>
  <c r="F361" i="38"/>
  <c r="H361" i="38" s="1"/>
  <c r="AE361" i="38"/>
  <c r="AM361" i="38"/>
  <c r="AE362" i="38"/>
  <c r="AM362" i="38"/>
  <c r="F363" i="38"/>
  <c r="J363" i="38" s="1"/>
  <c r="AE363" i="38"/>
  <c r="AM363" i="38"/>
  <c r="AE364" i="38"/>
  <c r="AM364" i="38"/>
  <c r="F365" i="38"/>
  <c r="AE365" i="38"/>
  <c r="AM365" i="38"/>
  <c r="AM366" i="38"/>
  <c r="F367" i="38"/>
  <c r="J367" i="38" s="1"/>
  <c r="AE367" i="38"/>
  <c r="AM367" i="38"/>
  <c r="AE368" i="38"/>
  <c r="AM368" i="38"/>
  <c r="F369" i="38"/>
  <c r="H369" i="38" s="1"/>
  <c r="AE369" i="38"/>
  <c r="AM369" i="38"/>
  <c r="AE370" i="38"/>
  <c r="AM370" i="38"/>
  <c r="F371" i="38"/>
  <c r="AE371" i="38"/>
  <c r="AM371" i="38"/>
  <c r="AE372" i="38"/>
  <c r="AM372" i="38"/>
  <c r="F373" i="38"/>
  <c r="AE373" i="38"/>
  <c r="AM373" i="38"/>
  <c r="AE374" i="38"/>
  <c r="AM374" i="38"/>
  <c r="F375" i="38"/>
  <c r="AE375" i="38"/>
  <c r="AM375" i="38"/>
  <c r="AE376" i="38"/>
  <c r="AM376" i="38"/>
  <c r="F377" i="38"/>
  <c r="J377" i="38" s="1"/>
  <c r="AE377" i="38"/>
  <c r="AM377" i="38"/>
  <c r="AE378" i="38"/>
  <c r="AM378" i="38"/>
  <c r="F379" i="38"/>
  <c r="AE379" i="38"/>
  <c r="AM379" i="38"/>
  <c r="AE380" i="38"/>
  <c r="AM380" i="38"/>
  <c r="F381" i="38"/>
  <c r="J381" i="38" s="1"/>
  <c r="AE381" i="38"/>
  <c r="AM381" i="38"/>
  <c r="AE382" i="38"/>
  <c r="AM382" i="38"/>
  <c r="N389" i="38"/>
  <c r="R389" i="38"/>
  <c r="T389" i="38"/>
  <c r="V389" i="38"/>
  <c r="X389" i="38"/>
  <c r="AE390" i="38"/>
  <c r="AD389" i="38"/>
  <c r="AM390" i="38"/>
  <c r="F391" i="38"/>
  <c r="J391" i="38" s="1"/>
  <c r="M389" i="38"/>
  <c r="Q389" i="38"/>
  <c r="AE391" i="38"/>
  <c r="AM391" i="38"/>
  <c r="AE392" i="38"/>
  <c r="AM392" i="38"/>
  <c r="F393" i="38"/>
  <c r="AE393" i="38"/>
  <c r="AM393" i="38"/>
  <c r="AE394" i="38"/>
  <c r="AM394" i="38"/>
  <c r="F395" i="38"/>
  <c r="H395" i="38" s="1"/>
  <c r="AE395" i="38"/>
  <c r="AM395" i="38"/>
  <c r="AE396" i="38"/>
  <c r="AM483" i="38"/>
  <c r="AE484" i="38"/>
  <c r="AM484" i="38"/>
  <c r="AE486" i="38"/>
  <c r="AM486" i="38"/>
  <c r="F487" i="38"/>
  <c r="AE487" i="38"/>
  <c r="AM487" i="38"/>
  <c r="AE488" i="38"/>
  <c r="AM488" i="38"/>
  <c r="F490" i="38"/>
  <c r="J490" i="38" s="1"/>
  <c r="AI490" i="38"/>
  <c r="AQ490" i="38"/>
  <c r="AI491" i="38"/>
  <c r="AQ491" i="38"/>
  <c r="F492" i="38"/>
  <c r="AI492" i="38"/>
  <c r="AQ492" i="38"/>
  <c r="AI493" i="38"/>
  <c r="AQ493" i="38"/>
  <c r="F494" i="38"/>
  <c r="J494" i="38" s="1"/>
  <c r="AI494" i="38"/>
  <c r="AQ494" i="38"/>
  <c r="AI495" i="38"/>
  <c r="AQ495" i="38"/>
  <c r="F496" i="38"/>
  <c r="J496" i="38" s="1"/>
  <c r="AI496" i="38"/>
  <c r="AQ496" i="38"/>
  <c r="AI497" i="38"/>
  <c r="AQ497" i="38"/>
  <c r="F498" i="38"/>
  <c r="J498" i="38" s="1"/>
  <c r="AI498" i="38"/>
  <c r="AQ498" i="38"/>
  <c r="F501" i="38"/>
  <c r="H501" i="38" s="1"/>
  <c r="AE501" i="38"/>
  <c r="AM501" i="38"/>
  <c r="AI502" i="38"/>
  <c r="AQ502" i="38"/>
  <c r="F503" i="38"/>
  <c r="AI503" i="38"/>
  <c r="AQ503" i="38"/>
  <c r="AI504" i="38"/>
  <c r="AQ504" i="38"/>
  <c r="F505" i="38"/>
  <c r="J505" i="38" s="1"/>
  <c r="AI505" i="38"/>
  <c r="AQ505" i="38"/>
  <c r="AI506" i="38"/>
  <c r="AQ506" i="38"/>
  <c r="F507" i="38"/>
  <c r="AI507" i="38"/>
  <c r="AQ507" i="38"/>
  <c r="AI508" i="38"/>
  <c r="AQ508" i="38"/>
  <c r="AQ510" i="38"/>
  <c r="F511" i="38"/>
  <c r="AI511" i="38"/>
  <c r="AQ511" i="38"/>
  <c r="AI512" i="38"/>
  <c r="AQ512" i="38"/>
  <c r="F513" i="38"/>
  <c r="J513" i="38" s="1"/>
  <c r="AI513" i="38"/>
  <c r="AQ513" i="38"/>
  <c r="AI514" i="38"/>
  <c r="AQ514" i="38"/>
  <c r="F515" i="38"/>
  <c r="J515" i="38" s="1"/>
  <c r="AI515" i="38"/>
  <c r="AQ515" i="38"/>
  <c r="AI516" i="38"/>
  <c r="AQ516" i="38"/>
  <c r="F517" i="38"/>
  <c r="AI517" i="38"/>
  <c r="AQ517" i="38"/>
  <c r="AI518" i="38"/>
  <c r="AQ518" i="38"/>
  <c r="F519" i="38"/>
  <c r="J519" i="38" s="1"/>
  <c r="AI519" i="38"/>
  <c r="AQ519" i="38"/>
  <c r="AI520" i="38"/>
  <c r="AQ520" i="38"/>
  <c r="F521" i="38"/>
  <c r="AI521" i="38"/>
  <c r="AQ521" i="38"/>
  <c r="AI522" i="38"/>
  <c r="AQ522" i="38"/>
  <c r="F523" i="38"/>
  <c r="J523" i="38" s="1"/>
  <c r="AI523" i="38"/>
  <c r="AQ523" i="38"/>
  <c r="AE524" i="38"/>
  <c r="AI524" i="38"/>
  <c r="AQ524" i="38"/>
  <c r="F525" i="38"/>
  <c r="J525" i="38" s="1"/>
  <c r="AI525" i="38"/>
  <c r="AQ525" i="38"/>
  <c r="AE542" i="38"/>
  <c r="AM542" i="38"/>
  <c r="F543" i="38"/>
  <c r="J543" i="38" s="1"/>
  <c r="AE543" i="38"/>
  <c r="AM543" i="38"/>
  <c r="AE544" i="38"/>
  <c r="AM544" i="38"/>
  <c r="F545" i="38"/>
  <c r="AE545" i="38"/>
  <c r="AM545" i="38"/>
  <c r="AE546" i="38"/>
  <c r="AM546" i="38"/>
  <c r="F547" i="38"/>
  <c r="J547" i="38" s="1"/>
  <c r="AE547" i="38"/>
  <c r="AM547" i="38"/>
  <c r="AE548" i="38"/>
  <c r="AM548" i="38"/>
  <c r="F549" i="38"/>
  <c r="H549" i="38" s="1"/>
  <c r="AE549" i="38"/>
  <c r="AM549" i="38"/>
  <c r="AE550" i="38"/>
  <c r="AM550" i="38"/>
  <c r="AE551" i="38"/>
  <c r="AM551" i="38"/>
  <c r="AE552" i="38"/>
  <c r="AM552" i="38"/>
  <c r="F553" i="38"/>
  <c r="J553" i="38" s="1"/>
  <c r="AE553" i="38"/>
  <c r="AM553" i="38"/>
  <c r="AE554" i="38"/>
  <c r="AM554" i="38"/>
  <c r="F555" i="38"/>
  <c r="AE555" i="38"/>
  <c r="AM555" i="38"/>
  <c r="AE556" i="38"/>
  <c r="AM556" i="38"/>
  <c r="F557" i="38"/>
  <c r="J557" i="38" s="1"/>
  <c r="AE557" i="38"/>
  <c r="AM557" i="38"/>
  <c r="AE558" i="38"/>
  <c r="AM558" i="38"/>
  <c r="F559" i="38"/>
  <c r="H559" i="38" s="1"/>
  <c r="AE559" i="38"/>
  <c r="AM559" i="38"/>
  <c r="AI561" i="38"/>
  <c r="AQ561" i="38"/>
  <c r="F562" i="38"/>
  <c r="AI562" i="38"/>
  <c r="AQ562" i="38"/>
  <c r="AI563" i="38"/>
  <c r="AQ563" i="38"/>
  <c r="AI304" i="38"/>
  <c r="AQ304" i="38"/>
  <c r="AI305" i="38"/>
  <c r="AQ305" i="38"/>
  <c r="F306" i="38"/>
  <c r="H306" i="38" s="1"/>
  <c r="AI306" i="38"/>
  <c r="AQ306" i="38"/>
  <c r="AI307" i="38"/>
  <c r="AQ307" i="38"/>
  <c r="F308" i="38"/>
  <c r="H308" i="38" s="1"/>
  <c r="AI308" i="38"/>
  <c r="AQ308" i="38"/>
  <c r="AI309" i="38"/>
  <c r="AQ309" i="38"/>
  <c r="F310" i="38"/>
  <c r="AI310" i="38"/>
  <c r="AQ310" i="38"/>
  <c r="AI311" i="38"/>
  <c r="AQ311" i="38"/>
  <c r="D312" i="38"/>
  <c r="F314" i="38"/>
  <c r="H314" i="38" s="1"/>
  <c r="AI314" i="38"/>
  <c r="AQ314" i="38"/>
  <c r="AI315" i="38"/>
  <c r="AQ315" i="38"/>
  <c r="F316" i="38"/>
  <c r="AI316" i="38"/>
  <c r="AQ316" i="38"/>
  <c r="AI317" i="38"/>
  <c r="AQ317" i="38"/>
  <c r="F318" i="38"/>
  <c r="J318" i="38" s="1"/>
  <c r="AI318" i="38"/>
  <c r="AQ318" i="38"/>
  <c r="AI319" i="38"/>
  <c r="AQ319" i="38"/>
  <c r="F320" i="38"/>
  <c r="H320" i="38" s="1"/>
  <c r="AI320" i="38"/>
  <c r="AQ320" i="38"/>
  <c r="AI321" i="38"/>
  <c r="AQ321" i="38"/>
  <c r="F322" i="38"/>
  <c r="J322" i="38" s="1"/>
  <c r="AI322" i="38"/>
  <c r="AQ322" i="38"/>
  <c r="AI323" i="38"/>
  <c r="AQ323" i="38"/>
  <c r="F324" i="38"/>
  <c r="H324" i="38" s="1"/>
  <c r="AI324" i="38"/>
  <c r="AQ324" i="38"/>
  <c r="AI325" i="38"/>
  <c r="AQ325" i="38"/>
  <c r="F326" i="38"/>
  <c r="AI326" i="38"/>
  <c r="AQ326" i="38"/>
  <c r="F329" i="38"/>
  <c r="AE330" i="38"/>
  <c r="AM330" i="38"/>
  <c r="F331" i="38"/>
  <c r="H331" i="38" s="1"/>
  <c r="AE331" i="38"/>
  <c r="AM331" i="38"/>
  <c r="AE332" i="38"/>
  <c r="AM332" i="38"/>
  <c r="F333" i="38"/>
  <c r="AE333" i="38"/>
  <c r="AM333" i="38"/>
  <c r="AE334" i="38"/>
  <c r="AM334" i="38"/>
  <c r="F335" i="38"/>
  <c r="AE335" i="38"/>
  <c r="AM335" i="38"/>
  <c r="AE336" i="38"/>
  <c r="AM336" i="38"/>
  <c r="F337" i="38"/>
  <c r="AE337" i="38"/>
  <c r="AM337" i="38"/>
  <c r="AI460" i="38"/>
  <c r="AQ460" i="38"/>
  <c r="AI461" i="38"/>
  <c r="AQ461" i="38"/>
  <c r="F462" i="38"/>
  <c r="AI462" i="38"/>
  <c r="AQ462" i="38"/>
  <c r="AI463" i="38"/>
  <c r="AQ463" i="38"/>
  <c r="F464" i="38"/>
  <c r="J464" i="38" s="1"/>
  <c r="AI464" i="38"/>
  <c r="AQ464" i="38"/>
  <c r="AI465" i="38"/>
  <c r="AQ465" i="38"/>
  <c r="F466" i="38"/>
  <c r="AI466" i="38"/>
  <c r="AQ466" i="38"/>
  <c r="AI468" i="38"/>
  <c r="AQ468" i="38"/>
  <c r="AI469" i="38"/>
  <c r="AQ469" i="38"/>
  <c r="F470" i="38"/>
  <c r="H470" i="38" s="1"/>
  <c r="AI470" i="38"/>
  <c r="AQ470" i="38"/>
  <c r="AI471" i="38"/>
  <c r="AQ471" i="38"/>
  <c r="F472" i="38"/>
  <c r="AE338" i="38"/>
  <c r="AM338" i="38"/>
  <c r="F339" i="38"/>
  <c r="H339" i="38" s="1"/>
  <c r="AE339" i="38"/>
  <c r="AM339" i="38"/>
  <c r="AE340" i="38"/>
  <c r="AM340" i="38"/>
  <c r="F341" i="38"/>
  <c r="AE341" i="38"/>
  <c r="AM341" i="38"/>
  <c r="AE342" i="38"/>
  <c r="AM342" i="38"/>
  <c r="F343" i="38"/>
  <c r="J343" i="38" s="1"/>
  <c r="AE343" i="38"/>
  <c r="AM343" i="38"/>
  <c r="AE344" i="38"/>
  <c r="AM344" i="38"/>
  <c r="AI346" i="38"/>
  <c r="AQ346" i="38"/>
  <c r="AI347" i="38"/>
  <c r="AQ347" i="38"/>
  <c r="F348" i="38"/>
  <c r="J348" i="38" s="1"/>
  <c r="AI348" i="38"/>
  <c r="AQ348" i="38"/>
  <c r="AI349" i="38"/>
  <c r="AQ349" i="38"/>
  <c r="F350" i="38"/>
  <c r="AI350" i="38"/>
  <c r="AQ350" i="38"/>
  <c r="AI351" i="38"/>
  <c r="AQ351" i="38"/>
  <c r="F352" i="38"/>
  <c r="J352" i="38" s="1"/>
  <c r="AI352" i="38"/>
  <c r="AQ352" i="38"/>
  <c r="AI353" i="38"/>
  <c r="AQ353" i="38"/>
  <c r="F354" i="38"/>
  <c r="AI354" i="38"/>
  <c r="AQ354" i="38"/>
  <c r="AI355" i="38"/>
  <c r="AQ355" i="38"/>
  <c r="F356" i="38"/>
  <c r="AI356" i="38"/>
  <c r="AQ356" i="38"/>
  <c r="AI357" i="38"/>
  <c r="AQ357" i="38"/>
  <c r="F358" i="38"/>
  <c r="AI358" i="38"/>
  <c r="AQ358" i="38"/>
  <c r="AI359" i="38"/>
  <c r="AQ359" i="38"/>
  <c r="F360" i="38"/>
  <c r="J360" i="38" s="1"/>
  <c r="AI360" i="38"/>
  <c r="AQ360" i="38"/>
  <c r="AI361" i="38"/>
  <c r="AQ361" i="38"/>
  <c r="F362" i="38"/>
  <c r="AI362" i="38"/>
  <c r="AQ362" i="38"/>
  <c r="AI363" i="38"/>
  <c r="AQ363" i="38"/>
  <c r="F364" i="38"/>
  <c r="J364" i="38" s="1"/>
  <c r="AI364" i="38"/>
  <c r="AQ364" i="38"/>
  <c r="AI365" i="38"/>
  <c r="AQ365" i="38"/>
  <c r="F366" i="38"/>
  <c r="AI366" i="38"/>
  <c r="AQ366" i="38"/>
  <c r="AI367" i="38"/>
  <c r="AQ367" i="38"/>
  <c r="F368" i="38"/>
  <c r="J368" i="38" s="1"/>
  <c r="AI368" i="38"/>
  <c r="AQ368" i="38"/>
  <c r="AI369" i="38"/>
  <c r="AQ369" i="38"/>
  <c r="F370" i="38"/>
  <c r="AI370" i="38"/>
  <c r="AQ370" i="38"/>
  <c r="AI371" i="38"/>
  <c r="AQ371" i="38"/>
  <c r="F372" i="38"/>
  <c r="J372" i="38" s="1"/>
  <c r="AI372" i="38"/>
  <c r="AQ372" i="38"/>
  <c r="AI373" i="38"/>
  <c r="AQ373" i="38"/>
  <c r="F374" i="38"/>
  <c r="AI374" i="38"/>
  <c r="AQ374" i="38"/>
  <c r="AI375" i="38"/>
  <c r="AQ375" i="38"/>
  <c r="F376" i="38"/>
  <c r="J376" i="38" s="1"/>
  <c r="AI376" i="38"/>
  <c r="AQ376" i="38"/>
  <c r="AI377" i="38"/>
  <c r="AQ377" i="38"/>
  <c r="F378" i="38"/>
  <c r="J378" i="38" s="1"/>
  <c r="AI378" i="38"/>
  <c r="AQ378" i="38"/>
  <c r="AI379" i="38"/>
  <c r="AQ379" i="38"/>
  <c r="F380" i="38"/>
  <c r="AI380" i="38"/>
  <c r="AQ380" i="38"/>
  <c r="AI381" i="38"/>
  <c r="AQ381" i="38"/>
  <c r="F382" i="38"/>
  <c r="J382" i="38" s="1"/>
  <c r="AI382" i="38"/>
  <c r="AQ382" i="38"/>
  <c r="L383" i="38"/>
  <c r="N383" i="38"/>
  <c r="P383" i="38"/>
  <c r="R383" i="38"/>
  <c r="T383" i="38"/>
  <c r="V383" i="38"/>
  <c r="X383" i="38"/>
  <c r="Z383" i="38"/>
  <c r="AE384" i="38"/>
  <c r="AD383" i="38"/>
  <c r="AM384" i="38"/>
  <c r="AL383" i="38"/>
  <c r="F385" i="38"/>
  <c r="AE385" i="38"/>
  <c r="AM385" i="38"/>
  <c r="AE386" i="38"/>
  <c r="AM386" i="38"/>
  <c r="F387" i="38"/>
  <c r="J387" i="38" s="1"/>
  <c r="AE387" i="38"/>
  <c r="AM387" i="38"/>
  <c r="AE388" i="38"/>
  <c r="AM388" i="38"/>
  <c r="D389" i="38"/>
  <c r="AI390" i="38"/>
  <c r="AH389" i="38"/>
  <c r="AQ390" i="38"/>
  <c r="AP389" i="38"/>
  <c r="AI391" i="38"/>
  <c r="AQ391" i="38"/>
  <c r="F392" i="38"/>
  <c r="AI392" i="38"/>
  <c r="AQ392" i="38"/>
  <c r="AI393" i="38"/>
  <c r="AQ393" i="38"/>
  <c r="F394" i="38"/>
  <c r="H394" i="38" s="1"/>
  <c r="AI394" i="38"/>
  <c r="AQ394" i="38"/>
  <c r="AI395" i="38"/>
  <c r="AQ395" i="38"/>
  <c r="F396" i="38"/>
  <c r="J396" i="38" s="1"/>
  <c r="AI396" i="38"/>
  <c r="AQ396" i="38"/>
  <c r="K398" i="38"/>
  <c r="M398" i="38"/>
  <c r="O398" i="38"/>
  <c r="Q398" i="38"/>
  <c r="S398" i="38"/>
  <c r="U398" i="38"/>
  <c r="W398" i="38"/>
  <c r="Y398" i="38"/>
  <c r="AA398" i="38"/>
  <c r="AC398" i="38"/>
  <c r="AK398" i="38"/>
  <c r="V398" i="38"/>
  <c r="Z398" i="38"/>
  <c r="AE400" i="38"/>
  <c r="AD398" i="38"/>
  <c r="AM400" i="38"/>
  <c r="AL398" i="38"/>
  <c r="AE401" i="38"/>
  <c r="AM401" i="38"/>
  <c r="AE402" i="38"/>
  <c r="AM402" i="38"/>
  <c r="AE403" i="38"/>
  <c r="AM403" i="38"/>
  <c r="AE404" i="38"/>
  <c r="AM404" i="38"/>
  <c r="F405" i="38"/>
  <c r="AE405" i="38"/>
  <c r="AM405" i="38"/>
  <c r="AE406" i="38"/>
  <c r="AM406" i="38"/>
  <c r="F407" i="38"/>
  <c r="H407" i="38" s="1"/>
  <c r="AE407" i="38"/>
  <c r="AM407" i="38"/>
  <c r="AE408" i="38"/>
  <c r="AM408" i="38"/>
  <c r="F409" i="38"/>
  <c r="AE409" i="38"/>
  <c r="AM409" i="38"/>
  <c r="AE410" i="38"/>
  <c r="AM410" i="38"/>
  <c r="F411" i="38"/>
  <c r="AE411" i="38"/>
  <c r="AM411" i="38"/>
  <c r="AE412" i="38"/>
  <c r="AM412" i="38"/>
  <c r="F413" i="38"/>
  <c r="J413" i="38" s="1"/>
  <c r="AE413" i="38"/>
  <c r="AM413" i="38"/>
  <c r="AE414" i="38"/>
  <c r="AM414" i="38"/>
  <c r="F415" i="38"/>
  <c r="H415" i="38" s="1"/>
  <c r="AE415" i="38"/>
  <c r="AM415" i="38"/>
  <c r="AE416" i="38"/>
  <c r="AM416" i="38"/>
  <c r="F417" i="38"/>
  <c r="AE417" i="38"/>
  <c r="AM417" i="38"/>
  <c r="AE418" i="38"/>
  <c r="AM418" i="38"/>
  <c r="F419" i="38"/>
  <c r="AE419" i="38"/>
  <c r="AM419" i="38"/>
  <c r="AE420" i="38"/>
  <c r="AM420" i="38"/>
  <c r="F421" i="38"/>
  <c r="AE421" i="38"/>
  <c r="AM421" i="38"/>
  <c r="AE422" i="38"/>
  <c r="AM422" i="38"/>
  <c r="F423" i="38"/>
  <c r="H423" i="38" s="1"/>
  <c r="AE423" i="38"/>
  <c r="AM423" i="38"/>
  <c r="AE424" i="38"/>
  <c r="AM424" i="38"/>
  <c r="F425" i="38"/>
  <c r="H425" i="38" s="1"/>
  <c r="AE425" i="38"/>
  <c r="AM425" i="38"/>
  <c r="AE426" i="38"/>
  <c r="AM426" i="38"/>
  <c r="F427" i="38"/>
  <c r="H427" i="38" s="1"/>
  <c r="AE427" i="38"/>
  <c r="AM427" i="38"/>
  <c r="AE428" i="38"/>
  <c r="AM428" i="38"/>
  <c r="F429" i="38"/>
  <c r="AE429" i="38"/>
  <c r="AM429" i="38"/>
  <c r="AE430" i="38"/>
  <c r="AM430" i="38"/>
  <c r="F431" i="38"/>
  <c r="H431" i="38" s="1"/>
  <c r="AE431" i="38"/>
  <c r="AM431" i="38"/>
  <c r="AE432" i="38"/>
  <c r="AM432" i="38"/>
  <c r="F433" i="38"/>
  <c r="J433" i="38" s="1"/>
  <c r="AE433" i="38"/>
  <c r="AM433" i="38"/>
  <c r="AE434" i="38"/>
  <c r="AM434" i="38"/>
  <c r="F435" i="38"/>
  <c r="AE435" i="38"/>
  <c r="AM435" i="38"/>
  <c r="AE436" i="38"/>
  <c r="AM436" i="38"/>
  <c r="F437" i="38"/>
  <c r="AE437" i="38"/>
  <c r="AM437" i="38"/>
  <c r="AE438" i="38"/>
  <c r="AM438" i="38"/>
  <c r="F439" i="38"/>
  <c r="AE439" i="38"/>
  <c r="AM439" i="38"/>
  <c r="AE440" i="38"/>
  <c r="AM440" i="38"/>
  <c r="F441" i="38"/>
  <c r="H441" i="38" s="1"/>
  <c r="AE441" i="38"/>
  <c r="AM441" i="38"/>
  <c r="AE442" i="38"/>
  <c r="AM442" i="38"/>
  <c r="F443" i="38"/>
  <c r="H443" i="38" s="1"/>
  <c r="AE443" i="38"/>
  <c r="AM443" i="38"/>
  <c r="AE444" i="38"/>
  <c r="AM444" i="38"/>
  <c r="F445" i="38"/>
  <c r="AE445" i="38"/>
  <c r="AM445" i="38"/>
  <c r="AE446" i="38"/>
  <c r="AM446" i="38"/>
  <c r="F447" i="38"/>
  <c r="H447" i="38" s="1"/>
  <c r="AE447" i="38"/>
  <c r="AM447" i="38"/>
  <c r="AE448" i="38"/>
  <c r="AM448" i="38"/>
  <c r="F449" i="38"/>
  <c r="J449" i="38" s="1"/>
  <c r="AE449" i="38"/>
  <c r="AM449" i="38"/>
  <c r="AE450" i="38"/>
  <c r="AM450" i="38"/>
  <c r="F451" i="38"/>
  <c r="AE451" i="38"/>
  <c r="AM451" i="38"/>
  <c r="AE452" i="38"/>
  <c r="AM452" i="38"/>
  <c r="F453" i="38"/>
  <c r="H453" i="38" s="1"/>
  <c r="AE453" i="38"/>
  <c r="AM453" i="38"/>
  <c r="AM454" i="38"/>
  <c r="F455" i="38"/>
  <c r="AE455" i="38"/>
  <c r="AM455" i="38"/>
  <c r="AE457" i="38"/>
  <c r="AM457" i="38"/>
  <c r="AI472" i="38"/>
  <c r="AQ472" i="38"/>
  <c r="AI473" i="38"/>
  <c r="AQ473" i="38"/>
  <c r="F474" i="38"/>
  <c r="J474" i="38" s="1"/>
  <c r="AI474" i="38"/>
  <c r="AQ474" i="38"/>
  <c r="AI475" i="38"/>
  <c r="AQ475" i="38"/>
  <c r="F476" i="38"/>
  <c r="AI476" i="38"/>
  <c r="AQ476" i="38"/>
  <c r="AI477" i="38"/>
  <c r="AQ477" i="38"/>
  <c r="F478" i="38"/>
  <c r="J478" i="38" s="1"/>
  <c r="AI478" i="38"/>
  <c r="AQ478" i="38"/>
  <c r="AI479" i="38"/>
  <c r="AQ479" i="38"/>
  <c r="F480" i="38"/>
  <c r="AI480" i="38"/>
  <c r="AQ480" i="38"/>
  <c r="AI481" i="38"/>
  <c r="AQ481" i="38"/>
  <c r="F482" i="38"/>
  <c r="J482" i="38" s="1"/>
  <c r="AI482" i="38"/>
  <c r="AQ482" i="38"/>
  <c r="AI483" i="38"/>
  <c r="AQ483" i="38"/>
  <c r="F484" i="38"/>
  <c r="AI484" i="38"/>
  <c r="AQ484" i="38"/>
  <c r="F486" i="38"/>
  <c r="AI486" i="38"/>
  <c r="AQ486" i="38"/>
  <c r="AI487" i="38"/>
  <c r="AQ487" i="38"/>
  <c r="F488" i="38"/>
  <c r="AI488" i="38"/>
  <c r="AQ488" i="38"/>
  <c r="AF489" i="38"/>
  <c r="AN489" i="38"/>
  <c r="L489" i="38"/>
  <c r="N489" i="38"/>
  <c r="P489" i="38"/>
  <c r="R489" i="38"/>
  <c r="T489" i="38"/>
  <c r="V489" i="38"/>
  <c r="X489" i="38"/>
  <c r="Z489" i="38"/>
  <c r="AE490" i="38"/>
  <c r="AD489" i="38"/>
  <c r="AM490" i="38"/>
  <c r="F491" i="38"/>
  <c r="AE491" i="38"/>
  <c r="AM491" i="38"/>
  <c r="AE492" i="38"/>
  <c r="AM492" i="38"/>
  <c r="F493" i="38"/>
  <c r="J493" i="38" s="1"/>
  <c r="AE493" i="38"/>
  <c r="AM493" i="38"/>
  <c r="AE494" i="38"/>
  <c r="AM494" i="38"/>
  <c r="F495" i="38"/>
  <c r="J495" i="38" s="1"/>
  <c r="AE495" i="38"/>
  <c r="AM495" i="38"/>
  <c r="AE496" i="38"/>
  <c r="AM496" i="38"/>
  <c r="F497" i="38"/>
  <c r="J497" i="38" s="1"/>
  <c r="AE497" i="38"/>
  <c r="AM497" i="38"/>
  <c r="AE498" i="38"/>
  <c r="AM498" i="38"/>
  <c r="AK500" i="38"/>
  <c r="AI501" i="38"/>
  <c r="AQ501" i="38"/>
  <c r="F502" i="38"/>
  <c r="AE502" i="38"/>
  <c r="AM502" i="38"/>
  <c r="AE503" i="38"/>
  <c r="AM503" i="38"/>
  <c r="F504" i="38"/>
  <c r="AE504" i="38"/>
  <c r="AM504" i="38"/>
  <c r="AE505" i="38"/>
  <c r="AM505" i="38"/>
  <c r="F506" i="38"/>
  <c r="AE506" i="38"/>
  <c r="AM506" i="38"/>
  <c r="AE507" i="38"/>
  <c r="AM507" i="38"/>
  <c r="F508" i="38"/>
  <c r="J508" i="38" s="1"/>
  <c r="AE508" i="38"/>
  <c r="AM508" i="38"/>
  <c r="AO509" i="38"/>
  <c r="F510" i="38"/>
  <c r="AM510" i="38"/>
  <c r="AE511" i="38"/>
  <c r="AM511" i="38"/>
  <c r="F512" i="38"/>
  <c r="AE512" i="38"/>
  <c r="AM512" i="38"/>
  <c r="AE513" i="38"/>
  <c r="AM513" i="38"/>
  <c r="F514" i="38"/>
  <c r="AE514" i="38"/>
  <c r="AM514" i="38"/>
  <c r="AE515" i="38"/>
  <c r="AM515" i="38"/>
  <c r="F516" i="38"/>
  <c r="H516" i="38" s="1"/>
  <c r="AE516" i="38"/>
  <c r="AM516" i="38"/>
  <c r="AE517" i="38"/>
  <c r="AM517" i="38"/>
  <c r="F518" i="38"/>
  <c r="H518" i="38" s="1"/>
  <c r="AE518" i="38"/>
  <c r="AM518" i="38"/>
  <c r="AE519" i="38"/>
  <c r="AM519" i="38"/>
  <c r="F520" i="38"/>
  <c r="H520" i="38" s="1"/>
  <c r="AE520" i="38"/>
  <c r="AM520" i="38"/>
  <c r="AE521" i="38"/>
  <c r="AM521" i="38"/>
  <c r="F522" i="38"/>
  <c r="J522" i="38" s="1"/>
  <c r="AE522" i="38"/>
  <c r="AM522" i="38"/>
  <c r="AE523" i="38"/>
  <c r="AM523" i="38"/>
  <c r="F524" i="38"/>
  <c r="J524" i="38" s="1"/>
  <c r="AM524" i="38"/>
  <c r="AE525" i="38"/>
  <c r="AM525" i="38"/>
  <c r="D527" i="38"/>
  <c r="AE528" i="38"/>
  <c r="AM528" i="38"/>
  <c r="AE561" i="38"/>
  <c r="AM561" i="38"/>
  <c r="AE563" i="38"/>
  <c r="AM563" i="38"/>
  <c r="AQ528" i="38"/>
  <c r="F529" i="38"/>
  <c r="J529" i="38" s="1"/>
  <c r="AI529" i="38"/>
  <c r="AQ529" i="38"/>
  <c r="AE530" i="38"/>
  <c r="AM530" i="38"/>
  <c r="F531" i="38"/>
  <c r="H531" i="38" s="1"/>
  <c r="AI531" i="38"/>
  <c r="AQ531" i="38"/>
  <c r="AE532" i="38"/>
  <c r="AM532" i="38"/>
  <c r="F533" i="38"/>
  <c r="AI533" i="38"/>
  <c r="AE534" i="38"/>
  <c r="AM534" i="38"/>
  <c r="AE535" i="38"/>
  <c r="AM535" i="38"/>
  <c r="AE536" i="38"/>
  <c r="AM536" i="38"/>
  <c r="F537" i="38"/>
  <c r="H537" i="38" s="1"/>
  <c r="AE537" i="38"/>
  <c r="AM537" i="38"/>
  <c r="AE538" i="38"/>
  <c r="AM538" i="38"/>
  <c r="F539" i="38"/>
  <c r="AE539" i="38"/>
  <c r="AM539" i="38"/>
  <c r="AE540" i="38"/>
  <c r="AM540" i="38"/>
  <c r="AI542" i="38"/>
  <c r="AQ542" i="38"/>
  <c r="AI543" i="38"/>
  <c r="AQ543" i="38"/>
  <c r="F544" i="38"/>
  <c r="AI544" i="38"/>
  <c r="AQ544" i="38"/>
  <c r="AI545" i="38"/>
  <c r="AQ545" i="38"/>
  <c r="F546" i="38"/>
  <c r="AI546" i="38"/>
  <c r="AQ546" i="38"/>
  <c r="AI547" i="38"/>
  <c r="AQ547" i="38"/>
  <c r="F548" i="38"/>
  <c r="AI548" i="38"/>
  <c r="AQ548" i="38"/>
  <c r="AI549" i="38"/>
  <c r="AQ549" i="38"/>
  <c r="F550" i="38"/>
  <c r="H550" i="38" s="1"/>
  <c r="AI550" i="38"/>
  <c r="AQ550" i="38"/>
  <c r="AI551" i="38"/>
  <c r="AQ551" i="38"/>
  <c r="F552" i="38"/>
  <c r="AI552" i="38"/>
  <c r="AQ552" i="38"/>
  <c r="AI553" i="38"/>
  <c r="AQ553" i="38"/>
  <c r="F554" i="38"/>
  <c r="AI554" i="38"/>
  <c r="AQ554" i="38"/>
  <c r="AI555" i="38"/>
  <c r="AQ555" i="38"/>
  <c r="F556" i="38"/>
  <c r="AI556" i="38"/>
  <c r="AQ556" i="38"/>
  <c r="AI557" i="38"/>
  <c r="AQ557" i="38"/>
  <c r="F558" i="38"/>
  <c r="AI558" i="38"/>
  <c r="AQ558" i="38"/>
  <c r="AI559" i="38"/>
  <c r="AQ559" i="38"/>
  <c r="D560" i="38"/>
  <c r="F564" i="38"/>
  <c r="AI564" i="38"/>
  <c r="AQ564" i="38"/>
  <c r="AE565" i="38"/>
  <c r="AI565" i="38"/>
  <c r="AQ565" i="38"/>
  <c r="F63" i="38"/>
  <c r="H63" i="38" s="1"/>
  <c r="F67" i="38"/>
  <c r="H67" i="38" s="1"/>
  <c r="F90" i="38"/>
  <c r="J90" i="38" s="1"/>
  <c r="AE97" i="38"/>
  <c r="AI97" i="38"/>
  <c r="AM97" i="38"/>
  <c r="AQ97" i="38"/>
  <c r="F108" i="38"/>
  <c r="H108" i="38" s="1"/>
  <c r="AE119" i="38"/>
  <c r="AI119" i="38"/>
  <c r="AM119" i="38"/>
  <c r="AQ119" i="38"/>
  <c r="F134" i="38"/>
  <c r="H134" i="38" s="1"/>
  <c r="F150" i="38"/>
  <c r="AE165" i="38"/>
  <c r="AI165" i="38"/>
  <c r="AM165" i="38"/>
  <c r="AQ165" i="38"/>
  <c r="F192" i="38"/>
  <c r="H192" i="38" s="1"/>
  <c r="F200" i="38"/>
  <c r="J200" i="38" s="1"/>
  <c r="AE208" i="38"/>
  <c r="AB207" i="38"/>
  <c r="AM208" i="38"/>
  <c r="AJ207" i="38"/>
  <c r="AE209" i="38"/>
  <c r="AI209" i="38"/>
  <c r="AM209" i="38"/>
  <c r="AQ209" i="38"/>
  <c r="AB83" i="38"/>
  <c r="AB89" i="38"/>
  <c r="AF89" i="38"/>
  <c r="AN89" i="38"/>
  <c r="AB107" i="38"/>
  <c r="AF107" i="38"/>
  <c r="AJ107" i="38"/>
  <c r="AN107" i="38"/>
  <c r="AB133" i="38"/>
  <c r="AF133" i="38"/>
  <c r="AJ133" i="38"/>
  <c r="AN133" i="38"/>
  <c r="AB149" i="38"/>
  <c r="AF149" i="38"/>
  <c r="AJ149" i="38"/>
  <c r="AN149" i="38"/>
  <c r="AB191" i="38"/>
  <c r="AF191" i="38"/>
  <c r="AJ191" i="38"/>
  <c r="AN191" i="38"/>
  <c r="AB199" i="38"/>
  <c r="AF199" i="38"/>
  <c r="F205" i="38"/>
  <c r="H205" i="38" s="1"/>
  <c r="F208" i="38"/>
  <c r="H208" i="38" s="1"/>
  <c r="AI208" i="38"/>
  <c r="AF207" i="38"/>
  <c r="AQ208" i="38"/>
  <c r="AN207" i="38"/>
  <c r="F209" i="38"/>
  <c r="H209" i="38" s="1"/>
  <c r="F211" i="38"/>
  <c r="AE215" i="38"/>
  <c r="AI215" i="38"/>
  <c r="AM215" i="38"/>
  <c r="AQ215" i="38"/>
  <c r="F224" i="38"/>
  <c r="J224" i="38" s="1"/>
  <c r="F236" i="38"/>
  <c r="J236" i="38" s="1"/>
  <c r="F244" i="38"/>
  <c r="H244" i="38" s="1"/>
  <c r="AE261" i="38"/>
  <c r="AI261" i="38"/>
  <c r="AM261" i="38"/>
  <c r="AQ261" i="38"/>
  <c r="F268" i="38"/>
  <c r="AE313" i="38"/>
  <c r="AI313" i="38"/>
  <c r="AM313" i="38"/>
  <c r="AQ313" i="38"/>
  <c r="AB223" i="38"/>
  <c r="AF223" i="38"/>
  <c r="AJ223" i="38"/>
  <c r="AN223" i="38"/>
  <c r="AB235" i="38"/>
  <c r="AF235" i="38"/>
  <c r="AJ235" i="38"/>
  <c r="AN235" i="38"/>
  <c r="AB243" i="38"/>
  <c r="AF243" i="38"/>
  <c r="AJ243" i="38"/>
  <c r="AN243" i="38"/>
  <c r="AB267" i="38"/>
  <c r="AF267" i="38"/>
  <c r="AJ267" i="38"/>
  <c r="AN267" i="38"/>
  <c r="F321" i="38"/>
  <c r="H321" i="38" s="1"/>
  <c r="F323" i="38"/>
  <c r="H323" i="38" s="1"/>
  <c r="F325" i="38"/>
  <c r="H325" i="38" s="1"/>
  <c r="AE329" i="38"/>
  <c r="AI329" i="38"/>
  <c r="AM329" i="38"/>
  <c r="AQ329" i="38"/>
  <c r="F346" i="38"/>
  <c r="F384" i="38"/>
  <c r="J384" i="38" s="1"/>
  <c r="F390" i="38"/>
  <c r="J390" i="38" s="1"/>
  <c r="AE399" i="38"/>
  <c r="AI399" i="38"/>
  <c r="AM399" i="38"/>
  <c r="AQ399" i="38"/>
  <c r="AF345" i="38"/>
  <c r="AJ345" i="38"/>
  <c r="AN345" i="38"/>
  <c r="AB383" i="38"/>
  <c r="AF383" i="38"/>
  <c r="AJ383" i="38"/>
  <c r="AN383" i="38"/>
  <c r="AB389" i="38"/>
  <c r="AF389" i="38"/>
  <c r="AJ389" i="38"/>
  <c r="AN389" i="38"/>
  <c r="F399" i="38"/>
  <c r="J399" i="38" s="1"/>
  <c r="F401" i="38"/>
  <c r="H401" i="38" s="1"/>
  <c r="F403" i="38"/>
  <c r="F460" i="38"/>
  <c r="J460" i="38" s="1"/>
  <c r="F468" i="38"/>
  <c r="J468" i="38" s="1"/>
  <c r="D485" i="38"/>
  <c r="AB485" i="38"/>
  <c r="D489" i="38"/>
  <c r="AB489" i="38"/>
  <c r="AC500" i="38"/>
  <c r="AE510" i="38"/>
  <c r="AI510" i="38"/>
  <c r="F535" i="38"/>
  <c r="J535" i="38" s="1"/>
  <c r="F542" i="38"/>
  <c r="J542" i="38" s="1"/>
  <c r="AB541" i="38"/>
  <c r="AF541" i="38"/>
  <c r="F551" i="38"/>
  <c r="H551" i="38" s="1"/>
  <c r="Q37" i="30"/>
  <c r="M47" i="28"/>
  <c r="K27" i="21"/>
  <c r="K37" i="30"/>
  <c r="Q71" i="49"/>
  <c r="I23" i="27"/>
  <c r="M27" i="21"/>
  <c r="D5" i="10"/>
  <c r="C7" i="27"/>
  <c r="D5" i="42"/>
  <c r="C10" i="27" s="1"/>
  <c r="O82" i="24"/>
  <c r="AB28" i="38"/>
  <c r="AB64" i="38"/>
  <c r="AE64" i="38" s="1"/>
  <c r="T64" i="38"/>
  <c r="Z29" i="38"/>
  <c r="T28" i="38"/>
  <c r="AC28" i="38"/>
  <c r="BS3" i="40"/>
  <c r="BS3" i="42"/>
  <c r="BS3" i="12"/>
  <c r="BS3" i="9"/>
  <c r="BS3" i="10"/>
  <c r="BS3" i="8"/>
  <c r="BS3" i="7"/>
  <c r="BO3" i="40"/>
  <c r="BO3" i="42"/>
  <c r="BO3" i="12"/>
  <c r="BO3" i="9"/>
  <c r="BO3" i="10"/>
  <c r="BO3" i="8"/>
  <c r="BO3" i="7"/>
  <c r="BK3" i="40"/>
  <c r="BK3" i="42"/>
  <c r="BK3" i="12"/>
  <c r="BK3" i="9"/>
  <c r="BK3" i="10"/>
  <c r="BK3" i="8"/>
  <c r="BK3" i="7"/>
  <c r="BG3" i="42"/>
  <c r="BG3" i="40"/>
  <c r="BG3" i="12"/>
  <c r="BG3" i="9"/>
  <c r="BG3" i="10"/>
  <c r="BG3" i="8"/>
  <c r="BG3" i="7"/>
  <c r="BC3" i="42"/>
  <c r="BC3" i="40"/>
  <c r="BC3" i="12"/>
  <c r="BC3" i="9"/>
  <c r="BC3" i="10"/>
  <c r="BC3" i="8"/>
  <c r="BC3" i="7"/>
  <c r="AD28" i="38"/>
  <c r="BT3" i="42"/>
  <c r="BT3" i="40"/>
  <c r="BT3" i="10"/>
  <c r="BT3" i="9"/>
  <c r="BT3" i="12"/>
  <c r="BT3" i="7"/>
  <c r="BT3" i="8"/>
  <c r="BP3" i="42"/>
  <c r="BP3" i="40"/>
  <c r="BP3" i="10"/>
  <c r="BP3" i="9"/>
  <c r="BP3" i="12"/>
  <c r="BP3" i="7"/>
  <c r="BP3" i="8"/>
  <c r="BL3" i="42"/>
  <c r="BL3" i="40"/>
  <c r="BL3" i="10"/>
  <c r="BL3" i="9"/>
  <c r="BL3" i="12"/>
  <c r="BL3" i="7"/>
  <c r="BL3" i="8"/>
  <c r="BH3" i="42"/>
  <c r="BH3" i="40"/>
  <c r="BH3" i="10"/>
  <c r="BH3" i="9"/>
  <c r="BH3" i="12"/>
  <c r="BH3" i="7"/>
  <c r="BH3" i="8"/>
  <c r="BD3" i="42"/>
  <c r="BD3" i="40"/>
  <c r="BD3" i="10"/>
  <c r="BD3" i="9"/>
  <c r="BD3" i="12"/>
  <c r="BD3" i="7"/>
  <c r="BD3" i="8"/>
  <c r="AB29" i="38"/>
  <c r="AJ64" i="38"/>
  <c r="Z28" i="38"/>
  <c r="AD29" i="38"/>
  <c r="T29" i="38"/>
  <c r="I12" i="27"/>
  <c r="BQ3" i="40"/>
  <c r="BQ3" i="42"/>
  <c r="BQ3" i="12"/>
  <c r="BQ3" i="10"/>
  <c r="BQ3" i="9"/>
  <c r="BQ3" i="8"/>
  <c r="BQ3" i="7"/>
  <c r="BM3" i="40"/>
  <c r="BM3" i="42"/>
  <c r="BM3" i="12"/>
  <c r="BM3" i="10"/>
  <c r="BM3" i="9"/>
  <c r="BM3" i="8"/>
  <c r="BM3" i="7"/>
  <c r="BI3" i="42"/>
  <c r="BI3" i="40"/>
  <c r="BI3" i="12"/>
  <c r="BI3" i="10"/>
  <c r="BI3" i="9"/>
  <c r="BI3" i="8"/>
  <c r="BI3" i="7"/>
  <c r="BE3" i="42"/>
  <c r="BE3" i="40"/>
  <c r="BE3" i="12"/>
  <c r="BE3" i="10"/>
  <c r="BE3" i="9"/>
  <c r="BE3" i="8"/>
  <c r="BE3" i="7"/>
  <c r="BR3" i="42"/>
  <c r="BR3" i="40"/>
  <c r="BR3" i="10"/>
  <c r="BR3" i="9"/>
  <c r="BR3" i="12"/>
  <c r="BR3" i="7"/>
  <c r="BR3" i="8"/>
  <c r="BN3" i="42"/>
  <c r="BN3" i="40"/>
  <c r="BN3" i="10"/>
  <c r="BN3" i="9"/>
  <c r="BN3" i="12"/>
  <c r="BN3" i="7"/>
  <c r="BN3" i="8"/>
  <c r="BJ3" i="42"/>
  <c r="BJ3" i="40"/>
  <c r="BJ3" i="10"/>
  <c r="BJ3" i="9"/>
  <c r="BJ3" i="12"/>
  <c r="BJ3" i="7"/>
  <c r="BJ3" i="8"/>
  <c r="BF3" i="42"/>
  <c r="BF3" i="40"/>
  <c r="BF3" i="10"/>
  <c r="BF3" i="9"/>
  <c r="BF3" i="12"/>
  <c r="BF3" i="7"/>
  <c r="BF3" i="8"/>
  <c r="BB3" i="42"/>
  <c r="BB3" i="40"/>
  <c r="BB3" i="10"/>
  <c r="BB3" i="9"/>
  <c r="BB3" i="12"/>
  <c r="BB3" i="7"/>
  <c r="BB3" i="8"/>
  <c r="M82" i="24"/>
  <c r="D5" i="12"/>
  <c r="C8" i="27" s="1"/>
  <c r="M29" i="33"/>
  <c r="Q20" i="45"/>
  <c r="I10" i="27"/>
  <c r="P20" i="45"/>
  <c r="I8" i="27"/>
  <c r="O27" i="21"/>
  <c r="D5" i="8"/>
  <c r="C5" i="27" s="1"/>
  <c r="Q39" i="24" l="1"/>
  <c r="I82" i="24"/>
  <c r="Q47" i="28"/>
  <c r="I4" i="27" s="1"/>
  <c r="Q9" i="22"/>
  <c r="Q59" i="22" s="1"/>
  <c r="I6" i="27" s="1"/>
  <c r="K59" i="22"/>
  <c r="K82" i="24"/>
  <c r="Q42" i="24"/>
  <c r="Q45" i="24"/>
  <c r="Q43" i="24"/>
  <c r="Q40" i="24"/>
  <c r="Q82" i="24" s="1"/>
  <c r="I18" i="27" s="1"/>
  <c r="I25" i="27" s="1"/>
  <c r="Q18" i="24"/>
  <c r="P29" i="33"/>
  <c r="C57" i="27"/>
  <c r="F45" i="38"/>
  <c r="J45" i="38" s="1"/>
  <c r="AI50" i="38"/>
  <c r="AM53" i="38"/>
  <c r="F53" i="38"/>
  <c r="H53" i="38" s="1"/>
  <c r="AI52" i="38"/>
  <c r="AE40" i="38"/>
  <c r="AQ40" i="38"/>
  <c r="AM42" i="38"/>
  <c r="AQ45" i="38"/>
  <c r="AM46" i="38"/>
  <c r="W47" i="38"/>
  <c r="AE51" i="38"/>
  <c r="AE55" i="38"/>
  <c r="F56" i="38"/>
  <c r="H56" i="38" s="1"/>
  <c r="AQ34" i="38"/>
  <c r="AE37" i="38"/>
  <c r="AI37" i="38"/>
  <c r="F42" i="38"/>
  <c r="H42" i="38" s="1"/>
  <c r="D47" i="38"/>
  <c r="U47" i="38"/>
  <c r="AF47" i="38"/>
  <c r="F32" i="38"/>
  <c r="J32" i="38" s="1"/>
  <c r="F44" i="38"/>
  <c r="J44" i="38" s="1"/>
  <c r="AM30" i="38"/>
  <c r="AE32" i="38"/>
  <c r="F37" i="38"/>
  <c r="H37" i="38" s="1"/>
  <c r="AQ37" i="38"/>
  <c r="AM38" i="38"/>
  <c r="AI39" i="38"/>
  <c r="AM41" i="38"/>
  <c r="AQ41" i="38"/>
  <c r="AE44" i="38"/>
  <c r="F48" i="38"/>
  <c r="J48" i="38" s="1"/>
  <c r="R47" i="38"/>
  <c r="AE48" i="38"/>
  <c r="AQ48" i="38"/>
  <c r="S47" i="38"/>
  <c r="AQ52" i="38"/>
  <c r="F26" i="38"/>
  <c r="H26" i="38" s="1"/>
  <c r="AQ32" i="38"/>
  <c r="F36" i="38"/>
  <c r="J36" i="38" s="1"/>
  <c r="F40" i="38"/>
  <c r="H40" i="38" s="1"/>
  <c r="AQ26" i="38"/>
  <c r="AI43" i="38"/>
  <c r="AE35" i="38"/>
  <c r="AM39" i="38"/>
  <c r="AE43" i="38"/>
  <c r="C13" i="27"/>
  <c r="F29" i="38"/>
  <c r="J29" i="38" s="1"/>
  <c r="H315" i="38"/>
  <c r="F15" i="38"/>
  <c r="H15" i="38" s="1"/>
  <c r="F19" i="38"/>
  <c r="H19" i="38" s="1"/>
  <c r="F30" i="38"/>
  <c r="J30" i="38" s="1"/>
  <c r="AE33" i="38"/>
  <c r="F34" i="38"/>
  <c r="H34" i="38" s="1"/>
  <c r="F38" i="38"/>
  <c r="J38" i="38" s="1"/>
  <c r="F46" i="38"/>
  <c r="H46" i="38" s="1"/>
  <c r="F49" i="38"/>
  <c r="H49" i="38" s="1"/>
  <c r="F57" i="38"/>
  <c r="H57" i="38" s="1"/>
  <c r="J153" i="38"/>
  <c r="J203" i="38"/>
  <c r="AI29" i="38"/>
  <c r="F31" i="38"/>
  <c r="H31" i="38" s="1"/>
  <c r="AI31" i="38"/>
  <c r="AM28" i="38"/>
  <c r="F107" i="38"/>
  <c r="H107" i="38" s="1"/>
  <c r="H124" i="38"/>
  <c r="AM27" i="38"/>
  <c r="AC312" i="38"/>
  <c r="AC222" i="38" s="1"/>
  <c r="H229" i="38"/>
  <c r="J323" i="38"/>
  <c r="J161" i="38"/>
  <c r="AI25" i="38"/>
  <c r="AQ27" i="38"/>
  <c r="AI28" i="38"/>
  <c r="AQ30" i="38"/>
  <c r="AM31" i="38"/>
  <c r="AI32" i="38"/>
  <c r="AM35" i="38"/>
  <c r="AQ38" i="38"/>
  <c r="AE41" i="38"/>
  <c r="AQ42" i="38"/>
  <c r="AM43" i="38"/>
  <c r="AI44" i="38"/>
  <c r="AE45" i="38"/>
  <c r="AQ46" i="38"/>
  <c r="AM50" i="38"/>
  <c r="AI51" i="38"/>
  <c r="AE52" i="38"/>
  <c r="AQ53" i="38"/>
  <c r="AI55" i="38"/>
  <c r="AQ57" i="38"/>
  <c r="AM58" i="38"/>
  <c r="AI59" i="38"/>
  <c r="AE60" i="38"/>
  <c r="AQ61" i="38"/>
  <c r="H115" i="38"/>
  <c r="H122" i="38"/>
  <c r="U499" i="38"/>
  <c r="H64" i="38"/>
  <c r="J88" i="38"/>
  <c r="AM15" i="38"/>
  <c r="AI20" i="38"/>
  <c r="AE25" i="38"/>
  <c r="AQ29" i="38"/>
  <c r="AR129" i="38"/>
  <c r="AM26" i="38"/>
  <c r="AE27" i="38"/>
  <c r="AI27" i="38"/>
  <c r="F28" i="38"/>
  <c r="J28" i="38" s="1"/>
  <c r="AQ28" i="38"/>
  <c r="AM29" i="38"/>
  <c r="AE30" i="38"/>
  <c r="AI30" i="38"/>
  <c r="AE31" i="38"/>
  <c r="AQ31" i="38"/>
  <c r="AM32" i="38"/>
  <c r="AI33" i="38"/>
  <c r="AM33" i="38"/>
  <c r="AE34" i="38"/>
  <c r="AI34" i="38"/>
  <c r="F35" i="38"/>
  <c r="H35" i="38" s="1"/>
  <c r="AQ35" i="38"/>
  <c r="AM36" i="38"/>
  <c r="AQ36" i="38"/>
  <c r="H399" i="38"/>
  <c r="H382" i="38"/>
  <c r="J195" i="38"/>
  <c r="H200" i="38"/>
  <c r="J531" i="38"/>
  <c r="J438" i="38"/>
  <c r="H464" i="38"/>
  <c r="J444" i="38"/>
  <c r="AE248" i="38"/>
  <c r="AR248" i="38" s="1"/>
  <c r="F14" i="38"/>
  <c r="J14" i="38" s="1"/>
  <c r="S499" i="38"/>
  <c r="J339" i="38"/>
  <c r="J454" i="38"/>
  <c r="H387" i="38"/>
  <c r="H342" i="38"/>
  <c r="H336" i="38"/>
  <c r="J330" i="38"/>
  <c r="H302" i="38"/>
  <c r="H256" i="38"/>
  <c r="AM37" i="38"/>
  <c r="AE38" i="38"/>
  <c r="AI38" i="38"/>
  <c r="F39" i="38"/>
  <c r="J39" i="38" s="1"/>
  <c r="AE39" i="38"/>
  <c r="AQ39" i="38"/>
  <c r="AI41" i="38"/>
  <c r="AE42" i="38"/>
  <c r="AI42" i="38"/>
  <c r="F43" i="38"/>
  <c r="H43" i="38" s="1"/>
  <c r="AQ43" i="38"/>
  <c r="AQ44" i="38"/>
  <c r="AI45" i="38"/>
  <c r="AM45" i="38"/>
  <c r="AE46" i="38"/>
  <c r="AI46" i="38"/>
  <c r="L47" i="38"/>
  <c r="P47" i="38"/>
  <c r="X47" i="38"/>
  <c r="AG47" i="38"/>
  <c r="AM48" i="38"/>
  <c r="AI49" i="38"/>
  <c r="F50" i="38"/>
  <c r="H50" i="38" s="1"/>
  <c r="AE50" i="38"/>
  <c r="AQ51" i="38"/>
  <c r="AM52" i="38"/>
  <c r="AE53" i="38"/>
  <c r="AI53" i="38"/>
  <c r="F54" i="38"/>
  <c r="H54" i="38" s="1"/>
  <c r="AE54" i="38"/>
  <c r="AQ54" i="38"/>
  <c r="AM55" i="38"/>
  <c r="AQ55" i="38"/>
  <c r="AI56" i="38"/>
  <c r="AM56" i="38"/>
  <c r="AE57" i="38"/>
  <c r="AI57" i="38"/>
  <c r="F58" i="38"/>
  <c r="J58" i="38" s="1"/>
  <c r="AE58" i="38"/>
  <c r="AM59" i="38"/>
  <c r="AQ59" i="38"/>
  <c r="AI60" i="38"/>
  <c r="AM60" i="38"/>
  <c r="AE61" i="38"/>
  <c r="AI61" i="38"/>
  <c r="F62" i="38"/>
  <c r="J62" i="38" s="1"/>
  <c r="AE62" i="38"/>
  <c r="AQ62" i="38"/>
  <c r="AM63" i="38"/>
  <c r="AQ63" i="38"/>
  <c r="F66" i="38"/>
  <c r="H66" i="38" s="1"/>
  <c r="AE66" i="38"/>
  <c r="AQ67" i="38"/>
  <c r="AR67" i="38" s="1"/>
  <c r="AM68" i="38"/>
  <c r="AI69" i="38"/>
  <c r="AR69" i="38" s="1"/>
  <c r="F70" i="38"/>
  <c r="J70" i="38" s="1"/>
  <c r="AE70" i="38"/>
  <c r="AI73" i="38"/>
  <c r="F74" i="38"/>
  <c r="H74" i="38" s="1"/>
  <c r="AQ75" i="38"/>
  <c r="AM76" i="38"/>
  <c r="AI77" i="38"/>
  <c r="AE78" i="38"/>
  <c r="AQ79" i="38"/>
  <c r="AM80" i="38"/>
  <c r="AI81" i="38"/>
  <c r="F82" i="38"/>
  <c r="H82" i="38" s="1"/>
  <c r="AE82" i="38"/>
  <c r="M83" i="38"/>
  <c r="Q83" i="38"/>
  <c r="Y83" i="38"/>
  <c r="AI84" i="38"/>
  <c r="AN83" i="38"/>
  <c r="F85" i="38"/>
  <c r="H85" i="38" s="1"/>
  <c r="AE85" i="38"/>
  <c r="L89" i="38"/>
  <c r="P89" i="38"/>
  <c r="T89" i="38"/>
  <c r="AI91" i="38"/>
  <c r="F92" i="38"/>
  <c r="J92" i="38" s="1"/>
  <c r="AQ93" i="38"/>
  <c r="AR93" i="38" s="1"/>
  <c r="AI95" i="38"/>
  <c r="AR95" i="38" s="1"/>
  <c r="P96" i="38"/>
  <c r="AG96" i="38"/>
  <c r="AI96" i="38" s="1"/>
  <c r="AI98" i="38"/>
  <c r="AR98" i="38" s="1"/>
  <c r="AM19" i="38"/>
  <c r="AQ22" i="38"/>
  <c r="AM23" i="38"/>
  <c r="AI24" i="38"/>
  <c r="F33" i="38"/>
  <c r="H33" i="38" s="1"/>
  <c r="AQ33" i="38"/>
  <c r="AM34" i="38"/>
  <c r="AI35" i="38"/>
  <c r="AE36" i="38"/>
  <c r="F41" i="38"/>
  <c r="H41" i="38" s="1"/>
  <c r="AI36" i="38"/>
  <c r="AI40" i="38"/>
  <c r="AM40" i="38"/>
  <c r="AM44" i="38"/>
  <c r="AB47" i="38"/>
  <c r="M47" i="38"/>
  <c r="Q47" i="38"/>
  <c r="Y47" i="38"/>
  <c r="AC47" i="38"/>
  <c r="AN47" i="38"/>
  <c r="N47" i="38"/>
  <c r="V47" i="38"/>
  <c r="AO47" i="38"/>
  <c r="K47" i="38"/>
  <c r="O47" i="38"/>
  <c r="AA47" i="38"/>
  <c r="AK47" i="38"/>
  <c r="AI64" i="38"/>
  <c r="F65" i="38"/>
  <c r="J65" i="38" s="1"/>
  <c r="AE65" i="38"/>
  <c r="AQ65" i="38"/>
  <c r="AM66" i="38"/>
  <c r="AQ66" i="38"/>
  <c r="AE68" i="38"/>
  <c r="AI68" i="38"/>
  <c r="F69" i="38"/>
  <c r="J69" i="38" s="1"/>
  <c r="AM70" i="38"/>
  <c r="AQ70" i="38"/>
  <c r="AI71" i="38"/>
  <c r="AM71" i="38"/>
  <c r="AE72" i="38"/>
  <c r="AI72" i="38"/>
  <c r="F73" i="38"/>
  <c r="H73" i="38" s="1"/>
  <c r="AE73" i="38"/>
  <c r="AM74" i="38"/>
  <c r="AQ74" i="38"/>
  <c r="AI75" i="38"/>
  <c r="AR75" i="38" s="1"/>
  <c r="AE76" i="38"/>
  <c r="AI76" i="38"/>
  <c r="F77" i="38"/>
  <c r="J77" i="38" s="1"/>
  <c r="AQ77" i="38"/>
  <c r="AM78" i="38"/>
  <c r="AQ78" i="38"/>
  <c r="AI79" i="38"/>
  <c r="AM79" i="38"/>
  <c r="AI80" i="38"/>
  <c r="AR80" i="38" s="1"/>
  <c r="F81" i="38"/>
  <c r="J81" i="38" s="1"/>
  <c r="AE81" i="38"/>
  <c r="AQ81" i="38"/>
  <c r="AM82" i="38"/>
  <c r="AQ82" i="38"/>
  <c r="F84" i="38"/>
  <c r="J84" i="38" s="1"/>
  <c r="AE84" i="38"/>
  <c r="AR84" i="38" s="1"/>
  <c r="N83" i="38"/>
  <c r="R83" i="38"/>
  <c r="Z83" i="38"/>
  <c r="AM85" i="38"/>
  <c r="AO83" i="38"/>
  <c r="K83" i="38"/>
  <c r="S83" i="38"/>
  <c r="AF83" i="38"/>
  <c r="AK83" i="38"/>
  <c r="AP83" i="38"/>
  <c r="P83" i="38"/>
  <c r="X83" i="38"/>
  <c r="AE87" i="38"/>
  <c r="AG83" i="38"/>
  <c r="AL83" i="38"/>
  <c r="AQ88" i="38"/>
  <c r="AR88" i="38" s="1"/>
  <c r="AI90" i="38"/>
  <c r="AR90" i="38" s="1"/>
  <c r="D89" i="38"/>
  <c r="AC89" i="38"/>
  <c r="Z89" i="38"/>
  <c r="AD89" i="38"/>
  <c r="AJ89" i="38"/>
  <c r="AM89" i="38" s="1"/>
  <c r="AO89" i="38"/>
  <c r="AQ89" i="38" s="1"/>
  <c r="K89" i="38"/>
  <c r="W89" i="38"/>
  <c r="AD96" i="38"/>
  <c r="AE96" i="38" s="1"/>
  <c r="AP96" i="38"/>
  <c r="AQ96" i="38" s="1"/>
  <c r="J131" i="38"/>
  <c r="J292" i="38"/>
  <c r="H128" i="38"/>
  <c r="H482" i="38"/>
  <c r="H372" i="38"/>
  <c r="AB222" i="38"/>
  <c r="J144" i="38"/>
  <c r="H413" i="38"/>
  <c r="H198" i="38"/>
  <c r="H508" i="38"/>
  <c r="H196" i="38"/>
  <c r="W190" i="38"/>
  <c r="W106" i="38" s="1"/>
  <c r="J431" i="38"/>
  <c r="H450" i="38"/>
  <c r="J172" i="38"/>
  <c r="J212" i="38"/>
  <c r="H216" i="38"/>
  <c r="AK499" i="38"/>
  <c r="AR480" i="38"/>
  <c r="AH499" i="38"/>
  <c r="F96" i="38"/>
  <c r="J96" i="38" s="1"/>
  <c r="J314" i="38"/>
  <c r="H493" i="38"/>
  <c r="AR130" i="38"/>
  <c r="AE49" i="38"/>
  <c r="F312" i="38"/>
  <c r="J312" i="38" s="1"/>
  <c r="D83" i="38"/>
  <c r="AQ49" i="38"/>
  <c r="AH47" i="38"/>
  <c r="W499" i="38"/>
  <c r="F467" i="38"/>
  <c r="H467" i="38" s="1"/>
  <c r="AD83" i="38"/>
  <c r="E83" i="38"/>
  <c r="AL47" i="38"/>
  <c r="J208" i="38"/>
  <c r="H468" i="38"/>
  <c r="H535" i="38"/>
  <c r="J138" i="38"/>
  <c r="H478" i="38"/>
  <c r="H378" i="38"/>
  <c r="J344" i="38"/>
  <c r="J470" i="38"/>
  <c r="J78" i="38"/>
  <c r="J294" i="38"/>
  <c r="H543" i="38"/>
  <c r="AJ47" i="38"/>
  <c r="T47" i="38"/>
  <c r="AE223" i="38"/>
  <c r="AM149" i="38"/>
  <c r="AJ83" i="38"/>
  <c r="AE91" i="38"/>
  <c r="AI87" i="38"/>
  <c r="AQ85" i="38"/>
  <c r="AC83" i="38"/>
  <c r="AI48" i="38"/>
  <c r="AM87" i="38"/>
  <c r="AD47" i="38"/>
  <c r="E89" i="38"/>
  <c r="Z47" i="38"/>
  <c r="AQ509" i="38"/>
  <c r="J551" i="38"/>
  <c r="J320" i="38"/>
  <c r="J80" i="38"/>
  <c r="J156" i="38"/>
  <c r="H240" i="38"/>
  <c r="J273" i="38"/>
  <c r="AR555" i="38"/>
  <c r="AR293" i="38"/>
  <c r="H290" i="38"/>
  <c r="AQ86" i="38"/>
  <c r="AR86" i="38" s="1"/>
  <c r="H79" i="38"/>
  <c r="AM51" i="38"/>
  <c r="AQ50" i="38"/>
  <c r="AP47" i="38"/>
  <c r="E47" i="38"/>
  <c r="AE459" i="38"/>
  <c r="AR290" i="38"/>
  <c r="AQ14" i="38"/>
  <c r="F17" i="38"/>
  <c r="H17" i="38" s="1"/>
  <c r="AE17" i="38"/>
  <c r="F18" i="38"/>
  <c r="H18" i="38" s="1"/>
  <c r="F21" i="38"/>
  <c r="J21" i="38" s="1"/>
  <c r="F22" i="38"/>
  <c r="J22" i="38" s="1"/>
  <c r="F25" i="38"/>
  <c r="J25" i="38" s="1"/>
  <c r="AR460" i="38"/>
  <c r="J192" i="38"/>
  <c r="J209" i="38"/>
  <c r="H95" i="38"/>
  <c r="J407" i="38"/>
  <c r="J166" i="38"/>
  <c r="H523" i="38"/>
  <c r="H391" i="38"/>
  <c r="J51" i="38"/>
  <c r="J537" i="38"/>
  <c r="J549" i="38"/>
  <c r="H402" i="38"/>
  <c r="J162" i="38"/>
  <c r="H158" i="38"/>
  <c r="AR341" i="38"/>
  <c r="AR542" i="38"/>
  <c r="AR463" i="38"/>
  <c r="AR340" i="38"/>
  <c r="AR283" i="38"/>
  <c r="H252" i="38"/>
  <c r="P499" i="38"/>
  <c r="N327" i="38"/>
  <c r="U190" i="38"/>
  <c r="U106" i="38" s="1"/>
  <c r="AE366" i="38"/>
  <c r="AR366" i="38" s="1"/>
  <c r="AI16" i="38"/>
  <c r="AQ18" i="38"/>
  <c r="AE21" i="38"/>
  <c r="R499" i="38"/>
  <c r="J67" i="38"/>
  <c r="J175" i="38"/>
  <c r="J415" i="38"/>
  <c r="H174" i="38"/>
  <c r="J559" i="38"/>
  <c r="H348" i="38"/>
  <c r="AR452" i="38"/>
  <c r="M190" i="38"/>
  <c r="M106" i="38" s="1"/>
  <c r="AE267" i="38"/>
  <c r="F527" i="38"/>
  <c r="H527" i="38" s="1"/>
  <c r="AM64" i="38"/>
  <c r="H236" i="38"/>
  <c r="J108" i="38"/>
  <c r="H384" i="38"/>
  <c r="H129" i="38"/>
  <c r="J423" i="38"/>
  <c r="H495" i="38"/>
  <c r="J518" i="38"/>
  <c r="J113" i="38"/>
  <c r="J361" i="38"/>
  <c r="J306" i="38"/>
  <c r="J441" i="38"/>
  <c r="J180" i="38"/>
  <c r="H104" i="38"/>
  <c r="J456" i="38"/>
  <c r="H204" i="38"/>
  <c r="H505" i="38"/>
  <c r="J285" i="38"/>
  <c r="H364" i="38"/>
  <c r="J248" i="38"/>
  <c r="AR520" i="38"/>
  <c r="H494" i="38"/>
  <c r="AR135" i="38"/>
  <c r="AR131" i="38"/>
  <c r="AG499" i="38"/>
  <c r="AC190" i="38"/>
  <c r="AC106" i="38" s="1"/>
  <c r="K190" i="38"/>
  <c r="K106" i="38" s="1"/>
  <c r="O499" i="38"/>
  <c r="F23" i="38"/>
  <c r="J23" i="38" s="1"/>
  <c r="F27" i="38"/>
  <c r="H460" i="38"/>
  <c r="J183" i="38"/>
  <c r="H125" i="38"/>
  <c r="J75" i="38"/>
  <c r="J406" i="38"/>
  <c r="J324" i="38"/>
  <c r="H165" i="38"/>
  <c r="J205" i="38"/>
  <c r="J321" i="38"/>
  <c r="H119" i="38"/>
  <c r="J167" i="38"/>
  <c r="J447" i="38"/>
  <c r="H159" i="38"/>
  <c r="H72" i="38"/>
  <c r="H101" i="38"/>
  <c r="J255" i="38"/>
  <c r="J93" i="38"/>
  <c r="H322" i="38"/>
  <c r="H363" i="38"/>
  <c r="J140" i="38"/>
  <c r="J275" i="38"/>
  <c r="H376" i="38"/>
  <c r="AR381" i="38"/>
  <c r="AR359" i="38"/>
  <c r="Z327" i="38"/>
  <c r="AR408" i="38"/>
  <c r="AR122" i="38"/>
  <c r="AR259" i="38"/>
  <c r="AR221" i="38"/>
  <c r="AR211" i="38"/>
  <c r="F164" i="38"/>
  <c r="H164" i="38" s="1"/>
  <c r="AR162" i="38"/>
  <c r="AR151" i="38"/>
  <c r="AQ118" i="38"/>
  <c r="AA499" i="38"/>
  <c r="K499" i="38"/>
  <c r="AD397" i="38"/>
  <c r="AE260" i="38"/>
  <c r="AI118" i="38"/>
  <c r="AI509" i="38"/>
  <c r="V499" i="38"/>
  <c r="AL499" i="38"/>
  <c r="N499" i="38"/>
  <c r="AH397" i="38"/>
  <c r="F398" i="38"/>
  <c r="H398" i="38" s="1"/>
  <c r="AR310" i="38"/>
  <c r="H293" i="38"/>
  <c r="AQ107" i="38"/>
  <c r="M397" i="38"/>
  <c r="J137" i="38"/>
  <c r="AR134" i="38"/>
  <c r="F118" i="38"/>
  <c r="J118" i="38" s="1"/>
  <c r="AQ467" i="38"/>
  <c r="S190" i="38"/>
  <c r="S106" i="38" s="1"/>
  <c r="AQ560" i="38"/>
  <c r="AM560" i="38"/>
  <c r="AI199" i="38"/>
  <c r="AR323" i="38"/>
  <c r="H90" i="38"/>
  <c r="H224" i="38"/>
  <c r="J308" i="38"/>
  <c r="H522" i="38"/>
  <c r="J193" i="38"/>
  <c r="H519" i="38"/>
  <c r="H249" i="38"/>
  <c r="H245" i="38"/>
  <c r="H112" i="38"/>
  <c r="H221" i="38"/>
  <c r="H497" i="38"/>
  <c r="H311" i="38"/>
  <c r="H474" i="38"/>
  <c r="AE29" i="38"/>
  <c r="AE28" i="38"/>
  <c r="AR428" i="38"/>
  <c r="T327" i="38"/>
  <c r="H490" i="38"/>
  <c r="H381" i="38"/>
  <c r="H367" i="38"/>
  <c r="AR266" i="38"/>
  <c r="AR263" i="38"/>
  <c r="AR409" i="38"/>
  <c r="AR178" i="38"/>
  <c r="AR156" i="38"/>
  <c r="AR128" i="38"/>
  <c r="X190" i="38"/>
  <c r="X106" i="38" s="1"/>
  <c r="P190" i="38"/>
  <c r="P106" i="38" s="1"/>
  <c r="AG190" i="38"/>
  <c r="AG106" i="38" s="1"/>
  <c r="AQ149" i="38"/>
  <c r="J237" i="38"/>
  <c r="E526" i="38"/>
  <c r="F509" i="38"/>
  <c r="H509" i="38" s="1"/>
  <c r="AD327" i="38"/>
  <c r="AR197" i="38"/>
  <c r="AH526" i="38"/>
  <c r="T499" i="38"/>
  <c r="L499" i="38"/>
  <c r="H305" i="38"/>
  <c r="AR194" i="38"/>
  <c r="E190" i="38"/>
  <c r="E106" i="38" s="1"/>
  <c r="F149" i="38"/>
  <c r="J149" i="38" s="1"/>
  <c r="H492" i="38"/>
  <c r="J492" i="38"/>
  <c r="H121" i="38"/>
  <c r="H142" i="38"/>
  <c r="H68" i="38"/>
  <c r="J331" i="38"/>
  <c r="J369" i="38"/>
  <c r="J228" i="38"/>
  <c r="H168" i="38"/>
  <c r="H463" i="38"/>
  <c r="H449" i="38"/>
  <c r="H127" i="38"/>
  <c r="J443" i="38"/>
  <c r="J239" i="38"/>
  <c r="J227" i="38"/>
  <c r="H353" i="38"/>
  <c r="J353" i="38"/>
  <c r="H410" i="38"/>
  <c r="J410" i="38"/>
  <c r="H197" i="38"/>
  <c r="J197" i="38"/>
  <c r="J234" i="38"/>
  <c r="H234" i="38"/>
  <c r="J226" i="38"/>
  <c r="H226" i="38"/>
  <c r="H45" i="38"/>
  <c r="J217" i="38"/>
  <c r="H217" i="38"/>
  <c r="AR114" i="38"/>
  <c r="AM312" i="38"/>
  <c r="AK327" i="38"/>
  <c r="AG327" i="38"/>
  <c r="AQ389" i="38"/>
  <c r="H513" i="38"/>
  <c r="H210" i="38"/>
  <c r="H466" i="38"/>
  <c r="J466" i="38"/>
  <c r="AR376" i="38"/>
  <c r="AR368" i="38"/>
  <c r="AR188" i="38"/>
  <c r="AR159" i="38"/>
  <c r="AP327" i="38"/>
  <c r="AR238" i="38"/>
  <c r="Y499" i="38"/>
  <c r="N222" i="38"/>
  <c r="AR141" i="38"/>
  <c r="F389" i="38"/>
  <c r="Y190" i="38"/>
  <c r="Y106" i="38" s="1"/>
  <c r="AI267" i="38"/>
  <c r="H512" i="38"/>
  <c r="J512" i="38"/>
  <c r="J480" i="38"/>
  <c r="H480" i="38"/>
  <c r="AR403" i="38"/>
  <c r="AE398" i="38"/>
  <c r="AR384" i="38"/>
  <c r="AR551" i="38"/>
  <c r="AR525" i="38"/>
  <c r="J503" i="38"/>
  <c r="H503" i="38"/>
  <c r="J357" i="38"/>
  <c r="H357" i="38"/>
  <c r="AR430" i="38"/>
  <c r="AR427" i="38"/>
  <c r="AR291" i="38"/>
  <c r="J230" i="38"/>
  <c r="H230" i="38"/>
  <c r="J386" i="38"/>
  <c r="H386" i="38"/>
  <c r="J130" i="38"/>
  <c r="H130" i="38"/>
  <c r="AR286" i="38"/>
  <c r="H225" i="38"/>
  <c r="J225" i="38"/>
  <c r="AR147" i="38"/>
  <c r="AD499" i="38"/>
  <c r="O190" i="38"/>
  <c r="O106" i="38" s="1"/>
  <c r="H390" i="38"/>
  <c r="H343" i="38"/>
  <c r="J52" i="38"/>
  <c r="J102" i="38"/>
  <c r="J188" i="38"/>
  <c r="H103" i="38"/>
  <c r="J136" i="38"/>
  <c r="J414" i="38"/>
  <c r="H377" i="38"/>
  <c r="H232" i="38"/>
  <c r="J152" i="38"/>
  <c r="H87" i="38"/>
  <c r="J132" i="38"/>
  <c r="H477" i="38"/>
  <c r="H524" i="38"/>
  <c r="J278" i="38"/>
  <c r="J528" i="38"/>
  <c r="H110" i="38"/>
  <c r="J453" i="38"/>
  <c r="H202" i="38"/>
  <c r="H496" i="38"/>
  <c r="H553" i="38"/>
  <c r="J269" i="38"/>
  <c r="AF526" i="38"/>
  <c r="F489" i="38"/>
  <c r="H489" i="38" s="1"/>
  <c r="AR559" i="38"/>
  <c r="H539" i="38"/>
  <c r="J539" i="38"/>
  <c r="H529" i="38"/>
  <c r="AR413" i="38"/>
  <c r="AR406" i="38"/>
  <c r="AA397" i="38"/>
  <c r="S397" i="38"/>
  <c r="K397" i="38"/>
  <c r="J394" i="38"/>
  <c r="J507" i="38"/>
  <c r="H507" i="38"/>
  <c r="J501" i="38"/>
  <c r="H498" i="38"/>
  <c r="AR496" i="38"/>
  <c r="AR356" i="38"/>
  <c r="E327" i="38"/>
  <c r="F328" i="38"/>
  <c r="AR325" i="38"/>
  <c r="AR482" i="38"/>
  <c r="J479" i="38"/>
  <c r="H479" i="38"/>
  <c r="AR474" i="38"/>
  <c r="AR466" i="38"/>
  <c r="H465" i="38"/>
  <c r="J465" i="38"/>
  <c r="H534" i="38"/>
  <c r="J534" i="38"/>
  <c r="J233" i="38"/>
  <c r="H233" i="38"/>
  <c r="H99" i="38"/>
  <c r="J516" i="38"/>
  <c r="J427" i="38"/>
  <c r="H145" i="38"/>
  <c r="J545" i="38"/>
  <c r="H545" i="38"/>
  <c r="AR396" i="38"/>
  <c r="AR373" i="38"/>
  <c r="AR365" i="38"/>
  <c r="AR180" i="38"/>
  <c r="AE467" i="38"/>
  <c r="F485" i="38"/>
  <c r="J485" i="38" s="1"/>
  <c r="AR558" i="38"/>
  <c r="AR347" i="38"/>
  <c r="AR468" i="38"/>
  <c r="AR461" i="38"/>
  <c r="AR337" i="38"/>
  <c r="AR548" i="38"/>
  <c r="AR545" i="38"/>
  <c r="AR522" i="38"/>
  <c r="AR519" i="38"/>
  <c r="AR514" i="38"/>
  <c r="AR498" i="38"/>
  <c r="AR497" i="38"/>
  <c r="AR493" i="38"/>
  <c r="AR395" i="38"/>
  <c r="M327" i="38"/>
  <c r="AR380" i="38"/>
  <c r="AR374" i="38"/>
  <c r="AR369" i="38"/>
  <c r="AR354" i="38"/>
  <c r="X327" i="38"/>
  <c r="AR324" i="38"/>
  <c r="AR473" i="38"/>
  <c r="AR465" i="38"/>
  <c r="H442" i="38"/>
  <c r="J442" i="38"/>
  <c r="AR127" i="38"/>
  <c r="AR231" i="38"/>
  <c r="AR94" i="38"/>
  <c r="AR456" i="38"/>
  <c r="AR446" i="38"/>
  <c r="AR443" i="38"/>
  <c r="F214" i="38"/>
  <c r="H214" i="38" s="1"/>
  <c r="AR120" i="38"/>
  <c r="AR564" i="38"/>
  <c r="AR245" i="38"/>
  <c r="L190" i="38"/>
  <c r="L106" i="38" s="1"/>
  <c r="AH327" i="38"/>
  <c r="O327" i="38"/>
  <c r="O222" i="38"/>
  <c r="AR239" i="38"/>
  <c r="AE509" i="38"/>
  <c r="V397" i="38"/>
  <c r="AM328" i="38"/>
  <c r="AE214" i="38"/>
  <c r="AR109" i="38"/>
  <c r="AQ459" i="38"/>
  <c r="AM223" i="38"/>
  <c r="M560" i="38"/>
  <c r="L560" i="38"/>
  <c r="Y560" i="38"/>
  <c r="W560" i="38"/>
  <c r="Z527" i="38"/>
  <c r="R527" i="38"/>
  <c r="L13" i="38"/>
  <c r="P13" i="38"/>
  <c r="T13" i="38"/>
  <c r="X13" i="38"/>
  <c r="M13" i="38"/>
  <c r="Q13" i="38"/>
  <c r="U13" i="38"/>
  <c r="Y13" i="38"/>
  <c r="N13" i="38"/>
  <c r="R13" i="38"/>
  <c r="V13" i="38"/>
  <c r="AQ16" i="38"/>
  <c r="K13" i="38"/>
  <c r="O13" i="38"/>
  <c r="S13" i="38"/>
  <c r="W13" i="38"/>
  <c r="AA13" i="38"/>
  <c r="AK13" i="38"/>
  <c r="AQ17" i="38"/>
  <c r="AE18" i="38"/>
  <c r="AI18" i="38"/>
  <c r="AM18" i="38"/>
  <c r="AE19" i="38"/>
  <c r="AI19" i="38"/>
  <c r="AQ19" i="38"/>
  <c r="F20" i="38"/>
  <c r="J20" i="38" s="1"/>
  <c r="AE20" i="38"/>
  <c r="AM20" i="38"/>
  <c r="AQ20" i="38"/>
  <c r="AI21" i="38"/>
  <c r="AM21" i="38"/>
  <c r="AQ21" i="38"/>
  <c r="AE22" i="38"/>
  <c r="AI22" i="38"/>
  <c r="AM22" i="38"/>
  <c r="AE23" i="38"/>
  <c r="AI23" i="38"/>
  <c r="AQ23" i="38"/>
  <c r="F24" i="38"/>
  <c r="J24" i="38" s="1"/>
  <c r="AE24" i="38"/>
  <c r="AM24" i="38"/>
  <c r="AQ24" i="38"/>
  <c r="AM25" i="38"/>
  <c r="AQ25" i="38"/>
  <c r="AE26" i="38"/>
  <c r="AI26" i="38"/>
  <c r="O560" i="38"/>
  <c r="V527" i="38"/>
  <c r="N527" i="38"/>
  <c r="AC327" i="38"/>
  <c r="V560" i="38"/>
  <c r="J76" i="38"/>
  <c r="H525" i="38"/>
  <c r="H265" i="38"/>
  <c r="H432" i="38"/>
  <c r="AE489" i="38"/>
  <c r="J544" i="38"/>
  <c r="H544" i="38"/>
  <c r="AR523" i="38"/>
  <c r="AR521" i="38"/>
  <c r="AR518" i="38"/>
  <c r="AR503" i="38"/>
  <c r="H374" i="38"/>
  <c r="J374" i="38"/>
  <c r="AR370" i="38"/>
  <c r="AR364" i="38"/>
  <c r="J555" i="38"/>
  <c r="H555" i="38"/>
  <c r="AR488" i="38"/>
  <c r="AR462" i="38"/>
  <c r="J286" i="38"/>
  <c r="H286" i="38"/>
  <c r="AR276" i="38"/>
  <c r="AR411" i="38"/>
  <c r="H173" i="38"/>
  <c r="J173" i="38"/>
  <c r="H151" i="38"/>
  <c r="J151" i="38"/>
  <c r="H146" i="38"/>
  <c r="J146" i="38"/>
  <c r="J123" i="38"/>
  <c r="H123" i="38"/>
  <c r="AR242" i="38"/>
  <c r="AR233" i="38"/>
  <c r="J59" i="38"/>
  <c r="H59" i="38"/>
  <c r="J254" i="38"/>
  <c r="H254" i="38"/>
  <c r="AR132" i="38"/>
  <c r="H126" i="38"/>
  <c r="J126" i="38"/>
  <c r="AK526" i="38"/>
  <c r="AM500" i="38"/>
  <c r="F345" i="38"/>
  <c r="J345" i="38" s="1"/>
  <c r="H301" i="38"/>
  <c r="J301" i="38"/>
  <c r="AR299" i="38"/>
  <c r="AR288" i="38"/>
  <c r="AR140" i="38"/>
  <c r="AR138" i="38"/>
  <c r="AF397" i="38"/>
  <c r="AL327" i="38"/>
  <c r="AN499" i="38"/>
  <c r="AQ201" i="38"/>
  <c r="AN199" i="38"/>
  <c r="AQ199" i="38" s="1"/>
  <c r="J564" i="38"/>
  <c r="H564" i="38"/>
  <c r="H486" i="38"/>
  <c r="J486" i="38"/>
  <c r="J419" i="38"/>
  <c r="H419" i="38"/>
  <c r="J483" i="38"/>
  <c r="H483" i="38"/>
  <c r="H458" i="38"/>
  <c r="J458" i="38"/>
  <c r="H274" i="38"/>
  <c r="J274" i="38"/>
  <c r="J241" i="38"/>
  <c r="H241" i="38"/>
  <c r="M499" i="38"/>
  <c r="F235" i="38"/>
  <c r="H114" i="38"/>
  <c r="J114" i="38"/>
  <c r="J250" i="38"/>
  <c r="AR440" i="38"/>
  <c r="AR387" i="38"/>
  <c r="AR556" i="38"/>
  <c r="AR348" i="38"/>
  <c r="J347" i="38"/>
  <c r="H347" i="38"/>
  <c r="J440" i="38"/>
  <c r="H440" i="38"/>
  <c r="J270" i="38"/>
  <c r="H270" i="38"/>
  <c r="J154" i="38"/>
  <c r="H154" i="38"/>
  <c r="AR386" i="38"/>
  <c r="Q499" i="38"/>
  <c r="T397" i="38"/>
  <c r="AR272" i="38"/>
  <c r="AR269" i="38"/>
  <c r="K222" i="38"/>
  <c r="AQ383" i="38"/>
  <c r="J424" i="38"/>
  <c r="J281" i="38"/>
  <c r="H258" i="38"/>
  <c r="H352" i="38"/>
  <c r="AI149" i="38"/>
  <c r="H556" i="38"/>
  <c r="J556" i="38"/>
  <c r="AR543" i="38"/>
  <c r="AR540" i="38"/>
  <c r="H484" i="38"/>
  <c r="J484" i="38"/>
  <c r="AR419" i="38"/>
  <c r="J310" i="38"/>
  <c r="H310" i="38"/>
  <c r="AR113" i="38"/>
  <c r="AR110" i="38"/>
  <c r="AR255" i="38"/>
  <c r="AR247" i="38"/>
  <c r="AR234" i="38"/>
  <c r="J231" i="38"/>
  <c r="H231" i="38"/>
  <c r="H55" i="38"/>
  <c r="J55" i="38"/>
  <c r="J215" i="38"/>
  <c r="H215" i="38"/>
  <c r="H297" i="38"/>
  <c r="J297" i="38"/>
  <c r="J141" i="38"/>
  <c r="H141" i="38"/>
  <c r="AI243" i="38"/>
  <c r="Z13" i="38"/>
  <c r="AM107" i="38"/>
  <c r="AR552" i="38"/>
  <c r="AR544" i="38"/>
  <c r="J533" i="38"/>
  <c r="H533" i="38"/>
  <c r="AR512" i="38"/>
  <c r="P397" i="38"/>
  <c r="AR449" i="38"/>
  <c r="AR444" i="38"/>
  <c r="J411" i="38"/>
  <c r="H411" i="38"/>
  <c r="AR400" i="38"/>
  <c r="AR393" i="38"/>
  <c r="AR388" i="38"/>
  <c r="L327" i="38"/>
  <c r="AR378" i="38"/>
  <c r="AR377" i="38"/>
  <c r="AR375" i="38"/>
  <c r="AR363" i="38"/>
  <c r="AR358" i="38"/>
  <c r="AR321" i="38"/>
  <c r="AR314" i="38"/>
  <c r="AR311" i="38"/>
  <c r="AR308" i="38"/>
  <c r="AR534" i="38"/>
  <c r="AR344" i="38"/>
  <c r="AR228" i="38"/>
  <c r="AR224" i="38"/>
  <c r="AR217" i="38"/>
  <c r="AR210" i="38"/>
  <c r="AR146" i="38"/>
  <c r="AR121" i="38"/>
  <c r="AR258" i="38"/>
  <c r="F243" i="38"/>
  <c r="J243" i="38" s="1"/>
  <c r="AQ214" i="38"/>
  <c r="AR213" i="38"/>
  <c r="AR202" i="38"/>
  <c r="V190" i="38"/>
  <c r="V106" i="38" s="1"/>
  <c r="N190" i="38"/>
  <c r="N106" i="38" s="1"/>
  <c r="AD190" i="38"/>
  <c r="AD106" i="38" s="1"/>
  <c r="AR181" i="38"/>
  <c r="AR171" i="38"/>
  <c r="AR168" i="38"/>
  <c r="AI164" i="38"/>
  <c r="S327" i="38"/>
  <c r="AR304" i="38"/>
  <c r="AR279" i="38"/>
  <c r="AD222" i="38"/>
  <c r="AQ164" i="38"/>
  <c r="AR117" i="38"/>
  <c r="Y397" i="38"/>
  <c r="D397" i="38"/>
  <c r="AL222" i="38"/>
  <c r="AR195" i="38"/>
  <c r="AR142" i="38"/>
  <c r="AR139" i="38"/>
  <c r="AM541" i="38"/>
  <c r="W222" i="38"/>
  <c r="AE389" i="38"/>
  <c r="AN327" i="38"/>
  <c r="AL526" i="38"/>
  <c r="Q190" i="38"/>
  <c r="Q106" i="38" s="1"/>
  <c r="X560" i="38"/>
  <c r="J63" i="38"/>
  <c r="J98" i="38"/>
  <c r="H457" i="38"/>
  <c r="H481" i="38"/>
  <c r="J395" i="38"/>
  <c r="J272" i="38"/>
  <c r="AC499" i="38"/>
  <c r="AM267" i="38"/>
  <c r="AM243" i="38"/>
  <c r="AE149" i="38"/>
  <c r="AE133" i="38"/>
  <c r="AR553" i="38"/>
  <c r="AR563" i="38"/>
  <c r="AR528" i="38"/>
  <c r="AR524" i="38"/>
  <c r="AR436" i="38"/>
  <c r="AR431" i="38"/>
  <c r="AR429" i="38"/>
  <c r="AR422" i="38"/>
  <c r="F223" i="38"/>
  <c r="AR105" i="38"/>
  <c r="AM96" i="38"/>
  <c r="AQ260" i="38"/>
  <c r="Q222" i="38"/>
  <c r="AR241" i="38"/>
  <c r="AE118" i="38"/>
  <c r="AR303" i="38"/>
  <c r="U560" i="38"/>
  <c r="T560" i="38"/>
  <c r="AR539" i="38"/>
  <c r="AR561" i="38"/>
  <c r="AR478" i="38"/>
  <c r="AR475" i="38"/>
  <c r="AR472" i="38"/>
  <c r="AR455" i="38"/>
  <c r="AR433" i="38"/>
  <c r="AR385" i="38"/>
  <c r="AR357" i="38"/>
  <c r="AR351" i="38"/>
  <c r="AR315" i="38"/>
  <c r="AR309" i="38"/>
  <c r="AR307" i="38"/>
  <c r="W327" i="38"/>
  <c r="AR529" i="38"/>
  <c r="AR458" i="38"/>
  <c r="AR457" i="38"/>
  <c r="AR454" i="38"/>
  <c r="AR453" i="38"/>
  <c r="AR451" i="38"/>
  <c r="AR448" i="38"/>
  <c r="AR445" i="38"/>
  <c r="AR442" i="38"/>
  <c r="AR441" i="38"/>
  <c r="AR438" i="38"/>
  <c r="AR432" i="38"/>
  <c r="AR424" i="38"/>
  <c r="AR421" i="38"/>
  <c r="AR342" i="38"/>
  <c r="AR336" i="38"/>
  <c r="AR332" i="38"/>
  <c r="AR317" i="38"/>
  <c r="AR302" i="38"/>
  <c r="AR298" i="38"/>
  <c r="AR274" i="38"/>
  <c r="AR265" i="38"/>
  <c r="AR416" i="38"/>
  <c r="AR410" i="38"/>
  <c r="AR407" i="38"/>
  <c r="AR226" i="38"/>
  <c r="AR220" i="38"/>
  <c r="AR218" i="38"/>
  <c r="AR216" i="38"/>
  <c r="AR206" i="38"/>
  <c r="AR198" i="38"/>
  <c r="AR192" i="38"/>
  <c r="AR185" i="38"/>
  <c r="AR174" i="38"/>
  <c r="AR169" i="38"/>
  <c r="AR155" i="38"/>
  <c r="AR153" i="38"/>
  <c r="AR253" i="38"/>
  <c r="AI214" i="38"/>
  <c r="AR203" i="38"/>
  <c r="AR200" i="38"/>
  <c r="Z190" i="38"/>
  <c r="Z106" i="38" s="1"/>
  <c r="R190" i="38"/>
  <c r="R106" i="38" s="1"/>
  <c r="AI527" i="38"/>
  <c r="AM489" i="38"/>
  <c r="AE383" i="38"/>
  <c r="AM164" i="38"/>
  <c r="J434" i="38"/>
  <c r="H434" i="38"/>
  <c r="J170" i="38"/>
  <c r="H170" i="38"/>
  <c r="AR166" i="38"/>
  <c r="Q560" i="38"/>
  <c r="J276" i="38"/>
  <c r="H276" i="38"/>
  <c r="J171" i="38"/>
  <c r="H171" i="38"/>
  <c r="H266" i="38"/>
  <c r="J266" i="38"/>
  <c r="J194" i="38"/>
  <c r="H194" i="38"/>
  <c r="H143" i="38"/>
  <c r="J143" i="38"/>
  <c r="AQ541" i="38"/>
  <c r="F541" i="38"/>
  <c r="AP190" i="38"/>
  <c r="AP106" i="38" s="1"/>
  <c r="AO526" i="38"/>
  <c r="H421" i="38"/>
  <c r="J421" i="38"/>
  <c r="H405" i="38"/>
  <c r="J405" i="38"/>
  <c r="H319" i="38"/>
  <c r="J319" i="38"/>
  <c r="H179" i="38"/>
  <c r="J179" i="38"/>
  <c r="J157" i="38"/>
  <c r="H157" i="38"/>
  <c r="J563" i="38"/>
  <c r="H563" i="38"/>
  <c r="H388" i="38"/>
  <c r="J388" i="38"/>
  <c r="D499" i="38"/>
  <c r="H219" i="38"/>
  <c r="J219" i="38"/>
  <c r="J309" i="38"/>
  <c r="H309" i="38"/>
  <c r="AR301" i="38"/>
  <c r="H277" i="38"/>
  <c r="J277" i="38"/>
  <c r="X541" i="38"/>
  <c r="X526" i="38" s="1"/>
  <c r="Q541" i="38"/>
  <c r="Q526" i="38" s="1"/>
  <c r="J282" i="38"/>
  <c r="J445" i="38"/>
  <c r="H445" i="38"/>
  <c r="J439" i="38"/>
  <c r="H439" i="38"/>
  <c r="J366" i="38"/>
  <c r="H366" i="38"/>
  <c r="AR330" i="38"/>
  <c r="J521" i="38"/>
  <c r="H521" i="38"/>
  <c r="J487" i="38"/>
  <c r="H487" i="38"/>
  <c r="AR367" i="38"/>
  <c r="H351" i="38"/>
  <c r="J351" i="38"/>
  <c r="H461" i="38"/>
  <c r="J461" i="38"/>
  <c r="AR278" i="38"/>
  <c r="AR271" i="38"/>
  <c r="AR404" i="38"/>
  <c r="AR401" i="38"/>
  <c r="J206" i="38"/>
  <c r="H206" i="38"/>
  <c r="J185" i="38"/>
  <c r="H185" i="38"/>
  <c r="AR175" i="38"/>
  <c r="AR173" i="38"/>
  <c r="J117" i="38"/>
  <c r="H117" i="38"/>
  <c r="J251" i="38"/>
  <c r="H251" i="38"/>
  <c r="AR262" i="38"/>
  <c r="AR254" i="38"/>
  <c r="AH222" i="38"/>
  <c r="AI223" i="38"/>
  <c r="AR205" i="38"/>
  <c r="T190" i="38"/>
  <c r="T106" i="38" s="1"/>
  <c r="AO190" i="38"/>
  <c r="AO106" i="38" s="1"/>
  <c r="AQ191" i="38"/>
  <c r="AR182" i="38"/>
  <c r="F260" i="38"/>
  <c r="J120" i="38"/>
  <c r="H120" i="38"/>
  <c r="H289" i="38"/>
  <c r="J289" i="38"/>
  <c r="AR287" i="38"/>
  <c r="AR284" i="38"/>
  <c r="J116" i="38"/>
  <c r="H116" i="38"/>
  <c r="Y222" i="38"/>
  <c r="T222" i="38"/>
  <c r="L222" i="38"/>
  <c r="J147" i="38"/>
  <c r="H147" i="38"/>
  <c r="AR145" i="38"/>
  <c r="AR144" i="38"/>
  <c r="AI398" i="38"/>
  <c r="AE191" i="38"/>
  <c r="AE328" i="38"/>
  <c r="J155" i="38"/>
  <c r="J298" i="38"/>
  <c r="H396" i="38"/>
  <c r="J187" i="38"/>
  <c r="H109" i="38"/>
  <c r="J340" i="38"/>
  <c r="H186" i="38"/>
  <c r="H317" i="38"/>
  <c r="H416" i="38"/>
  <c r="H334" i="38"/>
  <c r="AQ345" i="38"/>
  <c r="F560" i="38"/>
  <c r="AR538" i="38"/>
  <c r="AR533" i="38"/>
  <c r="AR532" i="38"/>
  <c r="AR517" i="38"/>
  <c r="AR511" i="38"/>
  <c r="AR508" i="38"/>
  <c r="AR505" i="38"/>
  <c r="J476" i="38"/>
  <c r="H476" i="38"/>
  <c r="H429" i="38"/>
  <c r="J429" i="38"/>
  <c r="H341" i="38"/>
  <c r="J341" i="38"/>
  <c r="AR470" i="38"/>
  <c r="J329" i="38"/>
  <c r="H329" i="38"/>
  <c r="J562" i="38"/>
  <c r="H562" i="38"/>
  <c r="AR479" i="38"/>
  <c r="J148" i="38"/>
  <c r="H148" i="38"/>
  <c r="J61" i="38"/>
  <c r="H61" i="38"/>
  <c r="AR100" i="38"/>
  <c r="J60" i="38"/>
  <c r="H178" i="38"/>
  <c r="AR435" i="38"/>
  <c r="H409" i="38"/>
  <c r="J409" i="38"/>
  <c r="J335" i="38"/>
  <c r="H335" i="38"/>
  <c r="AR392" i="38"/>
  <c r="J475" i="38"/>
  <c r="H475" i="38"/>
  <c r="H280" i="38"/>
  <c r="J280" i="38"/>
  <c r="AR275" i="38"/>
  <c r="AR414" i="38"/>
  <c r="AR212" i="38"/>
  <c r="AR172" i="38"/>
  <c r="AR167" i="38"/>
  <c r="AR161" i="38"/>
  <c r="AR158" i="38"/>
  <c r="AR257" i="38"/>
  <c r="H242" i="38"/>
  <c r="J242" i="38"/>
  <c r="AQ328" i="38"/>
  <c r="H91" i="38"/>
  <c r="H318" i="38"/>
  <c r="J425" i="38"/>
  <c r="H418" i="38"/>
  <c r="AE235" i="38"/>
  <c r="H412" i="38"/>
  <c r="H540" i="38"/>
  <c r="H313" i="38"/>
  <c r="H426" i="38"/>
  <c r="AJ526" i="38"/>
  <c r="H360" i="38"/>
  <c r="H547" i="38"/>
  <c r="AR510" i="38"/>
  <c r="AM389" i="38"/>
  <c r="AM383" i="38"/>
  <c r="AR329" i="38"/>
  <c r="AQ267" i="38"/>
  <c r="AQ243" i="38"/>
  <c r="AQ235" i="38"/>
  <c r="AR313" i="38"/>
  <c r="AR261" i="38"/>
  <c r="AI207" i="38"/>
  <c r="AI133" i="38"/>
  <c r="AI89" i="38"/>
  <c r="AR209" i="38"/>
  <c r="AE207" i="38"/>
  <c r="AR119" i="38"/>
  <c r="H558" i="38"/>
  <c r="J558" i="38"/>
  <c r="AR550" i="38"/>
  <c r="AR547" i="38"/>
  <c r="H502" i="38"/>
  <c r="J502" i="38"/>
  <c r="AR494" i="38"/>
  <c r="Z397" i="38"/>
  <c r="R397" i="38"/>
  <c r="AQ489" i="38"/>
  <c r="AR484" i="38"/>
  <c r="AR483" i="38"/>
  <c r="AR477" i="38"/>
  <c r="J435" i="38"/>
  <c r="H435" i="38"/>
  <c r="H417" i="38"/>
  <c r="J417" i="38"/>
  <c r="H362" i="38"/>
  <c r="J362" i="38"/>
  <c r="AR355" i="38"/>
  <c r="AR349" i="38"/>
  <c r="AR343" i="38"/>
  <c r="AR305" i="38"/>
  <c r="Q327" i="38"/>
  <c r="P560" i="38"/>
  <c r="AE243" i="38"/>
  <c r="AI389" i="38"/>
  <c r="AM235" i="38"/>
  <c r="AE199" i="38"/>
  <c r="AB190" i="38"/>
  <c r="AB106" i="38" s="1"/>
  <c r="AR565" i="38"/>
  <c r="AR490" i="38"/>
  <c r="AI489" i="38"/>
  <c r="AR476" i="38"/>
  <c r="AR506" i="38"/>
  <c r="AR492" i="38"/>
  <c r="AR394" i="38"/>
  <c r="AR391" i="38"/>
  <c r="V327" i="38"/>
  <c r="AR382" i="38"/>
  <c r="AR379" i="38"/>
  <c r="J355" i="38"/>
  <c r="H355" i="38"/>
  <c r="Y327" i="38"/>
  <c r="H448" i="38"/>
  <c r="J448" i="38"/>
  <c r="AR439" i="38"/>
  <c r="AR425" i="38"/>
  <c r="AR423" i="38"/>
  <c r="AR420" i="38"/>
  <c r="AR339" i="38"/>
  <c r="AR334" i="38"/>
  <c r="AR333" i="38"/>
  <c r="AR331" i="38"/>
  <c r="AR294" i="38"/>
  <c r="AR417" i="38"/>
  <c r="AR415" i="38"/>
  <c r="AR412" i="38"/>
  <c r="AR402" i="38"/>
  <c r="AR250" i="38"/>
  <c r="AR236" i="38"/>
  <c r="AR562" i="38"/>
  <c r="AR230" i="38"/>
  <c r="J218" i="38"/>
  <c r="H218" i="38"/>
  <c r="AR92" i="38"/>
  <c r="F500" i="38"/>
  <c r="E499" i="38"/>
  <c r="AR296" i="38"/>
  <c r="AR285" i="38"/>
  <c r="AE164" i="38"/>
  <c r="AR112" i="38"/>
  <c r="AP499" i="38"/>
  <c r="AC397" i="38"/>
  <c r="U397" i="38"/>
  <c r="AM485" i="38"/>
  <c r="AI459" i="38"/>
  <c r="AP222" i="38"/>
  <c r="AF222" i="38"/>
  <c r="S222" i="38"/>
  <c r="AK222" i="38"/>
  <c r="M222" i="38"/>
  <c r="AR196" i="38"/>
  <c r="AR193" i="38"/>
  <c r="AM191" i="38"/>
  <c r="AR148" i="38"/>
  <c r="AM527" i="38"/>
  <c r="AM467" i="38"/>
  <c r="AE560" i="38"/>
  <c r="J244" i="38"/>
  <c r="D222" i="38"/>
  <c r="AI312" i="38"/>
  <c r="J430" i="38"/>
  <c r="J471" i="38"/>
  <c r="J536" i="38"/>
  <c r="H557" i="38"/>
  <c r="J94" i="38"/>
  <c r="AK190" i="38"/>
  <c r="AK106" i="38" s="1"/>
  <c r="H548" i="38"/>
  <c r="J548" i="38"/>
  <c r="H506" i="38"/>
  <c r="J506" i="38"/>
  <c r="AR504" i="38"/>
  <c r="AR501" i="38"/>
  <c r="AK397" i="38"/>
  <c r="J392" i="38"/>
  <c r="H392" i="38"/>
  <c r="J356" i="38"/>
  <c r="H356" i="38"/>
  <c r="J359" i="38"/>
  <c r="H359" i="38"/>
  <c r="H469" i="38"/>
  <c r="J469" i="38"/>
  <c r="J446" i="38"/>
  <c r="H446" i="38"/>
  <c r="AR426" i="38"/>
  <c r="AR316" i="38"/>
  <c r="AR187" i="38"/>
  <c r="AR179" i="38"/>
  <c r="AR163" i="38"/>
  <c r="AR160" i="38"/>
  <c r="AR157" i="38"/>
  <c r="AR152" i="38"/>
  <c r="AR137" i="38"/>
  <c r="AR125" i="38"/>
  <c r="AR123" i="38"/>
  <c r="J111" i="38"/>
  <c r="H111" i="38"/>
  <c r="AR103" i="38"/>
  <c r="AR251" i="38"/>
  <c r="AR237" i="38"/>
  <c r="AD526" i="38"/>
  <c r="X499" i="38"/>
  <c r="AO499" i="38"/>
  <c r="Z499" i="38"/>
  <c r="L397" i="38"/>
  <c r="AA327" i="38"/>
  <c r="K327" i="38"/>
  <c r="AR306" i="38"/>
  <c r="AR300" i="38"/>
  <c r="AQ207" i="38"/>
  <c r="AR549" i="38"/>
  <c r="AR450" i="38"/>
  <c r="P327" i="38"/>
  <c r="AR338" i="38"/>
  <c r="AR319" i="38"/>
  <c r="J349" i="38"/>
  <c r="H349" i="38"/>
  <c r="AR536" i="38"/>
  <c r="AR335" i="38"/>
  <c r="AR318" i="38"/>
  <c r="AR295" i="38"/>
  <c r="AR282" i="38"/>
  <c r="AR189" i="38"/>
  <c r="AR184" i="38"/>
  <c r="AR232" i="38"/>
  <c r="AR280" i="38"/>
  <c r="Z222" i="38"/>
  <c r="E222" i="38"/>
  <c r="AG222" i="38"/>
  <c r="X222" i="38"/>
  <c r="P222" i="38"/>
  <c r="AM214" i="38"/>
  <c r="AR115" i="38"/>
  <c r="AR546" i="38"/>
  <c r="AR362" i="38"/>
  <c r="AR350" i="38"/>
  <c r="U327" i="38"/>
  <c r="AR326" i="38"/>
  <c r="AR320" i="38"/>
  <c r="AR471" i="38"/>
  <c r="AR537" i="38"/>
  <c r="AR418" i="38"/>
  <c r="AR270" i="38"/>
  <c r="AR264" i="38"/>
  <c r="AR405" i="38"/>
  <c r="F207" i="38"/>
  <c r="AR186" i="38"/>
  <c r="AR183" i="38"/>
  <c r="AR176" i="38"/>
  <c r="AR170" i="38"/>
  <c r="AR154" i="38"/>
  <c r="AR136" i="38"/>
  <c r="AR126" i="38"/>
  <c r="AR111" i="38"/>
  <c r="AR104" i="38"/>
  <c r="AR249" i="38"/>
  <c r="AR227" i="38"/>
  <c r="AR102" i="38"/>
  <c r="AR99" i="38"/>
  <c r="AR204" i="38"/>
  <c r="AL190" i="38"/>
  <c r="AL106" i="38" s="1"/>
  <c r="AR150" i="38"/>
  <c r="AM133" i="38"/>
  <c r="F383" i="38"/>
  <c r="AR240" i="38"/>
  <c r="R327" i="38"/>
  <c r="AM260" i="38"/>
  <c r="AR289" i="38"/>
  <c r="AR273" i="38"/>
  <c r="AR108" i="38"/>
  <c r="R541" i="38"/>
  <c r="T541" i="38"/>
  <c r="T526" i="38" s="1"/>
  <c r="AB13" i="38"/>
  <c r="AE14" i="38"/>
  <c r="F16" i="38"/>
  <c r="E13" i="38"/>
  <c r="AJ199" i="38"/>
  <c r="AM201" i="38"/>
  <c r="K560" i="38"/>
  <c r="V541" i="38"/>
  <c r="M541" i="38"/>
  <c r="M526" i="38" s="1"/>
  <c r="Z541" i="38"/>
  <c r="AL13" i="38"/>
  <c r="AM14" i="38"/>
  <c r="AH13" i="38"/>
  <c r="AI15" i="38"/>
  <c r="AE16" i="38"/>
  <c r="AD13" i="38"/>
  <c r="AI467" i="38"/>
  <c r="AQ500" i="38"/>
  <c r="J538" i="38"/>
  <c r="AI345" i="38"/>
  <c r="AR97" i="38"/>
  <c r="D13" i="38"/>
  <c r="AN526" i="38"/>
  <c r="AQ527" i="38"/>
  <c r="AC526" i="38"/>
  <c r="AE527" i="38"/>
  <c r="AJ499" i="38"/>
  <c r="AM509" i="38"/>
  <c r="AI541" i="38"/>
  <c r="AG526" i="38"/>
  <c r="F459" i="38"/>
  <c r="E397" i="38"/>
  <c r="AQ398" i="38"/>
  <c r="AN397" i="38"/>
  <c r="AM398" i="38"/>
  <c r="AJ397" i="38"/>
  <c r="AF327" i="38"/>
  <c r="AI328" i="38"/>
  <c r="J299" i="38"/>
  <c r="H299" i="38"/>
  <c r="AR297" i="38"/>
  <c r="J283" i="38"/>
  <c r="H283" i="38"/>
  <c r="AR281" i="38"/>
  <c r="W397" i="38"/>
  <c r="P541" i="38"/>
  <c r="P526" i="38" s="1"/>
  <c r="AE541" i="38"/>
  <c r="AB526" i="38"/>
  <c r="AE485" i="38"/>
  <c r="AB397" i="38"/>
  <c r="J403" i="38"/>
  <c r="H403" i="38"/>
  <c r="AM345" i="38"/>
  <c r="AJ327" i="38"/>
  <c r="J346" i="38"/>
  <c r="H346" i="38"/>
  <c r="AQ223" i="38"/>
  <c r="AN222" i="38"/>
  <c r="H268" i="38"/>
  <c r="J268" i="38"/>
  <c r="J211" i="38"/>
  <c r="H211" i="38"/>
  <c r="AI191" i="38"/>
  <c r="AF190" i="38"/>
  <c r="AF106" i="38" s="1"/>
  <c r="AI107" i="38"/>
  <c r="J150" i="38"/>
  <c r="H150" i="38"/>
  <c r="H552" i="38"/>
  <c r="J552" i="38"/>
  <c r="H546" i="38"/>
  <c r="J546" i="38"/>
  <c r="H514" i="38"/>
  <c r="J514" i="38"/>
  <c r="J491" i="38"/>
  <c r="H491" i="38"/>
  <c r="H488" i="38"/>
  <c r="J488" i="38"/>
  <c r="H451" i="38"/>
  <c r="J451" i="38"/>
  <c r="H385" i="38"/>
  <c r="J385" i="38"/>
  <c r="J380" i="38"/>
  <c r="H380" i="38"/>
  <c r="J354" i="38"/>
  <c r="H354" i="38"/>
  <c r="J472" i="38"/>
  <c r="H472" i="38"/>
  <c r="J326" i="38"/>
  <c r="H326" i="38"/>
  <c r="J517" i="38"/>
  <c r="H517" i="38"/>
  <c r="J511" i="38"/>
  <c r="H511" i="38"/>
  <c r="AR486" i="38"/>
  <c r="J393" i="38"/>
  <c r="H393" i="38"/>
  <c r="H375" i="38"/>
  <c r="J375" i="38"/>
  <c r="AR535" i="38"/>
  <c r="J428" i="38"/>
  <c r="H428" i="38"/>
  <c r="J422" i="38"/>
  <c r="H422" i="38"/>
  <c r="J300" i="38"/>
  <c r="H300" i="38"/>
  <c r="J284" i="38"/>
  <c r="H284" i="38"/>
  <c r="J263" i="38"/>
  <c r="H263" i="38"/>
  <c r="H404" i="38"/>
  <c r="J404" i="38"/>
  <c r="J169" i="38"/>
  <c r="H169" i="38"/>
  <c r="J259" i="38"/>
  <c r="H259" i="38"/>
  <c r="J238" i="38"/>
  <c r="H238" i="38"/>
  <c r="H97" i="38"/>
  <c r="J97" i="38"/>
  <c r="AQ133" i="38"/>
  <c r="AA560" i="38"/>
  <c r="L541" i="38"/>
  <c r="L526" i="38" s="1"/>
  <c r="W541" i="38"/>
  <c r="W526" i="38" s="1"/>
  <c r="AE345" i="38"/>
  <c r="AB327" i="38"/>
  <c r="AI14" i="38"/>
  <c r="AG13" i="38"/>
  <c r="AE15" i="38"/>
  <c r="AC13" i="38"/>
  <c r="AM16" i="38"/>
  <c r="AJ13" i="38"/>
  <c r="J86" i="38"/>
  <c r="J163" i="38"/>
  <c r="J520" i="38"/>
  <c r="H368" i="38"/>
  <c r="U541" i="38"/>
  <c r="U526" i="38" s="1"/>
  <c r="O541" i="38"/>
  <c r="O526" i="38" s="1"/>
  <c r="Y541" i="38"/>
  <c r="Y526" i="38" s="1"/>
  <c r="AQ15" i="38"/>
  <c r="AN13" i="38"/>
  <c r="AO327" i="38"/>
  <c r="H253" i="38"/>
  <c r="AO13" i="38"/>
  <c r="D199" i="38"/>
  <c r="F199" i="38" s="1"/>
  <c r="F201" i="38"/>
  <c r="S560" i="38"/>
  <c r="F133" i="38"/>
  <c r="N541" i="38"/>
  <c r="AI383" i="38"/>
  <c r="AR399" i="38"/>
  <c r="AJ222" i="38"/>
  <c r="AR215" i="38"/>
  <c r="AR165" i="38"/>
  <c r="D526" i="38"/>
  <c r="AR372" i="38"/>
  <c r="H264" i="38"/>
  <c r="J264" i="38"/>
  <c r="AR246" i="38"/>
  <c r="H287" i="38"/>
  <c r="J287" i="38"/>
  <c r="AP397" i="38"/>
  <c r="Z560" i="38"/>
  <c r="K541" i="38"/>
  <c r="K526" i="38" s="1"/>
  <c r="J134" i="38"/>
  <c r="H542" i="38"/>
  <c r="AI235" i="38"/>
  <c r="J303" i="38"/>
  <c r="J262" i="38"/>
  <c r="H262" i="38"/>
  <c r="J246" i="38"/>
  <c r="H246" i="38"/>
  <c r="H213" i="38"/>
  <c r="J213" i="38"/>
  <c r="H184" i="38"/>
  <c r="J184" i="38"/>
  <c r="H176" i="38"/>
  <c r="J176" i="38"/>
  <c r="H160" i="38"/>
  <c r="J160" i="38"/>
  <c r="H100" i="38"/>
  <c r="J100" i="38"/>
  <c r="H307" i="38"/>
  <c r="J307" i="38"/>
  <c r="J291" i="38"/>
  <c r="H291" i="38"/>
  <c r="AA190" i="38"/>
  <c r="AA106" i="38" s="1"/>
  <c r="AR143" i="38"/>
  <c r="AA222" i="38"/>
  <c r="AI560" i="38"/>
  <c r="AI17" i="38"/>
  <c r="AF13" i="38"/>
  <c r="AE107" i="38"/>
  <c r="AR208" i="38"/>
  <c r="AR437" i="38"/>
  <c r="AR507" i="38"/>
  <c r="AR487" i="38"/>
  <c r="AR346" i="38"/>
  <c r="J565" i="38"/>
  <c r="H565" i="38"/>
  <c r="J220" i="38"/>
  <c r="H220" i="38"/>
  <c r="J271" i="38"/>
  <c r="H271" i="38"/>
  <c r="O397" i="38"/>
  <c r="AO222" i="38"/>
  <c r="AA541" i="38"/>
  <c r="AA526" i="38" s="1"/>
  <c r="J325" i="38"/>
  <c r="J401" i="38"/>
  <c r="H554" i="38"/>
  <c r="J554" i="38"/>
  <c r="J370" i="38"/>
  <c r="H370" i="38"/>
  <c r="J350" i="38"/>
  <c r="H350" i="38"/>
  <c r="J462" i="38"/>
  <c r="H462" i="38"/>
  <c r="H436" i="38"/>
  <c r="J436" i="38"/>
  <c r="H338" i="38"/>
  <c r="J338" i="38"/>
  <c r="H332" i="38"/>
  <c r="J332" i="38"/>
  <c r="H296" i="38"/>
  <c r="J296" i="38"/>
  <c r="J400" i="38"/>
  <c r="H400" i="38"/>
  <c r="J189" i="38"/>
  <c r="H189" i="38"/>
  <c r="J177" i="38"/>
  <c r="H177" i="38"/>
  <c r="H105" i="38"/>
  <c r="J105" i="38"/>
  <c r="H247" i="38"/>
  <c r="J247" i="38"/>
  <c r="AR244" i="38"/>
  <c r="AR229" i="38"/>
  <c r="AR225" i="38"/>
  <c r="AR219" i="38"/>
  <c r="J71" i="38"/>
  <c r="H71" i="38"/>
  <c r="AM17" i="38"/>
  <c r="AQ312" i="38"/>
  <c r="AP13" i="38"/>
  <c r="J295" i="38"/>
  <c r="H295" i="38"/>
  <c r="AR292" i="38"/>
  <c r="J279" i="38"/>
  <c r="H279" i="38"/>
  <c r="AR277" i="38"/>
  <c r="S541" i="38"/>
  <c r="S526" i="38" s="1"/>
  <c r="AR530" i="38"/>
  <c r="AR515" i="38"/>
  <c r="J504" i="38"/>
  <c r="H504" i="38"/>
  <c r="AR502" i="38"/>
  <c r="AR481" i="38"/>
  <c r="AR447" i="38"/>
  <c r="AL397" i="38"/>
  <c r="AR390" i="38"/>
  <c r="AR513" i="38"/>
  <c r="AR495" i="38"/>
  <c r="AR491" i="38"/>
  <c r="H373" i="38"/>
  <c r="J373" i="38"/>
  <c r="AR371" i="38"/>
  <c r="H365" i="38"/>
  <c r="J365" i="38"/>
  <c r="AR352" i="38"/>
  <c r="AR322" i="38"/>
  <c r="H473" i="38"/>
  <c r="J473" i="38"/>
  <c r="H304" i="38"/>
  <c r="J304" i="38"/>
  <c r="J288" i="38"/>
  <c r="H288" i="38"/>
  <c r="H408" i="38"/>
  <c r="J408" i="38"/>
  <c r="AR177" i="38"/>
  <c r="AR116" i="38"/>
  <c r="H261" i="38"/>
  <c r="J261" i="38"/>
  <c r="J257" i="38"/>
  <c r="H257" i="38"/>
  <c r="J561" i="38"/>
  <c r="H561" i="38"/>
  <c r="AR101" i="38"/>
  <c r="F191" i="38"/>
  <c r="U222" i="38"/>
  <c r="AM459" i="38"/>
  <c r="N560" i="38"/>
  <c r="AM118" i="38"/>
  <c r="J182" i="38"/>
  <c r="H515" i="38"/>
  <c r="J550" i="38"/>
  <c r="J135" i="38"/>
  <c r="J420" i="38"/>
  <c r="H433" i="38"/>
  <c r="J532" i="38"/>
  <c r="AR557" i="38"/>
  <c r="AR554" i="38"/>
  <c r="AR531" i="38"/>
  <c r="AR516" i="38"/>
  <c r="H510" i="38"/>
  <c r="J510" i="38"/>
  <c r="H455" i="38"/>
  <c r="J455" i="38"/>
  <c r="H437" i="38"/>
  <c r="J437" i="38"/>
  <c r="AR434" i="38"/>
  <c r="Q397" i="38"/>
  <c r="J358" i="38"/>
  <c r="H358" i="38"/>
  <c r="J337" i="38"/>
  <c r="H337" i="38"/>
  <c r="J316" i="38"/>
  <c r="H316" i="38"/>
  <c r="J379" i="38"/>
  <c r="H379" i="38"/>
  <c r="J371" i="38"/>
  <c r="H371" i="38"/>
  <c r="AR360" i="38"/>
  <c r="AR353" i="38"/>
  <c r="AR469" i="38"/>
  <c r="AR464" i="38"/>
  <c r="J530" i="38"/>
  <c r="H530" i="38"/>
  <c r="F267" i="38"/>
  <c r="AF499" i="38"/>
  <c r="AI500" i="38"/>
  <c r="AG397" i="38"/>
  <c r="AR124" i="38"/>
  <c r="AP526" i="38"/>
  <c r="AB499" i="38"/>
  <c r="AE500" i="38"/>
  <c r="AO397" i="38"/>
  <c r="X397" i="38"/>
  <c r="N397" i="38"/>
  <c r="AR268" i="38"/>
  <c r="R222" i="38"/>
  <c r="V222" i="38"/>
  <c r="AH190" i="38"/>
  <c r="AH106" i="38" s="1"/>
  <c r="J139" i="38"/>
  <c r="H139" i="38"/>
  <c r="AI485" i="38"/>
  <c r="R560" i="38"/>
  <c r="AM207" i="38"/>
  <c r="J333" i="38"/>
  <c r="H333" i="38"/>
  <c r="AR361" i="38"/>
  <c r="D327" i="38"/>
  <c r="H452" i="38"/>
  <c r="J452" i="38"/>
  <c r="H181" i="38"/>
  <c r="J181" i="38"/>
  <c r="AR256" i="38"/>
  <c r="AR252" i="38"/>
  <c r="AQ485" i="38"/>
  <c r="AI260" i="38"/>
  <c r="I14" i="27" l="1"/>
  <c r="I27" i="27" s="1"/>
  <c r="J53" i="38"/>
  <c r="F47" i="38"/>
  <c r="H47" i="38" s="1"/>
  <c r="J56" i="38"/>
  <c r="J37" i="38"/>
  <c r="J42" i="38"/>
  <c r="H32" i="38"/>
  <c r="U12" i="38"/>
  <c r="U566" i="38" s="1"/>
  <c r="H44" i="38"/>
  <c r="J26" i="38"/>
  <c r="J46" i="38"/>
  <c r="AE312" i="38"/>
  <c r="H48" i="38"/>
  <c r="AR37" i="38"/>
  <c r="H29" i="38"/>
  <c r="H30" i="38"/>
  <c r="AR41" i="38"/>
  <c r="H14" i="38"/>
  <c r="H84" i="38"/>
  <c r="H77" i="38"/>
  <c r="AR58" i="38"/>
  <c r="J40" i="38"/>
  <c r="J31" i="38"/>
  <c r="J54" i="38"/>
  <c r="J34" i="38"/>
  <c r="AR35" i="38"/>
  <c r="H36" i="38"/>
  <c r="J57" i="38"/>
  <c r="J15" i="38"/>
  <c r="AR71" i="38"/>
  <c r="J74" i="38"/>
  <c r="H312" i="38"/>
  <c r="J107" i="38"/>
  <c r="AR63" i="38"/>
  <c r="F327" i="38"/>
  <c r="H327" i="38" s="1"/>
  <c r="J19" i="38"/>
  <c r="AR56" i="38"/>
  <c r="AR54" i="38"/>
  <c r="J82" i="38"/>
  <c r="S12" i="38"/>
  <c r="S566" i="38" s="1"/>
  <c r="V12" i="38"/>
  <c r="J66" i="38"/>
  <c r="AR36" i="38"/>
  <c r="AR31" i="38"/>
  <c r="J18" i="38"/>
  <c r="H149" i="38"/>
  <c r="AI327" i="38"/>
  <c r="J33" i="38"/>
  <c r="J85" i="38"/>
  <c r="H38" i="38"/>
  <c r="H62" i="38"/>
  <c r="AR52" i="38"/>
  <c r="Y12" i="38"/>
  <c r="Y566" i="38" s="1"/>
  <c r="J164" i="38"/>
  <c r="H81" i="38"/>
  <c r="J50" i="38"/>
  <c r="AR91" i="38"/>
  <c r="AI83" i="38"/>
  <c r="AR77" i="38"/>
  <c r="AR34" i="38"/>
  <c r="AR53" i="38"/>
  <c r="AR27" i="38"/>
  <c r="AA12" i="38"/>
  <c r="AA566" i="38" s="1"/>
  <c r="H65" i="38"/>
  <c r="H21" i="38"/>
  <c r="J49" i="38"/>
  <c r="AE47" i="38"/>
  <c r="AR85" i="38"/>
  <c r="AI47" i="38"/>
  <c r="AP12" i="38"/>
  <c r="AP566" i="38" s="1"/>
  <c r="Z12" i="38"/>
  <c r="T12" i="38"/>
  <c r="T566" i="38" s="1"/>
  <c r="AR79" i="38"/>
  <c r="AR65" i="38"/>
  <c r="AR81" i="38"/>
  <c r="AR68" i="38"/>
  <c r="AR82" i="38"/>
  <c r="AR62" i="38"/>
  <c r="AR61" i="38"/>
  <c r="AR55" i="38"/>
  <c r="AR50" i="38"/>
  <c r="AR46" i="38"/>
  <c r="AR42" i="38"/>
  <c r="AR33" i="38"/>
  <c r="AR30" i="38"/>
  <c r="AR59" i="38"/>
  <c r="AR32" i="38"/>
  <c r="R526" i="38"/>
  <c r="J17" i="38"/>
  <c r="AR51" i="38"/>
  <c r="AR74" i="38"/>
  <c r="AR72" i="38"/>
  <c r="AR40" i="38"/>
  <c r="AR38" i="38"/>
  <c r="AR44" i="38"/>
  <c r="H485" i="38"/>
  <c r="AG12" i="38"/>
  <c r="AG566" i="38" s="1"/>
  <c r="H96" i="38"/>
  <c r="H24" i="38"/>
  <c r="H25" i="38"/>
  <c r="O12" i="38"/>
  <c r="O566" i="38" s="1"/>
  <c r="R12" i="38"/>
  <c r="Q12" i="38"/>
  <c r="Q566" i="38" s="1"/>
  <c r="H70" i="38"/>
  <c r="AR29" i="38"/>
  <c r="J41" i="38"/>
  <c r="J43" i="38"/>
  <c r="F89" i="38"/>
  <c r="J89" i="38" s="1"/>
  <c r="AE83" i="38"/>
  <c r="AM83" i="38"/>
  <c r="AM47" i="38"/>
  <c r="AE89" i="38"/>
  <c r="AR89" i="38" s="1"/>
  <c r="AR87" i="38"/>
  <c r="AR78" i="38"/>
  <c r="AR76" i="38"/>
  <c r="AR73" i="38"/>
  <c r="AR66" i="38"/>
  <c r="AQ47" i="38"/>
  <c r="AQ83" i="38"/>
  <c r="AR70" i="38"/>
  <c r="AR57" i="38"/>
  <c r="AR48" i="38"/>
  <c r="AR45" i="38"/>
  <c r="AR39" i="38"/>
  <c r="AR60" i="38"/>
  <c r="AR43" i="38"/>
  <c r="AO12" i="38"/>
  <c r="AO566" i="38" s="1"/>
  <c r="H58" i="38"/>
  <c r="J73" i="38"/>
  <c r="AK12" i="38"/>
  <c r="AK566" i="38" s="1"/>
  <c r="H69" i="38"/>
  <c r="F526" i="38"/>
  <c r="J526" i="38" s="1"/>
  <c r="AL12" i="38"/>
  <c r="AL566" i="38" s="1"/>
  <c r="H118" i="38"/>
  <c r="K12" i="38"/>
  <c r="K566" i="38" s="1"/>
  <c r="N12" i="38"/>
  <c r="M12" i="38"/>
  <c r="M566" i="38" s="1"/>
  <c r="L12" i="38"/>
  <c r="L566" i="38" s="1"/>
  <c r="J35" i="38"/>
  <c r="H92" i="38"/>
  <c r="AR28" i="38"/>
  <c r="H28" i="38"/>
  <c r="J467" i="38"/>
  <c r="AD12" i="38"/>
  <c r="AD566" i="38" s="1"/>
  <c r="P12" i="38"/>
  <c r="P566" i="38" s="1"/>
  <c r="J527" i="38"/>
  <c r="AC12" i="38"/>
  <c r="AC566" i="38" s="1"/>
  <c r="Z526" i="38"/>
  <c r="J489" i="38"/>
  <c r="J398" i="38"/>
  <c r="AR25" i="38"/>
  <c r="W12" i="38"/>
  <c r="W566" i="38" s="1"/>
  <c r="X12" i="38"/>
  <c r="X566" i="38" s="1"/>
  <c r="H39" i="38"/>
  <c r="AR64" i="38"/>
  <c r="AR243" i="38"/>
  <c r="F83" i="38"/>
  <c r="H83" i="38" s="1"/>
  <c r="AR328" i="38"/>
  <c r="AR49" i="38"/>
  <c r="H20" i="38"/>
  <c r="H23" i="38"/>
  <c r="E12" i="38"/>
  <c r="E566" i="38" s="1"/>
  <c r="F9" i="27" s="1"/>
  <c r="AR21" i="38"/>
  <c r="H22" i="38"/>
  <c r="J214" i="38"/>
  <c r="AR560" i="38"/>
  <c r="AE499" i="38"/>
  <c r="AI499" i="38"/>
  <c r="AR223" i="38"/>
  <c r="AR467" i="38"/>
  <c r="AH12" i="38"/>
  <c r="AH566" i="38" s="1"/>
  <c r="AR191" i="38"/>
  <c r="AR164" i="38"/>
  <c r="AM327" i="38"/>
  <c r="AR201" i="38"/>
  <c r="AQ499" i="38"/>
  <c r="H243" i="38"/>
  <c r="AR26" i="38"/>
  <c r="AR24" i="38"/>
  <c r="AR23" i="38"/>
  <c r="AR22" i="38"/>
  <c r="AI526" i="38"/>
  <c r="AE327" i="38"/>
  <c r="F397" i="38"/>
  <c r="H397" i="38" s="1"/>
  <c r="AR509" i="38"/>
  <c r="AR389" i="38"/>
  <c r="N526" i="38"/>
  <c r="AM499" i="38"/>
  <c r="J509" i="38"/>
  <c r="AR96" i="38"/>
  <c r="AE222" i="38"/>
  <c r="AR149" i="38"/>
  <c r="AR489" i="38"/>
  <c r="AR20" i="38"/>
  <c r="AR19" i="38"/>
  <c r="AR18" i="38"/>
  <c r="J27" i="38"/>
  <c r="H27" i="38"/>
  <c r="AR459" i="38"/>
  <c r="AR312" i="38"/>
  <c r="H345" i="38"/>
  <c r="AM222" i="38"/>
  <c r="V526" i="38"/>
  <c r="AR267" i="38"/>
  <c r="H389" i="38"/>
  <c r="J389" i="38"/>
  <c r="AE526" i="38"/>
  <c r="AR133" i="38"/>
  <c r="H328" i="38"/>
  <c r="J328" i="38"/>
  <c r="AR260" i="38"/>
  <c r="AR207" i="38"/>
  <c r="AR118" i="38"/>
  <c r="AR107" i="38"/>
  <c r="AQ327" i="38"/>
  <c r="AR541" i="38"/>
  <c r="AM526" i="38"/>
  <c r="D190" i="38"/>
  <c r="F190" i="38" s="1"/>
  <c r="J190" i="38" s="1"/>
  <c r="AN190" i="38"/>
  <c r="AN106" i="38" s="1"/>
  <c r="AQ106" i="38" s="1"/>
  <c r="AE397" i="38"/>
  <c r="J223" i="38"/>
  <c r="H223" i="38"/>
  <c r="AR235" i="38"/>
  <c r="AR214" i="38"/>
  <c r="H235" i="38"/>
  <c r="J235" i="38"/>
  <c r="AI397" i="38"/>
  <c r="AR383" i="38"/>
  <c r="AR345" i="38"/>
  <c r="AE190" i="38"/>
  <c r="AR17" i="38"/>
  <c r="H560" i="38"/>
  <c r="J560" i="38"/>
  <c r="H207" i="38"/>
  <c r="J207" i="38"/>
  <c r="J260" i="38"/>
  <c r="H260" i="38"/>
  <c r="F499" i="38"/>
  <c r="AR500" i="38"/>
  <c r="F222" i="38"/>
  <c r="AI222" i="38"/>
  <c r="J500" i="38"/>
  <c r="H500" i="38"/>
  <c r="AR527" i="38"/>
  <c r="J383" i="38"/>
  <c r="H383" i="38"/>
  <c r="J191" i="38"/>
  <c r="H191" i="38"/>
  <c r="AI13" i="38"/>
  <c r="AF12" i="38"/>
  <c r="H201" i="38"/>
  <c r="J201" i="38"/>
  <c r="AR485" i="38"/>
  <c r="AR398" i="38"/>
  <c r="J459" i="38"/>
  <c r="H459" i="38"/>
  <c r="AQ526" i="38"/>
  <c r="AB12" i="38"/>
  <c r="AE13" i="38"/>
  <c r="J133" i="38"/>
  <c r="H133" i="38"/>
  <c r="H199" i="38"/>
  <c r="J199" i="38"/>
  <c r="AJ12" i="38"/>
  <c r="AM13" i="38"/>
  <c r="AR15" i="38"/>
  <c r="AI190" i="38"/>
  <c r="AQ397" i="38"/>
  <c r="D12" i="38"/>
  <c r="F13" i="38"/>
  <c r="AR16" i="38"/>
  <c r="AJ190" i="38"/>
  <c r="AM199" i="38"/>
  <c r="AR199" i="38" s="1"/>
  <c r="J267" i="38"/>
  <c r="H267" i="38"/>
  <c r="AE106" i="38"/>
  <c r="AN12" i="38"/>
  <c r="AQ13" i="38"/>
  <c r="J541" i="38"/>
  <c r="H541" i="38"/>
  <c r="AI106" i="38"/>
  <c r="AQ222" i="38"/>
  <c r="AM397" i="38"/>
  <c r="H16" i="38"/>
  <c r="J16" i="38"/>
  <c r="AR14" i="38"/>
  <c r="J327" i="38" l="1"/>
  <c r="Z566" i="38"/>
  <c r="J47" i="38"/>
  <c r="V566" i="38"/>
  <c r="N566" i="38"/>
  <c r="R566" i="38"/>
  <c r="H526" i="38"/>
  <c r="H89" i="38"/>
  <c r="AR499" i="38"/>
  <c r="AR83" i="38"/>
  <c r="AR47" i="38"/>
  <c r="J397" i="38"/>
  <c r="AR327" i="38"/>
  <c r="H190" i="38"/>
  <c r="J83" i="38"/>
  <c r="AQ190" i="38"/>
  <c r="AR397" i="38"/>
  <c r="AR222" i="38"/>
  <c r="AR526" i="38"/>
  <c r="D106" i="38"/>
  <c r="F106" i="38" s="1"/>
  <c r="J106" i="38" s="1"/>
  <c r="J499" i="38"/>
  <c r="H499" i="38"/>
  <c r="H222" i="38"/>
  <c r="J222" i="38"/>
  <c r="AM12" i="38"/>
  <c r="AJ106" i="38"/>
  <c r="AM106" i="38" s="1"/>
  <c r="AR106" i="38" s="1"/>
  <c r="AM190" i="38"/>
  <c r="AR13" i="38"/>
  <c r="AE12" i="38"/>
  <c r="AB566" i="38"/>
  <c r="AE566" i="38" s="1"/>
  <c r="AN566" i="38"/>
  <c r="AQ566" i="38" s="1"/>
  <c r="AQ12" i="38"/>
  <c r="H13" i="38"/>
  <c r="J13" i="38"/>
  <c r="AI12" i="38"/>
  <c r="AF566" i="38"/>
  <c r="AI566" i="38" s="1"/>
  <c r="F12" i="38"/>
  <c r="H106" i="38" l="1"/>
  <c r="D566" i="38"/>
  <c r="D569" i="38" s="1"/>
  <c r="AR190" i="38"/>
  <c r="AJ566" i="38"/>
  <c r="AM566" i="38" s="1"/>
  <c r="AR566" i="38" s="1"/>
  <c r="F11" i="27" s="1"/>
  <c r="J12" i="38"/>
  <c r="H12" i="38"/>
  <c r="AR12" i="38"/>
  <c r="F566" i="38" l="1"/>
  <c r="F10" i="27" s="1"/>
  <c r="F8" i="27"/>
  <c r="J566" i="38" l="1"/>
  <c r="H566" i="38"/>
</calcChain>
</file>

<file path=xl/sharedStrings.xml><?xml version="1.0" encoding="utf-8"?>
<sst xmlns="http://schemas.openxmlformats.org/spreadsheetml/2006/main" count="15512" uniqueCount="3210">
  <si>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</si>
  <si>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</si>
  <si>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</si>
  <si>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</si>
  <si>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</si>
  <si>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</si>
  <si>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</si>
  <si>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</si>
  <si>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</si>
  <si>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</si>
  <si>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</si>
  <si>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</si>
  <si>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</si>
  <si>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</si>
  <si>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</si>
  <si>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</si>
  <si>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</si>
  <si>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</si>
  <si>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</si>
  <si>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</si>
  <si>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</si>
  <si>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</si>
  <si>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</si>
  <si>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</si>
  <si>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</si>
  <si>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</si>
  <si>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</si>
  <si>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</si>
  <si>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</si>
  <si>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</si>
  <si>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</si>
  <si>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</si>
  <si>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</si>
  <si>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</si>
  <si>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</si>
  <si>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</si>
  <si>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</si>
  <si>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</si>
  <si>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</si>
  <si>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</si>
  <si>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</si>
  <si>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</si>
  <si>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</si>
  <si>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</si>
  <si>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</si>
  <si>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</si>
  <si>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</si>
  <si>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</si>
  <si>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</si>
  <si>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</si>
  <si>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</si>
  <si>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</si>
  <si>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</si>
  <si>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</si>
  <si>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</si>
  <si>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</si>
  <si>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</si>
  <si>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</si>
  <si>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</si>
  <si>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</si>
  <si>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</si>
  <si>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</si>
  <si>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</si>
  <si>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</si>
  <si>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</si>
  <si>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</si>
  <si>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</si>
  <si>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</si>
  <si>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</si>
  <si>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</si>
  <si>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</si>
  <si>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</si>
  <si>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</si>
  <si>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</si>
  <si>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</si>
  <si>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</si>
  <si>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</si>
  <si>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</si>
  <si>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</si>
  <si>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</si>
  <si>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</si>
  <si>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</si>
  <si>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</si>
  <si>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</si>
  <si>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</si>
  <si>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</si>
  <si>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</si>
  <si>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</si>
  <si>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</si>
  <si>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</si>
  <si>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</si>
  <si>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</si>
  <si>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</si>
  <si>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</si>
  <si>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</si>
  <si>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</si>
  <si>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</si>
  <si>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</si>
  <si>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</si>
  <si>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</si>
  <si>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</si>
  <si>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</si>
  <si>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</si>
  <si>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</si>
  <si>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</si>
  <si>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</si>
  <si>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</si>
  <si>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</si>
  <si>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</si>
  <si>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</si>
  <si>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</si>
  <si>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</si>
  <si>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</si>
  <si>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</si>
  <si>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</si>
  <si>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</si>
  <si>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</si>
  <si>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</si>
  <si>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</si>
  <si>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</si>
  <si>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</si>
  <si>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</si>
  <si>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</si>
  <si>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</si>
  <si>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</si>
  <si>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</si>
  <si>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</si>
  <si>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</si>
  <si>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</si>
  <si>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</si>
  <si>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</si>
  <si>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</si>
  <si>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</si>
  <si>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</si>
  <si>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</si>
  <si>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</si>
  <si>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</si>
  <si>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</si>
  <si>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</si>
  <si>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</si>
  <si>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</si>
  <si>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</si>
  <si>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</si>
  <si>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</si>
  <si>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</si>
  <si>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</si>
  <si>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</si>
  <si>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</si>
  <si>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</si>
  <si>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</si>
  <si>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</si>
  <si>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</si>
  <si>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</si>
  <si>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</si>
  <si>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</si>
  <si>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</si>
  <si>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</si>
  <si>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</si>
  <si>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</si>
  <si>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</si>
  <si>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</si>
  <si>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</si>
  <si>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</si>
  <si>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</si>
  <si>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</si>
  <si>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</si>
  <si>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</si>
  <si>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</si>
  <si>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</si>
  <si>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</si>
  <si>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</si>
  <si>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</si>
  <si>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</si>
  <si>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</si>
  <si>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</si>
  <si>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</si>
  <si>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</si>
  <si>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</si>
  <si>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</si>
  <si>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</si>
  <si>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</si>
  <si>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</si>
  <si>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</si>
  <si>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</si>
  <si>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</si>
  <si>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</si>
  <si>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</si>
  <si>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</si>
  <si>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</si>
  <si>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</si>
  <si>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</si>
  <si>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</si>
  <si>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</si>
  <si>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</si>
  <si>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</si>
  <si>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</si>
  <si>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</si>
  <si>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</si>
  <si>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</si>
  <si>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</si>
  <si>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</si>
  <si>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</si>
  <si>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</si>
  <si>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</si>
  <si>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</si>
  <si>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</si>
  <si>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</si>
  <si>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</si>
  <si>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</si>
  <si>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</si>
  <si>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</si>
  <si>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</si>
  <si>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</si>
  <si>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</si>
  <si>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</si>
  <si>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</si>
  <si>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</si>
  <si>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</si>
  <si>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</si>
  <si>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</si>
  <si>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</si>
  <si>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</si>
  <si>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</si>
  <si>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</si>
  <si>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</si>
  <si>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</si>
  <si>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</si>
  <si>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</si>
  <si>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</si>
  <si>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</si>
  <si>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</si>
  <si>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</si>
  <si>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</si>
  <si>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</si>
  <si>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</si>
  <si>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</si>
  <si>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</si>
  <si>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</si>
  <si>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</si>
  <si>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</si>
  <si>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</si>
  <si>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</si>
  <si>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</si>
  <si>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</si>
  <si>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</si>
  <si>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</si>
  <si>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</si>
  <si>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</si>
  <si>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</si>
  <si>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</si>
  <si>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</si>
  <si>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</si>
  <si>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</si>
  <si>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</si>
  <si>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</si>
  <si>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</si>
  <si>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</si>
  <si>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</si>
  <si>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</si>
  <si>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</si>
  <si>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</si>
  <si>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</si>
  <si>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</si>
  <si>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</si>
  <si>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</si>
  <si>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</si>
  <si>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</si>
  <si>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</si>
  <si>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</si>
  <si>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</si>
  <si>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</si>
  <si>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</si>
  <si>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</si>
  <si>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</si>
  <si>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</si>
  <si>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</si>
  <si>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</si>
  <si>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</si>
  <si>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</si>
  <si>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</si>
  <si>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</si>
  <si>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</si>
  <si>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</si>
  <si>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</si>
  <si>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</si>
  <si>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</si>
  <si>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</si>
  <si>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</si>
  <si>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</si>
  <si>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</si>
  <si>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</si>
  <si>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</si>
  <si>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</si>
  <si>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</si>
  <si>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</si>
  <si>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</si>
  <si>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</si>
  <si>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</si>
  <si>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</si>
  <si>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</si>
  <si>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</si>
  <si>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</si>
  <si>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</si>
  <si>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</si>
  <si>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</si>
  <si>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</si>
  <si>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</si>
  <si>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</si>
  <si>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</si>
  <si>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</si>
  <si>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</si>
  <si>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</si>
  <si>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</si>
  <si>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</si>
  <si>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</si>
  <si>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</si>
  <si>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</si>
  <si>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</si>
  <si>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</si>
  <si>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</si>
  <si>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</si>
  <si>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</si>
  <si>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</si>
  <si>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</si>
  <si>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</si>
  <si>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</si>
  <si>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</si>
  <si>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</si>
  <si>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</si>
  <si>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</si>
  <si>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</si>
  <si>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</si>
  <si>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</si>
  <si>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</si>
  <si>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</si>
  <si>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</si>
  <si>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</si>
  <si>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</si>
  <si>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</si>
  <si>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</si>
  <si>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</si>
  <si>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</si>
  <si>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</si>
  <si>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</si>
  <si>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</si>
  <si>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</si>
  <si>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</si>
  <si>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</si>
  <si>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</si>
  <si>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</si>
  <si>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</si>
  <si>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</si>
  <si>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</si>
  <si>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</si>
  <si>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</si>
  <si>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</si>
  <si>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</si>
  <si>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</si>
  <si>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</si>
  <si>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</si>
  <si>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</si>
  <si>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</si>
  <si>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</si>
  <si>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</si>
  <si>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</si>
  <si>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</si>
  <si>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</si>
  <si>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</si>
  <si>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</si>
  <si>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</si>
  <si>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</si>
  <si>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</si>
  <si>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</si>
  <si>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</si>
  <si>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</si>
  <si>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</si>
  <si>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</si>
  <si>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</si>
  <si>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</si>
  <si>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</si>
  <si>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</si>
  <si>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</si>
  <si>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</si>
  <si>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</si>
  <si>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</si>
  <si>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</si>
  <si>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</si>
  <si>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</si>
  <si>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</si>
  <si>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</si>
  <si>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</si>
  <si>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</si>
  <si>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</si>
  <si>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</si>
  <si>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</si>
  <si>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</si>
  <si>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</si>
  <si>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</si>
  <si>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</si>
  <si>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</si>
  <si>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</si>
  <si>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</si>
  <si>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</si>
  <si>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</si>
  <si>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</si>
  <si>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</si>
  <si>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</si>
  <si>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</si>
  <si>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</si>
  <si>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</si>
  <si>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</si>
  <si>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</si>
  <si>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</si>
  <si>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</si>
  <si>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</si>
  <si>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</si>
  <si>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</si>
  <si>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</si>
  <si>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</si>
  <si>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</si>
  <si>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</si>
  <si>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</si>
  <si>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</si>
  <si>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</si>
  <si>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</si>
  <si>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</si>
  <si>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</si>
  <si>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</si>
  <si>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</si>
  <si>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</si>
  <si>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</si>
  <si>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</si>
  <si>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</si>
  <si>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</si>
  <si>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</si>
  <si>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</si>
  <si>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</si>
  <si>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</si>
  <si>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</si>
  <si>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</si>
  <si>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</si>
  <si>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</si>
  <si>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</si>
  <si>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</si>
  <si>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</si>
  <si>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</si>
  <si>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</si>
  <si>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</si>
  <si>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</si>
  <si>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</si>
  <si>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</si>
  <si>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</si>
  <si>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</si>
  <si>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</si>
  <si>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</si>
  <si>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</si>
  <si>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</si>
  <si>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</si>
  <si>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</si>
  <si>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</si>
  <si>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</si>
  <si>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</si>
  <si>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</si>
  <si>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</si>
  <si>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</si>
  <si>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</si>
  <si>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</si>
  <si>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</si>
  <si>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</si>
  <si>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</si>
  <si>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</si>
  <si>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</si>
  <si>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</si>
  <si>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</si>
  <si>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</si>
  <si>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</si>
  <si>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</si>
  <si>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</si>
  <si>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</si>
  <si>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</si>
  <si>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</si>
  <si>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</si>
  <si>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</si>
  <si>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</si>
  <si>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</si>
  <si>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</si>
  <si>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</si>
  <si>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</si>
  <si>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</si>
  <si>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</si>
  <si>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</si>
  <si>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</si>
  <si>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</si>
  <si>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</si>
  <si>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</si>
  <si>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</si>
  <si>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</si>
  <si>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</si>
  <si>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</si>
  <si>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</si>
  <si>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</si>
  <si>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</si>
  <si>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</si>
  <si>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</si>
  <si>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</si>
  <si>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</si>
  <si>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</si>
  <si>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</si>
  <si>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</si>
  <si>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</si>
  <si>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</si>
  <si>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</si>
  <si>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</si>
  <si>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</si>
  <si>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</si>
  <si>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</si>
  <si>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</si>
  <si>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</si>
  <si>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</si>
  <si>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</si>
  <si>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</si>
  <si>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</si>
  <si>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</si>
  <si>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</si>
  <si>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</si>
  <si>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</si>
  <si>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</si>
  <si>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</si>
  <si>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</si>
  <si>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</si>
  <si>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</si>
  <si>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</si>
  <si>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</si>
  <si>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</si>
  <si>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</si>
  <si>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</si>
  <si>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</si>
  <si>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</si>
  <si>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</si>
  <si>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</si>
  <si>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</si>
  <si>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</si>
  <si>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</si>
  <si>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</si>
  <si>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</si>
  <si>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</si>
  <si>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</si>
  <si>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</si>
  <si>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</si>
  <si>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</si>
  <si>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</si>
  <si>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</si>
  <si>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</si>
  <si>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</si>
  <si>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</si>
  <si>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</si>
  <si>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</si>
  <si>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</si>
  <si>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</si>
  <si>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</si>
  <si>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</si>
  <si>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</si>
  <si>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</si>
  <si>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</si>
  <si>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</si>
  <si>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</si>
  <si>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</si>
  <si>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</si>
  <si>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</si>
  <si>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</si>
  <si>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</si>
  <si>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</si>
  <si>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</si>
  <si>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</si>
  <si>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</si>
  <si>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</si>
  <si>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</si>
  <si>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</si>
  <si>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</si>
  <si>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</si>
  <si>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</si>
  <si>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</si>
  <si>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</si>
  <si>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</si>
  <si>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</si>
  <si>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</si>
  <si>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</si>
  <si>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</si>
  <si>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</si>
  <si>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</si>
  <si>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</si>
  <si>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</si>
  <si>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</si>
  <si>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</si>
  <si>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</si>
  <si>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</si>
  <si>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</si>
  <si>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</si>
  <si>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</si>
  <si>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</si>
  <si>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</si>
  <si>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</si>
  <si>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</si>
  <si>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</si>
  <si>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</si>
  <si>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</si>
  <si>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</si>
  <si>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</si>
  <si>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</si>
  <si>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</si>
  <si>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</si>
  <si>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</si>
  <si>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</si>
  <si>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</si>
  <si>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</si>
  <si>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</si>
  <si>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</si>
  <si>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</si>
  <si>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</si>
  <si>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</si>
  <si>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</si>
  <si>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</si>
  <si>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</si>
  <si>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</si>
  <si>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</si>
  <si>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</si>
  <si>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</si>
  <si>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</si>
  <si>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</si>
  <si>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</si>
  <si>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</si>
  <si>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</si>
  <si>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</si>
  <si>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</si>
  <si>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</si>
  <si>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</si>
  <si>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</si>
  <si>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</si>
  <si>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</si>
  <si>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</si>
  <si>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</si>
  <si>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</si>
  <si>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</si>
  <si>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</si>
  <si>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</si>
  <si>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</si>
  <si>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</si>
  <si>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</si>
  <si>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</si>
  <si>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</si>
  <si>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</si>
  <si>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</si>
  <si>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</si>
  <si>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</si>
  <si>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</si>
  <si>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</si>
  <si>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</si>
  <si>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</si>
  <si>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</si>
  <si>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</si>
  <si>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</si>
  <si>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</si>
  <si>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</si>
  <si>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</si>
  <si>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</si>
  <si>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</si>
  <si>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</si>
  <si>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</si>
  <si>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</si>
  <si>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</si>
  <si>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</si>
  <si>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</si>
  <si>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</si>
  <si>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</si>
  <si>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</si>
  <si>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</si>
  <si>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</si>
  <si>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</si>
  <si>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</si>
  <si>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</si>
  <si>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</si>
  <si>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</si>
  <si>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</si>
  <si>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</si>
  <si>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</si>
  <si>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</si>
  <si>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</si>
  <si>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</si>
  <si>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</si>
  <si>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</si>
  <si>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</si>
  <si>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</si>
  <si>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</si>
  <si>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</si>
  <si>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</si>
  <si>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</si>
  <si>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</si>
  <si>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</si>
  <si>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</si>
  <si>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</si>
  <si>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</si>
  <si>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</si>
  <si>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</si>
  <si>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</si>
  <si>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</si>
  <si>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</si>
  <si>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</si>
  <si>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</si>
  <si>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</si>
  <si>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</si>
  <si>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</si>
  <si>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</si>
  <si>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</si>
  <si>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</si>
  <si>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</si>
  <si>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</si>
  <si>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</si>
  <si>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</si>
  <si>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</si>
  <si>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</si>
  <si>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</si>
  <si>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</si>
  <si>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</si>
  <si>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</si>
  <si>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</si>
  <si>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</si>
  <si>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</si>
  <si>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</si>
  <si>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</si>
  <si>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</si>
  <si>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</si>
  <si>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</si>
  <si>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</si>
  <si>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</si>
  <si>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</si>
  <si>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</si>
  <si>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</si>
  <si>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</si>
  <si>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</si>
  <si>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</si>
  <si>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</si>
  <si>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</si>
  <si>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</si>
  <si>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</si>
  <si>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</si>
  <si>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</si>
  <si>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</si>
  <si>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</si>
  <si>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</si>
  <si>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</si>
  <si>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</si>
  <si>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</si>
  <si>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</si>
  <si>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</si>
  <si>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</si>
  <si>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</si>
  <si>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</si>
  <si>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</si>
  <si>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</si>
  <si>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</si>
  <si>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</si>
  <si>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</si>
  <si>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</si>
  <si>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</si>
  <si>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</si>
  <si>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</si>
  <si>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</si>
  <si>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</si>
  <si>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</si>
  <si>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</si>
  <si>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</si>
  <si>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</si>
  <si>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</si>
  <si>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</si>
  <si>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</si>
  <si>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</si>
  <si>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</si>
  <si>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</si>
  <si>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</si>
  <si>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</si>
  <si>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</si>
  <si>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</si>
  <si>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</si>
  <si>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</si>
  <si>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</si>
  <si>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</si>
  <si>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</si>
  <si>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</si>
  <si>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</si>
  <si>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</si>
  <si>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</si>
  <si>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</si>
  <si>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</si>
  <si>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</si>
  <si>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</si>
  <si>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</si>
  <si>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</si>
  <si>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</si>
  <si>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</si>
  <si>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</si>
  <si>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</si>
  <si>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</si>
  <si>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</si>
  <si>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</si>
  <si>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</si>
  <si>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</si>
  <si>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</si>
  <si>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</si>
  <si>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</si>
  <si>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</si>
  <si>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</si>
  <si>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</si>
  <si>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</si>
  <si>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</si>
  <si>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</si>
  <si>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</si>
  <si>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</si>
  <si>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</si>
  <si>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</si>
  <si>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</si>
  <si>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</si>
  <si>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</si>
  <si>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</si>
  <si>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</si>
  <si>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</si>
  <si>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</si>
  <si>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</si>
  <si>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</si>
  <si>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</si>
  <si>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</si>
  <si>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</si>
  <si>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</si>
  <si>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</si>
  <si>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</si>
  <si>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</si>
  <si>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</si>
  <si>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</si>
  <si>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</si>
  <si>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</si>
  <si>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</si>
  <si>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</si>
  <si>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</si>
  <si>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</si>
  <si>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</si>
  <si>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</si>
  <si>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</si>
  <si>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</si>
  <si>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</si>
  <si>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</si>
  <si>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</si>
  <si>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</si>
  <si>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</si>
  <si>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</si>
  <si>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</si>
  <si>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</si>
  <si>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</si>
  <si>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</si>
  <si>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</si>
  <si>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</si>
  <si>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</si>
  <si>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</si>
  <si>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</si>
  <si>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</si>
  <si>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</si>
  <si>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</si>
  <si>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</si>
  <si>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</si>
  <si>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</si>
  <si>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</si>
  <si>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</si>
  <si>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</si>
  <si>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</si>
  <si>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</si>
  <si>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</si>
  <si>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</si>
  <si>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</si>
  <si>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</si>
  <si>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</si>
  <si>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</si>
  <si>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</si>
  <si>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</si>
  <si>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</si>
  <si>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</si>
  <si>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</si>
  <si>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</si>
  <si>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</si>
  <si>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</si>
  <si>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</si>
  <si>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</si>
  <si>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</si>
  <si>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</si>
  <si>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</si>
  <si>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</si>
  <si>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</si>
  <si>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</si>
  <si>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</si>
  <si>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</si>
  <si>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</si>
  <si>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</si>
  <si>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</si>
  <si>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</si>
  <si>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</si>
  <si>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</si>
  <si>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</si>
  <si>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</si>
  <si>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</si>
  <si>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</si>
  <si>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</si>
  <si>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</si>
  <si>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</si>
  <si>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</si>
  <si>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</si>
  <si>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</si>
  <si>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</si>
  <si>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</si>
  <si>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</si>
  <si>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</si>
  <si>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</si>
  <si>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</si>
  <si>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</si>
  <si>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</si>
  <si>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</si>
  <si>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</si>
  <si>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</si>
  <si>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</si>
  <si>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</si>
  <si>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</si>
  <si>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</si>
  <si>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</si>
  <si>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</si>
  <si>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</si>
  <si>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</si>
  <si>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</si>
  <si>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</si>
  <si>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</si>
  <si>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</si>
  <si>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</si>
  <si>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</si>
  <si>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</si>
  <si>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</si>
  <si>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</si>
  <si>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</si>
  <si>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</si>
  <si>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</si>
  <si>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</si>
  <si>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</si>
  <si>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</si>
  <si>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</si>
  <si>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</si>
  <si>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</si>
  <si>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</si>
  <si>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</si>
  <si>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</si>
  <si>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</si>
  <si>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</si>
  <si>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</si>
  <si>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</si>
  <si>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</si>
  <si>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</si>
  <si>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</si>
  <si>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</si>
  <si>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</si>
  <si>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</si>
  <si>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</si>
  <si>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</si>
  <si>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</si>
  <si>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</si>
  <si>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</si>
  <si>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</si>
  <si>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</si>
  <si>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</si>
  <si>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</si>
  <si>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</si>
  <si>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</si>
  <si>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</si>
  <si>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</si>
  <si>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</si>
  <si>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</si>
  <si>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</si>
  <si>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</si>
  <si>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</si>
  <si>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</si>
  <si>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</si>
  <si>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</si>
  <si>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</si>
  <si>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</si>
  <si>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</si>
  <si>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</si>
  <si>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</si>
  <si>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</si>
  <si>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</si>
  <si>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</si>
  <si>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</si>
  <si>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</si>
  <si>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</si>
  <si>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</si>
  <si>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</si>
  <si>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</si>
  <si>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</si>
  <si>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</si>
  <si>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</si>
  <si>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</si>
  <si>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</si>
  <si>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</si>
  <si>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</si>
  <si>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</si>
  <si>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</si>
  <si>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</si>
  <si>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</si>
  <si>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</si>
  <si>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</si>
  <si>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</si>
  <si>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</si>
  <si>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</si>
  <si>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</si>
  <si>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</si>
  <si>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</si>
  <si>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</si>
  <si>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</si>
  <si>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</si>
  <si>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</si>
  <si>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</si>
  <si>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</si>
  <si>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</si>
  <si>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</si>
  <si>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</si>
  <si>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</si>
  <si>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</si>
  <si>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</si>
  <si>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</si>
  <si>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</si>
  <si>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</si>
  <si>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</si>
  <si>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</si>
  <si>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</si>
  <si>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</si>
  <si>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</si>
  <si>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</si>
  <si>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</si>
  <si>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</si>
  <si>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</si>
  <si>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</si>
  <si>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</si>
  <si>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</si>
  <si>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</si>
  <si>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</si>
  <si>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</si>
  <si>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</si>
  <si>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</si>
  <si>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</si>
  <si>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</si>
  <si>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</si>
  <si>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</si>
  <si>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</si>
  <si>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</si>
  <si>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</si>
  <si>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</si>
  <si>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</si>
  <si>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</si>
  <si>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</si>
  <si>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</si>
  <si>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</si>
  <si>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</si>
  <si>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</si>
  <si>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</si>
  <si>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</si>
  <si>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</si>
  <si>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</si>
  <si>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</si>
  <si>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</si>
  <si>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</si>
  <si>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</si>
  <si>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</si>
  <si>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</si>
  <si>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</si>
  <si>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</si>
  <si>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</si>
  <si>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</si>
  <si>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</si>
  <si>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</si>
  <si>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</si>
  <si>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</si>
  <si>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</si>
  <si>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</si>
  <si>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</si>
  <si>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</si>
  <si>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</si>
  <si>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</si>
  <si>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</si>
  <si>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</si>
  <si>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</si>
  <si>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</si>
  <si>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</si>
  <si>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</si>
  <si>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</si>
  <si>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</si>
  <si>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</si>
  <si>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</si>
  <si>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</si>
  <si>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</si>
  <si>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</si>
  <si>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</si>
  <si>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</si>
  <si>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</si>
  <si>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</si>
  <si>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</si>
  <si>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</si>
  <si>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</si>
  <si>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</si>
  <si>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</si>
  <si>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</si>
  <si>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</si>
  <si>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</si>
  <si>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</si>
  <si>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</si>
  <si>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</si>
  <si>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</si>
  <si>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</si>
  <si>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</si>
  <si>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</si>
  <si>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</si>
  <si>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</si>
  <si>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</si>
  <si>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</si>
  <si>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</si>
  <si>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</si>
  <si>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</si>
  <si>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</si>
  <si>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</si>
  <si>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</si>
  <si>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</si>
  <si>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</si>
  <si>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</si>
  <si>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</si>
  <si>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</si>
  <si>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</si>
  <si>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</si>
  <si>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</si>
  <si>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</si>
  <si>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</si>
  <si>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</si>
  <si>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</si>
  <si>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</si>
  <si>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</si>
  <si>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</si>
  <si>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</si>
  <si>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</si>
  <si>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</si>
  <si>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</si>
  <si>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</si>
  <si>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</si>
  <si>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</si>
  <si>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</si>
  <si>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</si>
  <si>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</si>
  <si>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</si>
  <si>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</si>
  <si>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</si>
  <si>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</si>
  <si>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</si>
  <si>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</si>
  <si>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</si>
  <si>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</si>
  <si>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</si>
  <si>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</si>
  <si>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</si>
  <si>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</si>
  <si>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</si>
  <si>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</si>
  <si>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</si>
  <si>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</si>
  <si>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</si>
  <si>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</si>
  <si>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</si>
  <si>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</si>
  <si>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</si>
  <si>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</si>
  <si>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</si>
  <si>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</si>
  <si>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</si>
  <si>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</si>
  <si>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</si>
  <si>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</si>
  <si>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</si>
  <si>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</si>
  <si>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</si>
  <si>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</si>
  <si>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</si>
  <si>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</si>
  <si>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</si>
  <si>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</si>
  <si>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</si>
  <si>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</si>
  <si>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</si>
  <si>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</si>
  <si>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</si>
  <si>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</si>
  <si>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</si>
  <si>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</si>
  <si>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</si>
  <si>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</si>
  <si>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</si>
  <si>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</si>
  <si>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</si>
  <si>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</si>
  <si>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</si>
  <si>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</si>
  <si>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</si>
  <si>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</si>
  <si>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</si>
  <si>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</si>
  <si>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</si>
  <si>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</si>
  <si>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</si>
  <si>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</si>
  <si>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</si>
  <si>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</si>
  <si>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</si>
  <si>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</si>
  <si>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</si>
  <si>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</si>
  <si>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</si>
  <si>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</si>
  <si>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</si>
  <si>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</si>
  <si>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</si>
  <si>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</si>
  <si>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</si>
  <si>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</si>
  <si>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</si>
  <si>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</si>
  <si>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</si>
  <si>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</si>
  <si>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</si>
  <si>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</si>
  <si>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</si>
  <si>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</si>
  <si>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</si>
  <si>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</si>
  <si>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</si>
  <si>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</si>
  <si>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</si>
  <si>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</si>
  <si>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</si>
  <si>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</si>
  <si>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</si>
  <si>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</si>
  <si>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</si>
  <si>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</si>
  <si>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</si>
  <si>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</si>
  <si>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</si>
  <si>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</si>
  <si>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</si>
  <si>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</si>
  <si>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</si>
  <si>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</si>
  <si>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</si>
  <si>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</si>
  <si>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</si>
  <si>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</si>
  <si>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</si>
  <si>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</si>
  <si>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</si>
  <si>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</si>
  <si>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</si>
  <si>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</si>
  <si>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</si>
  <si>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</si>
  <si>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</si>
  <si>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</si>
  <si>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</si>
  <si>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</si>
  <si>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</si>
  <si>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</si>
  <si>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</si>
  <si>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</si>
  <si>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</si>
  <si>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</si>
  <si>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</si>
  <si>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</si>
  <si>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</si>
  <si>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</si>
  <si>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</si>
  <si>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</si>
  <si>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</si>
  <si>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</si>
  <si>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</si>
  <si>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</si>
  <si>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</si>
  <si>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</si>
  <si>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</si>
  <si>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</si>
  <si>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</si>
  <si>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</si>
  <si>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</si>
  <si>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</si>
  <si>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</si>
  <si>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</si>
  <si>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</si>
  <si>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</si>
  <si>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</si>
  <si>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</si>
  <si>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</si>
  <si>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</si>
  <si>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</si>
  <si>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</si>
  <si>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</si>
  <si>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</si>
  <si>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</si>
  <si>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</si>
  <si>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</si>
  <si>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</si>
  <si>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</si>
  <si>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</si>
  <si>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</si>
  <si>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</si>
  <si>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</si>
  <si>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</si>
  <si>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</si>
  <si>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</si>
  <si>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</si>
  <si>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</si>
  <si>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</si>
  <si>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</si>
  <si>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</si>
  <si>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</si>
  <si>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</si>
  <si>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</si>
  <si>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</si>
  <si>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</si>
  <si>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</si>
  <si>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</si>
  <si>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</si>
  <si>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</si>
  <si>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</si>
  <si>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</si>
  <si>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</si>
  <si>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</si>
  <si>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</si>
  <si>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</si>
  <si>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</si>
  <si>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</si>
  <si>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</si>
  <si>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</si>
  <si>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</si>
  <si>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</si>
  <si>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</si>
  <si>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</si>
  <si>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</si>
  <si>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</si>
  <si>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</si>
  <si>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</si>
  <si>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</si>
  <si>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</si>
  <si>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</si>
  <si>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</si>
  <si>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</si>
  <si>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</si>
  <si>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</si>
  <si>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</si>
  <si>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</si>
  <si>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</si>
  <si>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</si>
  <si>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</si>
  <si>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</si>
  <si>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</si>
  <si>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</si>
  <si>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</si>
  <si>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</si>
  <si>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</si>
  <si>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</si>
  <si>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</si>
  <si>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</si>
  <si>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</si>
  <si>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</si>
  <si>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</si>
  <si>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</si>
  <si>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</si>
  <si>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</si>
  <si>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</si>
  <si>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</si>
  <si>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</si>
  <si>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</si>
  <si>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</si>
  <si>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</si>
  <si>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</si>
  <si>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</si>
  <si>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</si>
  <si>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</si>
  <si>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</si>
  <si>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</si>
  <si>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</si>
  <si>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</si>
  <si>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</si>
  <si>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</si>
  <si>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</si>
  <si>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</si>
  <si>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</si>
  <si>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</si>
  <si>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</si>
  <si>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</si>
  <si>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</si>
  <si>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</si>
  <si>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</si>
  <si>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</si>
  <si>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</si>
  <si>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</si>
  <si>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</si>
  <si>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</si>
  <si>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</si>
  <si>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</si>
  <si>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</si>
  <si>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</si>
  <si>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</si>
  <si>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</si>
  <si>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</si>
  <si>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</si>
  <si>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</si>
  <si>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</si>
  <si>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</si>
  <si>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</si>
  <si>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</si>
  <si>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</si>
  <si>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</si>
  <si>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</si>
  <si>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</si>
  <si>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</si>
  <si>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</si>
  <si>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</si>
  <si>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</si>
  <si>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</si>
  <si>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</si>
  <si>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</si>
  <si>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</si>
  <si>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</si>
  <si>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</si>
  <si>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</si>
  <si>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</si>
  <si>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</si>
  <si>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</si>
  <si>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</si>
  <si>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</si>
  <si>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</si>
  <si>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</si>
  <si>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</si>
  <si>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</si>
  <si>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</si>
  <si>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</si>
  <si>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</si>
  <si>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</si>
  <si>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</si>
  <si>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</si>
  <si>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</si>
  <si>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</si>
  <si>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</si>
  <si>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</si>
  <si>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</si>
  <si>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</si>
  <si>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</si>
  <si>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</si>
  <si>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</si>
  <si>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</si>
  <si>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</si>
  <si>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</si>
  <si>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</si>
  <si>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</si>
  <si>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</si>
  <si>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</si>
  <si>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</si>
  <si>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</si>
  <si>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</si>
  <si>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</si>
  <si>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</si>
  <si>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</si>
  <si>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</si>
  <si>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</si>
  <si>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</si>
  <si>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</si>
  <si>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</si>
  <si>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</si>
  <si>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</si>
  <si>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</si>
  <si>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</si>
  <si>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</si>
  <si>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</si>
  <si>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</si>
  <si>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</si>
  <si>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</si>
  <si>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</si>
  <si>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</si>
  <si>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</si>
  <si>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</si>
  <si>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</si>
  <si>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</si>
  <si>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</si>
  <si>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</si>
  <si>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</si>
  <si>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</si>
  <si>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</si>
  <si>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</si>
  <si>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</si>
  <si>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</si>
  <si>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</si>
  <si>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</si>
  <si>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</si>
  <si>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</si>
  <si>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</si>
  <si>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</si>
  <si>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</si>
  <si>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</si>
  <si>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</si>
  <si>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</si>
  <si>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</si>
  <si>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</si>
  <si>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</si>
  <si>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</si>
  <si>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</si>
  <si>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</si>
  <si>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</si>
  <si>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</si>
  <si>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</si>
  <si>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</si>
  <si>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</si>
  <si>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</si>
  <si>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</si>
  <si>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</si>
  <si>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</si>
  <si>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</si>
  <si>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</si>
  <si>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</si>
  <si>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</si>
  <si>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</si>
  <si>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</si>
  <si>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</si>
  <si>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</si>
  <si>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</si>
  <si>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</si>
  <si>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</si>
  <si>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</si>
  <si>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</si>
  <si>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</si>
  <si>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</si>
  <si>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</si>
  <si>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</si>
  <si>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</si>
  <si>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</si>
  <si>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</si>
  <si>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</si>
  <si>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</si>
  <si>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</si>
  <si>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</si>
  <si>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</si>
  <si>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</si>
  <si>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</si>
  <si>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</si>
  <si>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</si>
  <si>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</si>
  <si>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</si>
  <si>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</si>
  <si>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</si>
  <si>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</si>
  <si>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</si>
  <si>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</si>
  <si>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</si>
  <si>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</si>
  <si>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</si>
  <si>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</si>
  <si>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</si>
  <si>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</si>
  <si>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</si>
  <si>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</si>
  <si>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</si>
  <si>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</si>
  <si>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</si>
  <si>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</si>
  <si>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</si>
  <si>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</si>
  <si>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</si>
  <si>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</si>
  <si>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</si>
  <si>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</si>
  <si>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</si>
  <si>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</si>
  <si>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</si>
  <si>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</si>
  <si>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</si>
  <si>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</si>
  <si>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</si>
  <si>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</si>
  <si>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</si>
  <si>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</si>
  <si>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</si>
  <si>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</si>
  <si>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</si>
  <si>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</si>
  <si>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</si>
  <si>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</si>
  <si>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</si>
  <si>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</si>
  <si>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</si>
  <si>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</si>
  <si>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</si>
  <si>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</si>
  <si>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</si>
  <si>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</si>
  <si>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</si>
  <si>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</si>
  <si>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</si>
  <si>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</si>
  <si>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</si>
  <si>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</si>
  <si>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</si>
  <si>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</si>
  <si>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</si>
  <si>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</si>
  <si>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</si>
  <si>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</si>
  <si>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</si>
  <si>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</si>
  <si>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</si>
  <si>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</si>
  <si>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</si>
  <si>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</si>
  <si>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</si>
  <si>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</si>
  <si>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</si>
  <si>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</si>
  <si>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</si>
  <si>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</si>
  <si>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</si>
  <si>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</si>
  <si>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</si>
  <si>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</si>
  <si>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</si>
  <si>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</si>
  <si>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</si>
  <si>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</si>
  <si>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</si>
  <si>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</si>
  <si>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</si>
  <si>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</si>
  <si>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</si>
  <si>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</si>
  <si>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</si>
  <si>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</si>
  <si>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</si>
  <si>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</si>
  <si>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</si>
  <si>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</si>
  <si>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</si>
  <si>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</si>
  <si>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</si>
  <si>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</si>
  <si>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</si>
  <si>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</si>
  <si>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</si>
  <si>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</si>
  <si>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</si>
  <si>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</si>
  <si>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</si>
  <si>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</si>
  <si>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</si>
  <si>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</si>
  <si>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</si>
  <si>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</si>
  <si>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</si>
  <si>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</si>
  <si>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</si>
  <si>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</si>
  <si>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</si>
  <si>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</si>
  <si>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</si>
  <si>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</si>
  <si>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</si>
  <si>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</si>
  <si>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</si>
  <si>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</si>
  <si>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 xml:space="preserve">Charlas en una Comunidad seleccionada sobre el "Uso Adecuado de Plantas Medicinales como Alternativa a Problemas de Salud",  por parte de Estudiantes de la Asignatura de Farmacognosia II. </t>
  </si>
  <si>
    <t xml:space="preserve">Comisión de Vinculación de la Facultad, estudiantes seleccionados y Docentes asignados. </t>
  </si>
  <si>
    <t xml:space="preserve">Participar, con docentes y estudiantes de la Facultad, en la donación de víveres e insumos para pacientes de diferentes áreas del Hospital Escuela Universitario, (HEU). </t>
  </si>
  <si>
    <t>La Facultad participa activamente en proyectos de vinculación, que surgen de Convenios y Alianzas Estratégicas con diferentes actores de la Sociedad.</t>
  </si>
  <si>
    <t>Dra Yadira López y Dra. Jaqueline Milla</t>
  </si>
  <si>
    <t>Dra. Jessica Díaz</t>
  </si>
  <si>
    <t>1 Proyecto sobre manejo de Sustancias Peligrosas desarrollado en un Centro de Salud.</t>
  </si>
  <si>
    <t>Brindar atención farmacéutica en el "Asilo de Ancianos Salvador Aguirre" de la Capital, por parte de los estudiantes de la asignatura de Seminario de Investigación de la Facultad.</t>
  </si>
  <si>
    <t xml:space="preserve"> 3 visitas a un centro de salud del País, con el propósito de brindar servicio social. </t>
  </si>
  <si>
    <t xml:space="preserve"> 3 visitas al año a un centro de atención a personas de la tercera edad.</t>
  </si>
  <si>
    <t>La Facultad fomenta el compromiso social, mediante el servicio social, en instituciones de salud del País.</t>
  </si>
  <si>
    <t>Formular proyectos de Vinculación para su registro ante la Dirección de Vinculación Universidad Sociedad, (DVUS).</t>
  </si>
  <si>
    <t xml:space="preserve">3 Nuevos Proyectos de Vinculación Formulados. </t>
  </si>
  <si>
    <t xml:space="preserve">1 Nuevo grupo de Vinculación Conformado. </t>
  </si>
  <si>
    <t xml:space="preserve">Comisión de Vinculación de la Facultad, Docentes y Estudiantes de la Facultad. </t>
  </si>
  <si>
    <t xml:space="preserve">Al menos 1 participación en encuentros o eventos de Vinculación. </t>
  </si>
  <si>
    <t xml:space="preserve">Participar en un Congreso o Encuentro de Cómites de Vinculación. </t>
  </si>
  <si>
    <t>La Facultad formula proyectos de Vinculación que aportan conocimientos en beneficio de la Sociedad.</t>
  </si>
  <si>
    <t xml:space="preserve">La Facultad fortalece su Unidad de Vinculación, a través de la creación de grupos de trabajo. </t>
  </si>
  <si>
    <t xml:space="preserve">Implementación de una propuesta en Educación No Formal. </t>
  </si>
  <si>
    <t xml:space="preserve">Crear grupos de vinculación de acuerdo a los diferentes departamentos de la DVUS. </t>
  </si>
  <si>
    <t xml:space="preserve">Fortalecimiento de alianzas estratégicas en materia de Vinculación. </t>
  </si>
  <si>
    <t xml:space="preserve">Listas de participación, Presentación de Informes de la actividad realizada en la Comunidad, Fotografías.  </t>
  </si>
  <si>
    <t xml:space="preserve">Comunidad de Reitoca, Francisco Morazán.  </t>
  </si>
  <si>
    <t xml:space="preserve">Listas e informe de participación, fotografías. </t>
  </si>
  <si>
    <t>Estudiantes y maestros de las escuelas públicas seleccionadas.</t>
  </si>
  <si>
    <t xml:space="preserve">Aporte al desarrollo Local, través del aporte de conocimientos propios de la disciplina. </t>
  </si>
  <si>
    <t xml:space="preserve">Comunidad seleccionada para llevar a cabo el Proyecto. </t>
  </si>
  <si>
    <t>Comisión de Vinculación de la Facultad, Docentes y Estudiantes de la Asignatura de Farmacognosia II. (Dra, Mercedes Arriola).</t>
  </si>
  <si>
    <t xml:space="preserve">Promover en los estudiantes el compromiso social con los actores más vulnerables de la Sociedad. </t>
  </si>
  <si>
    <t xml:space="preserve">Pacientes del Hospital Escuela Universitario. </t>
  </si>
  <si>
    <t>Comisión de Vinculación de la Facultad, Estudiantes  y Docentes (Dra.Lourdes Midence)</t>
  </si>
  <si>
    <t xml:space="preserve"> Personas de la Tercera Edad del "Asilo de Ancianos Salvador Aguirre"</t>
  </si>
  <si>
    <t>Comisión de Vinculación de la Facultad, estudiantes y docentes de la asignatura de Seminario de Investigación. (Dra. Eleana Varela).</t>
  </si>
  <si>
    <t>Al menos 1 Oferta de Educación No Formal al año</t>
  </si>
  <si>
    <t xml:space="preserve">La Facultad se inserta en la política de Educaión no Formal. </t>
  </si>
  <si>
    <t>Listas de participación, Presentación de Informe de la actividad realizada, fotografías.</t>
  </si>
  <si>
    <t xml:space="preserve">Docentes, estudiantes y demás profesionales del área disciplinar. </t>
  </si>
  <si>
    <t xml:space="preserve">Comisión de Vinculación de la Facultad junto con la Dimensión de Gestión del Talento Humano. </t>
  </si>
  <si>
    <t xml:space="preserve">Consolidar una oferta de Educación No Formal en la Facultad. </t>
  </si>
  <si>
    <t xml:space="preserve">Presentación de avances de los perfiles de proyecto. </t>
  </si>
  <si>
    <t>Comisión de Vinculación de la Facultad, Jefes de Departamento,  Estudiantes.</t>
  </si>
  <si>
    <t xml:space="preserve">Difundir iniciativas de vinculación, a través de la participación en eventos. </t>
  </si>
  <si>
    <t xml:space="preserve">Fotografías, listas de participación. </t>
  </si>
  <si>
    <t xml:space="preserve">Docentes y estudiantes de la Facultad. </t>
  </si>
  <si>
    <t xml:space="preserve">Comisión de Vinculación de la Facultad. </t>
  </si>
  <si>
    <t xml:space="preserve">La Facultad participa en eventos de Vinculación. </t>
  </si>
  <si>
    <t xml:space="preserve">Listado de integrantes del grupo de Vinculación. </t>
  </si>
  <si>
    <t xml:space="preserve">Actores de la Sociedad  con los que se trabajará. </t>
  </si>
  <si>
    <t xml:space="preserve">Fortalecimiento del Comité de Vinculación de la Facultad para el desarrollo de los Proyectos de Vinculación. </t>
  </si>
  <si>
    <t xml:space="preserve">Informe del proyecto, listas de participación, Fotografías, Guías. </t>
  </si>
  <si>
    <t xml:space="preserve">Apoyo a los Centros de Salud sobre el manejo de Sustancias Químicas. </t>
  </si>
  <si>
    <t xml:space="preserve">Centros de Salud. </t>
  </si>
  <si>
    <t>Realizar jornada informativa a los estudiantes de último año sobre los posgrados de la Facultad y las ofertas de becas del VRI.</t>
  </si>
  <si>
    <t xml:space="preserve">Organizar la participación de Docentes y Estudiantes de la Facultad en la Feria Vocacional de la UNAH. </t>
  </si>
  <si>
    <t xml:space="preserve">1 participación de la Facultad en la Feria Vocacional de la UNAH. </t>
  </si>
  <si>
    <t>La Facultad asesora y orienta a sus estudiantes para mejorar su rendimiento académico.</t>
  </si>
  <si>
    <t xml:space="preserve">La Facultad dispone de bases de datos de sus graduados, actualizadas. </t>
  </si>
  <si>
    <t xml:space="preserve">Estudiantes de la Facultad. </t>
  </si>
  <si>
    <t xml:space="preserve">Comisión de Estudiantes y Graduados, Coordinación de Carrera, Jefes de Departamento. </t>
  </si>
  <si>
    <t>Fotografias, listas de participación.</t>
  </si>
  <si>
    <t xml:space="preserve">Estudiantes de Educación Media (colegios públicos y privados), que aspiran a realizar sus estudios en la UNAH. </t>
  </si>
  <si>
    <t xml:space="preserve">Informes de seguimiento a estudiantes en riesgo. </t>
  </si>
  <si>
    <t xml:space="preserve">Fortalecimiento de mecanismos de seguimiento a Graduados. </t>
  </si>
  <si>
    <t>Base de Datos de Graduados de la Facultad.</t>
  </si>
  <si>
    <t>Docentes, Estudiantes y Graduados de la Facultad.</t>
  </si>
  <si>
    <t xml:space="preserve">Comisión de Estudiantes y Graduados, Coordinación de Carrera, Secretaría Académica, Jefes de Departamento. </t>
  </si>
  <si>
    <t>Fotografias, listas de asistencia</t>
  </si>
  <si>
    <t>1 Asociación de Graduados activa.</t>
  </si>
  <si>
    <t xml:space="preserve">Comisión de Estudiantes y Graduados, Coordinación de Carrera, Jefes de Departamento, VRI. </t>
  </si>
  <si>
    <t xml:space="preserve">Graduados de Quimica y Farmacia y Asociación de Graduados </t>
  </si>
  <si>
    <t>Graduados de Quimica y Farmacia Asociación de Graduados</t>
  </si>
  <si>
    <t>Comisión de Estudiantes y Graduados, Asociación de Graduados.</t>
  </si>
  <si>
    <t>Comisión de Estudiantes y Graduado, Asociacion de Estudiantes y Graduados.</t>
  </si>
  <si>
    <t>Incorporar, en conjunto con la comisión de desarrollo curricular nuevas asignaturas que formarán parte de la política bimodal de la Facultad.</t>
  </si>
  <si>
    <t xml:space="preserve"># de Docentes capacitados para impartir asignaturas bimodales, a través del programa de la DIE. </t>
  </si>
  <si>
    <t xml:space="preserve"># de asignaturas que se integran a la política Bimodal. </t>
  </si>
  <si>
    <t xml:space="preserve">Los Docentes de la Facultad fortalecen sus conocimientos para impartir asignaturas bimodales.   </t>
  </si>
  <si>
    <t xml:space="preserve">Fotografías de las Capacitaciones, Listas de participación. </t>
  </si>
  <si>
    <t xml:space="preserve">Docentes de la Facultad. </t>
  </si>
  <si>
    <t xml:space="preserve">Fortalecer los conocimientos de los Docentes que impartirán asignaturas bimodales en la Facultad. </t>
  </si>
  <si>
    <t xml:space="preserve">Comisión de Cultura de Innovación y Gestión TIC. </t>
  </si>
  <si>
    <t xml:space="preserve">Mejorar la oferta de asignaturas bimodales de la Facultad. </t>
  </si>
  <si>
    <t xml:space="preserve">Programas de asignaturas Bimodales. </t>
  </si>
  <si>
    <t xml:space="preserve">Comisión de Cultura de Innovación y Gestión TIC. Junto con Desarrollo Curricular. </t>
  </si>
  <si>
    <t xml:space="preserve">La Facultad aplica el modelo de innovación educativa a través de uso de la tecnología (TIC´S), en el proceso de enseñanza aprendizaje.  </t>
  </si>
  <si>
    <t>La Facultad fortalece la investigación mediante el seguimiento sistemático y contínuo de sus investigaciones.</t>
  </si>
  <si>
    <t xml:space="preserve"> Fortalecer el sistema  de Investigación Científica en la Facultad fomentando la  consolidación de los grupos de investigación </t>
  </si>
  <si>
    <t>Portafolio oficial de Investigadores de la Facultad de Ciencias Químicas y Farmacia actualizado.</t>
  </si>
  <si>
    <t xml:space="preserve">Investigadores de la Facultad </t>
  </si>
  <si>
    <t>Jefe y coordinador de la Unidad de Gestión de la Investigación , Coordinadores de grupo de investigación.</t>
  </si>
  <si>
    <t xml:space="preserve">La Facultad aporta conocimiento mediante el desarrollo de proyectos de investigación científica. </t>
  </si>
  <si>
    <t>Constancias de postulación a becas de investigación otorgada por la DICyP.</t>
  </si>
  <si>
    <t>Población Hondureña a través de los hallazgos en las diferentes investigaciones realizadas.</t>
  </si>
  <si>
    <t>Docentes investigadores, Grupos de Investigación, Unidad de Gestión de la Investigación</t>
  </si>
  <si>
    <t>Estudiantes, instructores, asiéntete técnico de laboratorio y docentes de la Facultad de Ciencias Químicas y Farmacia.</t>
  </si>
  <si>
    <t xml:space="preserve">Unidad de Gestión de la Investigación de la Facultad, Grupos de Investigación. </t>
  </si>
  <si>
    <t xml:space="preserve">La Facultad fomenta la investigación mediante mecanismos de promoción. </t>
  </si>
  <si>
    <t>1 evento de socialización de logros en materia de investigación y reconocimiento a investigadores destacados de la Facultad.</t>
  </si>
  <si>
    <t>Ayuda memoria del evento, listas de asistencia.</t>
  </si>
  <si>
    <t>Comunidad Universitaria en general e  investigadores de la Facultad.</t>
  </si>
  <si>
    <t xml:space="preserve">Unidad de Gestión de la Investigación </t>
  </si>
  <si>
    <t>La Facultad da a conocer los hallazgos de sus investigaciones en eventos científicos nacionales e internacionales.</t>
  </si>
  <si>
    <t xml:space="preserve">Difundir los avances y hallazgos de las Investigaciones realizadas en la Facultad,  tanto nacional como internacionalmente. </t>
  </si>
  <si>
    <t>Informe de participación en el evento por parte de los asistentes al mismo.</t>
  </si>
  <si>
    <t>Grupos de Investigación,  estudiantes y personal docente de la Facultad.</t>
  </si>
  <si>
    <t>Unidad de Gestión de la Investigación , Grupos de Investigación,  administración</t>
  </si>
  <si>
    <t>Ayuda memoria del la participación de la Facultad en el evento.</t>
  </si>
  <si>
    <t>Unidad de Gestión de la Investigación , Grupos de Investigación.</t>
  </si>
  <si>
    <t xml:space="preserve">La Facultad publica sus investigaciones en revistas científicas reconocidas. </t>
  </si>
  <si>
    <t>Artículos publicados en revista científica.</t>
  </si>
  <si>
    <t>Personal docente y estudiantes de la Facultad, comunidad investigadora en general</t>
  </si>
  <si>
    <t xml:space="preserve">Unidad de Gestión de la Investigación / Grupos de Investigación de la Facultad </t>
  </si>
  <si>
    <t>La Facultad difunde los hallazgos de sus investigaciones, a través de la organización y participación en eventos científicos.</t>
  </si>
  <si>
    <t>Informe de la participación de la Facultad en el Congreso de Investigación Científica.</t>
  </si>
  <si>
    <t>Memoria del evento, listas de asistencia.</t>
  </si>
  <si>
    <t>Unidad de Gestión de la Investigación / Grupos de Investigación de la Facultad</t>
  </si>
  <si>
    <r>
      <t>Al menos</t>
    </r>
    <r>
      <rPr>
        <sz val="12"/>
        <rFont val="Calibri"/>
        <family val="2"/>
      </rPr>
      <t xml:space="preserve"> 3</t>
    </r>
    <r>
      <rPr>
        <sz val="12"/>
        <color indexed="8"/>
        <rFont val="Calibri"/>
        <family val="2"/>
      </rPr>
      <t xml:space="preserve"> participaciones de la Facultad en eventos nacionales y/o internacionales de difusión científica al año.</t>
    </r>
  </si>
  <si>
    <t>Al menos una inducción anual sobre actividades de investigación de la Facultad dirigida a estudiantes y docentes</t>
  </si>
  <si>
    <t>Al menos 6 ponencias de la Facultad se presentaran en Congresos de Investigación Científica al año.</t>
  </si>
  <si>
    <t>La Facultad socializa mecanismos de protección de resultados de investigación y propiedad intelectual.</t>
  </si>
  <si>
    <t xml:space="preserve">Promover los  diferentes mecanismos de protección de resultados de investigación. </t>
  </si>
  <si>
    <t>Personal docente y estudiantes de la Facultad,  comunidad Farmacéutica nacional, y comunidad investigadora en general.</t>
  </si>
  <si>
    <t xml:space="preserve">La Facultad mejora y fortalece las capacidades de los investigadores científicos, a través de Capacitaciones. </t>
  </si>
  <si>
    <t xml:space="preserve">Docentes y estudiantes investigadores con las competencias  requeridas para la realización de investigaciones. </t>
  </si>
  <si>
    <t>Listas de asilencia, Fotografías.</t>
  </si>
  <si>
    <t>Estudiantes  y docentes de la Facultad de Ciencias Quimicas y Faramcia.</t>
  </si>
  <si>
    <t>Jefes de Departamento / Unidad de Gestion de la Investigación /  Grupos de Invetsigacion de la Facultad</t>
  </si>
  <si>
    <t xml:space="preserve">La Facultad  utiliza diferentes mecanismos para la gestión de la investigación. </t>
  </si>
  <si>
    <t xml:space="preserve">Mejorar los mecanismos  y capacidades de Gestion de la Investigación en la Facultad. </t>
  </si>
  <si>
    <t>listas de asitencia, fotografias.</t>
  </si>
  <si>
    <t>Integrantes de la Unidad de Gestion de la Investigación, grupos de investigación.</t>
  </si>
  <si>
    <t>Unidad de Gestion de la Investigación de la Facultad</t>
  </si>
  <si>
    <t>Certificados de calibración otorgados por el ente responsable de la calibración.</t>
  </si>
  <si>
    <t>Grupos de Investigacion,  estudiantes y personal docente investigadores de la Facultad.</t>
  </si>
  <si>
    <t>Asistentes tecnicos del laboratorio de Investigacion "Elvira Castejon de David"- Administración</t>
  </si>
  <si>
    <t>Listas de asistencia, Fotografías,  ayuda memoria del evento.</t>
  </si>
  <si>
    <t xml:space="preserve">Informe de la participación de la Facultad en el V Simposio de la Facultad de Ciencias Químicas y Farmacia. </t>
  </si>
  <si>
    <t xml:space="preserve">Informe de la participación de la Facultad en la Jornada de Investigación Científica de la Facultad de Ciencias Químicas y Farmacia. </t>
  </si>
  <si>
    <t xml:space="preserve"> UGI, Grupos de Investigación de la Facultad, Jefes de Departamento, Decanato, Docentes, estudiantes, administración.</t>
  </si>
  <si>
    <t xml:space="preserve"> UGI, Grupos de Investigación de la Facultad, Docentes, estudiantes.</t>
  </si>
  <si>
    <t xml:space="preserve"> Posgrado, UGI, Grupos de Investigación de la Facultad, Jefes de Departamento, Decanato, Docentes, estudiantes, administración.</t>
  </si>
  <si>
    <t>Informe anual de las invetigaciones incorporadas al proceso de enseñanza.</t>
  </si>
  <si>
    <t xml:space="preserve">Fortalecimiento de las Competencias pedagógicas de los Docentes,  Instructores  y Asistentes Técnicos de laboratorio de la Facultad. </t>
  </si>
  <si>
    <t xml:space="preserve">Listas de participación, fotografías. </t>
  </si>
  <si>
    <t xml:space="preserve">Docentes, instructores y asistentes técnicos de laboratorio de la Facultad. </t>
  </si>
  <si>
    <t>Comisión de Docencia, (Jefes de Departamento), IPSD.</t>
  </si>
  <si>
    <t xml:space="preserve">Fortalecimiento de las Competencias pedagógicas de los Docentes e Instructores de la Facultad. </t>
  </si>
  <si>
    <t>Informe de resultados de los  monitoreos.</t>
  </si>
  <si>
    <t>Comisión de Docencia, (Jefes de Departamento), IPSD, Dirección de Docencia</t>
  </si>
  <si>
    <t xml:space="preserve">Fortalecidos los conocimientos de los Docentes, Asistentes Técnicos de Laboratorio e Instructores en competencias docentes, modelo educativo y su aplicación. </t>
  </si>
  <si>
    <t>Informe o memoria del evento.</t>
  </si>
  <si>
    <t>Comisión lo esencial de la reforma</t>
  </si>
  <si>
    <t>Estudiantes de la Facultad.</t>
  </si>
  <si>
    <t>Copia digital o físico del boletín.</t>
  </si>
  <si>
    <t xml:space="preserve">Listado de integrantes, fotografías. </t>
  </si>
  <si>
    <t>Promover la identidad nacional, la cultura el arte y el deporte, a través de la realización y promoción de actividades.</t>
  </si>
  <si>
    <t>1 Simposio del  "Día del Químico Farmacéutico Hondureño."</t>
  </si>
  <si>
    <t xml:space="preserve">La Facultad promueve la cultura y la identidad nacional e institucional. </t>
  </si>
  <si>
    <t>Estudiantes, docentes y personal administrativo de la Facultad.</t>
  </si>
  <si>
    <t>1 Feria Cultural al año.</t>
  </si>
  <si>
    <t xml:space="preserve"># de equipos calibrados. </t>
  </si>
  <si>
    <t xml:space="preserve">Apoyo a la organización y desarrollo del II Congreso Centroamericano de Productos Naturales Medicinales. </t>
  </si>
  <si>
    <t>Comprobantes de medios de comunicación interna de la Facultad.</t>
  </si>
  <si>
    <t>Población estudiantil y docente de la Facultad.</t>
  </si>
  <si>
    <t>Notas de realización de actividades,     listas de asistecia a reuniones,     correos electronicos.</t>
  </si>
  <si>
    <t xml:space="preserve">Población estudiantil, Cuerpo de docentes e investigadores de la UNAH y Facultad de Quimica y Farmacia, Sociedad Civil. </t>
  </si>
  <si>
    <t>Docentes de la Facultad.</t>
  </si>
  <si>
    <t xml:space="preserve"># de Movilidades de Docentes y Estudiantes. </t>
  </si>
  <si>
    <t xml:space="preserve">La Facultad promueve y apoya la movilidad docente y estudiantíl de la Facultad. </t>
  </si>
  <si>
    <t xml:space="preserve">La Facultad contribuye al mejoramiento de la enseñanza de la Química en Instituciones de Educación Superior del País. </t>
  </si>
  <si>
    <t xml:space="preserve">1 comisión creada. </t>
  </si>
  <si>
    <t>La Facultad promueve la cultura de la Gobernabilidad en los Departamentos de Quìmica de Centros Regionales de la zona norte.</t>
  </si>
  <si>
    <t xml:space="preserve">Número de áreas que cuentan con la Legislación Universitaria. </t>
  </si>
  <si>
    <t>Fotografías. Programas de asignatura</t>
  </si>
  <si>
    <t xml:space="preserve"> Personal docente, administrativo de los departamentos de la escuela.</t>
  </si>
  <si>
    <t xml:space="preserve">Comisión de Gobernabilidad. </t>
  </si>
  <si>
    <t xml:space="preserve">Ejercer las funciones de  gobernabilidad de la Universidad, organizando y dirigiendo La educaciòn Superior a travès de la homologaciòn de los programas de las asignaturas de quìmica impartidas en la UNAH. </t>
  </si>
  <si>
    <t xml:space="preserve">Contribuir al fortalecimiento de la dirección de la Educacipon Superior en el País. </t>
  </si>
  <si>
    <t xml:space="preserve">Tabla de Equivalencias. </t>
  </si>
  <si>
    <t xml:space="preserve">Estudiantes </t>
  </si>
  <si>
    <t xml:space="preserve">Comisión de Gobernabilidad y Comisión de Desarrollo Curricular. </t>
  </si>
  <si>
    <t>Instituciones de Educación Superior que hacen uso de Laboratorios, Estudiantes</t>
  </si>
  <si>
    <t xml:space="preserve">Comisión de Buenas Practicas y Comisión de Gobernabilidad. </t>
  </si>
  <si>
    <t xml:space="preserve">Departamento de química de CURN,CURLA,CURVA </t>
  </si>
  <si>
    <t xml:space="preserve">Comisión nombrada. </t>
  </si>
  <si>
    <t>Comisión de Gobernabilidad. Jefatura del departamento de Quìmica. Cimisiòn de homologaciòn de programas</t>
  </si>
  <si>
    <t xml:space="preserve">Equivalencias  aprobadas por el claustro de docentes. </t>
  </si>
  <si>
    <t>Guiar y regular la apertura de laboratorios de enseñanza de la Química, a través de la aplicación de BPL, en el nivel de Ecucación Superior.</t>
  </si>
  <si>
    <t xml:space="preserve">Tablas de equivalencias de las asignaturas impartidas en la Facultad. </t>
  </si>
  <si>
    <t># de Talleres para la socializaciòn de las guìas</t>
  </si>
  <si>
    <t xml:space="preserve">Reuniones semanales para la organización, planificación y Ejecución del "II Congreso Centroamericano de Productos Naturales Medicinales" </t>
  </si>
  <si>
    <t xml:space="preserve">Docentes del área de alimentos de la Facultad, capacitados en buenas Manufactura en la agroindustria alimentaria. </t>
  </si>
  <si>
    <t>Gestionar el acondicionamiento del Centro de Documentación para el funcionamiento del Sistema de Gestión de la Calidad de la Facultad, (SGC), a través de la Norma ISO 9001.</t>
  </si>
  <si>
    <t xml:space="preserve">2 Informes de seguimiento a la implementación del Plan de Mejora de la Facultad. </t>
  </si>
  <si>
    <t xml:space="preserve">Mejora continua de la gestión académica de la Facultad, a través de la implementación del Plan de Mejora. </t>
  </si>
  <si>
    <t xml:space="preserve">La Facultad planifica y presupuesta sus actividades académicas y administrativas y da seguimiento al cumplimiento de las mismas. </t>
  </si>
  <si>
    <t>1 socialización del Plan Operativo al año.</t>
  </si>
  <si>
    <t>4 informes de seguimiento al POA, al año.</t>
  </si>
  <si>
    <t>1 Jornada de Planificación al año.</t>
  </si>
  <si>
    <t xml:space="preserve">La Facultad cuenta con el centro de documentación del Sistema de Gestión de la Calidad. </t>
  </si>
  <si>
    <t xml:space="preserve">3 Ferias de productos reciclados al año. </t>
  </si>
  <si>
    <t xml:space="preserve">Organización y participación en las Ferias de Productos Reciclados de los estudiantes de la Clase de "Química Ambiental" de la Facultad. </t>
  </si>
  <si>
    <t xml:space="preserve">Charlas de Educación Ambiental en Instituciones de Educación Secundaria, por parte de los estudiantes de la asignatura de "Química Ambiental" de la Facultad. </t>
  </si>
  <si>
    <t xml:space="preserve">La Facultad promueve el respeto al ambiente, a través de la educación ambiental, la reforestación y el reciclaje. </t>
  </si>
  <si>
    <t>2 Charlas sobre Educación Ambiental al año.</t>
  </si>
  <si>
    <t>Dar seguimiento a la implementación del Plan Operativo Anual 2017, cada trimesre del año.</t>
  </si>
  <si>
    <t xml:space="preserve">Implemantación del Plan de Mejora en la Facultad. </t>
  </si>
  <si>
    <t>Informe de seguimiento al Plan de Mejora.</t>
  </si>
  <si>
    <t xml:space="preserve">Comunidad Universitaria. </t>
  </si>
  <si>
    <t>Comisión de Autoevaluación. (Dra. Eleana Varela)</t>
  </si>
  <si>
    <t>Mejorar los conocimientos del personal de la Facultad en cuanto a SGC y la Norma ISO 9001:2015</t>
  </si>
  <si>
    <t xml:space="preserve">Listas de participación, fotografías, memorias de trabajo. </t>
  </si>
  <si>
    <t xml:space="preserve">Comunidad Universitaria de la Facultad. </t>
  </si>
  <si>
    <t xml:space="preserve">Implementar el SGC, bajo la Norma ISO 9001:2015 en la Facultad. </t>
  </si>
  <si>
    <t xml:space="preserve">Comité de Aseguramiento de la Calidad de la Facultad (Dra. Gisel Ordóñez) </t>
  </si>
  <si>
    <t xml:space="preserve">Comité de Aseguramiento de la Calidad de la Facultad, Administración.  </t>
  </si>
  <si>
    <t xml:space="preserve">Oficios, Fotografías. </t>
  </si>
  <si>
    <t xml:space="preserve">Fotografías. </t>
  </si>
  <si>
    <t xml:space="preserve">Docentes y personal de la Facultad. Comunidad de la Facultad en General. </t>
  </si>
  <si>
    <t>Unidad de Gestión Estratégica de la Facultad (Lic. Miriam Ogando)</t>
  </si>
  <si>
    <t xml:space="preserve">Llevar un control del cumplimiento de la planificación para obtención de resultados. </t>
  </si>
  <si>
    <t xml:space="preserve">Informes de Seguimiento Trimestrales, Oficios. </t>
  </si>
  <si>
    <t xml:space="preserve">Planificar y presupuestar las actividades académicas y administrativas de la Facultad con base a los objetivos estratégicos de la Universidad. </t>
  </si>
  <si>
    <t xml:space="preserve">Socializar las actividades del POA-2017 con Docentes y personal de la Facultad. </t>
  </si>
  <si>
    <t>Fotografías, listas de asistencia, POA-2018</t>
  </si>
  <si>
    <t xml:space="preserve">Fotografías, informe de las ferias. </t>
  </si>
  <si>
    <t xml:space="preserve">Comunidad estudiantíl en general. </t>
  </si>
  <si>
    <t xml:space="preserve">Comisión de Mejoramiento Ambiental, Estudiantes de la asignatura de Química Ambiental, Dra. Iris Zelaya. </t>
  </si>
  <si>
    <t xml:space="preserve">Comisión de Mejoramiento Ambiental, Estudiantes de la asignatura de Química Ambiental, Dra. Iris Zelaya, Dr. Saúl Guillén. </t>
  </si>
  <si>
    <t>Estudiantes de Educación media de instituciones públicas y privadas.</t>
  </si>
  <si>
    <t>Contribuir al mejoramiento ambiental, a través del reciclaje, la reforestación y la educación ambiental.</t>
  </si>
  <si>
    <t>Estudiantes y profesionales en farmacia. Profesionales del area de la salud</t>
  </si>
  <si>
    <t xml:space="preserve">Dar mantenimiento a los equipos de laboratorio de la Facultad que genere condiciones adecuadas de trabajo. </t>
  </si>
  <si>
    <t xml:space="preserve">Todo el personal y estudiantes de la Facultad. </t>
  </si>
  <si>
    <t>Elaborar de bases de datos de contactos clave de las instituciones con que se mantiene cooperación.</t>
  </si>
  <si>
    <t xml:space="preserve">La facultad y en sus ejes vinculacion UNAH-Sociedad y la internacionalizacion difunde las acciones desarrolladas a traves de la unidad de comunicación.  </t>
  </si>
  <si>
    <t>La Facultad difunde las actividades que realizan sus unidades por medio de su portal WEB.</t>
  </si>
  <si>
    <t xml:space="preserve">Desarrollar la Comunicacion interna con las Dimensiones </t>
  </si>
  <si>
    <t xml:space="preserve">Matriz de datos </t>
  </si>
  <si>
    <t>Autoridades, Dimensiones FQYF</t>
  </si>
  <si>
    <t>Unidad de Comunicación/Tania Guzman</t>
  </si>
  <si>
    <t>Implementar la Estrategia de Comunicacion FQYF</t>
  </si>
  <si>
    <t xml:space="preserve">Notas y boletines de prensa publicados </t>
  </si>
  <si>
    <t xml:space="preserve">Autoridades, dimensiones, estudiantes y poblacion en general </t>
  </si>
  <si>
    <t>Mayor visiblidad a las acciones que lleva acabo la FQYF</t>
  </si>
  <si>
    <t xml:space="preserve">Coberturas y eventos pubicados </t>
  </si>
  <si>
    <t>FQYF, publico en general</t>
  </si>
  <si>
    <t>Base datos informativa</t>
  </si>
  <si>
    <t>Instituciones cooperantes conla FQYF</t>
  </si>
  <si>
    <t xml:space="preserve">FQYF, Instituciones externas </t>
  </si>
  <si>
    <t xml:space="preserve">Materiales impresos del evento (Boletin de Información) </t>
  </si>
  <si>
    <t xml:space="preserve">Alimentos y Bebidas </t>
  </si>
  <si>
    <t xml:space="preserve">Alimentos y bebidas </t>
  </si>
  <si>
    <t>Incubadora</t>
  </si>
  <si>
    <t>hornos</t>
  </si>
  <si>
    <t>medidor multiparametro pH</t>
  </si>
  <si>
    <t>Caracterización Refrigeradora (muestras, extractos, soluciones)</t>
  </si>
  <si>
    <t>termometro</t>
  </si>
  <si>
    <r>
      <rPr>
        <sz val="11"/>
        <color rgb="FFFF0000"/>
        <rFont val="Calibri"/>
        <family val="2"/>
        <scheme val="minor"/>
      </rPr>
      <t>VISITA 1</t>
    </r>
    <r>
      <rPr>
        <sz val="11"/>
        <color theme="1"/>
        <rFont val="Calibri"/>
        <family val="2"/>
        <scheme val="minor"/>
      </rPr>
      <t xml:space="preserve"> (3 Docentes por 2.5 días = 6.5) (1 Motorista por 2.5 días = 2.5)</t>
    </r>
  </si>
  <si>
    <r>
      <rPr>
        <sz val="11"/>
        <color rgb="FFFF0000"/>
        <rFont val="Calibri"/>
        <family val="2"/>
        <scheme val="minor"/>
      </rPr>
      <t xml:space="preserve">VISITA 2 </t>
    </r>
    <r>
      <rPr>
        <sz val="11"/>
        <color theme="1"/>
        <rFont val="Calibri"/>
        <family val="2"/>
        <scheme val="minor"/>
      </rPr>
      <t>(3 Docentes por 2.5 días = 6.5) (1 Motorista por 2.5 días = 2.5)</t>
    </r>
  </si>
  <si>
    <t>Comisión de Desarrollo Curricular</t>
  </si>
  <si>
    <t>Certificación de las competencias profesionales de los docentes e instructores que formaran parte del personal docente de las nuevas carreras.</t>
  </si>
  <si>
    <t>Diplomas y listas de asistencias.</t>
  </si>
  <si>
    <t>Docentes e instructores con necesidad de capacitación.</t>
  </si>
  <si>
    <t>Alimentos y bebidas</t>
  </si>
  <si>
    <t>Servicio de imprenta, publicidad y reproducción de material</t>
  </si>
  <si>
    <t xml:space="preserve">Medallas </t>
  </si>
  <si>
    <t xml:space="preserve">Vasos o bolsas plásticas </t>
  </si>
  <si>
    <t>Oficios, alianzas,convenios, acuerdos,Lista de asistencia, fotos.</t>
  </si>
  <si>
    <t>Población en general a nivel nacional ,centroamerico e internacional.</t>
  </si>
  <si>
    <t xml:space="preserve">Presentar los avances y hallazgos de las Investigaciones que se realizan en la Facultad.                                                                                     </t>
  </si>
  <si>
    <t>Divulgar las investigaciones nacionales y regionales en la tematica relacionada a plantas medicinales e incentivar a los profesores no involucrados en investigación para que incursionen en la misma.</t>
  </si>
  <si>
    <t>Realizar la planificación académica de los 3 períodos académicos.</t>
  </si>
  <si>
    <t>Evaluar el desempeño docente.</t>
  </si>
  <si>
    <t>Gestionar la realización del exámen de suficiencia.</t>
  </si>
  <si>
    <t>Gestionar la contratación de Profesores por hora. (contratos de 3 meses)</t>
  </si>
  <si>
    <t xml:space="preserve">Gestionar la contratación de Instructores y Asistentes Técnicos de Laboratorio de tiempo completo y por contrato. </t>
  </si>
  <si>
    <t xml:space="preserve">Presentar ante el decanato de la FCQF la propuesta de creación  de la Escuela de Tecnología de Alimentos y la propuesta de la estructura de las Escuelas de Química , Farmacia  y Alimentos para su aprobación por el Consejo Universitario., así como las carreras de Licenciatura en Química Pura, Licenciatura en Tecnología de Alimentos. </t>
  </si>
  <si>
    <t>Estudiantes, docentes, Instructores y asistentes tecnicos de laboratorio</t>
  </si>
  <si>
    <t xml:space="preserve">Mediante la aplicación de la metodología de aprendizaje basado en proyectos , fomentar la creatividad, la innovaci{on y el emprendedurismo en el futuro profesional </t>
  </si>
  <si>
    <t>Estudiantes de la Facultad de Quimica y Farmacia</t>
  </si>
  <si>
    <t>Departamento de Tecnología farmacéutica</t>
  </si>
  <si>
    <t xml:space="preserve">Feria de alimentos realiuzado. Listas de asistencia, Fotografias y videos, informe del comité organizador. </t>
  </si>
  <si>
    <t>Departamento de Control Químico</t>
  </si>
  <si>
    <t>Promover una cultura de cuidado al medio ambiente</t>
  </si>
  <si>
    <t xml:space="preserve">Feria de reciclajerealiuzado. Listas de asistencia, Fotografias y videos, informe del comité organizador. </t>
  </si>
  <si>
    <t>Departamento de Química</t>
  </si>
  <si>
    <t xml:space="preserve">Permitirá aproximar al alumno a la realidad de la industría de alimentos fortaleciendo su formación integral para cumplir el perfil de egreso. </t>
  </si>
  <si>
    <t>listas de asistencia, fotografias</t>
  </si>
  <si>
    <t>Departa mento de Control Químico</t>
  </si>
  <si>
    <t>Esta actividad  permitirá coordinar  la enseñanza de la quimica en los centros regionales por la facultad encargada de liderar este proceso(FCQF)</t>
  </si>
  <si>
    <t>Esta actividad es necesaria para el buen desarrollo de las actividades docentes y para la distribución equitativa de la carga académica</t>
  </si>
  <si>
    <t xml:space="preserve">Planes Académicos de cada periodo. </t>
  </si>
  <si>
    <t>Estudiantes, docentes, instructores y asistentes tecnicos de laboratorios de la Facultad de Quimica y Farmacia</t>
  </si>
  <si>
    <t>Jefes de departamentos academicos de la FCQF</t>
  </si>
  <si>
    <t>Esta actividad es necesaria para verificar la implementación del modelo educativo en el aula, asi como verificar la calidad de los procesos desarrollados para identificar en área se debe apoyar al docente para su mejor desempeño y lograr la mejora continua.</t>
  </si>
  <si>
    <t xml:space="preserve">Documento de Evaluación del Desempeño Docente en el aula lleno </t>
  </si>
  <si>
    <t>Docentes  de la Facultad de Quimica y Farmacia</t>
  </si>
  <si>
    <t xml:space="preserve">Oficios para la Gestión académica oportuna. </t>
  </si>
  <si>
    <t>Estudiantes   de la Facultad de Quimica y Farmacia</t>
  </si>
  <si>
    <t>Corrdinación de carrera y jefes de departamento</t>
  </si>
  <si>
    <t>Limpieza de fosa séptica por SANAA</t>
  </si>
  <si>
    <t>Láminas de formica para pizarra</t>
  </si>
  <si>
    <t>Brazos hidraulico livianos puerta de vidrio</t>
  </si>
  <si>
    <t>Brazo hidraulico pesado para puerta de vidiro</t>
  </si>
  <si>
    <t>Pasador para puerta 3"</t>
  </si>
  <si>
    <t>Llavin puerta de aluminio</t>
  </si>
  <si>
    <t>I TRIMESTRE</t>
  </si>
  <si>
    <t>II TRIMESTRE</t>
  </si>
  <si>
    <t>Contratar empresa de limpieza para lavado de alfombra y butacas (AJAP)</t>
  </si>
  <si>
    <t>Lamina de policarbonato</t>
  </si>
  <si>
    <t>Llave para lavamanos temporizador</t>
  </si>
  <si>
    <t>Tubo de abasto lavamanos</t>
  </si>
  <si>
    <t>Brida para servicio sanitario</t>
  </si>
  <si>
    <t>Codo HG 90º 1/2"</t>
  </si>
  <si>
    <t>Camisa HG 1/2"</t>
  </si>
  <si>
    <t>Adaptador macho PVC 1/2"</t>
  </si>
  <si>
    <t>Llave para lavamanos perilla</t>
  </si>
  <si>
    <t>Codo PVC 90º 2"</t>
  </si>
  <si>
    <t>Tapadera de asiento servicio sanitario</t>
  </si>
  <si>
    <t>Trampa 2"</t>
  </si>
  <si>
    <t>Segueta</t>
  </si>
  <si>
    <t>III TRIMESTRE</t>
  </si>
  <si>
    <t>IV TRIMESTRE</t>
  </si>
  <si>
    <t>Interruptor doble</t>
  </si>
  <si>
    <t>Interruptor sencillo</t>
  </si>
  <si>
    <t>Breaker sencillo 15A</t>
  </si>
  <si>
    <t>Breaker doble 30A</t>
  </si>
  <si>
    <t>Tapadera octagonal</t>
  </si>
  <si>
    <t>Tapadera cuadrada</t>
  </si>
  <si>
    <t>Tapadera 2x4</t>
  </si>
  <si>
    <t>Mantenimiento aire acondicionado</t>
  </si>
  <si>
    <t>Bombillo 75w</t>
  </si>
  <si>
    <t>Compra de cartuchos polimicro 20x2.5 a 5</t>
  </si>
  <si>
    <t>Compra de membranas para osmosis</t>
  </si>
  <si>
    <t>Mantenimiento Duplicadora RICOH</t>
  </si>
  <si>
    <t>Mantenimiento de Fotocopiador XEROX 5865</t>
  </si>
  <si>
    <t>Aplicación de pintura epoxicas en mesones de laboratorio IV nivel</t>
  </si>
  <si>
    <t>Instalacion de secciones de vidrio templado para distribucion de areas en oficina de decanato</t>
  </si>
  <si>
    <t xml:space="preserve">III TRIMESTRE </t>
  </si>
  <si>
    <t>Mantenimiento Preventivo de Encapsuladora con No. Invetario 11670</t>
  </si>
  <si>
    <t>Mantenimiento Preventivo de Encapsuladora con No. Invetario 17947</t>
  </si>
  <si>
    <t>Mantenimiento Preventivo de Encapsuladora donada</t>
  </si>
  <si>
    <t>Mantenimiento Preventivo de agitador de tamices con No. De inventario 04753</t>
  </si>
  <si>
    <t>Mantenimiento Preventivo de Mezclador tipo Pantalón con No. De Inventario 17945</t>
  </si>
  <si>
    <t>Mantenimiento Preventivo de Fragilizador con No. Inventario D-88848</t>
  </si>
  <si>
    <t>Mantenimiento Preventivo de Fragilizador con No. Inventario B-12124</t>
  </si>
  <si>
    <t>Mantenimiento Preventivo de Fragilizador con No. Inventario 01806</t>
  </si>
  <si>
    <t>Mantenimiento Preventivo de Durometro No. De inventario C-44210</t>
  </si>
  <si>
    <t>Mantenimiento Preventivo del desintegrador No. De Inventario 01807</t>
  </si>
  <si>
    <t>Mantenimiento Preventivo del Disolutor No. De Inventario B-12126</t>
  </si>
  <si>
    <t>Mantenimiento Preventivo de maquina cortadora de vidrio No. Inventario 01736</t>
  </si>
  <si>
    <t>Mantenimiento Preventivo de maquina cortadora de vidrio No. Inventario 01529</t>
  </si>
  <si>
    <t>Mantenimiento Preventivo de compresor ubicado en lab. 205</t>
  </si>
  <si>
    <t>Mantenimiento Preventivo de Macerador con No. De Inventario 01701</t>
  </si>
  <si>
    <t>Mantenimiento Preventivo de Licuadora Industrial No. De inventario D-86455</t>
  </si>
  <si>
    <t>Mantenimiento Preventivo de FiltroPrensa no. De Inventario 01842</t>
  </si>
  <si>
    <t>Mantenimiento Preventivo de Tanque de Mezclado No. De inventario 15234</t>
  </si>
  <si>
    <t>Mantenimiento Preventivo de maquina llenadora de cremas No. De inventario 01844</t>
  </si>
  <si>
    <t>Mantenimiento Preventivo de Molino Coloidal No. Inventario 17949</t>
  </si>
  <si>
    <t>Mantenimiento Preventivo de marmita No. Inventario D-75593</t>
  </si>
  <si>
    <t>Mantenimiento Preventivo de marmita No. Inventario 10845</t>
  </si>
  <si>
    <t>Mantenimiento Preventivo de Osmosis Inversa</t>
  </si>
  <si>
    <t>Mantenimiento Preventivo de Bomba de Vacio Ubicada en Lab. 316</t>
  </si>
  <si>
    <t>Mantenimiento Preventivo de recirculador de agua de Lab. 316</t>
  </si>
  <si>
    <t>Consumibles Generales</t>
  </si>
  <si>
    <t>readecuación de instalaciones ASQ</t>
  </si>
  <si>
    <t xml:space="preserve">II TRIMESTRE </t>
  </si>
  <si>
    <t xml:space="preserve">mesas para computadora </t>
  </si>
  <si>
    <t xml:space="preserve">Archivos  de cuatro depositos </t>
  </si>
  <si>
    <t xml:space="preserve">Sillas </t>
  </si>
  <si>
    <t xml:space="preserve">Alimientos y bebidas para uso en el Decanato </t>
  </si>
  <si>
    <t xml:space="preserve">Papel bond tamaño  carta base 20/ resma </t>
  </si>
  <si>
    <t xml:space="preserve">Papel bond tamaño  oficio base 20/ resma </t>
  </si>
  <si>
    <t>Ventiladores  de pedestal</t>
  </si>
  <si>
    <t xml:space="preserve">sillas ejecutivas con brazo </t>
  </si>
  <si>
    <t xml:space="preserve">maquina sumadora </t>
  </si>
  <si>
    <t>Gestion la compra de Proyectores ( DATA SHOW)para equipar aulas y laboratorios ed. I1</t>
  </si>
  <si>
    <t xml:space="preserve">Compra de computadora de escritorio </t>
  </si>
  <si>
    <t xml:space="preserve">Contar con personal calificado para el desarrollo de aisgaturas y laboratorios. </t>
  </si>
  <si>
    <t xml:space="preserve">Contratos. </t>
  </si>
  <si>
    <t xml:space="preserve">Jefes de Departamento, Administración, Decanato. </t>
  </si>
  <si>
    <t xml:space="preserve">Perfiles de Proyecto, Informes, Oficios. </t>
  </si>
  <si>
    <t xml:space="preserve">Grupos de Trabajo de los Proyectos, Jefe de Mantenimiento, Administración, Decanato. </t>
  </si>
  <si>
    <t xml:space="preserve">Dar mantenimiento a las instalaciones y equipo de la Facultad que genere condiciones adecuadas de trabajo. </t>
  </si>
  <si>
    <t xml:space="preserve">Oficios, reportes del SAFI. </t>
  </si>
  <si>
    <t xml:space="preserve">La Facultad cuenta con infraestructura, maquinaria y equipo en condiciones favorables para el desarrollo de actividades académicas y administrativas. </t>
  </si>
  <si>
    <t xml:space="preserve">La Facultad gestiona proyectos de infraestructura para el desarrollo y fortalecimiento de la academia y la  investigación.  </t>
  </si>
  <si>
    <t xml:space="preserve">La Facultad cuenta personal necesarios para el desarrollo de sus actividades administrativas, académicas e investigativas. </t>
  </si>
  <si>
    <t xml:space="preserve">La Facultad cuenta con las bases para implementar un programa de formación del personal docente y administrativo. </t>
  </si>
  <si>
    <t>Instalacion de proyectores en techo incluye conexión electrica y cable vga y fabricacion de estructura de seguridad.</t>
  </si>
  <si>
    <t>Instalacion de unidades centralizadas de airea condicionado, con evaporizadores en diferentes puntos y area del edificio I-1, como ser cuartos de equipos especiales, oficinas administrativas, area de profesores y sala de reuniones.</t>
  </si>
  <si>
    <t xml:space="preserve">Gestionar la capacitación del personal de la Comisión Editorial de cada departamento. </t>
  </si>
  <si>
    <t>Pantallas para data show</t>
  </si>
  <si>
    <t>Impresora de flujo contínuo</t>
  </si>
  <si>
    <t xml:space="preserve">juego de tintas </t>
  </si>
  <si>
    <t xml:space="preserve">Paquetes de hojas protectoras </t>
  </si>
  <si>
    <t>Carpetas</t>
  </si>
  <si>
    <t xml:space="preserve">1 Memoria anual de actividades culturales, deportivas y artísticas. </t>
  </si>
  <si>
    <t xml:space="preserve">Copia digital o físico </t>
  </si>
  <si>
    <t xml:space="preserve">Personal docente, administrativo, técnico y de servicio de la Facultad. </t>
  </si>
  <si>
    <t xml:space="preserve">Apoyo a la Dimensión de Desarrollo Curricular para la movilidad de capacitadores extranjeros. </t>
  </si>
  <si>
    <t xml:space="preserve">Apoyo a la Dimensión de Investigación Científica para la movilidad de expositores extranjeros. </t>
  </si>
  <si>
    <t>planchas calefactoras digital PCR 1531</t>
  </si>
  <si>
    <t>refrigerador</t>
  </si>
  <si>
    <t xml:space="preserve">Potenciómetro </t>
  </si>
  <si>
    <t xml:space="preserve">Microscopio Óptico </t>
  </si>
  <si>
    <t xml:space="preserve">Incubadora de plasma </t>
  </si>
  <si>
    <t>Servicio de mantenimiento y calibración HPLC, Espectrofotómetros</t>
  </si>
  <si>
    <t>Acrodiscos filtración de soluciones</t>
  </si>
  <si>
    <t>Filtros de membrana para fase móvil</t>
  </si>
  <si>
    <t>Viales para cromatógrafo líquido de elevada resolución</t>
  </si>
  <si>
    <t>Micro vial (insert) para bajos volúmenes</t>
  </si>
  <si>
    <t>Cánula Bucal para Ratones</t>
  </si>
  <si>
    <t>Soporte de Madera</t>
  </si>
  <si>
    <t>Cajas (jaulas Metabólicas)</t>
  </si>
  <si>
    <t>Cámara de Inducción de Anestesia Veterinaria</t>
  </si>
  <si>
    <t>Mascarilla Inhalatoria para Roedores</t>
  </si>
  <si>
    <t>Trituradora de agujas</t>
  </si>
  <si>
    <t>Sujetadores físicos para ratones</t>
  </si>
  <si>
    <t>Jeringas 1cc Hipodérmica</t>
  </si>
  <si>
    <t xml:space="preserve">Rasuradoras </t>
  </si>
  <si>
    <t>Jeringas 5 cc</t>
  </si>
  <si>
    <t xml:space="preserve">Tiras reactivas para uro análisis </t>
  </si>
  <si>
    <t xml:space="preserve">Tromboplastina líquida activa </t>
  </si>
  <si>
    <t xml:space="preserve">Guantes de nitrilo </t>
  </si>
  <si>
    <t xml:space="preserve">Jeringas 3cc </t>
  </si>
  <si>
    <t>Frascos estériles (recolección orina)</t>
  </si>
  <si>
    <t xml:space="preserve">Tubos para la recolección de muestras </t>
  </si>
  <si>
    <t>MICRO Pipetas de embolo</t>
  </si>
  <si>
    <t>Gradilla de metálicas para tubos de ensayo de 10mL</t>
  </si>
  <si>
    <t>Pro pipetas automáticas</t>
  </si>
  <si>
    <t xml:space="preserve">Papel filtro </t>
  </si>
  <si>
    <t xml:space="preserve">Frasco de vidrio </t>
  </si>
  <si>
    <t>Recipientes herméticos de plástico.</t>
  </si>
  <si>
    <t xml:space="preserve">Pipetas Pasteur </t>
  </si>
  <si>
    <t>Fenobarbital Sódico comprimidos ( Luminal)</t>
  </si>
  <si>
    <t>Fenobarbital Sódico comprimidos (Luminaleta)</t>
  </si>
  <si>
    <t>Citrato de Cafeína  (Peyona)</t>
  </si>
  <si>
    <t>Citrato de Cafeína  (ticaff)</t>
  </si>
  <si>
    <t>Sevoflurane</t>
  </si>
  <si>
    <t>Haloperidol  (Haldol)</t>
  </si>
  <si>
    <t>Haloperidol (Haldol, Haloperidol)</t>
  </si>
  <si>
    <t>Clorpromazina (Largactil)</t>
  </si>
  <si>
    <t>Lorazepam Mk</t>
  </si>
  <si>
    <t>Lorazepam Mk/Lancasco</t>
  </si>
  <si>
    <t>Clonazepam (Rivotril)</t>
  </si>
  <si>
    <t>Diazepam (Valium)</t>
  </si>
  <si>
    <t>Diazepam MK</t>
  </si>
  <si>
    <t>Fast Lax Suspensión</t>
  </si>
  <si>
    <t xml:space="preserve">Lactulosa </t>
  </si>
  <si>
    <t>Pentobarbital Sódico  (Penta-Hypnol), uso veterinario</t>
  </si>
  <si>
    <t>Pilocarpina  solución Inyectable de uso veterinario</t>
  </si>
  <si>
    <t>Atropina Sulfato (V-Tropin) uso veterinario</t>
  </si>
  <si>
    <t>Cloruro de apo morfina Tableta</t>
  </si>
  <si>
    <t>Solución Salina al 0.9%</t>
  </si>
  <si>
    <t>Codeína  tabletas</t>
  </si>
  <si>
    <t xml:space="preserve">Codeína Jarabe </t>
  </si>
  <si>
    <t>Hidroclorotiazida tabletas</t>
  </si>
  <si>
    <t>Dextrometofano Jarabe</t>
  </si>
  <si>
    <t>Furosemida  solución inyectable</t>
  </si>
  <si>
    <t>Fenilefrina Colirio(Tevirin)</t>
  </si>
  <si>
    <t>Tramadol solución inyectable</t>
  </si>
  <si>
    <t>Diclofenaco solución inyectable</t>
  </si>
  <si>
    <t>Butil Hiosina solución Inyectable</t>
  </si>
  <si>
    <t>Pilocarpina 1 %</t>
  </si>
  <si>
    <t xml:space="preserve">Mebendazol suspensión oral </t>
  </si>
  <si>
    <t>Albendazol suspensión oral</t>
  </si>
  <si>
    <t>Heparina sódica inyectable 1%</t>
  </si>
  <si>
    <t>Alka seltzer tabletas</t>
  </si>
  <si>
    <t>Warfarina sódica inyectable 1%</t>
  </si>
  <si>
    <t>Hidróxido de Magnesio suspensión oral</t>
  </si>
  <si>
    <t>Atropina 1 %</t>
  </si>
  <si>
    <t>Balanza analítica</t>
  </si>
  <si>
    <t>Balanza granataria digital</t>
  </si>
  <si>
    <t>Baño Ultrasónico</t>
  </si>
  <si>
    <t>Cámara de extracción en fase sólido</t>
  </si>
  <si>
    <t>Centrífuga angular de alta velocidad para tubos de 15 y 50 mL</t>
  </si>
  <si>
    <t>Analizador de humedad (Termo balanza)</t>
  </si>
  <si>
    <t>Horno de secado de aire circulante (Máquina secadora industrial)</t>
  </si>
  <si>
    <t>Liofilizador</t>
  </si>
  <si>
    <t>Platos de calentamiento con agitación</t>
  </si>
  <si>
    <t>Molino eléctrico</t>
  </si>
  <si>
    <t>Micro-destilador Kjeldahl con micro-digestor</t>
  </si>
  <si>
    <t>Valorador volumétrico de Karl Fisher</t>
  </si>
  <si>
    <t>Cromatógrafo Líquido-Espectrómetro de Masas-Masas</t>
  </si>
  <si>
    <t>Cromatógrafo de Gases- con detectores FID, termoiónico(NPD) y ECD, incluido automuestreador</t>
  </si>
  <si>
    <t>Espectrofotómetro UV-VIS</t>
  </si>
  <si>
    <t>Espectrofotómetro de Absorción Atómica</t>
  </si>
  <si>
    <t xml:space="preserve">Fotografías, informe o memoria de la actividad. </t>
  </si>
  <si>
    <t xml:space="preserve">Estudiantes de Educación media de instituciones. </t>
  </si>
  <si>
    <t xml:space="preserve">Estudiantes de la asignatura de Química Ambiental, Dra. Iris Zelaya. </t>
  </si>
  <si>
    <t>Listas de participación, fotografías, informes.</t>
  </si>
  <si>
    <t>Comité de Salud y Seguridad Ocupacional de la Facultad. (Dra. Jessica Díaz).</t>
  </si>
  <si>
    <t xml:space="preserve">Proceso de planeación necesario para todo lo relacionado al trabajo académico del año 2018. </t>
  </si>
  <si>
    <t xml:space="preserve">POA 2018 de la gestión académica presentado </t>
  </si>
  <si>
    <t>Jefes de Departamentos academicos de la FCQF.</t>
  </si>
  <si>
    <t>Regletas</t>
  </si>
  <si>
    <t>Estudiantes, instructores, asistentes, técnicos de laboratorio y docentes e investigadores de la Facultad de Ciencias Químicas y Farmacia.</t>
  </si>
  <si>
    <t>La publicación de la revista Pagina Web</t>
  </si>
  <si>
    <t>Unidad de Comunicación/Tania Guzmán</t>
  </si>
  <si>
    <t>-</t>
  </si>
  <si>
    <t>Servicio de mantenimiento Osmosis Inversa</t>
  </si>
  <si>
    <t>Archivo tipo estante con puerta corrediza para Centro de Documentación</t>
  </si>
  <si>
    <t>Herbarios</t>
  </si>
  <si>
    <t xml:space="preserve">Dar seguimiento al  programa de estudiante en riesgo. (Tutorias) (Jefes de Departamento, Coordinación Académica, Dimensión de Docencia, Comité de Vida Estudiantíl). </t>
  </si>
  <si>
    <t>Seguimiento a las oportunidades de trabajo para los graduados de la Facultad de Química y Farmacia, a través de una base de datos que servirá para alimentar la  bolsa de trabajo Institucional.</t>
  </si>
  <si>
    <t xml:space="preserve">1 base de datos de graduados y de empleadores. </t>
  </si>
  <si>
    <t>Acompañamiento - Asociación de Graduados - En las actividades que van a realizar.</t>
  </si>
  <si>
    <t xml:space="preserve"> 1 Diagnóstico de necesidades de formación de los Graduados.</t>
  </si>
  <si>
    <t xml:space="preserve">La Facultad contribuye a la formación de sus graduados, a través de programas de capacitación. </t>
  </si>
  <si>
    <t xml:space="preserve">2 Bolentines informativos de actividades culturales, artísticas, deportivas al año. </t>
  </si>
  <si>
    <t xml:space="preserve">Documentos maestros del desarrollo de Talento Humano en base a los objetivos del SGC. </t>
  </si>
  <si>
    <t xml:space="preserve">Primera Edición de la Revista Electrónica de la Facultad. </t>
  </si>
  <si>
    <t xml:space="preserve">Dar acompañamiento, con estudiantes y docentes de la Facultad, a la Alianza Estratégica suscrita mediante Convenio entre la Dirección de Vinculación UNAH-Sociedad (DVUS) y una Municipalidad seleccionada o través de relación directa entre la Facultad y la Municipalidad seleccionada. </t>
  </si>
  <si>
    <t>Charlas sobre "Estados de la Materia" y donación de murales alusivos al tema en Escuelas Públicas de la Capital, por parte de estudiantes de la Asignatura de Química II de la  Facultad.</t>
  </si>
  <si>
    <t>Charlas de Educación Ambiental  en Instituciones de Educación Secundaria, por parte de los estudiantes de la asignatura de "Química Ambiental" de la Facultad.</t>
  </si>
  <si>
    <t>Al menos 3 espacios de aprendizaje de la Carrera, desarrollan Charlas sobre temas del área disciplinar, en beneficio de la Sociedad.</t>
  </si>
  <si>
    <r>
      <t>Proyecto para el Manejo de Sustancias Peligrosas utilizadas en Centros de Salud, (Entrega de guías de respuesta y hojas de seguridad de sustancias químicas)</t>
    </r>
    <r>
      <rPr>
        <sz val="12"/>
        <color rgb="FFFF0000"/>
        <rFont val="Calibri"/>
        <family val="2"/>
      </rPr>
      <t xml:space="preserve">. </t>
    </r>
    <r>
      <rPr>
        <i/>
        <sz val="12"/>
        <rFont val="Calibri"/>
        <family val="2"/>
      </rPr>
      <t>GESTIÓN DE COMPRA PARA EL II Trimestre impresora flujo continuo (6000.00 lps, juego de tintas 700.00 lps, 18 paquetes hojas protectoras 1,800.00 lps, 18 carpetas 2,500.00 lps )</t>
    </r>
  </si>
  <si>
    <t>Coordinadora: Dra. Nilda Suyapa Barahona</t>
  </si>
  <si>
    <t>Perfil de Proyecto</t>
  </si>
  <si>
    <t>Grupo de trabajadores del café orgánico de la Comunidad de  Yamaranguila, Intibucá.</t>
  </si>
  <si>
    <t>Gestionar cursos de formación pedagógica, en los temas de Aprendizaje orientado a Proyectos y Evaluación de aprendizajes,  para el personal docente , Instructores y Asistentes Técnicos de laboratorio de la Facultad  , ante el Instituto de Formación y Profesionalización Docente (IPSD).(20,000.00 lps c/u)</t>
  </si>
  <si>
    <t>Realizar jornadas de Inducción para estudiantes de la Facultad, por parte de la Coordinación de Carrera, la Vicerrectoría de Orientación y Asuntos Estudiantíles, (VOAE) y el Comisionado Universitario de la Universidad y demás unidades de interés. (Socialización con estudiantes y docentes de la Facultad, de la la aplicación de las nuevas normas académicas).</t>
  </si>
  <si>
    <t>Diagnóstico de necesidades de formación contínua del graduado de Química y Farmacia.</t>
  </si>
  <si>
    <t>La Facultad promueve la ética.</t>
  </si>
  <si>
    <t>Incorporar, en conjunto con la comisión de desarrollo curricular, nuevas asignaturas que formarán parte de la política bimodal de la Facultad.</t>
  </si>
  <si>
    <t>Socialización del Plan Operativo 2017.</t>
  </si>
  <si>
    <t>Realizar capacitaciones, talleres y sesiones de trabajo para la implementación del sistema de Gestión de Calidad de la Facultad,(SGC), a través de la Norma ISO 9001. (Trabajo en conjunto a través de los servicios profesionales de INLAC).</t>
  </si>
  <si>
    <t xml:space="preserve">Planificación Operativa año 2018, con autoridades y docentes de la Facultad. </t>
  </si>
  <si>
    <t xml:space="preserve">Comité de Higiene y Seguridad de la Facultad trabajando activamente por la salud y seguridad del personal y estudiantes de la Facultad. </t>
  </si>
  <si>
    <t xml:space="preserve">Válvulas para lavamanos con temporizador </t>
  </si>
  <si>
    <t>Mantenimiento Preventivo de maquina tabletara con No. Inventarioo 86446</t>
  </si>
  <si>
    <t>Mantenimiento Preventivo de maquina tabletara con No. Inventarioo 18637</t>
  </si>
  <si>
    <t>Mantenimiento Preventivo de maquina tabletara mono punzón con No. Inventarioo 18637</t>
  </si>
  <si>
    <t>Mantenimiento Preventivo de maquina tabletar con No. Inventarioo 86446</t>
  </si>
  <si>
    <t>Mantenimiento Preventivo de maquina tabletar con No. Inventarioo 18637</t>
  </si>
  <si>
    <t>Mantenimiento Preventivo de maquina tabletar mono punzón con No. Inventarioo 18637</t>
  </si>
  <si>
    <t>automatizacion electrica de molino coloidal  ubicado en el laboratorio 207</t>
  </si>
  <si>
    <t>Mantenimiento correctivo de Horno ubicada en el laboratorio 418</t>
  </si>
  <si>
    <t>Mantenimiento correctivo de bomba a vacío ubicada en el laboratorio 418</t>
  </si>
  <si>
    <t>Mantenimiento correctivo de Mufla ubicada en el laboratorio 418</t>
  </si>
  <si>
    <t>Automatizacion electrica de tabletera mono punzón ubicado en el laboratoio 205</t>
  </si>
  <si>
    <t>Mantenimiento correctivo de 10 estufas electricas ubicadas en el laboratorio 418</t>
  </si>
  <si>
    <t>Automatizacion mecanica de marmita de sistema mezclado 207</t>
  </si>
  <si>
    <t xml:space="preserve">Mantenimiento correctivo de estufa eléctrica grande ubicada en el laboratorio 316 </t>
  </si>
  <si>
    <t>Impartir clases de baile para personal docente, administrativo, técnico y de servicio de la Facultad, para contribuir al mejoramiento de la salud, a través del ejercicio. (Se realizará la compra de espejos).</t>
  </si>
  <si>
    <t xml:space="preserve">Gestión para el llenado  de extintores para las diferentes áreas de la Facultad, de acuerdo a recomendaciones del Benemérito Cuerpo de Bomberos. </t>
  </si>
  <si>
    <t xml:space="preserve">Compra de equipo de limpieza para ropa de trabajo del personal de la facultad que manipula sustancias químicas y reactivos biologicos. </t>
  </si>
  <si>
    <t>Solicitar el rediseño de las asignaturas, a las Facultades que dan Servicio a la Carrera de Química y Farmacia.</t>
  </si>
  <si>
    <t>Investigar los programas de las nuevas asignaturas propuestas en el nuevo plan de estudio de la carrera.</t>
  </si>
  <si>
    <t>Elaborar el reglamento de pasantías del nuevo plan de estudio de la carrera.</t>
  </si>
  <si>
    <t>Establecer las equivalencias de las asignaturas de la carrera con las demás carreras de la UNAH.</t>
  </si>
  <si>
    <t>Elaborar el Plan de Factibilidad para la implementación del nuevo currículum de la Carrera.</t>
  </si>
  <si>
    <t>Primer borrador de la propuesta de la malla curricular de la Carrera de Alimentos, que cumpla con la normativa institucional establecida y que responda a los desafíos y necesidades de la Sociedad. (Se contratará un asesor de Desarrollo Curricular en el área de los Alimentos).</t>
  </si>
  <si>
    <t>Primer borrador del perfil de egreso de la Carrera de Alimentos.</t>
  </si>
  <si>
    <t>Iniciar la definicion de los objetivos, contenidos de aprendizajes y los ejes curriculares transversales, definidos en el modelo educativo de la reforma universitaria de la carrera de alimentos.</t>
  </si>
  <si>
    <t>Elaborar el primer borrador del Documento de Diagnostico de la carrera de Alimentos. (Elaboracion del modelo curricular y fundamento pedagogico.)</t>
  </si>
  <si>
    <t>Elaborar la malla curricular de la Carrera de Química, que cumpla con la normativa institucional establecida y que responda a los desafíos y necesidades de la Sociedad. (Diseño de la malla curricular)</t>
  </si>
  <si>
    <t>Elaborar el perfil profesional de la Carrera de Química,. (Elaboracion del perfil de ingreso y egreso a la carrera)</t>
  </si>
  <si>
    <t>Definir las competencias y sus códigos de formación profesional de la Carrera de Química. (Establecimiento de las politicas internas de la carrera)</t>
  </si>
  <si>
    <t>Socializar el Perfil Profesional y los Objetivos de la Carrera de Química al Claustro de Docentes para su Aprobación.</t>
  </si>
  <si>
    <t>Definir los objetivos, contenidos de aprendizajes y los ejes curriculares transversales, definidos en el modelo educativo de la reforma universitaria de la carrera de Química. (Determinacion de los ejes transversales de la carrera)</t>
  </si>
  <si>
    <t>Revisar  las asignaturas de las  facultades que dan Servicio a la Carrera de Química y Solicitar el rediseño de estas asignaturas si fuera necesario.</t>
  </si>
  <si>
    <t>Elaborar el documento curricular que contemple los diferentes enfoques y que explicíte las diferentes corrientes del pensamiento en el campo de la Química. (Impresión y empastado del documento curricular). (Elaboracion del modelo curricular y fundamento pedagogico, Elaboracion del documento final del plan de estudios.)</t>
  </si>
  <si>
    <t>Descripcion de las necesidades inmediatas para aperturar la carrera de quimica y elaboracion del plan de factibilidad completo para la carrera de Química. Identificacion de los recursos disponibles (infraestructura y personal) y determinacion de la capacidad instalada de la UNAH</t>
  </si>
  <si>
    <t xml:space="preserve"> (Se contratará un asesor de Desarrollo Curricular en el área de los Alimentos).</t>
  </si>
  <si>
    <t xml:space="preserve"> Documento Curricular de la Carrera  Química y Farmacia aprobado.</t>
  </si>
  <si>
    <t>Documento Diagnóstico de la Carrera de Alimentos completado.</t>
  </si>
  <si>
    <t xml:space="preserve">Plan de Factibilidad y Documento Curricular de la Carrera de Química Completos. </t>
  </si>
  <si>
    <t>Mejorar la calidad de servicio que las otras Facultades aportan en las diferentes asignaturas de la carrera de Química y Farmacia.</t>
  </si>
  <si>
    <t>Elaborar los programas de las nuevas asignaturas en conformidad con las competencias establecidas.</t>
  </si>
  <si>
    <t>Definir un perfil de egreso de la carrera de Alimentos que cumpla con las necesidades de la sociedad.</t>
  </si>
  <si>
    <t>Iniciar la elaboracion de los objetivos y contenidos de la Carrera de Alimentos.</t>
  </si>
  <si>
    <t>Contar con un perfil profesional adecuado.</t>
  </si>
  <si>
    <t>Mejorar la calidad de servicio que las otras facultades aportan en las diferentes asignaturas de la carrera de Quimica.</t>
  </si>
  <si>
    <t>Tener un modelo curricular de la carrera de Química.</t>
  </si>
  <si>
    <t xml:space="preserve">Conocer la factibilidad de aperturar la carrera de Química. </t>
  </si>
  <si>
    <t>Contar con los objetivos, códigos y  competencias.</t>
  </si>
  <si>
    <t>Que el personal docente de la carrera conozca el plan de estudios.</t>
  </si>
  <si>
    <t>Objetivos y contenidos definidos en el modelo educativo de la reforma universitaria.</t>
  </si>
  <si>
    <t>Justificar la oferta de la carrera de Alimentos por parte de la Facultad de Farmacia.</t>
  </si>
  <si>
    <t>Programas de asignaturas rediseñadas y acordes a la exigencia del nuevo plan de estudio.</t>
  </si>
  <si>
    <t>Programas completos de las asignaturas nuevas.</t>
  </si>
  <si>
    <t>Documento establecido de equivalencias por asignaturas.</t>
  </si>
  <si>
    <t>Plan de factibilidad.</t>
  </si>
  <si>
    <t>Documento curricular impreso y empastado.</t>
  </si>
  <si>
    <t>Viaje realizado.</t>
  </si>
  <si>
    <t>Informe de los avances del benchmarking de las carreras de Alimentos.</t>
  </si>
  <si>
    <t>Primer borrador del perfil de egreso.</t>
  </si>
  <si>
    <t>Informe de los avances en la deficnicion de los objetivos y contenidos finalizados.</t>
  </si>
  <si>
    <t>Informe del avance del Documento de Diagnostico.</t>
  </si>
  <si>
    <t>El perfil profesional terminado.</t>
  </si>
  <si>
    <t>Los objetivos terminados con sus codigos y competencias.</t>
  </si>
  <si>
    <t>Registro de asistencia a reunion y memoria de la reunion.</t>
  </si>
  <si>
    <t>Objetivos y contenidos finalizados.</t>
  </si>
  <si>
    <t>Informe de la revision hecha a los programas.Programas de asignaturas rediseñadas y acordes a la exigencia de el nuevo plan de estudio.</t>
  </si>
  <si>
    <t>docuemento del modelo curricular finalizado</t>
  </si>
  <si>
    <t>Docuemento final del plan de factibilidad para aperturar la carrera de Química.</t>
  </si>
  <si>
    <t>Subcomision de Carrera de Alimentos y Comisión de Desarrollo Curicular.</t>
  </si>
  <si>
    <t>Equipo de trabajo Carrera de Química y Comisión de Desarrollo Curicular.</t>
  </si>
  <si>
    <t xml:space="preserve">La Facultad cuenta con currículo de la Carrera de Ciencias Químicas y Farmacia rediseñado y 2  Currículos nuevos, aprobados para su implementación. </t>
  </si>
  <si>
    <t xml:space="preserve">Desarrollar una inducción sobre postulación a becas, integración de Grupos de Investigación, círculos de creatividad, desarrollo de proyectos de investigación y participación en eventos de difusión de la investigación Científica dirigido a estudiantes y docentes de la Facultad Impresión.  </t>
  </si>
  <si>
    <t>Realizar evento de socialización de logros y desafíos en materia de investigación y reconocimiento a docentes, estudiantes investigadores, gestores de investigación y  Grupos de Investigación destacados en la Facultad.</t>
  </si>
  <si>
    <t xml:space="preserve">Presentar resultados de investigaciones realizadas en 1 evento internacional de difusión científica (Congresos, simposios, etc.). </t>
  </si>
  <si>
    <r>
      <t>Asistir y participar con ponencias a</t>
    </r>
    <r>
      <rPr>
        <sz val="12"/>
        <rFont val="Calibri"/>
        <family val="2"/>
      </rPr>
      <t xml:space="preserve"> 2 eventos nacionales</t>
    </r>
    <r>
      <rPr>
        <sz val="12"/>
        <color indexed="8"/>
        <rFont val="Calibri"/>
        <family val="2"/>
      </rPr>
      <t xml:space="preserve">  de difusión científica. </t>
    </r>
  </si>
  <si>
    <t>Realizar 4 publicaciones de artículos científicos de investigaciones realizadas en la Facultad en revistas científicas reconocidas a nivel nacional o internacional.</t>
  </si>
  <si>
    <t xml:space="preserve">Participar con 6 ponencias en el "Congreso de Investigación Científica" organizado por la DICyP. </t>
  </si>
  <si>
    <t>Organizar y participar en  la Jornada de Investigación Científica de la Facultad de Ciencias Químicas y Farmacia.</t>
  </si>
  <si>
    <t>Organizar y participar en el "II Congreso Centroamericano de Productos Naturales Medicinales".</t>
  </si>
  <si>
    <t>Participar de la Capacitación sobre propiedad intelectual proporcionada por la DICyP.</t>
  </si>
  <si>
    <r>
      <t>Participar en  2  Capacitaciones sobre proyectos de investigación organizada por la DICyP.</t>
    </r>
    <r>
      <rPr>
        <sz val="12"/>
        <color rgb="FFFF0000"/>
        <rFont val="Calibri"/>
        <family val="2"/>
      </rPr>
      <t xml:space="preserve"> </t>
    </r>
  </si>
  <si>
    <t xml:space="preserve">Gestionar la calibración de los equipos  del laboratorio de investigacion "Elvira Castejon de David" utilizados para la realización de proyectos de investigacion. </t>
  </si>
  <si>
    <t>Seguimiento a la actualización  del registro de docentes investigadores de la Facultad ante  la Dirección de Investigación Científica y Posgrado (DICyP) y la Facultad, mediante los catálogos de Investigadores que proporciona la DICyP y el portafolio oficial  de investigadores de la Facultad.</t>
  </si>
  <si>
    <t>Al menos 1 taller sobre sobre Gestion de la Investigación impartido al año.</t>
  </si>
  <si>
    <t xml:space="preserve">Placa de reconocimiento </t>
  </si>
  <si>
    <t>Impresión de boletín informativo</t>
  </si>
  <si>
    <t>Impresion de memorias del evento</t>
  </si>
  <si>
    <t>Balanza</t>
  </si>
  <si>
    <t xml:space="preserve">Proyecto en Comunidad de Yamaranguila, Intibucá. (Componente seguridad alimentaria, tecnología, Energía, salud, Educación No Formal, Planificación estratégica, procesos orgánicos/inorgánicos). </t>
  </si>
  <si>
    <t>fotografias, copia de correos electronicos, oficios, los productos desarrollados por la dimension.</t>
  </si>
  <si>
    <t>Elaborar un diagnóstico para la  identificación de experiencias importantes desarrolladas en la Facultad entre el 2015 y 2016,  que puedan replicarse o trasmitirse, a través de la sistematización como medio de generación de conocimientos.</t>
  </si>
  <si>
    <t xml:space="preserve">Desarrollar productos,  (información convertida en conocimiento a través de la sistematización), a través de medios físicos o digitales, que sean un aporte de conocimientos científicos y académicos a la comunidad universitaria y al público interesado. </t>
  </si>
  <si>
    <t xml:space="preserve">Realizar una Feria del Conocimiento como mecanismo de trasferencia de conocimientos, a través de los productos generados en la Facultad. </t>
  </si>
  <si>
    <t xml:space="preserve">fotografias, copia de correos electronicos, oficios y el  diagnostico </t>
  </si>
  <si>
    <t xml:space="preserve">Rescatar las experiencias vividas en la Facultad, a través de su sistematización, que permita la trasferencia del conocimiento adquirido. </t>
  </si>
  <si>
    <t>Experiencias sistematizadas (productos físicos o digitales).</t>
  </si>
  <si>
    <t xml:space="preserve">La Facultad de Química y Farmacia rescata, genera y transmite conocimientos a través de la sistemazación de sus experiencias científicas y académicas. </t>
  </si>
  <si>
    <t>El diagnóstico se hará para sistematizar o desarrollar posteriormente algunos de los productos obtenidos en ese peróodo de tiempo.</t>
  </si>
  <si>
    <t xml:space="preserve">Académia Docentes, investigadores, estudiantes y público interesado en las diferentes temáticas. </t>
  </si>
  <si>
    <t>Presentar de forma digital o impresa los productos desarrollados por la dimension a través de la realización de una feria del conocimiento.</t>
  </si>
  <si>
    <t xml:space="preserve">Comunidad Universitaria y público interesado. </t>
  </si>
  <si>
    <t>Dra. María Eugenia Meza, Miembros de la Dimensión de Gestión del Conocimiento.</t>
  </si>
  <si>
    <t># de estudiantes de 1er ingreso y de último año de carrera atienden la Conferencia de ética.</t>
  </si>
  <si>
    <t xml:space="preserve">Desarrollar conferencias de Ética Profesional dirigidas a estudiantes de la Facultad.  (estudiantes de primer ingreso y estudiantes de último año de la Facultad). </t>
  </si>
  <si>
    <t>Elaborar el boletín informativo de  actividades culturales, deportivas y artísticas desarrolladas en la Facultad durante el 2017.</t>
  </si>
  <si>
    <r>
      <t xml:space="preserve">Organizar y desarrollar el Simposio Cultural: "Día del Químico Farmacéutico Hondureño." </t>
    </r>
    <r>
      <rPr>
        <sz val="11"/>
        <color rgb="FFFF0000"/>
        <rFont val="Calibri"/>
        <family val="2"/>
      </rPr>
      <t>(6 Junio)</t>
    </r>
  </si>
  <si>
    <r>
      <t xml:space="preserve">Organizar y desarrollar  la Feria Cultural de la Facultad en el marco de la semana del estudiante de Química y Farmacia. </t>
    </r>
    <r>
      <rPr>
        <sz val="11"/>
        <color rgb="FFFF0000"/>
        <rFont val="Calibri"/>
        <family val="2"/>
      </rPr>
      <t>(Noviembre)</t>
    </r>
  </si>
  <si>
    <t>Elaboración y difusión de la Memoria Anual de actividades culturales, deportivas y artísticas de la Facultad. Período 2016-2017.</t>
  </si>
  <si>
    <t>Fortalecer el grupo Folklórico "Arte y Ciencia" de la Facultad.</t>
  </si>
  <si>
    <t>Vestuario y utilería</t>
  </si>
  <si>
    <r>
      <t xml:space="preserve">Gestionar la compra de material para la señalización de estacionamientos de la Facultad, para cumplir con las recomendaciones del Benemérito Cuerpo de Bomberos de Honduras.  </t>
    </r>
    <r>
      <rPr>
        <i/>
        <sz val="11"/>
        <color rgb="FFFF0000"/>
        <rFont val="Calibri"/>
        <family val="2"/>
      </rPr>
      <t>(rótulos de metal y pintura para carretera para señalizar la posición de los vehiculos en los estacionamientos).</t>
    </r>
  </si>
  <si>
    <t>Gestionar la compra de mantas contra fuego. (Mantas ignifugas)</t>
  </si>
  <si>
    <t>Ayudar a mejorar la calidad de vida de los empleados.</t>
  </si>
  <si>
    <t xml:space="preserve">Estuduantes de la Carrera de Educación Fisica </t>
  </si>
  <si>
    <t>Dispensar de una manera segura las sustancias químicas que por sus características de peligrosidad deben ser distribuidas en frascos adecuados y debidamente etiquetados.</t>
  </si>
  <si>
    <t xml:space="preserve">Instructores y Asistentes Téncicos de Laboratorio </t>
  </si>
  <si>
    <t>Promover la cultura de la prevención y la seguridad, a través de la consolidación del Comité de Higiene y seguridad ocupacional.</t>
  </si>
  <si>
    <t>1 sala de enfermería equipada</t>
  </si>
  <si>
    <t># de mantas ignígugas</t>
  </si>
  <si>
    <t xml:space="preserve">Reuniones semanales para la organización, planificación y ejecución del V Simposio de la Facultad de Quimica y Farmacia, a realizarse en la Ciudad Universitaria.   </t>
  </si>
  <si>
    <t>Gestionar la compra e instalación de proyectores en techo para impartir clases al estudiante de la carrera de quimica y farmacia y otras unidades que hagan uso de las instalaciones.</t>
  </si>
  <si>
    <t>Gestionar la compra e instalación  de unidades de  aire acondicionado en oficinas administrativas, cubículo de maestros, cuartos de equipo especiales de medición y otras unidades que lo requieran.</t>
  </si>
  <si>
    <t xml:space="preserve">Gestionar la compra de materiales para uso INSTRUMENTAL HPLC.  (Prácticas de Pregrado, Posgrado y Grupos de Investigación).
</t>
  </si>
  <si>
    <t xml:space="preserve">Gestionar la compra de Equipo Instrumental  y  compra de necesidades para prácticas de laboratorio de las clases de FARMACOLOGÍA I, II, III y TOXICOLOGÍA. </t>
  </si>
  <si>
    <t>Gestionar la compra de Equipo Instrumental necesario para realizar las prácticas de laboratorio de las clases de FARMACOTÉCNIA I, II, III y IV.</t>
  </si>
  <si>
    <t>Tamices analíticosNo. 8, No. 10, No. 30, No. 50, No. 80, No. 100, No. 120, No. 150, No. 170, No. 200</t>
  </si>
  <si>
    <t xml:space="preserve">Tamices analíticosNo. 12, No. 14, No. 16, No. 18, No. 20 </t>
  </si>
  <si>
    <t>Baño ultrasónico para tamices analíticos.</t>
  </si>
  <si>
    <t>Soporte de tamices, rotatorio SRH 4/200 para baño S300</t>
  </si>
  <si>
    <t>Medidor de densidad Erweka</t>
  </si>
  <si>
    <t>Medidor de punto de fusión.</t>
  </si>
  <si>
    <t xml:space="preserve">Motor AR 403 Multiusos Erweka.  </t>
  </si>
  <si>
    <t xml:space="preserve">Accesorio Motor AR 403 Erweka: Mezclador Tambor Rueda. </t>
  </si>
  <si>
    <t xml:space="preserve">Durómetro </t>
  </si>
  <si>
    <t>Escalera  modular</t>
  </si>
  <si>
    <t>Cucharones</t>
  </si>
  <si>
    <t xml:space="preserve">Accesorio Motor AR 403 Erweka: Granulador húmedo FGS. </t>
  </si>
  <si>
    <t xml:space="preserve">Accesorio Motor AR 403 Erweka: Mezclador planetario. </t>
  </si>
  <si>
    <t>Bascula</t>
  </si>
  <si>
    <t>Reómetro</t>
  </si>
  <si>
    <t>pH/EC/DO Multiparametrico</t>
  </si>
  <si>
    <t>Agitador mecánico portátil de aspas intercambiables</t>
  </si>
  <si>
    <t>Termómetro bimetálico</t>
  </si>
  <si>
    <t>Viscosímetro de brookfield</t>
  </si>
  <si>
    <t>Platos de calentamiento</t>
  </si>
  <si>
    <t>Baño maría</t>
  </si>
  <si>
    <t>Jarras sanitarias</t>
  </si>
  <si>
    <t>Escaleras modulares</t>
  </si>
  <si>
    <t>Mesas sanitarias</t>
  </si>
  <si>
    <t>Llenadora de frascos por volumen</t>
  </si>
  <si>
    <t>Refractómetro</t>
  </si>
  <si>
    <t xml:space="preserve">Accesorio Motor AR 403 Erweka: Homogenizador HO/HHO. </t>
  </si>
  <si>
    <t xml:space="preserve">Moldes de fundición para supositorios.  </t>
  </si>
  <si>
    <t>Moldes de fundición para óvulos.</t>
  </si>
  <si>
    <t>Durómetro para supositorios</t>
  </si>
  <si>
    <t>Probador de penetración de supositorios.</t>
  </si>
  <si>
    <t>Probador de punto de fusión de supositorios.</t>
  </si>
  <si>
    <t>Desintegrador de supositorios</t>
  </si>
  <si>
    <t>Aluminio hidróxido/</t>
  </si>
  <si>
    <t>Magnesio hidróxido tabletas</t>
  </si>
  <si>
    <t>Data show</t>
  </si>
  <si>
    <t xml:space="preserve">Cronómetro </t>
  </si>
  <si>
    <t>Cámara de Flujo laminar</t>
  </si>
  <si>
    <t>Esterilizador de Asas</t>
  </si>
  <si>
    <t>Congelador de -20°C</t>
  </si>
  <si>
    <t>Contador de colonias</t>
  </si>
  <si>
    <t>Microscopio</t>
  </si>
  <si>
    <t>Estereoscopio</t>
  </si>
  <si>
    <t xml:space="preserve">Plato caliente con agitación </t>
  </si>
  <si>
    <t>Detector de Elisa</t>
  </si>
  <si>
    <t>Refrigerador  (frigorífico para almacén de reactivos)</t>
  </si>
  <si>
    <t>UPS y protector de picos (para la protección de la campana de flujo laminar)</t>
  </si>
  <si>
    <t xml:space="preserve">Base de pared para televisor </t>
  </si>
  <si>
    <t>UPS de 3.0 KVA de 2250 W Y 120 V</t>
  </si>
  <si>
    <t>UPS de 1.5 KVA de 940 W Y 120 V</t>
  </si>
  <si>
    <t>Regulador de voltaje de 110 voltios</t>
  </si>
  <si>
    <t>Regulador de voltaje de 220 voltios</t>
  </si>
  <si>
    <t>Proyector multimedia para auditorio "Jesús Aguilar paz"</t>
  </si>
  <si>
    <t>UPS para computadora de Oficina  APC 750 KVA</t>
  </si>
  <si>
    <t>Televisor pantalla lcd de 50 pulg</t>
  </si>
  <si>
    <t>Realizar el mantenimiento de Instalaciones Físicas del Edificio I-A</t>
  </si>
  <si>
    <t xml:space="preserve">Realizar el mantenimiento de instalaciones hidrosanitarias Edificio I-1 </t>
  </si>
  <si>
    <t xml:space="preserve">Realizar el mantenimiento instalaciones eléctricas Edificio I-1 </t>
  </si>
  <si>
    <r>
      <t xml:space="preserve">Realizar el mantenimiento de maquinaria </t>
    </r>
    <r>
      <rPr>
        <i/>
        <sz val="12"/>
        <color rgb="FFFF0000"/>
        <rFont val="Calibri"/>
        <family val="2"/>
        <scheme val="minor"/>
      </rPr>
      <t xml:space="preserve">(Máquina de reproducción de material de papelería y  maquinaria de osmosis inversa). </t>
    </r>
  </si>
  <si>
    <r>
      <t xml:space="preserve">Realizar el mantenimiento y reparación de equipo educacional  </t>
    </r>
    <r>
      <rPr>
        <i/>
        <sz val="12"/>
        <color rgb="FFFF0000"/>
        <rFont val="Calibri"/>
        <family val="2"/>
        <scheme val="minor"/>
      </rPr>
      <t>(Armarios, Sillas, etc.)</t>
    </r>
  </si>
  <si>
    <t>Realizar el mantenimiento y reparación de Equipo de laboratorio de la Facultad. (PREVENTIVO)</t>
  </si>
  <si>
    <t>Realizar el mantenimiento y reparación de Equipo de laboratorio de la Facultad. (CORRECTIVO)</t>
  </si>
  <si>
    <t>Gestionar la compra de instrumentación de Departamento de CONTROL QUÍMICO FARMACÉUTICO</t>
  </si>
  <si>
    <t>Gestionar la compra de instrumentación de Departamento de QUÍMICA</t>
  </si>
  <si>
    <t xml:space="preserve">Gestionar la requisición de EQUIPO DE OFICINA Y MUEBLES para la llevar a cabo las actividades académicas y administrativas de la Facultad. </t>
  </si>
  <si>
    <r>
      <t xml:space="preserve">Gestionar la requisición de EQUIPO DE COMUNICACIÓN Y SEÑALAMIENTO. </t>
    </r>
    <r>
      <rPr>
        <sz val="12"/>
        <color rgb="FFFF0000"/>
        <rFont val="Calibri"/>
        <family val="2"/>
        <scheme val="minor"/>
      </rPr>
      <t xml:space="preserve">(Data show) </t>
    </r>
  </si>
  <si>
    <t>Gestionar la requisición de EQUIPO DE COMPUTACIÓN.</t>
  </si>
  <si>
    <t xml:space="preserve">Gestionar la requisición de EQUIPO TECNOLÓGICO. </t>
  </si>
  <si>
    <t xml:space="preserve">Gestionar la Compra de SUSTANCIAS QUÍMICAS para la realización de prácticas de los laboratorios de la Facultad. </t>
  </si>
  <si>
    <t xml:space="preserve">Gestionar la Compra de  MATERIAS PRIMAS para la realización de prácticas de los laboratorios de la Facultad. </t>
  </si>
  <si>
    <t xml:space="preserve">Aceite Mineral </t>
  </si>
  <si>
    <t>Acetaminofen, polvo B.P.</t>
  </si>
  <si>
    <t>Acido Acetil Salícilico (Aspirina) USP</t>
  </si>
  <si>
    <t xml:space="preserve">Ácido ascórbico </t>
  </si>
  <si>
    <t>Ácido cítrico anhidro</t>
  </si>
  <si>
    <t>Ácido salicílico BP</t>
  </si>
  <si>
    <t>Albendazol USP</t>
  </si>
  <si>
    <t>Alcanfor</t>
  </si>
  <si>
    <t xml:space="preserve">Alcohol Cetílico (Lanette 16) </t>
  </si>
  <si>
    <t>Aspartame 30 - 60 mesh (granular)</t>
  </si>
  <si>
    <t>Aspartame 60 - 100 mesh (polvo)</t>
  </si>
  <si>
    <t>Bicarbonato de sodio USP</t>
  </si>
  <si>
    <t>Calamina rosada</t>
  </si>
  <si>
    <t>Carbonato de calcio precipitado USP</t>
  </si>
  <si>
    <t>Carbonato de magnesio polvo ligero BP</t>
  </si>
  <si>
    <t>Carboximetilcelulosa sódica</t>
  </si>
  <si>
    <t xml:space="preserve">Celulosa microcristalina PH 101 </t>
  </si>
  <si>
    <t>Cloruro de Calcio 2 hidratado USP</t>
  </si>
  <si>
    <t>Cloruro de potasio USP</t>
  </si>
  <si>
    <t>Cloruro de sodio</t>
  </si>
  <si>
    <t>Cloruro de sodio USP</t>
  </si>
  <si>
    <t>Color caramelo líquido</t>
  </si>
  <si>
    <t>Colorante supra amarillo FD&amp;C 6 (naranja)</t>
  </si>
  <si>
    <t>Colorante supra amarillo tartrazina FD&amp;C 5</t>
  </si>
  <si>
    <t>Colorante supra azul FD&amp;C 1</t>
  </si>
  <si>
    <t>Colorante supra rojo amaranto # 2</t>
  </si>
  <si>
    <t>Colorante supra rojo FD&amp;C 40 allura</t>
  </si>
  <si>
    <t>Colorante supra verde esmeralda</t>
  </si>
  <si>
    <t>Dextrosa (Glucosa)</t>
  </si>
  <si>
    <t>Dióxido de silicio (HDK N20) (Aerosil)</t>
  </si>
  <si>
    <t>Esencia de perfume bouquet floral</t>
  </si>
  <si>
    <t>Estearato de magnesio</t>
  </si>
  <si>
    <t>Glicerina Anhidra USP</t>
  </si>
  <si>
    <t>Ibuprofeno SN (70)</t>
  </si>
  <si>
    <t>Kaolín coloidal BP</t>
  </si>
  <si>
    <t>Lactosa anhidra</t>
  </si>
  <si>
    <t>Lactosa lactopress (spray dried)</t>
  </si>
  <si>
    <t>Manitol USP</t>
  </si>
  <si>
    <t>Menthol</t>
  </si>
  <si>
    <t>Mentol cristales</t>
  </si>
  <si>
    <t>Óxido de magnesio ligero BP</t>
  </si>
  <si>
    <t>Oxido de titanio (IV) USP</t>
  </si>
  <si>
    <t>Óxido de zinc polvo USP</t>
  </si>
  <si>
    <t>Propilenglicol</t>
  </si>
  <si>
    <t>PVP K-30</t>
  </si>
  <si>
    <t>Sabor de coco maduro S. C 1X1</t>
  </si>
  <si>
    <t>Sabor de frambuesa S. C 1X1</t>
  </si>
  <si>
    <t>Sabor de fresa madura SDC C 1X1</t>
  </si>
  <si>
    <t>Sabor de tutti frutti S-520 C 1X1</t>
  </si>
  <si>
    <t>Sabor de uva concord C 1X1</t>
  </si>
  <si>
    <t>Sacarina sodica</t>
  </si>
  <si>
    <t>Sacarina sódica</t>
  </si>
  <si>
    <t xml:space="preserve">Salicilato de Metilo </t>
  </si>
  <si>
    <t>Sorbitol 70% USP</t>
  </si>
  <si>
    <t>Sorbitol polvo</t>
  </si>
  <si>
    <t>Talco</t>
  </si>
  <si>
    <t>Tetraciclina</t>
  </si>
  <si>
    <t>Vaselina solida</t>
  </si>
  <si>
    <t>Vitamina E 50 % polvo</t>
  </si>
  <si>
    <t>Vitamina E 50% polvo</t>
  </si>
  <si>
    <t>Acetaldehído 4 lt</t>
  </si>
  <si>
    <t xml:space="preserve">Gestionar la compra de MATERIAL Y EQUIPO DE CRISTALERÍA,  para ser utilizado en las diferentes Prácticas de Laboratorio. </t>
  </si>
  <si>
    <t>Alcoholímetros vidrio rango de 0-100/0,1</t>
  </si>
  <si>
    <t>Beakers vidrio de 50ml</t>
  </si>
  <si>
    <t>Beakers vidrio de 100ml</t>
  </si>
  <si>
    <t>Beakers vidrio de 250ml</t>
  </si>
  <si>
    <t>Buretas de 50ml llave de teflón</t>
  </si>
  <si>
    <t>Embudo filtracion Bushner plástico de 130mm</t>
  </si>
  <si>
    <t>Embudos filtracion vidrio de 80mm</t>
  </si>
  <si>
    <t>Embudos Separación de 500ml llave y tapón plástico</t>
  </si>
  <si>
    <t>Erlemmeyers de 250ml</t>
  </si>
  <si>
    <t>Espatulas metálicas acanaladas de 6"</t>
  </si>
  <si>
    <t>Matraz volumétrico de 100ml tapón plástico</t>
  </si>
  <si>
    <t xml:space="preserve">Matraz volumétrico plástico de 1000ml </t>
  </si>
  <si>
    <t>Mortero y Pistilo porcelana de 500ml</t>
  </si>
  <si>
    <t xml:space="preserve">Perillas de hule (Pipet filler) </t>
  </si>
  <si>
    <t>Probetas vidrio de 10ml</t>
  </si>
  <si>
    <t>Probetas vidrio de 25ml</t>
  </si>
  <si>
    <t>Probetas vidrio de 50ml</t>
  </si>
  <si>
    <t>Probetas vidrio de 100ml</t>
  </si>
  <si>
    <t>Balanzas Granatarias modelo 2610gms</t>
  </si>
  <si>
    <t>Bomba de Vacio modelo DOA-P704-AA</t>
  </si>
  <si>
    <t>Estufa Agitador Magnetico (Stirring Hot Plate) mod PC-620D</t>
  </si>
  <si>
    <t>Manto Calefactor de 500ml 200w</t>
  </si>
  <si>
    <t>Peachimetro portatil modelo HI-208</t>
  </si>
  <si>
    <t xml:space="preserve">Gestionar la compra de MATERIAL E INSUMOS PARA EL BIOTERIO. </t>
  </si>
  <si>
    <t>Alimento/ concentrado para conejo</t>
  </si>
  <si>
    <t>Alimento/ concentrado para ovejas</t>
  </si>
  <si>
    <t>Alimento/ concentrado para ratones</t>
  </si>
  <si>
    <t>Material de aseo para el Bioterio</t>
  </si>
  <si>
    <t>Cofias de tela</t>
  </si>
  <si>
    <t>Franelas</t>
  </si>
  <si>
    <t xml:space="preserve">Jabon liquido </t>
  </si>
  <si>
    <t>Gel antibacterial</t>
  </si>
  <si>
    <t>Detergente</t>
  </si>
  <si>
    <t>Bolsas Grandes para dron color negro</t>
  </si>
  <si>
    <t>Cloro</t>
  </si>
  <si>
    <t>Pastes para lavar  color verde</t>
  </si>
  <si>
    <t xml:space="preserve">Medicamentos para uso de Bioterio </t>
  </si>
  <si>
    <t>Ivomec M.E.</t>
  </si>
  <si>
    <t>Avikok</t>
  </si>
  <si>
    <t>Agua Oxigenada</t>
  </si>
  <si>
    <t>Bioquin BIO-ZOO</t>
  </si>
  <si>
    <t>Tribrissen* 48%</t>
  </si>
  <si>
    <t>Emicina*</t>
  </si>
  <si>
    <t>Sulfatrin Inyectable</t>
  </si>
  <si>
    <t>Glutnivex Amonio</t>
  </si>
  <si>
    <t>Bloque Minerales Traza</t>
  </si>
  <si>
    <t>Zacor 5 gr</t>
  </si>
  <si>
    <t>Neodip 50 Dipirona 100 ml</t>
  </si>
  <si>
    <t>Jeringa Desechables 03 ml</t>
  </si>
  <si>
    <t>Jeringa Desechables 01 ml</t>
  </si>
  <si>
    <t>Jeringa Desechables 05 ml</t>
  </si>
  <si>
    <t>Gentaprin 100ml gentamicina</t>
  </si>
  <si>
    <t>Oxitetraciclina 20% LA+D.</t>
  </si>
  <si>
    <t>Farvital-18 1 Litro Faryvet vitaminas</t>
  </si>
  <si>
    <t xml:space="preserve">Lavadora y Secadora (2 en 1) </t>
  </si>
  <si>
    <t>Cajas para roedores ( 40*25*25)</t>
  </si>
  <si>
    <t xml:space="preserve">reflotron check para trigliceridos </t>
  </si>
  <si>
    <t xml:space="preserve">reflotron check para glucosa </t>
  </si>
  <si>
    <t xml:space="preserve">reflotron check para colesterol </t>
  </si>
  <si>
    <t xml:space="preserve">reflotron check para limpiar y calibrar </t>
  </si>
  <si>
    <t>marcador para pizarra  de formica color negro</t>
  </si>
  <si>
    <t>Marcador para pizarra  de formica color azul</t>
  </si>
  <si>
    <t>Marcador para pizarra  de formica color rojo</t>
  </si>
  <si>
    <t>marcador permanente  punta gruesa color negro</t>
  </si>
  <si>
    <t>Marcador Fluorescente Color Amarillo</t>
  </si>
  <si>
    <t>marcador permanente  punta delgada  color negro</t>
  </si>
  <si>
    <t>Clips Pequeño De Metal De 33mm, Caja De 100 Unidades</t>
  </si>
  <si>
    <t>Clips Jumbo De Metal De 50mm, Caja De 100unidades</t>
  </si>
  <si>
    <t>Grapas Estandar 26/6 caja de de 5000 Grapas</t>
  </si>
  <si>
    <t>Tinta Para Almohadilla Color Negro bote de 60ml</t>
  </si>
  <si>
    <t>Bolsas De Manila Tamaño Carta</t>
  </si>
  <si>
    <t>Cuaderno Único Forrado Tamaño Oficio De 400paginas</t>
  </si>
  <si>
    <t>Grapadora De Metal Color Negro Con Capacidad De Grapar 25 Hojas De Papel Que Utilice Grapas N° 26/6</t>
  </si>
  <si>
    <t>Corrector Blanco Tipo Lápiz De 7 Ml</t>
  </si>
  <si>
    <t>Lápiz Tinta Color Rojo</t>
  </si>
  <si>
    <t>Goma En Barra De 20 Gramos</t>
  </si>
  <si>
    <t>Tape Transparente De 1 Pulgada, 36 Yardas</t>
  </si>
  <si>
    <t>Maskin Tap En Rollo De 1 Pulgada  hasta 40 Yardas de largo</t>
  </si>
  <si>
    <t>Lápiz Tinta Color Negro</t>
  </si>
  <si>
    <t>Lapiz Carbon (docena)</t>
  </si>
  <si>
    <t>Saca Grapas De Color Negro</t>
  </si>
  <si>
    <t>Sobres De Papel Manila Tamaño Legal</t>
  </si>
  <si>
    <t>Grapas caja De 5,000 Grapa N°9/12</t>
  </si>
  <si>
    <t>Pentaflex tamaño oficio</t>
  </si>
  <si>
    <t>Fastener (cajas)</t>
  </si>
  <si>
    <t>Borrador para pizarra de formíca</t>
  </si>
  <si>
    <t xml:space="preserve">I TRIMESTRE </t>
  </si>
  <si>
    <t>Papel Toalla Individual Para Cocina  De 60 Hojas Dobles  De 2.79 Cmx22.8 Cm Y Un Peso De 160 Gramos Por Rollo.</t>
  </si>
  <si>
    <t>5 fardos de Papel Higiénico  (Hoja Sencilla) De 12 X 4 X 1000 Hojas, Color Blanco</t>
  </si>
  <si>
    <t>150 rollos de Papel Aluminio  Rollo De 8.33 Yardas X12 ( 7.62 Mx304mm)</t>
  </si>
  <si>
    <t>Papel Manteca De 2.52 Piex11.9pulg</t>
  </si>
  <si>
    <t>Folder tamaño carta ( resma)</t>
  </si>
  <si>
    <t>folder tamaño oficio ( resma)</t>
  </si>
  <si>
    <t xml:space="preserve">Carpeta para archivo color negro o  similar </t>
  </si>
  <si>
    <t xml:space="preserve">Gestionar la requisición de PAPELERÍA Y ÚTILES (útiles de escritorio, oficina y enseñanza). </t>
  </si>
  <si>
    <t>Gestionar la requisición de  productos de PAPEL Y CARTÓN.</t>
  </si>
  <si>
    <t>Gestionar la requisición de PAPEL DE ESCRITORIO.</t>
  </si>
  <si>
    <t>Tinta pripor  ink jp-30 color negro  para la duplicadora  marca RICOH</t>
  </si>
  <si>
    <t xml:space="preserve">Master JP-12S para Duplicadora marca  RICOH, modelo  LDD120 </t>
  </si>
  <si>
    <t>Tinta para impresora PG-210 color negro</t>
  </si>
  <si>
    <t>Toner 6R1552 para la impresora para la impresora multifuncional  laser  xerox work  center WC5865</t>
  </si>
  <si>
    <t>Tinta para impresora canon 145 color negro</t>
  </si>
  <si>
    <t>Caratulas para elaborar manuales para  impartir  las clases de los laboratorios</t>
  </si>
  <si>
    <t>Stikers  de 11x2 para el lomo de los manuales de laboratorio  en vinil</t>
  </si>
  <si>
    <t>empastado de documentacion generados por las diferentes unidas academicas/Admistrativas FQF</t>
  </si>
  <si>
    <t xml:space="preserve">Gestionar la requisición de servicios de imprenta, publicaciones y reproducciones. (ELABORACIÓN DE MANUALES DE LABORATORIO). </t>
  </si>
  <si>
    <t>Gestionar la requisición de alimentos y bebidas para reuniones de trabajo de la Dirección-Administración.</t>
  </si>
  <si>
    <t>Gestionar la requisición de MATERIAL DE ASEO para las instalaciones del Edificio I1 de la Facultad. .</t>
  </si>
  <si>
    <t>Gestionar la contratación de los servicios de una empresa para el retiro, tratamiento y disposicion final de los residuos químicos producidos en la Facultad.</t>
  </si>
  <si>
    <t>Paste Verde Cuadrado Con Esponja (De Fibra Y Esponja) Medidas Aproximadas De 114mm X 73 Mm X 20mm</t>
  </si>
  <si>
    <t xml:space="preserve">trapeadores </t>
  </si>
  <si>
    <t xml:space="preserve">escobas </t>
  </si>
  <si>
    <t>Cestas para basura tamaño jumbo color negro o similar</t>
  </si>
  <si>
    <t>Contratación de servicios para retiro de residuos químicos</t>
  </si>
  <si>
    <t xml:space="preserve">Realizar la gestión para la ejecución del Proyecto:  "Readecuación de las INSTALACIONES DEL ALMACÉN DE SUSTANCIAS QUÍMICAS de la Facultad". </t>
  </si>
  <si>
    <t>Realizar la gestión ante la SEAPI, para la ejecución del Proyecto: "Trabajos de infraestructura a realizar, según informe de RECOMENDACIONES DEL BENEMÉRITO CUERPO DE BOMBEROS DE HONDURAS en el Edificio I-1".</t>
  </si>
  <si>
    <t xml:space="preserve">Realizar la gestión para la ejecución del Proyecto: "Construcción del LABORATORIO FARMACÉUTICO A MEDIANA ESCALA, para formas farmacéuticas SÓLIDAS. a realizarse en el Lab. 205 y 206 del Edificio I1. (Inicio de construcción). </t>
  </si>
  <si>
    <t>Realizar la gestión para la ejecución del Proyecto:  "ALMACÉN DE PRODUCTO TERMINADO". (Presentación y gestión de fondos, inicio de construcción).</t>
  </si>
  <si>
    <t>Realizar la gestión para la continuación del proceso de licitación del Proyecto: "ALMACÉN DE PRODUCTO TERMINADO". (Presentación y gestión de fondos).</t>
  </si>
  <si>
    <t xml:space="preserve">Realizar la gestión para la continuación del proceso de licitación del Proyecto: "Construcción del LABORATORIO DE ENSAYO UNIVERSITARIO", Ier Nivel del Edificio I1. </t>
  </si>
  <si>
    <t>Realizar la gestión para la continuación del proceso de licitación del Proyecto:  "Construcción del LABORATORIO FARMACÉUTICO A MEDIANA ESCALA, para formas farmacéuticas SÓLIDAS. a realizarse en el Lab. 205 y 206 del Edificio I1.</t>
  </si>
  <si>
    <t>Realizar la gestión para la ejecución del Proyecto: "Construcción del LABORATORIO DE ENSAYO UNIVERSITARIO", Ier Nivel del Edificio I1. (Inicio de Construcción).</t>
  </si>
  <si>
    <t xml:space="preserve">Realizar la gestión para la continuación del proceso de licitación del Proyecto: "Construcción del LABORATORIO A MEDIANA ESCALA de formas farmacéuticas LÍQUIDA Y SEMILÍQUIDA en el Lab.207 y 208".  </t>
  </si>
  <si>
    <t>Realizar la gestión para la ejecución del Proyecto: "Construcción del LABORATORIO A MEDIANA ESCALA de formas farmacéuticas LÍQUIDA Y SEMILÍQUIDA en el Lab.207 y 208". (Inicio de Construcción).</t>
  </si>
  <si>
    <t>Realizar la gestión para la Contratación de Profesores por hora, cada período académico.</t>
  </si>
  <si>
    <t>Realizar la gestión para la Contratación de Instructores y Asistentes Tecnicos de laboratorio de tiempo completo.</t>
  </si>
  <si>
    <t>Número de Proyectos gestionados por la Facultad.</t>
  </si>
  <si>
    <t>Número de unidades centrales de aire acondicionado, instalados en áreas de oficina administrativas, cubículos de catedráticos, cuartos de euipos especiales y equipos.</t>
  </si>
  <si>
    <t xml:space="preserve">Porcentaje de equipamento de los laboratorios . </t>
  </si>
  <si>
    <t xml:space="preserve">Número de manuales elaborados. </t>
  </si>
  <si>
    <t xml:space="preserve">Dotación de insumos y material necesario para el desarrollo de actividades académicas y administrativas de la Facultad. </t>
  </si>
  <si>
    <t xml:space="preserve">Porcentaje de residuos químicos producidos en la Facultad dispuestos adecuadamente.  </t>
  </si>
  <si>
    <t xml:space="preserve">Número de Profesores por hora contratados por período académico. </t>
  </si>
  <si>
    <t>Número de Instructores y Asistentes Técnicos de Laboratorio contratados al año.</t>
  </si>
  <si>
    <t>Realizar la gestión para la Contratación de Instructores y Asistentes Tecnicos de Laboratorio de medio tiempo .</t>
  </si>
  <si>
    <t xml:space="preserve">Solicitudes de trabajo de mantenimiento y reparación, oficios, fotografías antes y después de la intervervención. </t>
  </si>
  <si>
    <t xml:space="preserve">Solicitudes de trabajo de mantenimiento, Oficios, fotografías antes y después de la intervervención. </t>
  </si>
  <si>
    <t xml:space="preserve">Contar con material y equipo necesario  para el desarrollo de la actividad académica y administrativa de la Facultad. </t>
  </si>
  <si>
    <t xml:space="preserve"> Administración, Decanato. </t>
  </si>
  <si>
    <t xml:space="preserve">Responsable de mantenimiento de Equipo de laboratorio de la Facultad, (Tec. Johny Ramírez), Administración, Decanato. </t>
  </si>
  <si>
    <t xml:space="preserve">Responsable de mantenimiento de la Facultad (Ing. Francisco Borjas), Administración, Decanato. </t>
  </si>
  <si>
    <t xml:space="preserve">Contribución al medio ambiente, a través de la disposición final adecuada de los residuos químicos. </t>
  </si>
  <si>
    <t xml:space="preserve">Oficos, fotografías, informe. </t>
  </si>
  <si>
    <t xml:space="preserve">Desarrollo institucional. </t>
  </si>
  <si>
    <t>Apoyar la gestión para la Capacitación:  "PENSAMIENTO POSlTIVO CON INTELIGENCIA EMOCIONAL".</t>
  </si>
  <si>
    <t>Apoyar la gestión para la Capacitación:  "RELACIONES INTERPERSONALES".</t>
  </si>
  <si>
    <t xml:space="preserve">Apoyar la gestión para la Capacitación: "Buenas Prácticas de Manufactura en la agroindustria alimentaria". </t>
  </si>
  <si>
    <t xml:space="preserve">Apoyar la gestión para la Capacitación: "HERRAMIENTAS VIRTUALES aplicadas a la educaciòn: Prezi, Cmaptools y Team viewer". </t>
  </si>
  <si>
    <t>Apoyar la gestión para la Capacitación: del  proceso de  implementación del SISTEMA DE GESTIÓN DE CALIDAD (SGC), a través de la Norma ISO 9001.</t>
  </si>
  <si>
    <t>Entrega de DIPLOMA DE RECONOCIMIENTO al Docente, Instructor, Asistente Técnico de Laboratorio  y Adminstrativo destacado en el año.</t>
  </si>
  <si>
    <t xml:space="preserve">% del personal docente y adminstrativo capacitado. </t>
  </si>
  <si>
    <t xml:space="preserve">% del personal docente y adminstrativo capacitado para impartir asignaturas bimodales, a través del programa de la DIE. </t>
  </si>
  <si>
    <t xml:space="preserve">% del personal docente y adminstrativo capacitado en herramientas virtuales aplicadas a la educación: Prezi, Cmaptools y Team viewer.  </t>
  </si>
  <si>
    <t>% del personal docente y adminstrativo capacitado en el sistema de Gestión de Calidad (SGC), a través de la Norma ISO 9001.</t>
  </si>
  <si>
    <t xml:space="preserve">Docentes premiados. </t>
  </si>
  <si>
    <t>Mejora del clima laboral.</t>
  </si>
  <si>
    <t xml:space="preserve">Lista de asistencia, fotografías, informes, memorias de trabajo. </t>
  </si>
  <si>
    <t xml:space="preserve">Docentes, Instructores, Asistentes Técnicos de Laboratorio y ppersonal administrativo de la Facultad. </t>
  </si>
  <si>
    <t xml:space="preserve">Comisión de Gestión del Tlento Humano, Comisiones de otras dimensiones, administración, Decanato. </t>
  </si>
  <si>
    <t>Docentes del área de alimentos de la Facultad</t>
  </si>
  <si>
    <t xml:space="preserve">Docentes,  Instructores  y Asistentes Técnicos de laboratorio de la Facultad. </t>
  </si>
  <si>
    <t>La Facultad cuenta con una Comisión de Talento Humano trabajando según el Sistema de Gestión de Calidad.</t>
  </si>
  <si>
    <t xml:space="preserve">La Facultad fomenta la mejora continua, a través de reconocimiento a sus docentes. </t>
  </si>
  <si>
    <t xml:space="preserve">Reconocimiento del desempeño demostrado en el trabajo al personal de la Facultad. </t>
  </si>
  <si>
    <t xml:space="preserve">Organización de la Comisión de Talento Humano de la Facultad que lleve el control del personal docente y administrativo, que de seguimiento al programa de formación y capacitación, que de seguimiento al programa de relevo docente, que contribuya al mejoramiento del clim laboral. </t>
  </si>
  <si>
    <t>Fotografías, diplomas.</t>
  </si>
  <si>
    <t>Documentación del Sistema de Gestión de Calidad de Talento Humano</t>
  </si>
  <si>
    <t xml:space="preserve">Personal  Docente y Administrativo  de la Facultad. </t>
  </si>
  <si>
    <t>Elaborar el POA-2018 de Gestión académica. Reunión con las demás dimensiones para el POA -2018.</t>
  </si>
  <si>
    <t>Realizar reuniónes ordinarias de los jefes de los departamentos académicos con eventual participación de la  Decano de la facultad y coordinación de carrera para tratar asuntos propios de la gestión académica.</t>
  </si>
  <si>
    <t xml:space="preserve">Realizar la FERIA DE MEDICAMENTOS del Departamento de Tecnología Farmacéutica. </t>
  </si>
  <si>
    <t xml:space="preserve">Realizar la FERIA DE ALIMENTOS del Departamento de Control Químico Farmacéutico. </t>
  </si>
  <si>
    <t xml:space="preserve">Realizar la FERIA DE RECICLAJE de la Facultad. </t>
  </si>
  <si>
    <t>Realizar reuniones de apoyo para el desarrollo de II Congreso Centroamericano de Plantas Medicinales y XVIII  Jornada Científica de la FCQF.</t>
  </si>
  <si>
    <t>Realizar VISITA A LA PLANTA DE ALIMENTOS DEL ZAMORANO. (Asignatura de Tecnología de Alimentos I y II).</t>
  </si>
  <si>
    <t>Realizar VISITA A LA PLANTA DE ALIMENTOS DE LEYDE en La Ceiba y PLANTA DE ACEITES DE DINANT . (Asignatura de Tecnología de Alimentos I y II).</t>
  </si>
  <si>
    <t xml:space="preserve">Entregar calificaciones a la DIPP. </t>
  </si>
  <si>
    <t>Mejora en el rendimiento de las dimensiones de Investigación y Vinculación.</t>
  </si>
  <si>
    <t>Mejora en el rendimiento de la dimensión de gestión académica.</t>
  </si>
  <si>
    <t xml:space="preserve">Número de ferias de Departamentos desarrolladas. </t>
  </si>
  <si>
    <t>Desarrollo de II Congreso Centroamericano de Plantas Medicinales y XVIII  Jornada Científica de la FCQF.</t>
  </si>
  <si>
    <t>Número de visitas, Número de asignaturas desarrollando visitas a la industria. Número de estudiantes visitantes.</t>
  </si>
  <si>
    <t>% de la currícula académica de los espacios de aprendizaje de Química analizados.</t>
  </si>
  <si>
    <t>Propuesta de creación de la Escuela de Tecnología de Alimentos y la propuesta de la estructura de las Escuelas de Química , Farmacia  y Alimentos.</t>
  </si>
  <si>
    <t xml:space="preserve"># de docentes capacitados. </t>
  </si>
  <si>
    <t xml:space="preserve">Calificaciones entregadas </t>
  </si>
  <si>
    <t>Master para duplicadora DDX4450 (HQ40L)</t>
  </si>
  <si>
    <t>Tinta para duplicadora RICOH  DDX4450</t>
  </si>
  <si>
    <t>106R02249</t>
  </si>
  <si>
    <t xml:space="preserve">Realizar la gestión para la ejecución del Proyecto: "Remodelación de AULAS DE POSGRADO". </t>
  </si>
  <si>
    <t>Ejecución del Proyecto: "Remodelación de AULAS DE POSGRADO".</t>
  </si>
  <si>
    <t xml:space="preserve">Realizar la gestión para la ejecución del Proyecto: "Construcción de ÁREA DE MANTENIMIENTO DE EQUIPO de la Facultad". </t>
  </si>
  <si>
    <t>Ejecución del Proyecto: "Construcción de ÁREA DE MANTENIMIENTO DE EQUIPO de la Facultad".</t>
  </si>
  <si>
    <t>Silla Ejecutiva para aulas de Posgrado</t>
  </si>
  <si>
    <t xml:space="preserve">Mesas modulares individuale para aulas de Posgrado </t>
  </si>
  <si>
    <t>UPS 1500 VA</t>
  </si>
  <si>
    <t>Parlantes PROFESIONAL DE 1500 WATT DE SALIDA CONEXIÓN STEREO Y CANON, USB, SE PUEDAN INSTALAR EN TRÍPODE. 2 entradas de cada uno. Alimentación directa a corriente.</t>
  </si>
  <si>
    <t xml:space="preserve">Mesa antivibración para balanza analítica estructura metálica con superficie de granito </t>
  </si>
  <si>
    <t>Plataforma antivibración para balanza analítica con superficie de granito y soportes antivibración</t>
  </si>
  <si>
    <t xml:space="preserve">impresión, empastado. </t>
  </si>
  <si>
    <t>Ayuda memoria.</t>
  </si>
  <si>
    <t>Jefes de Departamentos academicos.</t>
  </si>
  <si>
    <t xml:space="preserve">Seguimiento al POA 2017 y a las actividad emergentes. Ayuda memoria. Listado de asistencia a reuniones y fotografias. Facturas de liquidación. </t>
  </si>
  <si>
    <t>Jefes de los departamentos académicos.</t>
  </si>
  <si>
    <t xml:space="preserve">Feria de medicamentos realizado. Listas de asistencia, Fotografias y videos, informe del comité organizador. </t>
  </si>
  <si>
    <t xml:space="preserve">Mediante la aplicación de la metodología de aprendizaje basado en proyectos , fomentar la creatividad, la innovación y el emprendedurismo en el futuro profesional. </t>
  </si>
  <si>
    <t>Estudiantes de la orientación de alimentos de la  Facultad de Quimica y Farmacia</t>
  </si>
  <si>
    <t>Las reuniones es de apoyo para ñla realización del Pre-congreso , Congreso y Jornada Cientifica, del Segundo congreso de Plantas Medicinales y XVIII jornada cientifica de la FCQF</t>
  </si>
  <si>
    <t>Oficios, acuerdos,Lista de asistencia, fotos.</t>
  </si>
  <si>
    <t>Socializar y si hay candidatos ejecutar el examen de suficiencia, permite dar la posibilidad a aquellos alumnos que tiene experiencia en la tematica de una asignatura o que son adelantados, avanzar en el pensum académico de la carrera y mejorar la eficiencia terminal.</t>
  </si>
  <si>
    <t>Para cumplir con el requisito establecido en las normas académicas</t>
  </si>
  <si>
    <t>Oficio y calificaciones</t>
  </si>
  <si>
    <t>Esta actividad permitirá lcubrir las necesidades de personal para satisfacer las demandas proyectadas por la facultad en base a las nuevas escuelas y carreras</t>
  </si>
  <si>
    <t xml:space="preserve">Gestión académica oportuna. </t>
  </si>
  <si>
    <t>Documento de Asignaciones académicas al personal contratado</t>
  </si>
  <si>
    <t>Estudiantes  de la Facultad de Quimica y Farmacia</t>
  </si>
  <si>
    <t xml:space="preserve">Esta comisión es necesaria para verificar la calidad de las publicaciones de manuales de laboratorio y otros materiales impresos dirigidos a los alumnos </t>
  </si>
  <si>
    <t>Oficios de propuesta de los integrantes de esta comisión</t>
  </si>
  <si>
    <t>Estudiantes y docentes   de la Facultad de Quimica y Farmacia</t>
  </si>
  <si>
    <t>Esta propuesta representa un gran avance en las áreas de conocimiento de Química, Tecnología de alimentos y Farmacia ya que al separar estas tres temáticas se crearán  mas departamentos académicos especializados y por tanto se espera que la contribución al desarrollo social Hondureño en las areás mencionadas sea significativo en el corto, mediano y largo plazo.</t>
  </si>
  <si>
    <t xml:space="preserve">Propuesta de creación de las carreras de licenciatura en Química, Tecnología de alimentos. Propuesta de creación de la Escuela de alimentos y estructuración de las 3 escuelas. </t>
  </si>
  <si>
    <t>Estudiantes y sociedad en general.</t>
  </si>
  <si>
    <t xml:space="preserve">Trabajo coordinado de los Departamentos de la Facultad para el desarrollo de la Gestión Académica. </t>
  </si>
  <si>
    <t xml:space="preserve">Los Departamentos participan activamente en el desarrollo de Congresos, ferias y visitas de fortalecimiento académico. </t>
  </si>
  <si>
    <t xml:space="preserve">Planificación académica de los Departametos de la Facultad acorde a las necesidades. </t>
  </si>
  <si>
    <t xml:space="preserve">1 planificación por período académico.  </t>
  </si>
  <si>
    <t xml:space="preserve">Mejora continua del proceso de enseñanza - aprendizaje. </t>
  </si>
  <si>
    <t># de Evaluaciones de desempeño docente</t>
  </si>
  <si>
    <t xml:space="preserve">La Facultad cubre la demanda de realización de exámenes de suficiencia de los estudiantes. </t>
  </si>
  <si>
    <t xml:space="preserve">Socialización con docentes y estudiantes de examen de suficiencia </t>
  </si>
  <si>
    <t xml:space="preserve">Currícula académica de los espacios de aprendizaje de Química revisados. </t>
  </si>
  <si>
    <t xml:space="preserve">La Facultad gestiona contrataciones de Docentes por hora del más alto nivel. </t>
  </si>
  <si>
    <t xml:space="preserve">La Facultad gestiona contrataciones de Instructores y Asistentes Técnicos de Laboratorio del más alto nivel. </t>
  </si>
  <si>
    <t xml:space="preserve">La Facultad cuenta con una Comisión Editorial. </t>
  </si>
  <si>
    <t>Ampliar la oferta académica acorde a las necesidades de la Sociedad.</t>
  </si>
  <si>
    <t>Cumplimiento de la entrega de calificaciones ante de DIPP.</t>
  </si>
  <si>
    <t>Promover la Movilidad docente y estudiantil a diferentes instituciones educativas, mediante medios de comunicación interna de la Facultad.</t>
  </si>
  <si>
    <t>Apoyo a la gestión de movilidad docente en temas relacionados al relevo docente.</t>
  </si>
  <si>
    <t># de movilidades de docentes extranjeros para el apoyo al trabajo de investigación.</t>
  </si>
  <si>
    <t># de movilidades de docentes extranjeros para el apoyo al trabajo de Desarrollo Curricular.</t>
  </si>
  <si>
    <t># de eventos internacionales.</t>
  </si>
  <si>
    <t>Análisis y definición de EQUIVALENCIAS de todas las asignaturas impartidas en la facultad de ciencias quìmicas y Farmacia.</t>
  </si>
  <si>
    <t xml:space="preserve">Socializar la normativa y guìa para la evaluaciòn de las BUENAS PRÁCTICAS DE LABORATORIO EN LA EDUCACIÓN SUPERIOR en la Facultad, CU. </t>
  </si>
  <si>
    <t>Socializar la normativa y guìa para la evaluaciòn de las BUENAS PRÁCTICAS DE LABORATORIO EN LA EDUCACIÓN SUPERIOR EN LOS CENTROS REGIONALES de la Zona Norte.</t>
  </si>
  <si>
    <t>Gestionar la visita  al CURLA, UNAH-VS y Centro Regional de Olanchito, Choluteca, Danlí, Santa Rosa de Copán, Comayagua, Olancho.  para revisar y analizar la currícula académica de los espacios de aprendizaje de Química (Dos viajes junto con la Dimensión de Gestión Académica coordinada por el Dr. Selvin Mayes).</t>
  </si>
  <si>
    <t xml:space="preserve">Promover el conocimiento de la Legislación Universitaria (Recopilar, reproducir y entregar las Leyes, Reglamentos y Normas aplicables en la Universidad, para ubicarlas en los departamentos de quìmica de los Centros Regionales visitados. </t>
  </si>
  <si>
    <t xml:space="preserve">Conformar una comisión que realice el ANÁLISIS Y HOMOLOGACIÓN DE PROGRAMAS DE ASIGNATURAS DE QUÍMICA impartidas en los Cebtros Regionales. (Organizar la actividad en conjunto con la Dimensión de Gestión Académica coordinada por el Dr. Selvin Mayes). </t>
  </si>
  <si>
    <t>Normativa y guìa para la evaluaciòn de las BUENAS PRÁCTICAS DE LABORATORIO EN LA EDUCACIÓN SUPERIOR</t>
  </si>
  <si>
    <t xml:space="preserve">% de programas homologados de los Centros Regionales. </t>
  </si>
  <si>
    <t>Apoyo en Gestionar la Capacitación a los Docentes que impartirán las nuevas asignaturas bimodales de la Carrera mediante el programa de capacitación que ofrece la Dirección de Innovaciòn Educativa, (DIE).</t>
  </si>
  <si>
    <t xml:space="preserve"># de eventos, actividades, proyectos  de la facultad publicados en el portal web. </t>
  </si>
  <si>
    <t># eventos en cobertura, por medios de comunicación de la UNAH y externos.</t>
  </si>
  <si>
    <t>Gestionar con medios de comunicación internos y externos la cobertura de eventos y actividades que desarrollen las unidades de la facultad.</t>
  </si>
  <si>
    <t># de instituciones socias con las que se ha definido enlaces de comunicación y difusion para la promocion de las actividades.</t>
  </si>
  <si>
    <t>Difundir actividades desarrolladas conjuntamente con las instituciones socias.</t>
  </si>
  <si>
    <t>Puesta en marcha la EstrategIa de Comunicación FQYF.</t>
  </si>
  <si>
    <t>Implementar la comunicaicon externa y visbilizar las acciones de la FQYF.</t>
  </si>
  <si>
    <t xml:space="preserve">Acercamiento para difunidr las acciones bilaterales. </t>
  </si>
  <si>
    <t>Instrumento de proyeccion de las actividades de la FQYF.</t>
  </si>
  <si>
    <t>Análisis de equivalencias</t>
  </si>
  <si>
    <t xml:space="preserve">Apoyar y Participar en el V Simposio de la Facultad de Ciencias Químicas y Farmacia. </t>
  </si>
  <si>
    <t xml:space="preserve">Orgnizar el "V Simposio de la Facultad de Quimica y Farmacia". </t>
  </si>
  <si>
    <t>Gestionar ante el IPSD las capacitaciones de tutorías para docentes, insructores, Asistentes Técnicos de Laboratorio de los 3 departamentos.</t>
  </si>
  <si>
    <t>% del personal docente capacitado.</t>
  </si>
  <si>
    <t>Tambor módulo xerográfico 113r00672</t>
  </si>
  <si>
    <t>Gestionar la compra de REPUESTOS Y ACCESORIOS MENORES para el área de reproducción de material didáctico de la Facultad. (Tinta, Master, toner…Etc.)</t>
  </si>
  <si>
    <r>
      <t xml:space="preserve">Gestionar la requisición de material e insumos para el jardín botánico de la Facultad. </t>
    </r>
    <r>
      <rPr>
        <i/>
        <sz val="12"/>
        <color rgb="FFFF0000"/>
        <rFont val="Calibri"/>
        <family val="2"/>
        <scheme val="minor"/>
      </rPr>
      <t xml:space="preserve">(Dra. Gloria Díaz, Dra. Mercedes Arriola) </t>
    </r>
  </si>
  <si>
    <t xml:space="preserve">                                                                                                         </t>
  </si>
  <si>
    <t xml:space="preserve">                                                         </t>
  </si>
  <si>
    <t>Abono</t>
  </si>
  <si>
    <t xml:space="preserve">Fórmula completa </t>
  </si>
  <si>
    <t>Fertilizantes 12-24-12</t>
  </si>
  <si>
    <t>Fungicida</t>
  </si>
  <si>
    <t xml:space="preserve">Fertilizante control de plagas </t>
  </si>
  <si>
    <t>Comisión y Subcomisión de Desarrollo Curricular de Química y Farmacia.</t>
  </si>
  <si>
    <t>Capacitar a los docentes que imparten asignaturas de servicio a otras carreras en la elaboración de los cuadros para la Planificación docente.</t>
  </si>
  <si>
    <t>Toda la Facultad debe de utilizar los mismos formatos de planificación docente, y se debe de capacitar a los docentes de servicio sobre el llenado de los cuadros aprobados por las autoridades de la Facultad.</t>
  </si>
  <si>
    <t>Listas de asistencia a la capacitación.</t>
  </si>
  <si>
    <t>Definir las metodologías y actividades de enseñanza y evaluación de cada espacio de aprendizaje de la nueva propuesta.</t>
  </si>
  <si>
    <t>Los docentes de la Facultad deben utilizar la variedad de opciones modernas de metodologías de enseñanza y evaluación, y plasmarlas en su planificación docente.</t>
  </si>
  <si>
    <t>Metodologías de enseñanza y evaluación definidas por cada espacio de aprendizaje del nuevo plan de estudios de la carrera de Química y farmacia.</t>
  </si>
  <si>
    <t>Diseñar las prácticas de laboratorios para la nueva propuesta curricular.</t>
  </si>
  <si>
    <t>Las practica de laboratorio deben encontrarse vinculadas o relacionadas con los contenidos de teoría de todos los espacios de aprendizaje para lograr las competencias procedimentales en los estudiantes.</t>
  </si>
  <si>
    <t>Practicas de laboratorio de todos los espacios de aprendizaje diseñados y aprobados.</t>
  </si>
  <si>
    <t>Contar con un Reglamento de Pasantías estructurado, bien definido y completo sobre la dinámica a ejecutarse.</t>
  </si>
  <si>
    <t>Reglamento  de Pasantías completo en tiempo y forma.</t>
  </si>
  <si>
    <t>Contar con los códigos y programas de asignaturas equivalentes con las de otras carreras.</t>
  </si>
  <si>
    <t>Definir el costo total de la implementación del currículo propuesto.</t>
  </si>
  <si>
    <t>Elaborar el documento curricular que contemple los diferentes enfoques y que explicite las diferentes corrientes del pensamiento en el campo de la Química y Farmacia. (Impresión y empastado del documento curricular).</t>
  </si>
  <si>
    <t>Documentar la propuesta de rediseño curricular que contemple los diferentes enfoques y que explicite las diferentes corrientes del pensamiento en el campo de la Química y Farmacia, para someter a aprobación.</t>
  </si>
  <si>
    <t>Viaje a la Universidad de Nicaragua para conocer la implementación de Biotecnología de las vacunas y establecimiento de convenios de formación. (Tres personas)</t>
  </si>
  <si>
    <t>Viaje a la Universidad de Costa Rica UCR con el propósito de conocer la formación de los estudiantes en los Servicios Farmacéuticos y establecimiento de convenios de formación. (Tres personas)</t>
  </si>
  <si>
    <t>Fortalecer el programa y la parte practica de la asignatura de Biotecnología Farmacéutica propuesta en el nuevo plan de estudios.</t>
  </si>
  <si>
    <t>Fortalecer los programas de Atención Farmacéutica I y II y el Programa de Pasantías de la carrera.</t>
  </si>
  <si>
    <t xml:space="preserve">Solicitar la aprobación del documento curricular ante Asamblea de Docentes de la Facultad. </t>
  </si>
  <si>
    <t>Solicitar la aprobación del documento curricular ante la Dirección de Docencia de la UNAH.</t>
  </si>
  <si>
    <t xml:space="preserve">Contar con el apoyo y participación de los docentes para lograr la implementación del nuevo plan de estudios de la carrera. </t>
  </si>
  <si>
    <t>Documento curricular aprobado por la Asamblea de Docentes de la carrera.</t>
  </si>
  <si>
    <t>Cumplir con el requisito de aprobación de rediseño de planes de estudio.</t>
  </si>
  <si>
    <t>Documento curricular aprobado por la Dirección de Docencia de la UNAH.</t>
  </si>
  <si>
    <t>Determinar los libros de texto oficiales para las asignaturas del rediseño del Plan de estudios de Química y Farmacia</t>
  </si>
  <si>
    <t>Lograr definir los libros de texto de cada asignatura que servirán de guía tanto docentes como estudiantes.</t>
  </si>
  <si>
    <t>Libros de texto definidos y socializados.</t>
  </si>
  <si>
    <t>Primera etapa de la elaboración del benchmarking de la Carrera de Alimentos.</t>
  </si>
  <si>
    <t>Conocer las clases del área de Alimentos que son incluidas en los planes de estudios de otras universidades.</t>
  </si>
  <si>
    <t>Subcomisión de Carrera de Alimentos y Comisión de Desarrollo Curricular.</t>
  </si>
  <si>
    <t>Definir las clases que estarán en el plan de estudio de dicha carrera.</t>
  </si>
  <si>
    <t>Primer borrador de la malla curricular de la carrera de Alimentos.</t>
  </si>
  <si>
    <t>Primera etapa de la definición de los objetivos, competencias y sus códigos de formación profesional de la Carrera de Alimentos.</t>
  </si>
  <si>
    <t>Iniciar la elaboración de los objetivos, códigos y competencias de la Carrera de Alimentos.</t>
  </si>
  <si>
    <t>Informe de los avances en la definición de los objetivos, códigos y competencias.</t>
  </si>
  <si>
    <t>La malla curricular finalizada.</t>
  </si>
  <si>
    <t>Equipo de trabajo Carrera de Química y Comisión de Desarrollo Curricular.</t>
  </si>
  <si>
    <t>Postular a 3 becas de investigación ante la DICyP.</t>
  </si>
  <si>
    <t>Al menos 3 becas de investigación postuladas durante el año ante la Dirección de Investigación Científica y Posgrado(DICyP).</t>
  </si>
  <si>
    <t>Organizar y participar en el Diplomado de Investigacion Cientifica impartido por la Direccion de Investigacion Cientifica y Posgrado dirigido a la Unidad de Gestion de la Investigacion de la Facultad. (Docentes e Instructores de la Facultad)</t>
  </si>
  <si>
    <t>Monitorear la incorporación de las investigaciones al proceso de aprendizaje a través de asignaturas afines al área tematica investigada, con el apoyo de los Jefes de Departamento.</t>
  </si>
  <si>
    <t>Gestionar la reparación de Equipos en mal estado del laboratorio de Investigación, y retirar del inventario todos los equipos que ya no puedan repararse</t>
  </si>
  <si>
    <t>Mejor Acondicionamiento de los espacios y equipos en el laboratorio.</t>
  </si>
  <si>
    <t>Oficio de Retiro de Equipo, Oficio de Reparacion de equipo, Nota de Inventario</t>
  </si>
  <si>
    <t>Grupos de Investigacion,Estudiantes y Docentes investigadores de la Facultad</t>
  </si>
  <si>
    <t>Unidad de Mantenimiento de la Facultad. Asistentes tecnicos de Laboratorio de Investigación.</t>
  </si>
  <si>
    <t>Desarrollo del Proyecto: Caracterización de residuos Sólidos en la Facultad de Química y Farmacia</t>
  </si>
  <si>
    <t>Proponer soluciones a la disposicion de desechos en la facultad de Quimica y Farmacia.</t>
  </si>
  <si>
    <t>Listas de asistencia,fotografias y presentacion de resultados.</t>
  </si>
  <si>
    <t>Unidad de Gestión de la Investigación.</t>
  </si>
  <si>
    <t>El control de calidad es un método a seguir para cumplir con la gestión de calidad norma iso 9001-2015 que sera implementada en el centro experimental.</t>
  </si>
  <si>
    <t>Equipamiento del laboratorio para análisis de agua con compra de reactivos  para  realizar los análisis fisicoquímicos  y  compra de material  para análisis bacteriologíco para el control de calidad de la purificadora  de agua de la facultad de química  y farmacia.</t>
  </si>
  <si>
    <t>El  laboratorio de agua dentro del centro experimental  permite el desarrollo de esta area en actividades de control de calidad fisicoquimicos , la de investigación y permitira la  formación del personal para mejorar la calidad  del agua mediante el monitoreo para el uso del agua en consumo dentro de la facultad.</t>
  </si>
  <si>
    <t>Registros de monitoreo de Control de Calidad de agua de la purificadora de la Facultad.</t>
  </si>
  <si>
    <t> Asistentes Técnicos de Laboratorio de investigación  "Elvira Castejon de David".</t>
  </si>
  <si>
    <t>Dar seguimiento y acompañamiento el proceso de aplicación de conocimientos adquiridos en las capacitaciones de los docentes, en cursos de formación pedagógica del IPSD.</t>
  </si>
  <si>
    <t xml:space="preserve">Conversatorio con los docentes, instructores y asistentes técnicos de laboratorio de la FCQF sobre el Modelo Educativo de la UNAH, dirigido por la Dirección de Docencia. </t>
  </si>
  <si>
    <t xml:space="preserve">Oficio de solicitud, Listas de participación, fotografías. </t>
  </si>
  <si>
    <t>Comisión de Docencia, (Jefes de Departamento), IPSD</t>
  </si>
  <si>
    <t>Comisión de Docencia, (Jefes de Departamento), Dirección de Docencia</t>
  </si>
  <si>
    <t>Elaborar un formato mediante el cual, los docentes capacitados, presenten  la aplicabilidad de las capacitaciones recibidas y su incorporación en el proceso de enseñanza-aprendizaje.</t>
  </si>
  <si>
    <t>Elaborar un cuadro de estadisticas de  capacitaciones dadas por la DIE  y DEGT. Recibidas por docentes e instructores de la Facultad.</t>
  </si>
  <si>
    <t>Formulación y elaboración del perfil  de proyecto: "Sala Virtual para Docentes TIC".</t>
  </si>
  <si>
    <t>% o número de docentes que incorporan y aplican, en el proceso de enseñanza-aprendizaje, los conocimientos y metodologías recibidas en los cursos de capacitación de la DIE y GEGT.</t>
  </si>
  <si>
    <t xml:space="preserve">Manejo de estadísticas actualizadas de formación (capacitación de la DIE y GEGT).  </t>
  </si>
  <si>
    <t>1 sala virtual para Docentes TIC.</t>
  </si>
  <si>
    <t>Informar a los docentes capacitados del uso del  portafolio como evidencia de su innovación educativa.</t>
  </si>
  <si>
    <t>% o número de docentes que conocen y utilizan el portafolio.</t>
  </si>
  <si>
    <t xml:space="preserve">Formato de registro. </t>
  </si>
  <si>
    <t>Comisión de Cultura de Innovación.</t>
  </si>
  <si>
    <t xml:space="preserve">Comprobar la eficacia de las capacitaciones que permitan mejorar la calidad del proceso de enseñanza-aprendizaje.  </t>
  </si>
  <si>
    <t xml:space="preserve">Estadísticas. </t>
  </si>
  <si>
    <t xml:space="preserve">Mejor control de las capacitaciones, obtención de resultados. </t>
  </si>
  <si>
    <t xml:space="preserve">Contar con un espacio acondicionado y equipado con tecnología básica adecuada para docentes que impartirán asignaturas bimodales. </t>
  </si>
  <si>
    <t xml:space="preserve">Sala Virtual acondicionada y equipada. </t>
  </si>
  <si>
    <t xml:space="preserve">Apoyo a docentes para mejorar sus capacidades innovadoras en clase. </t>
  </si>
  <si>
    <t xml:space="preserve">Listas de asistencia, programa, portafolio. </t>
  </si>
  <si>
    <t xml:space="preserve">Seguimiento al Plan de Mejora por parte de la comisión de Autoevaluación de la Facultad. </t>
  </si>
  <si>
    <t>Al menos 3  eventos científicos organizados por la Facultad.</t>
  </si>
  <si>
    <t xml:space="preserve">Al menos 1 capacitación sobre propiedad intelectual. </t>
  </si>
  <si>
    <t>3 capacitaciones sobre el quehacer de vinculación y el funcionamiento del CVUS</t>
  </si>
  <si>
    <t>Capacitaciones a los docentes pertenecientes a los tres deparatamentos (Depto de Química, Control Quimico, Tecnología Farmaceutica)</t>
  </si>
  <si>
    <t>La Facultad cuenta con un programa de educación permanente que desarrolla oportuna y efectivamente la temática de la Vinculación UNAH-Sociedad y contribuye al abordaje integral de la docencia, investigación y vinculación universidad sociedad.</t>
  </si>
  <si>
    <t>Socializar el quehacer de Vinculación y el funcionamiento del CVUS</t>
  </si>
  <si>
    <t xml:space="preserve">Docentes de la Facultad </t>
  </si>
  <si>
    <t xml:space="preserve">Comité de Vinculación de la Facultad. </t>
  </si>
  <si>
    <r>
      <t xml:space="preserve">Gestionar la compra de insumos  para dispensación de sustancias químicas. </t>
    </r>
    <r>
      <rPr>
        <i/>
        <sz val="11"/>
        <color rgb="FFFF0000"/>
        <rFont val="Calibri"/>
        <family val="2"/>
      </rPr>
      <t xml:space="preserve">(Frascos esteriles, papel autoadhesivo, goma, cinta adhesiva, tinta para impresora, equipo de protección colectiva contra incendios y derrames químicos , que será instalado en cada laboratorio y almacén de sustancias químicas, jeringas para manipulación de reactivos biologicos), pintura amarilla  para señalización.) </t>
    </r>
  </si>
  <si>
    <t xml:space="preserve">Definir un lugar dentro de los laboratorios para colocar material de protección. </t>
  </si>
  <si>
    <t xml:space="preserve">Fotografias </t>
  </si>
  <si>
    <t xml:space="preserve">Asietentes tecnicos de laboratorio e instructores. </t>
  </si>
  <si>
    <t>Garantizar la no exposición a disolvenntes orgánicos en el proceso de dispensación.</t>
  </si>
  <si>
    <t xml:space="preserve">Fotografías </t>
  </si>
  <si>
    <t>Empleados del almacén de sustancias químicas</t>
  </si>
  <si>
    <t>Fotografías</t>
  </si>
  <si>
    <t xml:space="preserve">Estudiantes, asietentes tecnicos de laboratorio e instructores. </t>
  </si>
  <si>
    <t>Gestión para la Segunda Promoción de la Maestría en Farmacia Clínica.</t>
  </si>
  <si>
    <t>Gestiones del rediseño del plan de estudio de la Maestría en Tecnología y Control de Medicamentos.</t>
  </si>
  <si>
    <t>II Promoción de la Maestría en Farmacia Clínica.</t>
  </si>
  <si>
    <t xml:space="preserve">Resultados de la aplicación de instrumento de diagnóstico de necesidades de Oferta académica. </t>
  </si>
  <si>
    <t>Rediseño del plan de estudio de la Maestría en Tecnología y Control de Medicamentos.</t>
  </si>
  <si>
    <t xml:space="preserve">Aprobación del nuevo plan de estudio de la  Maestría en Tecnología y Control de Medicamentos. </t>
  </si>
  <si>
    <t xml:space="preserve">Eficiencia terminal de ambas maestrías. </t>
  </si>
  <si>
    <t xml:space="preserve">Expedientes de maestrantes con los requisitos de ley completos. </t>
  </si>
  <si>
    <t>Graduaciones de la Maestría en Tecnología y Control de Medicamentos.</t>
  </si>
  <si>
    <t>Graduaciones de la Maestría en Farmacia Clínica.</t>
  </si>
  <si>
    <t xml:space="preserve"># de graduados de la Maestría en Farmacia Clínica. </t>
  </si>
  <si>
    <t># de graduados de la Maestría en Tecnología y Control de Medicamentos.</t>
  </si>
  <si>
    <t>Profesionales con Grado de Máster  en Farmacia Clínica</t>
  </si>
  <si>
    <t>Profesionales con Grado de Máster en Tecnología y Control de Medicamentos.</t>
  </si>
  <si>
    <t xml:space="preserve">Reuniones con la Dimensión de Internacionalización para revisión de convenios vigentes que permitan generar nuevas ofertas de maestrías. </t>
  </si>
  <si>
    <t xml:space="preserve">Fortalecimiento de la investigación en el área disciplinar </t>
  </si>
  <si>
    <t># de reuniones sostenidas</t>
  </si>
  <si>
    <t>"V Simposio de la Facultad de Quimica y Farmacia"</t>
  </si>
  <si>
    <t>Participar en el "II Congreso de Productos Naturales Medicinales Centroamericano Y la XIX Jornada Cientifica de la Facultad de Quimica y Farmacia".</t>
  </si>
  <si>
    <t>II Congreso de Productos Naturales Medicinales Centroamericano Y la XIX Jornada Cientifica de la Facultad de Quimica y Farmacia.</t>
  </si>
  <si>
    <t>Nueva Oferta de Posgrados.</t>
  </si>
  <si>
    <t># de convenios priorizados.</t>
  </si>
  <si>
    <t>Elaboración de los documentos de los procedimientos académicos y administrativos de Posgrado, de acuerdo a los requisitos del Sistema de Gestión de Calidad. (Consultoría  INLAC).</t>
  </si>
  <si>
    <t>% de documentación elaborada.</t>
  </si>
  <si>
    <t xml:space="preserve">Documentos del SGC de Posgrado documentados. </t>
  </si>
  <si>
    <t xml:space="preserve">Mejores condiciones de clase y mayor espacio para ofrecer maestrías. </t>
  </si>
  <si>
    <t>Seguimiento a los trabajos de investigación de los maestrantes de las Maestrías en: Farmacia Clínica y   Tecnología y Control de Medicamentos.</t>
  </si>
  <si>
    <t xml:space="preserve"># de trabajos de investigación de los maestrantes. </t>
  </si>
  <si>
    <t>Necesidad por la población, que han dado respuesta al instrumento de recoleción de información.</t>
  </si>
  <si>
    <t>Instrumento, analisis de los resultados del instrumento aplicado.</t>
  </si>
  <si>
    <t>Profesionales del area de la salud.</t>
  </si>
  <si>
    <t>Existe una demanda de la Industria Farmacéutica, asi como la necesidad de actualizar el plan de estudio.</t>
  </si>
  <si>
    <t>Instrumento, analisis de los resultados, informe del diagnostico.</t>
  </si>
  <si>
    <t>Profecionales de las Ciencias Quimicas y Farmacia.</t>
  </si>
  <si>
    <t>Posgrado de la Facultad de Quimica y Farmacia.</t>
  </si>
  <si>
    <t>para alcanzar la eficiencia terminal de los estudiantes de las Maestríaas en Farmacia Clínica y Tecnología y Control de Medicamentos.</t>
  </si>
  <si>
    <t>Constacias de los asesores dictaminando la culminacion del trabajo de investigación.</t>
  </si>
  <si>
    <t>Maestrantes de ambas Maestrías.</t>
  </si>
  <si>
    <t>Llevar expedientes legalizados para el tramite de titulacion en la Universidad de la Habana y ante el Ministerio de Educacion de Cuba.</t>
  </si>
  <si>
    <t>Copia de los documentos legalizados, copia de los pasajes aereos, cartas de invitacion para la terna examinadora.</t>
  </si>
  <si>
    <t>Eficiencia terminal.</t>
  </si>
  <si>
    <t xml:space="preserve">copia,titulo de Master, fotos </t>
  </si>
  <si>
    <t>Fortalecimiento de los conocimientos del area disciplinar.</t>
  </si>
  <si>
    <t>Ayudas de memoria, fotografias, listas de asistencias, programa, hojas de vida de los conferencista, invitaciones.</t>
  </si>
  <si>
    <t>Decanato, Unidad de Investigacion, Departamento de Control Quimico y Posgrado.</t>
  </si>
  <si>
    <t xml:space="preserve">Comunidad estudiantil de grado y Posgrado y personal docente </t>
  </si>
  <si>
    <t>Comunidad estudiantil de grado y Posgrado y docentes.</t>
  </si>
  <si>
    <t>El Posgrado estara colaborando activamente en la organuizacion y ejecucion del II Congreso Centroamericano de Productos Naturales.</t>
  </si>
  <si>
    <t>,Lista de asistencia, fotos, ayuda de memorias.</t>
  </si>
  <si>
    <t>Decanato,Unidad de Investigación ,Posgrado y las Dimensiones FQF.</t>
  </si>
  <si>
    <t>Afiches,listas de asistencia, fotos.</t>
  </si>
  <si>
    <t>Dar respuestas de las diferentes orientaciones con que cuenta la Carrera de Quimicxa y Farmacia( atencion farmaceutica, tecnologia Farmaceutica, Control Farmaceutico) Tecnologia de Alimentos.</t>
  </si>
  <si>
    <t>Listas de aistencia, ayuda de memoria, copia de los convenios revisados, fotos.</t>
  </si>
  <si>
    <t>Graduados de Quimica y farmacia.</t>
  </si>
  <si>
    <t>Certificacion de la Facultad de Quimica y Farmacia.</t>
  </si>
  <si>
    <t>Registros, Instrucciones, listas de asistencia a capacitaciones, ayuda de memoria, fotos</t>
  </si>
  <si>
    <t>Facultad de Quimica y Farmacia, Unah.</t>
  </si>
  <si>
    <t>Facultad en Quimica y Farmacia en General.</t>
  </si>
  <si>
    <t>La necesidad del espacio fisico por la oferta de nuevas carreras de Posgrado.</t>
  </si>
  <si>
    <t>Oficios de la gestión, plano del diseño de la remodelación.</t>
  </si>
  <si>
    <t xml:space="preserve">Estudiantes de Posgrado. </t>
  </si>
  <si>
    <t xml:space="preserve">Decanato, Administración de la Facultad de Quimica y Farmacia y Posgrado. </t>
  </si>
  <si>
    <t xml:space="preserve"> Decanato y Posgrado de la Facultad de Quimica y Farmacia.</t>
  </si>
  <si>
    <t>Decanato,Posgrado de la Facultad de Quimica y Farmacia.</t>
  </si>
  <si>
    <t>Decanato,Posgrado de la Facultad de Quimica y Farmacia e Instituto de Farmacia y Alimentos de la Habana, Cuba  IFAL.</t>
  </si>
  <si>
    <t>Decanato, Posgrado de la Facultad de Quimica y Farmacia.</t>
  </si>
  <si>
    <t xml:space="preserve">Seguimiento a trámites de graduación de los maestrantes de las Maestrías en: Farmacia Clínica y   Tecnología y Control de Medicamentos. (visita al Instituto de Farmacia y Alimentos de la Universidad de La Habana, Cuba). </t>
  </si>
  <si>
    <t>Apoyar la gestión para la Capacitación del personal Docente, Asistentes Técnicos deLaboratorio e Instructores  de la Facultad, en los CURSOS DE FORMACIÓN PEDAGÓGICA, que ofrece el Instituto de Profesionalización y Superación Docente (IPSD).</t>
  </si>
  <si>
    <t>Realizar levantamiento, análisis, definición, conceptualización, delimitación y documentación de las acciones necesarias para la formación de individuos y equipos para la implementación del Sistema de Gestión de Calidad de acuerdo a la Norma ISO9001:2015.</t>
  </si>
  <si>
    <t>Elaborar los perfiles de puestos y descriptores de puestos del personal docente y administrativo de acuerdo a las necesidades de la Facultad que no se encuentren en la SEDP.</t>
  </si>
  <si>
    <t>% del personal docente y adminstrativo capacitado, a través del Instituto de Profesionalización y Superación Docente (IPSD)</t>
  </si>
  <si>
    <t>Realizar reuniones: Reunión de cada jefe de departamento con su asamblea de docentes, unidad de investigación y unidad de vinculación para dar seguimiento y evaluación a las actividades de investigación y vinculación.</t>
  </si>
  <si>
    <t>Solicitar ante Sistema de Gestión de la Calidad la creación de  una base de datos computarizada para la Gestión Académica de la FCQF</t>
  </si>
  <si>
    <t xml:space="preserve">Solicitar  capacitación  en Gestión Academica ante las autóridades pertinentes. </t>
  </si>
  <si>
    <t xml:space="preserve">Realizar reunión con la VOAE para  diseñar un mecanismo de seguimiento  académico a los estudiantes en base a información estadistica. </t>
  </si>
  <si>
    <t xml:space="preserve">Gestionar la Compra de accesorios y repuestos para el equipo de computo del área de acceso a la plataforma tecnológica. </t>
  </si>
  <si>
    <t xml:space="preserve">Gestionar la Compra de accesorios e insumos para La nivelación y calibración de equipo de laboratorio. </t>
  </si>
  <si>
    <t xml:space="preserve">Gestionar la Compra de insumos y materiales necesarios para el funcionamiento del sistema de tratamiento de agua de la Facultad. </t>
  </si>
  <si>
    <t>Gestión para la instalción de repisas (para colocar guías de respuesta en caso de emergencia, hojas de datos de seguridad y equipo de protección personal)</t>
  </si>
  <si>
    <t xml:space="preserve">Gestionar la compra de insumos  para dispensación de sustancias químicas. (Frascos esteriles, papel autoadhesivo, goma, cinta adhesiva, tinta para impresora, equipo de protección colectiva contra incendios y derrames químicos , que será instalado en cada laboratorio y almacén de sustancias químicas, jeringas para manipulación de reactivos biologicos), pintura amarilla  para señalización.) </t>
  </si>
  <si>
    <t xml:space="preserve">Gestionar la compra de Equipo de Laboratorio de la Facultad. </t>
  </si>
  <si>
    <t>Gestionar la Compra de materiales para equipar una sala de enfermería.</t>
  </si>
  <si>
    <t xml:space="preserve">Gestión para el llenado de extintores para las diferentes áreas de la Facultad, de acuerdo a recomendaciones del Benemérito Cuerpo de Bomberos. </t>
  </si>
  <si>
    <t xml:space="preserve">Gestionar la Compra de equipo de limpieza para ropa de trabajo del personal de la facultad que manipula sustancias químicas y reactivos biologicos. </t>
  </si>
  <si>
    <r>
      <t xml:space="preserve">Gestionar la Compra de equipo de protección personal </t>
    </r>
    <r>
      <rPr>
        <i/>
        <sz val="11"/>
        <color theme="1"/>
        <rFont val="Calibri"/>
        <family val="2"/>
      </rPr>
      <t xml:space="preserve">(guantes, mascarillas con filtro, cofias para el personal que manipula sustancias químicas y reactivos biologicos). </t>
    </r>
  </si>
  <si>
    <t>Gestión para la compra de Bomba de diafragma(para la dispensación de etanol de barriles).</t>
  </si>
  <si>
    <t>Reabastecimiento de botiquines de emergencia (compra de insumos y medicamentos).</t>
  </si>
  <si>
    <t>Compra de maquina para mantenimiento de areas verdes asi como de equipo de proteccion personal</t>
  </si>
  <si>
    <t>Llavin para puerta de madera perilla</t>
  </si>
  <si>
    <t>Llavin para porton de doble pasador</t>
  </si>
  <si>
    <t>Pintura cubetas  de diferentes colores</t>
  </si>
  <si>
    <t>Recipiente para transporte de combustible 10 galones</t>
  </si>
  <si>
    <t>Combustible para equipos, planta electrica y equipo de mantenimiento de areas</t>
  </si>
  <si>
    <t>Compras varias: pegamento amarillo galon, vidrio para puertas o ventanas, sellador de juntas de ladrillo, diluyente, herramienta o parte de equipo que se deba auxiliar a mantenimiento, zocalo de hule, secciones de piso de madera, seguros para ventana</t>
  </si>
  <si>
    <t>Mejora en el almacenaje de tanques del sistema de agua y habilitacion de espacio para almacenar los insumos para el proceso</t>
  </si>
  <si>
    <t>Compra de materiales para la fabricacion e instalacion de 1 puerta de madera, 1 puerta y contramarco y 4 llavines de pasador para puerta de bodegas en aulas</t>
  </si>
  <si>
    <t>Cambio de ladrillos de piso dañados en terraza</t>
  </si>
  <si>
    <t>Compra de materiales para fabricaciòn de portones y balcones para areas de mantenimiento de equipo y metrologia.</t>
  </si>
  <si>
    <t>Compra de materiales para la fabricacion de puertas metalicas, las cuales estaran conformadas por varilla antorchada, tubo industrial de 1.5 pulgadas, angulo de 2 pulgadas por 3/16, planita de 1 pulgada, pintura anticorrosiva, bisagras, llavin para porton</t>
  </si>
  <si>
    <t>Compra e instalacion de puertas doble de aluminio color natural y vidrio claro, fabricacion e instalacion de gradas metalicas</t>
  </si>
  <si>
    <t>Instalación de secciones de aluminio y vidrio, puertas y paredes para distribución de áreas en oficina de coordinador de carrera y secretaría</t>
  </si>
  <si>
    <t>Brazos hidráulico livianos puerta de vidrio</t>
  </si>
  <si>
    <t>Brazo hidráulico pesado para puerta de vidrio</t>
  </si>
  <si>
    <t>Llavín puerta de aluminio</t>
  </si>
  <si>
    <t>Combustible para equipos, planta eléctrica y equipo de mantenimiento de áreas</t>
  </si>
  <si>
    <t xml:space="preserve">Instalación de portones en aulas </t>
  </si>
  <si>
    <t>Aplicación de pintura epoxicas en mesones de laboratorio II nivel  en metros cuadrados</t>
  </si>
  <si>
    <t>Pintura cubetas  de diferentes colores  para mantenimiento del edificio interior</t>
  </si>
  <si>
    <t>Válvulas de fluxómetro</t>
  </si>
  <si>
    <t>Llave de chorro con cierre de valin</t>
  </si>
  <si>
    <t>Válvula de control balín</t>
  </si>
  <si>
    <t>Llave lavatrastos</t>
  </si>
  <si>
    <t>Tubo para agua potable 1/2"</t>
  </si>
  <si>
    <t>Tubo abasto Y</t>
  </si>
  <si>
    <t>Válvula de control lavamanos</t>
  </si>
  <si>
    <t>Cinta teflón 3/4</t>
  </si>
  <si>
    <t>Silicón para baños en tubo</t>
  </si>
  <si>
    <t>Válvula de compuerta 2" bronce</t>
  </si>
  <si>
    <t>Pistola para silicón</t>
  </si>
  <si>
    <t>Interruptor vaivén</t>
  </si>
  <si>
    <t>Tubo lámpara incandescente</t>
  </si>
  <si>
    <t>Balastro electrónico</t>
  </si>
  <si>
    <t>Tomacorriente NEMA 6-20R, con su tapadera</t>
  </si>
  <si>
    <t>Cambio de tapadera de tomacorriente en la boratorio por tapadera para intemperie</t>
  </si>
  <si>
    <t>Reflector halógeno 50w</t>
  </si>
  <si>
    <t>Escalera de fibra de vidrio de 20 pies</t>
  </si>
  <si>
    <t>Instalacion Electrica de àrea destinada para mantenimiento de Equipo</t>
  </si>
  <si>
    <t>Lámpara spot bronce</t>
  </si>
  <si>
    <t>Reflector halogeno 50w</t>
  </si>
  <si>
    <t xml:space="preserve">Mantenimiento de  aire acondicionado </t>
  </si>
  <si>
    <t>Compra de materiales de insumo para equipo de osmosis sal sin yodo</t>
  </si>
  <si>
    <t xml:space="preserve">Mantenimiento Duplicadora RICOH </t>
  </si>
  <si>
    <t>Proyectores Lámpara EPSON para impartición de clases</t>
  </si>
  <si>
    <t>Servicio de mantenimiento planta eléctrica</t>
  </si>
  <si>
    <t>Mantenimiento equipo de filtración y de cuarto de maquinas</t>
  </si>
  <si>
    <t>compra de Proyector para Auditorio Jesus Aguliar Paz</t>
  </si>
  <si>
    <t>Llavin para gavetas, llamadores, pintura y otros</t>
  </si>
  <si>
    <t xml:space="preserve">Compra de material para polarizo de puertas y ventanas del edificio I1 </t>
  </si>
  <si>
    <t>Azucar blanca (1800 gramo)</t>
  </si>
  <si>
    <t>2 butanonA2:A18a (etil-metil-cetina) 4 lts</t>
  </si>
  <si>
    <t>2-propanol de 4lts</t>
  </si>
  <si>
    <t>Acetona de 4 lts</t>
  </si>
  <si>
    <t xml:space="preserve">Acetonitrilo Hplc 4 litros </t>
  </si>
  <si>
    <t>Alcohol terbutilico  5lt</t>
  </si>
  <si>
    <t>Cloroformo 4 litros</t>
  </si>
  <si>
    <t xml:space="preserve">Cloruro Ferrico (Cloruro de Hierro III) de 500 gramos </t>
  </si>
  <si>
    <t>Etanol desnaturalizado Barril</t>
  </si>
  <si>
    <t xml:space="preserve">Eter de Petroleo de 5 liotros </t>
  </si>
  <si>
    <t>Eter etilico para Analisis de 5 lts</t>
  </si>
  <si>
    <t>Fosfato monobásico de Potasio 500mg</t>
  </si>
  <si>
    <t>Ftalato Acido de Potasio 250g</t>
  </si>
  <si>
    <t>Hidroxido de Sodio, Pellets frasco d e1 kg</t>
  </si>
  <si>
    <t xml:space="preserve">Indicador p&lt;h caja de 100 unidades </t>
  </si>
  <si>
    <t xml:space="preserve">Metanol Hplc frasco de 4 ltros </t>
  </si>
  <si>
    <t>Nitrato de Plata frasco de 100 gm</t>
  </si>
  <si>
    <t>Permangaato de potasio  frasco de1kg</t>
  </si>
  <si>
    <t>Resorcinol 500g</t>
  </si>
  <si>
    <t>Yodo 500g</t>
  </si>
  <si>
    <t>Solucion Lavador de ojos</t>
  </si>
  <si>
    <t>Toner para impresora multifuncional xerox work center  3225 (106R02778)</t>
  </si>
  <si>
    <t>Tinta para impresora multifucional epson color negro</t>
  </si>
  <si>
    <t>Tinta para impresora multifucional epson color amarillo</t>
  </si>
  <si>
    <t xml:space="preserve">Tinta para impresora multifucional epson color magenta </t>
  </si>
  <si>
    <t>Tinta para impresora multifucional epson Cian</t>
  </si>
  <si>
    <t>Toner para impresora multifuncional xerox PHASRE 6600 106R02249</t>
  </si>
  <si>
    <t>Toner para impresora multifuncional xerox PHASRE 6600 106R02252</t>
  </si>
  <si>
    <t>Toner para impresora multifuncional xerox PHASRE 6600 106R02251</t>
  </si>
  <si>
    <t>Toner para impresora multifuncional xerox PHASRE 6600 106R02250</t>
  </si>
  <si>
    <t>Frascos ambar de 240 ml,Caja de 72 unidades</t>
  </si>
  <si>
    <t>Frascos gotero ambar con gotero incluido Caja de 432 unidades</t>
  </si>
  <si>
    <t>Jeringas de 1ml con aguja desmontable (Aguja Hipodérmica)Tamaño de la aguja -26G X1/2 (12 mm de longitud) / 27G X 1/2 (12 mm de longitud)Caja de 100 unidades</t>
  </si>
  <si>
    <t>Jeringas de 5 ml con aguja desmontable (Aguja Hipodérmica)Tamaño de la aguja -21G X1(40 mm de longitud) / 22G X 1 (40 mm de longitud) Caja de 100 unidades</t>
  </si>
  <si>
    <t>Frascos esteriles de polietileno, con capacidad de 100 ml Unidad</t>
  </si>
  <si>
    <t xml:space="preserve">Cepillo de cerdas gruesas para recoger residuos químicos </t>
  </si>
  <si>
    <t>Recolectores de polietileno para recoger residupos químicos</t>
  </si>
  <si>
    <t xml:space="preserve">Bolsas amarillas de polietileno de alta densidad, para recoger residuos químicos </t>
  </si>
  <si>
    <t xml:space="preserve">Unidad </t>
  </si>
  <si>
    <t>Frasco ambar de 240 ml</t>
  </si>
  <si>
    <t xml:space="preserve">Frasco ambar con gotero incluido </t>
  </si>
  <si>
    <t>Tamaño de la aguja -26G X1/2 (12 mm de longitud) / 27G X 1/2 (12 mm de longitud)</t>
  </si>
  <si>
    <t>Tamaño de la aguja -21G X1(40 mm de longitud) / 22G X 1 (40 mm de longitud)</t>
  </si>
  <si>
    <t>Papel blanco autoadhesivo</t>
  </si>
  <si>
    <t xml:space="preserve">Pintura amarilla de agua </t>
  </si>
  <si>
    <t>Cinta adhesiva transparente gruesa</t>
  </si>
  <si>
    <t>Pintura para carretera de secado rápido para estacionamiento , resistente a la abrasión y tráfico vehicular, color amarillo</t>
  </si>
  <si>
    <t>Thinner K4</t>
  </si>
  <si>
    <t>Felpa para pintar de 3/4</t>
  </si>
  <si>
    <t>Porta rodo para pintar de 4¨</t>
  </si>
  <si>
    <t>Brochas para pintar de 3¨</t>
  </si>
  <si>
    <t>Reflectivo , con base de 1/4 de tuvo hg, para exterioes</t>
  </si>
  <si>
    <t>Contenedores de plástico con capacidad de 4 galones para colocar arena</t>
  </si>
  <si>
    <t xml:space="preserve">Arena seca para control de incendios y derrame de quimicos </t>
  </si>
  <si>
    <t>Manta ignifuga para control de incendios, 62 pulgadas de ancho por 84 de largo</t>
  </si>
  <si>
    <t>Cama Hospitalaria ManualDe 3 movimientos, altura y pies y cabeza Medidas de 2..00 de largo x 100m de ancho . Altura ajustable Altura de cabeza 85° Altura de pies 40° Descripción: Acero Esmaltado Inoxidable cubierto de pintura epoxica libre de plomo. Barandales Abatibles en aluminio y atril portasuero Cabecera y Piesera de cubierta de Formica con bordes de aluminio. Soporte de Colchón de Lamina Cribada con hoyos de ventilación. Manivelas o Pedales en tubo cromado Ruedas de Caucho de 5”, dos de ellas con freno. Colchón de 4” Grosor, Antibacterial, Antialergico, Impermeable. Capacidad de Peso 400lbs</t>
  </si>
  <si>
    <t>Camilla de primeros auxiliosCamilla de polietileno , para traslado de pacientes</t>
  </si>
  <si>
    <t>Estetoscopio Doble campana de acero inoxidable, doble tuvo (para eliminar ruido de fricción, con anillo en diafragma</t>
  </si>
  <si>
    <t>Esfigmomanómetro Manual, libre de mercurio</t>
  </si>
  <si>
    <t xml:space="preserve">Termómetro de cinta </t>
  </si>
  <si>
    <t xml:space="preserve">Nebulizador Para adulto, de boquilla flexible. </t>
  </si>
  <si>
    <t>Porta suero Metálico rodable de acero inoxidable</t>
  </si>
  <si>
    <t xml:space="preserve">Glucómetro digital y bandas reactivas </t>
  </si>
  <si>
    <t>Baja lenguas</t>
  </si>
  <si>
    <t>Otoscopio - Oftalmoscopio Cabezal otoscopio y mango de batería con espéculos desechables de 2.5 mm, 4 mm y estuche de transporte blandoCabezal oftalmoscopio  (2.5 v) 2 mangos con batería.</t>
  </si>
  <si>
    <t xml:space="preserve">Pulsoximetro Con sensor de pulsioximetría para adulto, con cargador de bateria de base y cable. </t>
  </si>
  <si>
    <t>Sistema de respirador artificial con Manual con accesorios, en caja plástica.</t>
  </si>
  <si>
    <t>Desfibrilador externo automático en con maletín portátil, junto con las instrucciones</t>
  </si>
  <si>
    <t>Espirómetro Con impresora, monitor, neumotocografo y boquilla.</t>
  </si>
  <si>
    <t>Insumos: sueros, jeringas y medicamentos de aplicación intravenoso y/o intramuscular beclometazona, diclofenac, ranitidina,alergil, 500 ml solución salina, metoclopramida, salbutamol</t>
  </si>
  <si>
    <t>Percha Metálica de pared con 4 ganchos</t>
  </si>
  <si>
    <t>Escritorio metálico con gabetas</t>
  </si>
  <si>
    <t>Sillas metalicas</t>
  </si>
  <si>
    <t>Casillero Con dos puertas, cerradura tipo llave. Paredes de vidrio templado, con 4 estantes. Dimensiones 80x180 cm.</t>
  </si>
  <si>
    <t>Escalera para lateral de cama De acero con 2 escalones, patas de goma y escalones de plástico.</t>
  </si>
  <si>
    <t>Cesto de basura metálico</t>
  </si>
  <si>
    <t xml:space="preserve">Material para construcción : Tabla yeso, puerta de vidrio aluminio, pintura, madera y otros. </t>
  </si>
  <si>
    <t>Pintura amarilla de agua</t>
  </si>
  <si>
    <t>Recarga de extintores</t>
  </si>
  <si>
    <t xml:space="preserve">Lavadora para ropa contaminada con residuos biologicos con capacidad de 35 libras </t>
  </si>
  <si>
    <t xml:space="preserve">Secadora para ropa contaminada con residuos biologicos capacidad 35LBS 10 Ciclos  </t>
  </si>
  <si>
    <t>Lavadora para ropa contaminada con residuos químicos ,  de carga frontal con capacidad de 48 libras, tambor de acero</t>
  </si>
  <si>
    <t>Secadora ropa contaminada con residuos químicos capacidad 48LBS 10 tambor de acero</t>
  </si>
  <si>
    <t>Mascarilla desechable Contra polvo, con válvula de exhalación UNIDAD</t>
  </si>
  <si>
    <t>Mascarilla desechable Con carbón activado y válvula de exhalación , Unidad</t>
  </si>
  <si>
    <t xml:space="preserve">Guante desechable de nitrilo de 6 milesimas de espesor talla S , caja de 100 unidades </t>
  </si>
  <si>
    <t xml:space="preserve">Guante desechable de nitrilo de 6 milesimas de espesor talla M, caja de 100 unidades </t>
  </si>
  <si>
    <t xml:space="preserve">Guante desechablede nitrilo de 6 milesimas de espesor talla L, caja de 100 unidades </t>
  </si>
  <si>
    <t>Guante de goma talla L, ( unidad )</t>
  </si>
  <si>
    <t>Guantes desechable de latex talla L , caja de 100 unidade )</t>
  </si>
  <si>
    <t>Guante de cuero de cuero para trabajo rustico( par)</t>
  </si>
  <si>
    <t>Botas de caucho nitrilo16`` de alto , con cubo de acero, talla 44, ( par)</t>
  </si>
  <si>
    <t xml:space="preserve">Cartuchos desechables contra vapores orgánicos y gases ácidos, (unidad) </t>
  </si>
  <si>
    <t xml:space="preserve">Gabacha manga larga , blanca para los empleados del almacén de sustancias químicas, caja de 100 unidsades </t>
  </si>
  <si>
    <t xml:space="preserve">Red para protección del cabello ( COFIA ), caja de 100 unidades </t>
  </si>
  <si>
    <t xml:space="preserve">Madera, tabla yeso, pintura, tornillos </t>
  </si>
  <si>
    <t>Bomba de diafragma, cuerpo polipropileno, internos PTFE/PTFE/PP, 1/4 NPT PB 1/4 TT3PP y accesorios</t>
  </si>
  <si>
    <t>De 1/2 NPT x 1/" espiga, acero inoxidable 304 L</t>
  </si>
  <si>
    <t>Camisa de 1/2 NTP, cacero inoxidable 304L, 150 psi</t>
  </si>
  <si>
    <t>Cola de garrobo de 1/4 NPT espiga bronce</t>
  </si>
  <si>
    <t xml:space="preserve">Con hexagono de 1/4, bronce </t>
  </si>
  <si>
    <t>Valvula de bola de 1/4 NPT, bronce, dos piezas, 150 psi/600</t>
  </si>
  <si>
    <t>cetaminofen, loratadina, difenhidramina, loperamida, cafeina más acetaminofen, yodo</t>
  </si>
  <si>
    <r>
      <t>Realizar VISITA al INGENIO AZUCARERO EN CANTARRANAS F.M. y otros ingenios. (</t>
    </r>
    <r>
      <rPr>
        <sz val="11"/>
        <rFont val="Calibri"/>
        <family val="2"/>
        <scheme val="minor"/>
      </rPr>
      <t xml:space="preserve">Asignatura de Tecnología de azúcares y derivados). </t>
    </r>
  </si>
  <si>
    <t>Gestionar la visita  a Danlí, Comayagua  y Choluteca.  para revisar y analizar la currícula académica de los espacios de aprendizaje de Química.</t>
  </si>
  <si>
    <t xml:space="preserve"># de Charlas informativas sobre Becas impartidas a estudiantes # de aplicaciones a Becas. </t>
  </si>
  <si>
    <r>
      <t>Charla informativa para la solicitud y aplicación de becas por parte del personal de la Vicerrectoria de Relaciones Internacionales, (VRI) como participación en la Jornada de Induccion a los estudiantes de último año de la carrera de Ciencias Quimica y Farmacia.</t>
    </r>
    <r>
      <rPr>
        <sz val="12"/>
        <color rgb="FFFF0000"/>
        <rFont val="Calibri"/>
        <family val="2"/>
        <scheme val="minor"/>
      </rPr>
      <t xml:space="preserve"> </t>
    </r>
  </si>
  <si>
    <t xml:space="preserve">La realización de esta charlas se hace con el fin de motivar y  mejorar el desarrollo de los procesos de solicitud de becas futuras por parte de la población estudiantil y docente de la facultad de Quimica y Farmacia. </t>
  </si>
  <si>
    <t xml:space="preserve">Listas de asistencias       Notas de invitacion, fotografías </t>
  </si>
  <si>
    <t>Población estudiantil de la Facultad de Ciencias Quimicas y farmacia       Cuerpo de Docente e Instructores de la Facultad de Ciencias Quimica y Farmacia</t>
  </si>
  <si>
    <t>Miembros de la Dimensión de Internacionalización</t>
  </si>
  <si>
    <t xml:space="preserve">Dar a conocer las oportunidades de Movilidad internacional a docentes y estudiantes de la Facultad de Ciencias Químicas y Farmacia </t>
  </si>
  <si>
    <t>Capacitar al personal docente en las necesidades que presenta la Facultad  en temas de prioridad de la UNAH para la mejora educativa.</t>
  </si>
  <si>
    <t>Fortalecimiento de vínculos científicos academicos con personal internacional de gran impacto, que genere relaciones de cooperación para la Facultad.</t>
  </si>
  <si>
    <t>Base de datos</t>
  </si>
  <si>
    <t xml:space="preserve">Creación de base de datos para registro interno de movilidades internacionales de la Facultad de Química y Farmacia </t>
  </si>
  <si>
    <t>Contar con un registro de las movilidades internacionales realizadas en la facultad.</t>
  </si>
  <si>
    <t>Reuniones con gestión de calidad, y avances del proceso (documento)</t>
  </si>
  <si>
    <t xml:space="preserve">Docentes, estudiantes, instructores, investigadores.de la Facultad </t>
  </si>
  <si>
    <t xml:space="preserve">Gestion de Calidad, Dimensión de internacionalización </t>
  </si>
  <si>
    <t># de Maestrías Gestionadas</t>
  </si>
  <si>
    <t>Apoyo a la Unidad de Posgrado para la gestión de nuevas maestrías</t>
  </si>
  <si>
    <t xml:space="preserve"> Poder ofrecer  nuevas maestrías  de interés de universidades internacionales que se impartirán en la Facultad de Ciencias Químicas y Farmacia</t>
  </si>
  <si>
    <t xml:space="preserve">Reunones con la Unidad de Posgrado, listas de asistencia, documentos de gestión </t>
  </si>
  <si>
    <t>Docentes, graduados,  profesionales del área</t>
  </si>
  <si>
    <t>Unidad de Posgrado, Dimensión de Internacionalización.</t>
  </si>
  <si>
    <t xml:space="preserve">Solicitar a la Direción de Educación Superior una reunión de socialización de actividades, misión, visión, procedimientos y normativas de la Dirección. </t>
  </si>
  <si>
    <t xml:space="preserve">Reunión sostenida con representantes de Educación Superior de la UNAH. </t>
  </si>
  <si>
    <t xml:space="preserve">Establecimiento de canales de comunicación entre la Facultad y la Dirección de Educación Superior de la UNAH. </t>
  </si>
  <si>
    <t>Gestionar la Capacitación de 4 Docentes que impartirán las nuevas asignaturas bimodales de la Carrera mediante el programa de capacitación que ofrece la Dirección de Innovaciòn Educativa, (DIE).</t>
  </si>
  <si>
    <t xml:space="preserve"># de Docentes capacitados en herramientas virtuales aplicadas a la educación  </t>
  </si>
  <si>
    <t>Gestionar la Capacitación  a los docentes e instructores en herramientas virtuales aplicadas a la educación</t>
  </si>
  <si>
    <t>Elaborar un  trifolio  informativo de  las capacitaciones  ofertadas en la UNAH</t>
  </si>
  <si>
    <t>Informar a  los docentes  las capacitaciones ofertadas en  UNAH</t>
  </si>
  <si>
    <t>Trifolio</t>
  </si>
  <si>
    <t>Comisión de Cultura de Innovación y Gestión TIC. Junto con Unidad de Comunicación</t>
  </si>
  <si>
    <t>Elaboración del Plan de Comunicación de la Facultad para la difusión y promoción de las actividades dadas en cada una de las dimesiones. Unidades y comites.</t>
  </si>
  <si>
    <t>Elaborar notas de prensa de los eventos y actividades que realiza la decanatura y las Dimensiones de la facultad y su publicación.</t>
  </si>
  <si>
    <t>Capsulas informativas y spots de tv</t>
  </si>
  <si>
    <t>Diseñar, elaborar contenidos y difundir la revista electronica de la Facultad para la promocion en temas y areas que destaquen el quehacer académico.</t>
  </si>
  <si>
    <t>noticias publicadas</t>
  </si>
  <si>
    <t xml:space="preserve">Actualizar las redes sociales de la FQYF. </t>
  </si>
  <si>
    <t xml:space="preserve">eventos publicados </t>
  </si>
  <si>
    <t>En funcionamiento murales y pantalla de tv infromativas al interior de la facultad</t>
  </si>
  <si>
    <t>Diseñar, producir, difundir contenidos en temas y areas de interes de la facultad.</t>
  </si>
  <si>
    <t>mejorar la comunicación interna de la facultad</t>
  </si>
  <si>
    <t xml:space="preserve">pantalla de tv y murales </t>
  </si>
  <si>
    <t xml:space="preserve">Autoridades, docentes, personal administrativo y estudiantes de la facultad </t>
  </si>
  <si>
    <t xml:space="preserve">Comisión de Vinculación, en colaboración con Coordinación de Carrera, estudiantes y Graduados, Comité Vida Estudiantil. </t>
  </si>
  <si>
    <t xml:space="preserve">Caracterización de residuos solidos </t>
  </si>
  <si>
    <t>Equipo y reactivos para análisis de agua (análisis fisicoquímico y bacteriológico)</t>
  </si>
  <si>
    <t>III  TRIMESTRE</t>
  </si>
  <si>
    <t>Elaboración de trifolio informativo</t>
  </si>
  <si>
    <t xml:space="preserve">% o número de docentes que realizan investigación en la Facultad. </t>
  </si>
  <si>
    <t>Al menos 4 publicaciones de  artículos científicos al año.</t>
  </si>
  <si>
    <t>Almenos 2 capacitaciones para fortalecer competencias en materia de investigación.</t>
  </si>
  <si>
    <r>
      <rPr>
        <sz val="12"/>
        <rFont val="Calibri"/>
        <family val="2"/>
      </rPr>
      <t xml:space="preserve">Porcentaje de investigaciones incorporadas al proceso enseñanza-aprendizaje en el año. </t>
    </r>
    <r>
      <rPr>
        <sz val="12"/>
        <color indexed="8"/>
        <rFont val="Calibri"/>
        <family val="2"/>
      </rPr>
      <t xml:space="preserve"> </t>
    </r>
  </si>
  <si>
    <t>% de Equipos del laboratorio de Investigación en Buen Estado.</t>
  </si>
  <si>
    <t>% de avance en el Proyecto de recoleccion de desechos solidos en la facultad de Quimica y Farmacia</t>
  </si>
  <si>
    <t>% de avance del Proyecto de monitoreo de control de calidad de Agua para control de parámetros establecidos.</t>
  </si>
  <si>
    <t>3 visitas en el año, a la Comunidad seleccionada./Número de beneficiarios de los proyectos.</t>
  </si>
  <si>
    <t>1 Charla sobre cambio climático desarrollada.</t>
  </si>
  <si>
    <t>La Facultad se vincula con estudiantes de educación media a través de la orientación brindada en la feria vocacional.</t>
  </si>
  <si>
    <t>Apoyo y orientación  a estudiantes de educación media para que puedan elegir sus estudios superiores en la UNAH.</t>
  </si>
  <si>
    <t>% de Docentes en seguimiento.</t>
  </si>
  <si>
    <t>% de docentes, instructores y asistentes técnicos de laboratorio participando en el conversatorio.</t>
  </si>
  <si>
    <t>2 jornadas de inducción a estudiantes de la Facultad al año.</t>
  </si>
  <si>
    <t>Al menos 1 jornada infirmativa al año, para estudiantes de último año de la Facultad.</t>
  </si>
  <si>
    <t>% de estudiantes en riesgo en seguimiento.</t>
  </si>
  <si>
    <t xml:space="preserve">Brindar atención y orientación oportuna a los Estudiantes de la Facultad para fortalecer su rendimiento académico. </t>
  </si>
  <si>
    <t>Fotografías, listas de asistencia, presentaciones, programa.</t>
  </si>
  <si>
    <t># de experiencias identificadas para ser sistematizadas.</t>
  </si>
  <si>
    <t># de experiencias sistematizadas.</t>
  </si>
  <si>
    <t># de productos presentados.</t>
  </si>
  <si>
    <t xml:space="preserve">1 Grupo Folklórico. / Número de eventos y presentaciones desarrolladas. </t>
  </si>
  <si>
    <t xml:space="preserve">Lograr transversalizar la ética en el proceso de formación de los estudiantes de la Facultad. </t>
  </si>
  <si>
    <t xml:space="preserve">Fotografpias, listas de asistencia, programa. </t>
  </si>
  <si>
    <t>Dar a conocer los eventos culturales, deportivas y artísticas desarrolladas en la Facultad</t>
  </si>
  <si>
    <t xml:space="preserve"># de talleres, capacitaciones y sesiones de trabajo llevadas a cabo en el año. </t>
  </si>
  <si>
    <t xml:space="preserve">1 Centro de Documentación acondicionado.  </t>
  </si>
  <si>
    <t xml:space="preserve">Mejora de los procesos académicos y administrativos de la Facultad reflejados en su eficiencia, a través de un Sistema de Geatión de Calidad. </t>
  </si>
  <si>
    <t>% de docentes y personal administrativo recibiendo las clases.</t>
  </si>
  <si>
    <t xml:space="preserve">Promover la educación ambiental en educación secundaria. </t>
  </si>
  <si>
    <t xml:space="preserve">% de cobertura en la dispensación de sustancias químicas. </t>
  </si>
  <si>
    <t>Área del estacionamiento vehicular de la Facultad señalizada según recomendaciones del CBH.</t>
  </si>
  <si>
    <t>Mejora en el  servicio de dispensación de sustancias químicas.</t>
  </si>
  <si>
    <t xml:space="preserve">Cumplimiento de recomendaciones de l Cuerpo de Bomberos de Honduras. </t>
  </si>
  <si>
    <t xml:space="preserve">Atención básica de primeros auxilios a estudiantes, personal dpcente y administrativo de la Facultad. </t>
  </si>
  <si>
    <t xml:space="preserve"># de extintores en condiciones para su uso. </t>
  </si>
  <si>
    <t># de personal que manipula sustancias químicas y reactivos biolgógicos, dotados de equipo.</t>
  </si>
  <si>
    <t>Protección y seguridad del personal que manipula sustancias químicas y reactivos biolgógicos.</t>
  </si>
  <si>
    <t xml:space="preserve">% de gestión realizada. </t>
  </si>
  <si>
    <t xml:space="preserve">Ordenamiento y alcance del material de higiene y seguridad labora. </t>
  </si>
  <si>
    <t>1 bomba ignífuga instalada</t>
  </si>
  <si>
    <t># de botiquines equipados.</t>
  </si>
  <si>
    <r>
      <t xml:space="preserve">Gestión para la compra de Bomba de diafragma. </t>
    </r>
    <r>
      <rPr>
        <sz val="12"/>
        <color rgb="FFFF0000"/>
        <rFont val="Calibri"/>
        <family val="2"/>
      </rPr>
      <t>(para la dispensación de etanol de barriles)</t>
    </r>
  </si>
  <si>
    <r>
      <t xml:space="preserve">Gestión para la instalción de repisas. </t>
    </r>
    <r>
      <rPr>
        <sz val="12"/>
        <color rgb="FFFF0000"/>
        <rFont val="Calibri"/>
        <family val="2"/>
      </rPr>
      <t xml:space="preserve"> (para colocar guías de respuesta en caso de emergencia, hojas de datos de seguridad y equipo de protección personal)</t>
    </r>
  </si>
  <si>
    <r>
      <t xml:space="preserve">Compra de equipo de protección personal. </t>
    </r>
    <r>
      <rPr>
        <i/>
        <sz val="11"/>
        <color rgb="FFFF0000"/>
        <rFont val="Calibri"/>
        <family val="2"/>
      </rPr>
      <t xml:space="preserve">(guantes, mascarillas con filtro, cofias para el personal que manipula sustancias químicas y reactivos biologicos). </t>
    </r>
  </si>
  <si>
    <r>
      <t>Reabastecimiento de botiquines de emergencia.</t>
    </r>
    <r>
      <rPr>
        <sz val="12"/>
        <color rgb="FFFF0000"/>
        <rFont val="Calibri"/>
        <family val="2"/>
      </rPr>
      <t xml:space="preserve"> (compra de insumos y medicamentos)</t>
    </r>
  </si>
  <si>
    <t>Acceso a medicamentosen caso de emergencia.</t>
  </si>
  <si>
    <t>Mejora en la dispensación de etanol.</t>
  </si>
  <si>
    <t>Cumplimiento de disposiciones del Benemérito cuerpo de bomberos de Honduras para la higiene y seguridad del personal.</t>
  </si>
  <si>
    <t>Reabastecer los botiquines instalados en los laboratorios de la Facultad.</t>
  </si>
  <si>
    <t>Aulas remodeladas.</t>
  </si>
  <si>
    <t xml:space="preserve">% de cobertura de insumos en el Jardín Botánico de la Facultad. </t>
  </si>
  <si>
    <t>Porcentaje o número de solicitudes de trabajo de mantenimiento  reparación de las instalaciones, mobiliario y equipo educacional, atendidas adecuadamente. //  % de cobertura del servicio de mantenimiento de la Facultad.</t>
  </si>
  <si>
    <t xml:space="preserve">% o Número de aulas equipadas con proyectores. </t>
  </si>
  <si>
    <t>Porcentaje o número de solicitudes de trabajo de mantenimiento  correctivo y preventivo de equipo atendidas adecuadamente. //  % de cobertura del servicio de mantenimiento de la Facultad.</t>
  </si>
  <si>
    <t>% de cobertura de la plataforma tecnológica.</t>
  </si>
  <si>
    <t>% de avance de los proyectos Del comité de Higiene y seguridad de la Facultad.</t>
  </si>
  <si>
    <t>% de cobertura de la dispensación de sustancias químicas.</t>
  </si>
  <si>
    <t xml:space="preserve">Fortalecimiento de </t>
  </si>
  <si>
    <t xml:space="preserve">Cumplimiento de requerimientos del benemérito cuerpo de bomberos de Honduras y de lo establecido por el  Comité de Higiene y Seguridad de la Facultad. </t>
  </si>
  <si>
    <t>Mantenimiento del jardín botánico de la Facultad</t>
  </si>
  <si>
    <t>Encargado del Jardín Botánico de la Facultad.</t>
  </si>
  <si>
    <t xml:space="preserve">% de avance del comité de Talento Humano en su consolidación bajo el sistema de Gestión de Calidad. </t>
  </si>
  <si>
    <t>POA-2018 de gestión académica.</t>
  </si>
  <si>
    <t xml:space="preserve">Base de datos computarizada para la Gestión Académica </t>
  </si>
  <si>
    <t xml:space="preserve">Número de docentes capacitados. </t>
  </si>
  <si>
    <t>Solicitar las estadisticas de la PAA a la DIPP, a traves de la coordinación de carrera</t>
  </si>
  <si>
    <t>Análisis del proceso.</t>
  </si>
  <si>
    <t xml:space="preserve">Mecanismo de seguimiento definido. </t>
  </si>
  <si>
    <t xml:space="preserve">Mejora de la eficiencia en la gestión académica. </t>
  </si>
  <si>
    <t xml:space="preserve">Jefes de Departamento </t>
  </si>
  <si>
    <t xml:space="preserve">Jefes de departamenro </t>
  </si>
  <si>
    <t>Mecanismo de seguimiento</t>
  </si>
  <si>
    <t>Trifolio  informativo.</t>
  </si>
  <si>
    <t>% de cobertura de Plan de Comunicación de la Facultad.</t>
  </si>
  <si>
    <t># de cápsulas informativas y spots de tv difundidas</t>
  </si>
  <si>
    <t>Diseñar, producir y difundir cápsulas informativas y spots de tv para la promoción de temas y areas de interes de la facultad.</t>
  </si>
  <si>
    <t># eventos difundidos conjuntamente con las instituciones socias.</t>
  </si>
  <si>
    <t># publicaciones y visitas alcanzadas en red social.</t>
  </si>
  <si>
    <t>En funcionamiento murales y pantalla de tv infromativas al interior de la facultad.</t>
  </si>
  <si>
    <t>Gestionar la compra de materiales para equipar una sala de enfermería.</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</si>
</sst>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L.-480A]\ * #,##0.00_ ;_ [$L.-480A]\ * \-#,##0.00_ ;_ [$L.-480A]\ * &quot;-&quot;??_ ;_ @_ "/>
    <numFmt numFmtId="175" formatCode="&quot;L&quot;#,##0.00;[Red]\-&quot;L&quot;#,##0.00"/>
    <numFmt numFmtId="176" formatCode="0.000"/>
  </numFmts>
  <fonts count="9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2"/>
      <color rgb="FFFF0000"/>
      <name val="Calibri"/>
      <family val="2"/>
    </font>
    <font>
      <b/>
      <sz val="12"/>
      <color theme="3"/>
      <name val="Calibri"/>
      <family val="2"/>
    </font>
    <font>
      <sz val="12"/>
      <color theme="1"/>
      <name val="Calibri"/>
      <family val="2"/>
    </font>
    <font>
      <b/>
      <sz val="10"/>
      <color indexed="56"/>
      <name val="Calibri"/>
      <family val="2"/>
      <scheme val="minor"/>
    </font>
    <font>
      <sz val="10"/>
      <name val="Calibri"/>
      <family val="2"/>
      <scheme val="minor"/>
    </font>
    <font>
      <sz val="11"/>
      <color rgb="FF000000"/>
      <name val="Calibri"/>
      <family val="2"/>
    </font>
    <font>
      <sz val="12"/>
      <color rgb="FFFF0000"/>
      <name val="Calibri"/>
      <family val="2"/>
      <scheme val="minor"/>
    </font>
    <font>
      <sz val="11"/>
      <color rgb="FFFF0000"/>
      <name val="Calibri"/>
      <family val="2"/>
      <scheme val="minor"/>
    </font>
    <font>
      <b/>
      <sz val="11"/>
      <color rgb="FFFF0000"/>
      <name val="Calibri"/>
      <family val="2"/>
      <scheme val="minor"/>
    </font>
    <font>
      <sz val="10"/>
      <name val="Calibri"/>
      <family val="2"/>
    </font>
    <font>
      <sz val="11"/>
      <color rgb="FF000000"/>
      <name val="Arial"/>
      <family val="2"/>
    </font>
    <font>
      <sz val="11"/>
      <color rgb="FFFF0000"/>
      <name val="Calibri"/>
      <family val="2"/>
    </font>
    <font>
      <i/>
      <sz val="12"/>
      <name val="Calibri"/>
      <family val="2"/>
    </font>
    <font>
      <sz val="12"/>
      <color rgb="FF000000"/>
      <name val="Calibri"/>
      <family val="2"/>
    </font>
    <font>
      <i/>
      <sz val="11"/>
      <color rgb="FFFF0000"/>
      <name val="Calibri"/>
      <family val="2"/>
    </font>
    <font>
      <b/>
      <sz val="12"/>
      <color rgb="FFFF0000"/>
      <name val="Calibri"/>
      <family val="2"/>
      <scheme val="minor"/>
    </font>
    <font>
      <i/>
      <sz val="12"/>
      <color rgb="FFFF0000"/>
      <name val="Calibri"/>
      <family val="2"/>
      <scheme val="minor"/>
    </font>
    <font>
      <i/>
      <sz val="11"/>
      <color theme="1"/>
      <name val="Calibri"/>
      <family val="2"/>
    </font>
    <font>
      <sz val="10"/>
      <color theme="1"/>
      <name val="Calibri"/>
      <family val="2"/>
      <scheme val="minor"/>
    </font>
    <font>
      <sz val="11"/>
      <name val="Arial"/>
      <family val="2"/>
    </font>
  </fonts>
  <fills count="2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0"/>
        <bgColor rgb="FF000000"/>
      </patternFill>
    </fill>
    <fill>
      <patternFill patternType="solid">
        <fgColor theme="6" tint="-0.499984740745262"/>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35">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xf numFmtId="44"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43" fontId="15" fillId="0" borderId="0" applyFont="0" applyFill="0" applyBorder="0" applyAlignment="0" applyProtection="0"/>
  </cellStyleXfs>
  <cellXfs count="108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4"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5"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5" xfId="16" applyFont="1" applyBorder="1" applyAlignment="1">
      <alignment horizontal="center" vertical="center" wrapText="1"/>
    </xf>
    <xf numFmtId="0" fontId="33" fillId="0" borderId="25" xfId="16" applyFont="1" applyBorder="1" applyAlignment="1">
      <alignment horizontal="center" vertical="center" wrapText="1"/>
    </xf>
    <xf numFmtId="0" fontId="27" fillId="2" borderId="25" xfId="0" applyFont="1" applyFill="1" applyBorder="1" applyAlignment="1">
      <alignment horizontal="center" vertical="center" wrapText="1"/>
    </xf>
    <xf numFmtId="0" fontId="27" fillId="0" borderId="25" xfId="0" applyFont="1" applyBorder="1" applyAlignment="1">
      <alignment vertical="center" wrapText="1"/>
    </xf>
    <xf numFmtId="0" fontId="28" fillId="10" borderId="25"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5" xfId="16" applyFont="1" applyFill="1" applyBorder="1" applyAlignment="1">
      <alignment horizontal="right" vertical="top" wrapText="1"/>
    </xf>
    <xf numFmtId="0" fontId="36" fillId="0" borderId="0" xfId="0" applyFont="1" applyAlignment="1">
      <alignment horizontal="center" vertical="center"/>
    </xf>
    <xf numFmtId="0" fontId="36" fillId="0" borderId="0" xfId="0" applyFont="1" applyAlignment="1">
      <alignment vertical="center"/>
    </xf>
    <xf numFmtId="172" fontId="36" fillId="0" borderId="0" xfId="18" applyNumberFormat="1" applyFont="1" applyAlignment="1">
      <alignment vertical="center"/>
    </xf>
    <xf numFmtId="0" fontId="37" fillId="0" borderId="0" xfId="0" applyFont="1" applyAlignment="1">
      <alignment vertical="center"/>
    </xf>
    <xf numFmtId="172" fontId="38" fillId="0" borderId="0" xfId="18" applyNumberFormat="1" applyFont="1" applyAlignment="1">
      <alignment vertical="center"/>
    </xf>
    <xf numFmtId="0" fontId="0" fillId="0" borderId="0" xfId="0" applyAlignment="1">
      <alignment vertical="center"/>
    </xf>
    <xf numFmtId="0" fontId="39"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1"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2" xfId="0" applyNumberFormat="1" applyFont="1" applyFill="1" applyBorder="1" applyAlignment="1">
      <alignment vertical="center"/>
    </xf>
    <xf numFmtId="0" fontId="17" fillId="2" borderId="34" xfId="0" applyFont="1" applyFill="1" applyBorder="1" applyAlignment="1">
      <alignment horizontal="center" vertical="center"/>
    </xf>
    <xf numFmtId="0" fontId="0" fillId="0" borderId="25"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34"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8" fillId="11" borderId="8" xfId="0" applyFont="1" applyFill="1" applyBorder="1" applyAlignment="1">
      <alignment horizontal="center" vertical="center" wrapText="1"/>
    </xf>
    <xf numFmtId="41" fontId="17" fillId="5" borderId="37"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20" xfId="0" applyFont="1" applyFill="1" applyBorder="1" applyAlignment="1">
      <alignment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5" xfId="0" applyFont="1" applyFill="1" applyBorder="1" applyAlignment="1">
      <alignment horizontal="center" vertical="center" wrapText="1"/>
    </xf>
    <xf numFmtId="41" fontId="18" fillId="11" borderId="25"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25" xfId="0" applyNumberFormat="1" applyFont="1" applyFill="1" applyBorder="1" applyAlignment="1">
      <alignment horizontal="center" vertical="center"/>
    </xf>
    <xf numFmtId="172" fontId="36" fillId="0" borderId="0" xfId="18" applyNumberFormat="1" applyFont="1" applyAlignment="1">
      <alignment horizontal="center" vertical="center"/>
    </xf>
    <xf numFmtId="172" fontId="38" fillId="0" borderId="0" xfId="18" applyNumberFormat="1" applyFont="1" applyAlignment="1">
      <alignment horizontal="center" vertical="center"/>
    </xf>
    <xf numFmtId="0" fontId="18" fillId="11" borderId="31" xfId="0" applyFont="1" applyFill="1" applyBorder="1" applyAlignment="1">
      <alignment horizontal="center" vertical="center" wrapText="1"/>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3" fillId="11" borderId="25" xfId="0" applyFont="1" applyFill="1" applyBorder="1" applyAlignment="1">
      <alignment horizontal="center" vertical="center"/>
    </xf>
    <xf numFmtId="0" fontId="18" fillId="12" borderId="25" xfId="0" applyFont="1" applyFill="1" applyBorder="1" applyAlignment="1">
      <alignment horizontal="left" vertical="center"/>
    </xf>
    <xf numFmtId="172" fontId="18" fillId="12" borderId="25" xfId="18" applyNumberFormat="1" applyFont="1" applyFill="1" applyBorder="1" applyAlignment="1">
      <alignment horizontal="center" vertical="center"/>
    </xf>
    <xf numFmtId="0" fontId="0" fillId="0" borderId="25" xfId="0" applyBorder="1" applyAlignment="1">
      <alignment horizontal="center" vertical="center"/>
    </xf>
    <xf numFmtId="0" fontId="0" fillId="0" borderId="25" xfId="0" applyFont="1" applyBorder="1" applyAlignment="1">
      <alignment horizontal="left" vertical="center"/>
    </xf>
    <xf numFmtId="172" fontId="0" fillId="0" borderId="25" xfId="18" applyNumberFormat="1" applyFont="1" applyBorder="1" applyAlignment="1">
      <alignment horizontal="center" vertical="center"/>
    </xf>
    <xf numFmtId="0" fontId="44" fillId="11" borderId="25" xfId="0" applyFont="1" applyFill="1" applyBorder="1" applyAlignment="1">
      <alignment horizontal="center" vertical="center"/>
    </xf>
    <xf numFmtId="0" fontId="44" fillId="11" borderId="25" xfId="0" applyFont="1" applyFill="1" applyBorder="1" applyAlignment="1">
      <alignment vertical="center"/>
    </xf>
    <xf numFmtId="172" fontId="44" fillId="11" borderId="25" xfId="18" applyNumberFormat="1" applyFont="1" applyFill="1" applyBorder="1" applyAlignment="1">
      <alignment horizontal="center" vertical="center"/>
    </xf>
    <xf numFmtId="0" fontId="43" fillId="11" borderId="26" xfId="0" applyFont="1" applyFill="1" applyBorder="1" applyAlignment="1">
      <alignment horizontal="center" vertical="center"/>
    </xf>
    <xf numFmtId="0" fontId="18" fillId="12" borderId="26" xfId="0" applyFont="1" applyFill="1" applyBorder="1" applyAlignment="1">
      <alignment horizontal="left" vertical="center"/>
    </xf>
    <xf numFmtId="172" fontId="18" fillId="12" borderId="26" xfId="18" applyNumberFormat="1" applyFont="1" applyFill="1" applyBorder="1" applyAlignment="1">
      <alignment horizontal="center" vertical="center"/>
    </xf>
    <xf numFmtId="0" fontId="45" fillId="3" borderId="25" xfId="0" applyFont="1" applyFill="1" applyBorder="1" applyAlignment="1">
      <alignment horizontal="center" vertical="center"/>
    </xf>
    <xf numFmtId="0" fontId="42" fillId="3" borderId="25" xfId="0" applyFont="1" applyFill="1" applyBorder="1" applyAlignment="1">
      <alignment horizontal="left" vertical="center"/>
    </xf>
    <xf numFmtId="172" fontId="42" fillId="3" borderId="25" xfId="18" applyNumberFormat="1" applyFont="1" applyFill="1" applyBorder="1" applyAlignment="1">
      <alignment horizontal="center" vertical="center"/>
    </xf>
    <xf numFmtId="0" fontId="44" fillId="13" borderId="40" xfId="0" applyFont="1" applyFill="1" applyBorder="1" applyAlignment="1">
      <alignment horizontal="center" vertical="center"/>
    </xf>
    <xf numFmtId="43" fontId="44" fillId="13" borderId="38" xfId="18" applyFont="1" applyFill="1" applyBorder="1" applyAlignment="1">
      <alignment horizontal="center" vertical="center"/>
    </xf>
    <xf numFmtId="0" fontId="39"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6"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41" fillId="0" borderId="0" xfId="18" applyNumberFormat="1" applyFont="1" applyAlignment="1">
      <alignment vertical="center"/>
    </xf>
    <xf numFmtId="0" fontId="47" fillId="11" borderId="0" xfId="0" applyFont="1" applyFill="1" applyAlignment="1">
      <alignment horizontal="left" vertical="center"/>
    </xf>
    <xf numFmtId="9" fontId="28" fillId="0" borderId="25" xfId="16" applyNumberFormat="1" applyFont="1" applyBorder="1" applyAlignment="1">
      <alignment horizontal="center" vertical="center" wrapText="1"/>
    </xf>
    <xf numFmtId="0" fontId="28" fillId="10" borderId="25"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5" xfId="16" applyFont="1" applyFill="1" applyBorder="1" applyAlignment="1">
      <alignment vertical="center" wrapText="1"/>
    </xf>
    <xf numFmtId="0" fontId="48" fillId="0" borderId="0" xfId="0" applyNumberFormat="1" applyFont="1" applyFill="1" applyAlignment="1">
      <alignment horizontal="left" vertical="center"/>
    </xf>
    <xf numFmtId="43" fontId="44" fillId="13" borderId="38" xfId="18" applyFont="1" applyFill="1" applyBorder="1" applyAlignment="1">
      <alignment horizontal="center" vertical="center" wrapText="1"/>
    </xf>
    <xf numFmtId="0" fontId="17" fillId="2" borderId="33"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3"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7" fillId="5" borderId="11" xfId="0" applyNumberFormat="1" applyFont="1" applyFill="1" applyBorder="1" applyAlignment="1">
      <alignment horizontal="center" vertical="center"/>
    </xf>
    <xf numFmtId="43" fontId="28" fillId="0" borderId="25" xfId="18" applyFont="1" applyBorder="1" applyAlignment="1">
      <alignment horizontal="center" vertical="center" wrapText="1"/>
    </xf>
    <xf numFmtId="43" fontId="28" fillId="10" borderId="25" xfId="18" applyFont="1" applyFill="1" applyBorder="1" applyAlignment="1">
      <alignment vertical="center" wrapText="1"/>
    </xf>
    <xf numFmtId="43" fontId="28" fillId="10" borderId="25" xfId="18" applyFont="1" applyFill="1" applyBorder="1" applyAlignment="1">
      <alignment vertical="top" wrapText="1"/>
    </xf>
    <xf numFmtId="43" fontId="0" fillId="0" borderId="0" xfId="18" applyFont="1"/>
    <xf numFmtId="43" fontId="28" fillId="10" borderId="25" xfId="18" applyFont="1" applyFill="1" applyBorder="1" applyAlignment="1">
      <alignment horizontal="right" vertical="top" wrapText="1"/>
    </xf>
    <xf numFmtId="43" fontId="28" fillId="10" borderId="25" xfId="18" applyFont="1" applyFill="1" applyBorder="1" applyAlignment="1">
      <alignment horizontal="right" wrapText="1"/>
    </xf>
    <xf numFmtId="0" fontId="50" fillId="0" borderId="0" xfId="0" applyFont="1" applyAlignment="1">
      <alignment horizontal="center" vertical="center"/>
    </xf>
    <xf numFmtId="43" fontId="50" fillId="0" borderId="0" xfId="18" applyFont="1" applyAlignment="1">
      <alignment vertical="center"/>
    </xf>
    <xf numFmtId="172" fontId="50" fillId="0" borderId="0" xfId="18" applyNumberFormat="1" applyFont="1" applyAlignment="1">
      <alignment vertical="center"/>
    </xf>
    <xf numFmtId="172" fontId="50"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5"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3" fillId="0" borderId="25" xfId="19" applyFont="1" applyBorder="1" applyAlignment="1">
      <alignment vertical="center" wrapText="1"/>
    </xf>
    <xf numFmtId="0" fontId="28" fillId="0" borderId="25" xfId="19" applyFont="1" applyBorder="1" applyAlignment="1">
      <alignment horizontal="center" vertical="center" wrapText="1"/>
    </xf>
    <xf numFmtId="9" fontId="28" fillId="0" borderId="25" xfId="19" applyNumberFormat="1" applyFont="1" applyBorder="1" applyAlignment="1">
      <alignment horizontal="center" vertical="center" wrapText="1"/>
    </xf>
    <xf numFmtId="0" fontId="21" fillId="0" borderId="0" xfId="19" applyFont="1" applyBorder="1" applyAlignment="1">
      <alignment vertical="center" wrapText="1"/>
    </xf>
    <xf numFmtId="0" fontId="28" fillId="2" borderId="25" xfId="19" applyFont="1" applyFill="1" applyBorder="1" applyAlignment="1">
      <alignment horizontal="center" vertical="center" wrapText="1"/>
    </xf>
    <xf numFmtId="43" fontId="28" fillId="10" borderId="25" xfId="19" applyNumberFormat="1" applyFont="1" applyFill="1" applyBorder="1" applyAlignment="1">
      <alignment vertical="center" wrapText="1"/>
    </xf>
    <xf numFmtId="0" fontId="28" fillId="10" borderId="25"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5" xfId="19" applyNumberFormat="1" applyFont="1" applyFill="1" applyBorder="1" applyAlignment="1">
      <alignment vertical="top" wrapText="1"/>
    </xf>
    <xf numFmtId="0" fontId="28" fillId="10" borderId="25"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5" xfId="18" applyFont="1" applyFill="1" applyBorder="1" applyAlignment="1">
      <alignment horizontal="center" vertical="center" wrapText="1"/>
    </xf>
    <xf numFmtId="43" fontId="28" fillId="10" borderId="25" xfId="18" applyNumberFormat="1" applyFont="1" applyFill="1" applyBorder="1" applyAlignment="1">
      <alignment vertical="top" wrapText="1"/>
    </xf>
    <xf numFmtId="43" fontId="28" fillId="10" borderId="25" xfId="19" applyNumberFormat="1" applyFont="1" applyFill="1" applyBorder="1" applyAlignment="1">
      <alignment horizontal="right" vertical="top" wrapText="1"/>
    </xf>
    <xf numFmtId="43" fontId="28" fillId="10" borderId="25" xfId="18" applyNumberFormat="1" applyFont="1" applyFill="1" applyBorder="1" applyAlignment="1">
      <alignment horizontal="right" vertical="top" wrapText="1"/>
    </xf>
    <xf numFmtId="0" fontId="21" fillId="0" borderId="0" xfId="19" applyFont="1" applyAlignment="1">
      <alignment wrapText="1"/>
    </xf>
    <xf numFmtId="0" fontId="27" fillId="0" borderId="25" xfId="0" applyFont="1" applyFill="1" applyBorder="1" applyAlignment="1">
      <alignment horizontal="center" vertical="center" wrapText="1"/>
    </xf>
    <xf numFmtId="0" fontId="24" fillId="10" borderId="25" xfId="19" applyFont="1" applyFill="1" applyBorder="1" applyAlignment="1">
      <alignment vertical="top" wrapText="1"/>
    </xf>
    <xf numFmtId="0" fontId="20" fillId="8" borderId="0" xfId="19" applyFont="1" applyFill="1" applyBorder="1" applyAlignment="1"/>
    <xf numFmtId="0" fontId="28" fillId="0" borderId="25" xfId="19" applyFont="1" applyFill="1" applyBorder="1" applyAlignment="1">
      <alignment horizontal="center" vertical="center" wrapText="1"/>
    </xf>
    <xf numFmtId="43" fontId="28" fillId="10" borderId="25" xfId="19" applyNumberFormat="1" applyFont="1" applyFill="1" applyBorder="1" applyAlignment="1">
      <alignment horizontal="right" wrapText="1"/>
    </xf>
    <xf numFmtId="43" fontId="28" fillId="10" borderId="25"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5"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6" xfId="19" applyFont="1" applyFill="1" applyBorder="1" applyAlignment="1">
      <alignment vertical="center"/>
    </xf>
    <xf numFmtId="0" fontId="24" fillId="10" borderId="16" xfId="19" applyFont="1" applyFill="1" applyBorder="1" applyAlignment="1">
      <alignment vertical="center"/>
    </xf>
    <xf numFmtId="0" fontId="24" fillId="10" borderId="35" xfId="19" applyFont="1" applyFill="1" applyBorder="1" applyAlignment="1">
      <alignment vertical="center"/>
    </xf>
    <xf numFmtId="0" fontId="24" fillId="10" borderId="36" xfId="16" applyFont="1" applyFill="1" applyBorder="1" applyAlignment="1">
      <alignment vertical="center"/>
    </xf>
    <xf numFmtId="0" fontId="24" fillId="10" borderId="16" xfId="16" applyFont="1" applyFill="1" applyBorder="1" applyAlignment="1">
      <alignment vertical="center"/>
    </xf>
    <xf numFmtId="0" fontId="24" fillId="10" borderId="35" xfId="16" applyFont="1" applyFill="1" applyBorder="1" applyAlignment="1">
      <alignment vertical="center"/>
    </xf>
    <xf numFmtId="0" fontId="24" fillId="10" borderId="36" xfId="19" applyFont="1" applyFill="1" applyBorder="1" applyAlignment="1">
      <alignment vertical="top"/>
    </xf>
    <xf numFmtId="0" fontId="24" fillId="10" borderId="16" xfId="19" applyFont="1" applyFill="1" applyBorder="1" applyAlignment="1">
      <alignment vertical="top"/>
    </xf>
    <xf numFmtId="0" fontId="24" fillId="10" borderId="35" xfId="19" applyFont="1" applyFill="1" applyBorder="1" applyAlignment="1">
      <alignment vertical="top"/>
    </xf>
    <xf numFmtId="0" fontId="24" fillId="10" borderId="25" xfId="16" applyFont="1" applyFill="1" applyBorder="1" applyAlignment="1">
      <alignment horizontal="left" vertical="top"/>
    </xf>
    <xf numFmtId="0" fontId="47" fillId="11" borderId="0" xfId="0" applyFont="1" applyFill="1" applyAlignment="1">
      <alignment horizontal="center" vertical="center" wrapText="1"/>
    </xf>
    <xf numFmtId="43" fontId="0" fillId="0" borderId="0" xfId="18" applyFont="1" applyAlignment="1">
      <alignment vertical="center"/>
    </xf>
    <xf numFmtId="0" fontId="18" fillId="15" borderId="12" xfId="0" applyFont="1" applyFill="1" applyBorder="1" applyAlignment="1">
      <alignment vertical="center"/>
    </xf>
    <xf numFmtId="0" fontId="36" fillId="0" borderId="0" xfId="0" applyFont="1" applyAlignment="1">
      <alignment vertical="center" wrapText="1"/>
    </xf>
    <xf numFmtId="0" fontId="33" fillId="0" borderId="25" xfId="19" applyFont="1" applyBorder="1" applyAlignment="1">
      <alignment horizontal="center" vertical="center" wrapText="1"/>
    </xf>
    <xf numFmtId="0" fontId="0" fillId="0" borderId="25" xfId="0" applyBorder="1" applyAlignment="1">
      <alignment vertical="center" wrapText="1"/>
    </xf>
    <xf numFmtId="0" fontId="0" fillId="0" borderId="25"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5"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2" fillId="0" borderId="0" xfId="0" applyFont="1"/>
    <xf numFmtId="0" fontId="16" fillId="0" borderId="0" xfId="0" applyFont="1"/>
    <xf numFmtId="0" fontId="53" fillId="0" borderId="0" xfId="19" applyFont="1" applyAlignment="1">
      <alignment vertical="top"/>
    </xf>
    <xf numFmtId="0" fontId="53" fillId="0" borderId="0" xfId="0" applyFont="1"/>
    <xf numFmtId="0" fontId="53" fillId="0" borderId="0" xfId="19" applyFont="1"/>
    <xf numFmtId="0" fontId="21" fillId="0" borderId="0" xfId="19" applyFont="1" applyAlignment="1">
      <alignment vertical="top"/>
    </xf>
    <xf numFmtId="0" fontId="54" fillId="0" borderId="0" xfId="19" applyFont="1" applyAlignment="1">
      <alignment wrapText="1"/>
    </xf>
    <xf numFmtId="0" fontId="17" fillId="14" borderId="15" xfId="0" applyFont="1" applyFill="1" applyBorder="1" applyAlignment="1">
      <alignment horizontal="center" vertical="center"/>
    </xf>
    <xf numFmtId="0" fontId="44" fillId="13" borderId="39" xfId="0" applyFont="1" applyFill="1" applyBorder="1" applyAlignment="1">
      <alignment horizontal="center" vertical="center" wrapText="1"/>
    </xf>
    <xf numFmtId="0" fontId="30" fillId="0" borderId="25" xfId="19" applyFont="1" applyBorder="1" applyAlignment="1">
      <alignment horizontal="center" vertical="center" wrapText="1"/>
    </xf>
    <xf numFmtId="0" fontId="27" fillId="0" borderId="25" xfId="0" applyFont="1" applyBorder="1" applyAlignment="1">
      <alignment horizontal="center" vertical="center" wrapText="1"/>
    </xf>
    <xf numFmtId="0" fontId="17" fillId="2" borderId="9" xfId="0" applyFont="1" applyFill="1" applyBorder="1" applyAlignment="1">
      <alignment vertical="center"/>
    </xf>
    <xf numFmtId="0" fontId="17" fillId="5" borderId="44"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3" fillId="14" borderId="23" xfId="0" applyFont="1" applyFill="1" applyBorder="1" applyAlignment="1">
      <alignment horizontal="center" vertical="center"/>
    </xf>
    <xf numFmtId="0" fontId="18" fillId="14" borderId="45" xfId="0" applyNumberFormat="1" applyFont="1" applyFill="1" applyBorder="1" applyAlignment="1">
      <alignment horizontal="center" vertical="center"/>
    </xf>
    <xf numFmtId="41" fontId="17" fillId="2" borderId="46" xfId="0" applyNumberFormat="1" applyFont="1" applyFill="1" applyBorder="1" applyAlignment="1">
      <alignment horizontal="center" vertical="center"/>
    </xf>
    <xf numFmtId="0" fontId="17" fillId="14" borderId="46" xfId="0" applyFont="1" applyFill="1" applyBorder="1" applyAlignment="1">
      <alignment horizontal="center" vertical="center"/>
    </xf>
    <xf numFmtId="0" fontId="17" fillId="2" borderId="46"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4" fillId="13" borderId="7" xfId="18" applyFont="1" applyFill="1" applyBorder="1" applyAlignment="1">
      <alignment horizontal="center" vertical="center" wrapText="1"/>
    </xf>
    <xf numFmtId="0" fontId="49" fillId="13" borderId="3" xfId="0" applyFont="1" applyFill="1" applyBorder="1" applyAlignment="1">
      <alignment horizontal="center" vertical="center" wrapText="1"/>
    </xf>
    <xf numFmtId="0" fontId="57" fillId="0" borderId="0" xfId="0" applyFont="1" applyFill="1" applyBorder="1" applyAlignment="1">
      <alignment vertical="center"/>
    </xf>
    <xf numFmtId="44" fontId="57" fillId="0" borderId="0" xfId="0" applyNumberFormat="1" applyFont="1" applyFill="1" applyBorder="1" applyAlignment="1">
      <alignment vertical="center"/>
    </xf>
    <xf numFmtId="0" fontId="51" fillId="0" borderId="25" xfId="19" applyFont="1" applyBorder="1" applyAlignment="1">
      <alignment horizontal="center" vertical="center" wrapText="1"/>
    </xf>
    <xf numFmtId="3" fontId="28" fillId="0" borderId="25" xfId="16" applyNumberFormat="1" applyFont="1" applyBorder="1" applyAlignment="1">
      <alignment horizontal="center" vertical="center" wrapText="1"/>
    </xf>
    <xf numFmtId="0" fontId="34" fillId="0" borderId="25" xfId="19" applyFont="1" applyBorder="1" applyAlignment="1">
      <alignment horizontal="center" vertical="center" wrapText="1"/>
    </xf>
    <xf numFmtId="43" fontId="31" fillId="2" borderId="25" xfId="18" applyFont="1" applyFill="1" applyBorder="1" applyAlignment="1">
      <alignment horizontal="center" vertical="center" wrapText="1"/>
    </xf>
    <xf numFmtId="0" fontId="22" fillId="8" borderId="0" xfId="19" applyFont="1" applyFill="1" applyBorder="1" applyAlignment="1">
      <alignment vertical="center"/>
    </xf>
    <xf numFmtId="43" fontId="27" fillId="0" borderId="25" xfId="18" applyFont="1" applyBorder="1" applyAlignment="1">
      <alignment horizontal="center" vertical="center"/>
    </xf>
    <xf numFmtId="9" fontId="27" fillId="0" borderId="25" xfId="0" applyNumberFormat="1" applyFont="1" applyBorder="1" applyAlignment="1">
      <alignment horizontal="center" vertical="center" wrapText="1"/>
    </xf>
    <xf numFmtId="43" fontId="27" fillId="0" borderId="25" xfId="18" applyFont="1" applyBorder="1" applyAlignment="1">
      <alignment horizontal="center" vertical="center" wrapText="1"/>
    </xf>
    <xf numFmtId="0" fontId="33" fillId="0" borderId="25" xfId="19" applyFont="1" applyFill="1" applyBorder="1" applyAlignment="1">
      <alignment horizontal="center" vertical="center" wrapText="1"/>
    </xf>
    <xf numFmtId="0" fontId="32" fillId="0" borderId="25" xfId="0" applyFont="1" applyFill="1" applyBorder="1" applyAlignment="1">
      <alignment horizontal="center" vertical="center" wrapText="1"/>
    </xf>
    <xf numFmtId="9" fontId="27" fillId="0" borderId="25" xfId="0" applyNumberFormat="1" applyFont="1" applyFill="1" applyBorder="1" applyAlignment="1">
      <alignment horizontal="center" vertical="center" wrapText="1"/>
    </xf>
    <xf numFmtId="43" fontId="27" fillId="0" borderId="25" xfId="18" applyFont="1" applyFill="1" applyBorder="1" applyAlignment="1">
      <alignment horizontal="center" vertical="center" wrapText="1"/>
    </xf>
    <xf numFmtId="0" fontId="0" fillId="0" borderId="0" xfId="0"/>
    <xf numFmtId="0" fontId="4" fillId="0" borderId="25" xfId="0" applyFont="1" applyBorder="1" applyAlignment="1">
      <alignment vertical="center" wrapText="1"/>
    </xf>
    <xf numFmtId="0" fontId="47" fillId="11" borderId="0" xfId="10" applyNumberFormat="1" applyFont="1" applyFill="1" applyAlignment="1">
      <alignment horizontal="center" vertical="center"/>
    </xf>
    <xf numFmtId="0" fontId="63" fillId="0" borderId="0" xfId="19" applyFont="1" applyAlignment="1">
      <alignment horizontal="left" vertical="top"/>
    </xf>
    <xf numFmtId="171" fontId="16" fillId="3" borderId="3" xfId="0" applyNumberFormat="1" applyFont="1" applyFill="1" applyBorder="1" applyAlignment="1">
      <alignment vertical="center"/>
    </xf>
    <xf numFmtId="0" fontId="0" fillId="0" borderId="30"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2" fillId="9" borderId="0" xfId="19" applyFont="1" applyFill="1" applyBorder="1" applyAlignment="1" applyProtection="1">
      <alignment horizontal="left" vertical="top"/>
      <protection locked="0"/>
    </xf>
    <xf numFmtId="43" fontId="28" fillId="0" borderId="25"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8" fillId="0" borderId="25" xfId="18" applyNumberFormat="1" applyFont="1" applyBorder="1" applyAlignment="1">
      <alignment horizontal="center" vertical="center" wrapText="1"/>
    </xf>
    <xf numFmtId="43" fontId="28" fillId="0" borderId="25" xfId="17" applyNumberFormat="1" applyFont="1" applyBorder="1" applyAlignment="1">
      <alignment horizontal="center" vertical="center" wrapText="1"/>
    </xf>
    <xf numFmtId="43" fontId="28"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28" fillId="2" borderId="25" xfId="18" applyNumberFormat="1" applyFont="1" applyFill="1" applyBorder="1" applyAlignment="1">
      <alignment horizontal="center" vertical="center" wrapText="1"/>
    </xf>
    <xf numFmtId="43" fontId="20" fillId="8" borderId="0" xfId="19" applyNumberFormat="1" applyFont="1" applyFill="1" applyBorder="1" applyAlignment="1">
      <alignment vertical="top"/>
    </xf>
    <xf numFmtId="43" fontId="22" fillId="9" borderId="13" xfId="19" applyNumberFormat="1" applyFont="1" applyFill="1" applyBorder="1" applyAlignment="1" applyProtection="1">
      <alignment vertical="top"/>
      <protection locked="0"/>
    </xf>
    <xf numFmtId="43" fontId="31" fillId="2" borderId="25"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28" fillId="0" borderId="25" xfId="19" applyNumberFormat="1" applyFont="1" applyFill="1" applyBorder="1" applyAlignment="1">
      <alignment horizontal="center" vertical="center" wrapText="1"/>
    </xf>
    <xf numFmtId="43" fontId="28" fillId="0" borderId="25" xfId="18" applyNumberFormat="1" applyFont="1" applyFill="1" applyBorder="1" applyAlignment="1">
      <alignment horizontal="center" vertical="center" wrapText="1"/>
    </xf>
    <xf numFmtId="43" fontId="28" fillId="0" borderId="25" xfId="16" applyNumberFormat="1" applyFont="1" applyFill="1" applyBorder="1" applyAlignment="1">
      <alignment horizontal="center" vertical="center" wrapText="1"/>
    </xf>
    <xf numFmtId="0" fontId="16" fillId="2" borderId="0" xfId="10" applyNumberFormat="1" applyFont="1" applyFill="1" applyAlignment="1">
      <alignment horizontal="center" vertical="center"/>
    </xf>
    <xf numFmtId="0" fontId="53"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5"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0" fillId="0" borderId="46" xfId="0" applyFont="1" applyBorder="1" applyAlignment="1">
      <alignment horizontal="center" vertical="center"/>
    </xf>
    <xf numFmtId="44" fontId="10" fillId="0" borderId="47" xfId="0" applyNumberFormat="1" applyFont="1" applyBorder="1" applyAlignment="1">
      <alignment horizontal="center" vertical="center"/>
    </xf>
    <xf numFmtId="0" fontId="10" fillId="0" borderId="31" xfId="0" applyFont="1" applyFill="1" applyBorder="1" applyAlignment="1">
      <alignment vertical="center"/>
    </xf>
    <xf numFmtId="44" fontId="10" fillId="0" borderId="49" xfId="18" applyNumberFormat="1" applyFont="1" applyFill="1" applyBorder="1" applyAlignment="1">
      <alignment vertical="center"/>
    </xf>
    <xf numFmtId="0" fontId="10" fillId="0" borderId="47" xfId="0" applyFont="1" applyBorder="1" applyAlignment="1">
      <alignment horizontal="center" vertical="center"/>
    </xf>
    <xf numFmtId="44" fontId="10" fillId="0" borderId="48" xfId="0" applyNumberFormat="1" applyFont="1" applyBorder="1" applyAlignment="1">
      <alignment horizontal="center" vertical="center"/>
    </xf>
    <xf numFmtId="0" fontId="57" fillId="16" borderId="6" xfId="0" applyFont="1" applyFill="1" applyBorder="1" applyAlignment="1">
      <alignment vertical="center"/>
    </xf>
    <xf numFmtId="44" fontId="57" fillId="16" borderId="3" xfId="0" applyNumberFormat="1" applyFont="1" applyFill="1" applyBorder="1" applyAlignment="1">
      <alignment vertical="center"/>
    </xf>
    <xf numFmtId="172" fontId="37" fillId="0" borderId="0" xfId="18" applyNumberFormat="1" applyFont="1" applyAlignment="1">
      <alignment vertical="center"/>
    </xf>
    <xf numFmtId="0" fontId="0" fillId="0" borderId="50" xfId="0" applyFont="1" applyBorder="1" applyAlignment="1">
      <alignment horizontal="left" vertical="center"/>
    </xf>
    <xf numFmtId="44" fontId="0" fillId="0" borderId="51" xfId="0" applyNumberFormat="1" applyBorder="1" applyAlignment="1">
      <alignment vertical="center"/>
    </xf>
    <xf numFmtId="0" fontId="0" fillId="0" borderId="30" xfId="0" applyFont="1" applyBorder="1" applyAlignment="1">
      <alignment horizontal="left" vertical="center"/>
    </xf>
    <xf numFmtId="44" fontId="0" fillId="0" borderId="28" xfId="0" applyNumberFormat="1" applyBorder="1" applyAlignment="1">
      <alignment vertical="center"/>
    </xf>
    <xf numFmtId="44" fontId="0" fillId="0" borderId="48" xfId="0" applyNumberFormat="1" applyFill="1" applyBorder="1" applyAlignment="1">
      <alignment horizontal="center" vertical="center"/>
    </xf>
    <xf numFmtId="0" fontId="0" fillId="0" borderId="52" xfId="0" applyFont="1" applyBorder="1" applyAlignment="1">
      <alignment horizontal="left" vertical="center"/>
    </xf>
    <xf numFmtId="44" fontId="0" fillId="0" borderId="53" xfId="0" applyNumberFormat="1" applyBorder="1" applyAlignment="1">
      <alignment vertical="center"/>
    </xf>
    <xf numFmtId="0" fontId="65" fillId="0" borderId="52" xfId="0" applyFont="1" applyBorder="1" applyAlignment="1">
      <alignment horizontal="left" vertical="center"/>
    </xf>
    <xf numFmtId="44" fontId="0" fillId="0" borderId="53" xfId="0" applyNumberFormat="1" applyFill="1" applyBorder="1" applyAlignment="1">
      <alignment vertical="center"/>
    </xf>
    <xf numFmtId="0" fontId="67" fillId="18" borderId="25" xfId="0" applyFont="1" applyFill="1" applyBorder="1" applyAlignment="1" applyProtection="1">
      <alignment horizontal="center" vertical="center" wrapText="1"/>
      <protection locked="0"/>
    </xf>
    <xf numFmtId="0" fontId="22" fillId="19" borderId="43" xfId="0" applyFont="1" applyFill="1" applyBorder="1" applyAlignment="1">
      <alignment horizontal="center" vertical="center" wrapText="1"/>
    </xf>
    <xf numFmtId="0" fontId="22" fillId="19" borderId="27" xfId="0" applyFont="1" applyFill="1" applyBorder="1" applyAlignment="1">
      <alignment horizontal="center" vertical="center" wrapText="1"/>
    </xf>
    <xf numFmtId="0" fontId="24" fillId="20" borderId="26" xfId="0" applyFont="1" applyFill="1" applyBorder="1" applyAlignment="1" applyProtection="1">
      <alignment horizontal="center" vertical="center" wrapText="1"/>
      <protection locked="0"/>
    </xf>
    <xf numFmtId="0" fontId="59" fillId="20" borderId="26" xfId="0" applyFont="1" applyFill="1" applyBorder="1" applyAlignment="1" applyProtection="1">
      <alignment horizontal="center" vertical="center" wrapText="1"/>
      <protection locked="0"/>
    </xf>
    <xf numFmtId="0" fontId="23" fillId="20" borderId="25" xfId="0" applyFont="1" applyFill="1" applyBorder="1" applyAlignment="1" applyProtection="1">
      <alignment horizontal="center" vertical="center" wrapText="1"/>
      <protection locked="0"/>
    </xf>
    <xf numFmtId="0" fontId="22" fillId="19" borderId="26" xfId="0" applyFont="1" applyFill="1" applyBorder="1" applyAlignment="1">
      <alignment horizontal="center" vertical="center" wrapText="1"/>
    </xf>
    <xf numFmtId="0" fontId="23" fillId="20" borderId="26"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0" fillId="3" borderId="0" xfId="10" applyNumberFormat="1" applyFont="1" applyFill="1" applyAlignment="1">
      <alignment vertical="center"/>
    </xf>
    <xf numFmtId="43" fontId="0" fillId="3" borderId="0" xfId="0" applyNumberFormat="1" applyFill="1" applyAlignment="1">
      <alignment vertical="center"/>
    </xf>
    <xf numFmtId="43" fontId="40"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3" fillId="11" borderId="25" xfId="0" applyFont="1" applyFill="1" applyBorder="1" applyAlignment="1">
      <alignment horizontal="center" vertical="center"/>
    </xf>
    <xf numFmtId="0" fontId="0" fillId="0" borderId="25" xfId="0" applyBorder="1" applyAlignment="1">
      <alignment horizontal="center" vertical="center"/>
    </xf>
    <xf numFmtId="0" fontId="44" fillId="11" borderId="25" xfId="0" applyFont="1" applyFill="1" applyBorder="1" applyAlignment="1">
      <alignment horizontal="center" vertical="center"/>
    </xf>
    <xf numFmtId="0" fontId="43" fillId="11" borderId="26" xfId="0" applyFont="1" applyFill="1" applyBorder="1" applyAlignment="1">
      <alignment horizontal="center" vertical="center"/>
    </xf>
    <xf numFmtId="0" fontId="45" fillId="3" borderId="25" xfId="0" applyFont="1" applyFill="1" applyBorder="1" applyAlignment="1">
      <alignment horizontal="center" vertical="center"/>
    </xf>
    <xf numFmtId="0" fontId="18" fillId="21" borderId="0" xfId="0" applyFont="1" applyFill="1" applyAlignment="1">
      <alignment vertical="center"/>
    </xf>
    <xf numFmtId="173" fontId="18" fillId="21" borderId="0" xfId="0" applyNumberFormat="1" applyFont="1" applyFill="1" applyAlignment="1">
      <alignment vertical="center"/>
    </xf>
    <xf numFmtId="0" fontId="10" fillId="21" borderId="0" xfId="0" applyFont="1" applyFill="1" applyAlignment="1">
      <alignment vertical="center"/>
    </xf>
    <xf numFmtId="173" fontId="0" fillId="0" borderId="0" xfId="0" applyNumberFormat="1"/>
    <xf numFmtId="0" fontId="10" fillId="0" borderId="6" xfId="0" applyFont="1" applyFill="1" applyBorder="1" applyAlignment="1">
      <alignment vertical="center"/>
    </xf>
    <xf numFmtId="44" fontId="10"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7" xfId="0" applyBorder="1" applyAlignment="1">
      <alignment vertical="center"/>
    </xf>
    <xf numFmtId="44" fontId="0" fillId="0" borderId="56" xfId="0" applyNumberFormat="1" applyBorder="1" applyAlignment="1">
      <alignment vertical="center"/>
    </xf>
    <xf numFmtId="0" fontId="0" fillId="0" borderId="54" xfId="0" applyBorder="1" applyAlignment="1">
      <alignment vertical="center"/>
    </xf>
    <xf numFmtId="44" fontId="0" fillId="0" borderId="55" xfId="0" applyNumberFormat="1" applyBorder="1" applyAlignment="1">
      <alignment vertical="center"/>
    </xf>
    <xf numFmtId="0" fontId="32" fillId="0" borderId="25" xfId="0" applyFont="1" applyBorder="1" applyAlignment="1">
      <alignment horizontal="center" vertical="center" wrapText="1"/>
    </xf>
    <xf numFmtId="43" fontId="32" fillId="0" borderId="25" xfId="18"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3" fillId="22" borderId="25" xfId="0" applyFont="1" applyFill="1" applyBorder="1" applyAlignment="1" applyProtection="1">
      <alignment horizontal="center" vertical="center" wrapText="1"/>
      <protection locked="0"/>
    </xf>
    <xf numFmtId="0" fontId="0" fillId="2" borderId="0" xfId="0" applyFill="1"/>
    <xf numFmtId="0" fontId="22" fillId="19" borderId="35" xfId="0" applyFont="1" applyFill="1" applyBorder="1" applyAlignment="1">
      <alignment horizontal="center" vertical="center" wrapText="1"/>
    </xf>
    <xf numFmtId="0" fontId="22" fillId="19" borderId="25" xfId="0" applyFont="1" applyFill="1" applyBorder="1" applyAlignment="1">
      <alignment horizontal="center" vertical="center" wrapText="1"/>
    </xf>
    <xf numFmtId="0" fontId="51" fillId="0" borderId="0" xfId="19" applyFont="1" applyBorder="1" applyAlignment="1">
      <alignment horizontal="left" vertical="center"/>
    </xf>
    <xf numFmtId="0" fontId="43" fillId="2" borderId="0" xfId="0" applyFont="1" applyFill="1" applyBorder="1" applyAlignment="1">
      <alignment vertical="center"/>
    </xf>
    <xf numFmtId="0" fontId="69" fillId="2" borderId="0" xfId="19" applyFont="1" applyFill="1" applyBorder="1" applyAlignment="1">
      <alignment horizontal="left" vertical="center"/>
    </xf>
    <xf numFmtId="0" fontId="34" fillId="0" borderId="0" xfId="19" applyFont="1" applyBorder="1" applyAlignment="1">
      <alignment vertical="center" wrapText="1"/>
    </xf>
    <xf numFmtId="0" fontId="70" fillId="2" borderId="0" xfId="19" applyFont="1" applyFill="1" applyBorder="1" applyAlignment="1">
      <alignment vertical="center"/>
    </xf>
    <xf numFmtId="0" fontId="71" fillId="0" borderId="0" xfId="19" applyFont="1" applyAlignment="1">
      <alignment vertical="top"/>
    </xf>
    <xf numFmtId="0" fontId="72" fillId="8" borderId="0" xfId="19" applyFont="1" applyFill="1" applyBorder="1" applyAlignment="1">
      <alignment vertical="top"/>
    </xf>
    <xf numFmtId="0" fontId="73" fillId="8" borderId="0" xfId="19" applyFont="1" applyFill="1" applyBorder="1" applyAlignment="1">
      <alignment vertical="top"/>
    </xf>
    <xf numFmtId="0" fontId="43" fillId="0" borderId="0" xfId="0" applyFont="1"/>
    <xf numFmtId="0" fontId="0" fillId="0" borderId="0" xfId="0" applyAlignment="1"/>
    <xf numFmtId="0" fontId="43" fillId="0" borderId="0" xfId="0" applyFont="1" applyAlignment="1"/>
    <xf numFmtId="0" fontId="43" fillId="2" borderId="0" xfId="0" applyFont="1" applyFill="1"/>
    <xf numFmtId="0" fontId="43" fillId="0" borderId="0" xfId="0" applyFont="1" applyFill="1"/>
    <xf numFmtId="0" fontId="24" fillId="0" borderId="29" xfId="19" applyFont="1" applyBorder="1" applyAlignment="1">
      <alignment horizontal="center" vertical="center" wrapText="1"/>
    </xf>
    <xf numFmtId="0" fontId="61" fillId="0" borderId="27" xfId="19" applyFont="1" applyFill="1" applyBorder="1" applyAlignment="1">
      <alignment horizontal="center" vertical="center" wrapText="1"/>
    </xf>
    <xf numFmtId="0" fontId="24" fillId="0" borderId="29" xfId="19" applyFont="1" applyBorder="1" applyAlignment="1">
      <alignment horizontal="center" vertical="center" wrapText="1"/>
    </xf>
    <xf numFmtId="0" fontId="24" fillId="0" borderId="25" xfId="19" applyFont="1" applyBorder="1" applyAlignment="1">
      <alignment horizontal="center" vertical="center" wrapText="1"/>
    </xf>
    <xf numFmtId="0" fontId="33" fillId="2" borderId="25" xfId="19" applyFont="1" applyFill="1" applyBorder="1" applyAlignment="1">
      <alignment vertical="top" wrapText="1"/>
    </xf>
    <xf numFmtId="0" fontId="33" fillId="0" borderId="25" xfId="19" applyFont="1" applyBorder="1" applyAlignment="1">
      <alignment horizontal="left" vertical="top" wrapText="1"/>
    </xf>
    <xf numFmtId="0" fontId="33" fillId="0" borderId="25" xfId="19" applyFont="1" applyBorder="1" applyAlignment="1">
      <alignment vertical="top" wrapText="1"/>
    </xf>
    <xf numFmtId="0" fontId="28" fillId="2" borderId="25" xfId="19" applyFont="1" applyFill="1" applyBorder="1" applyAlignment="1">
      <alignment vertical="top" wrapText="1"/>
    </xf>
    <xf numFmtId="0" fontId="32" fillId="0" borderId="25" xfId="19" applyFont="1" applyBorder="1" applyAlignment="1">
      <alignment horizontal="left" vertical="top" wrapText="1"/>
    </xf>
    <xf numFmtId="0" fontId="33" fillId="0" borderId="25" xfId="19" applyFont="1" applyBorder="1" applyAlignment="1">
      <alignment horizontal="left" vertical="center" wrapText="1"/>
    </xf>
    <xf numFmtId="0" fontId="28" fillId="0" borderId="25" xfId="19" applyFont="1" applyBorder="1" applyAlignment="1">
      <alignment horizontal="left" vertical="top" wrapText="1"/>
    </xf>
    <xf numFmtId="0" fontId="0" fillId="0" borderId="25" xfId="0" applyBorder="1" applyAlignment="1">
      <alignment horizontal="left" vertical="top" wrapText="1"/>
    </xf>
    <xf numFmtId="0" fontId="75" fillId="0" borderId="25" xfId="19" applyFont="1" applyBorder="1" applyAlignment="1">
      <alignment horizontal="center" vertical="center" wrapText="1"/>
    </xf>
    <xf numFmtId="0" fontId="28" fillId="0" borderId="25" xfId="19" applyFont="1" applyFill="1" applyBorder="1" applyAlignment="1">
      <alignment vertical="top" wrapText="1"/>
    </xf>
    <xf numFmtId="0" fontId="28" fillId="0" borderId="29" xfId="19" applyFont="1" applyBorder="1" applyAlignment="1">
      <alignment horizontal="center" vertical="center" wrapText="1"/>
    </xf>
    <xf numFmtId="0" fontId="28" fillId="0" borderId="25" xfId="19" applyFont="1" applyBorder="1" applyAlignment="1">
      <alignment vertical="center" wrapText="1"/>
    </xf>
    <xf numFmtId="43" fontId="28" fillId="2" borderId="25" xfId="18" applyFont="1" applyFill="1" applyBorder="1" applyAlignment="1">
      <alignment vertical="top" wrapText="1"/>
    </xf>
    <xf numFmtId="0" fontId="27" fillId="2" borderId="25" xfId="0" applyFont="1" applyFill="1" applyBorder="1" applyAlignment="1">
      <alignment vertical="top" wrapText="1"/>
    </xf>
    <xf numFmtId="0" fontId="28" fillId="2" borderId="29" xfId="19" applyFont="1" applyFill="1" applyBorder="1" applyAlignment="1">
      <alignment vertical="top" wrapText="1"/>
    </xf>
    <xf numFmtId="0" fontId="32" fillId="2" borderId="29" xfId="0" applyFont="1" applyFill="1" applyBorder="1" applyAlignment="1">
      <alignment horizontal="left" vertical="top" wrapText="1"/>
    </xf>
    <xf numFmtId="9" fontId="23" fillId="22" borderId="25" xfId="0" applyNumberFormat="1" applyFont="1" applyFill="1" applyBorder="1" applyAlignment="1" applyProtection="1">
      <alignment horizontal="center" vertical="center" wrapText="1"/>
      <protection locked="0"/>
    </xf>
    <xf numFmtId="0" fontId="32" fillId="0" borderId="25" xfId="0" applyFont="1" applyFill="1" applyBorder="1" applyAlignment="1">
      <alignment horizontal="left" vertical="top" wrapText="1"/>
    </xf>
    <xf numFmtId="0" fontId="28" fillId="0" borderId="25" xfId="19" applyFont="1" applyBorder="1" applyAlignment="1">
      <alignment vertical="top" wrapText="1"/>
    </xf>
    <xf numFmtId="0" fontId="33" fillId="0" borderId="29" xfId="19" applyFont="1" applyBorder="1" applyAlignment="1">
      <alignment vertical="top" wrapText="1"/>
    </xf>
    <xf numFmtId="0" fontId="28" fillId="0" borderId="29" xfId="19" applyFont="1" applyBorder="1" applyAlignment="1">
      <alignment vertical="top" wrapText="1"/>
    </xf>
    <xf numFmtId="0" fontId="28" fillId="0" borderId="27" xfId="19" applyFont="1" applyBorder="1" applyAlignment="1">
      <alignment vertical="top" wrapText="1"/>
    </xf>
    <xf numFmtId="9" fontId="32" fillId="22" borderId="25" xfId="17" applyFont="1" applyFill="1" applyBorder="1" applyAlignment="1" applyProtection="1">
      <alignment horizontal="center" vertical="center" wrapText="1"/>
      <protection locked="0"/>
    </xf>
    <xf numFmtId="0" fontId="32" fillId="22" borderId="25" xfId="0" applyFont="1" applyFill="1" applyBorder="1" applyAlignment="1" applyProtection="1">
      <alignment horizontal="center" vertical="center" wrapText="1"/>
      <protection locked="0"/>
    </xf>
    <xf numFmtId="0" fontId="28" fillId="0" borderId="25" xfId="19" applyFont="1" applyFill="1" applyBorder="1" applyAlignment="1">
      <alignment horizontal="left" vertical="top" wrapText="1"/>
    </xf>
    <xf numFmtId="0" fontId="79" fillId="0" borderId="25" xfId="0" applyFont="1" applyBorder="1" applyAlignment="1">
      <alignment vertical="top" wrapText="1"/>
    </xf>
    <xf numFmtId="0" fontId="79" fillId="0" borderId="25" xfId="0" applyFont="1" applyBorder="1" applyAlignment="1">
      <alignment horizontal="left" vertical="top" wrapText="1"/>
    </xf>
    <xf numFmtId="0" fontId="27" fillId="0" borderId="29" xfId="0" applyFont="1" applyBorder="1" applyAlignment="1">
      <alignment horizontal="center" vertical="center" wrapText="1"/>
    </xf>
    <xf numFmtId="0" fontId="27" fillId="0" borderId="25" xfId="0" applyFont="1" applyFill="1" applyBorder="1" applyAlignment="1">
      <alignment horizontal="left" vertical="top" wrapText="1"/>
    </xf>
    <xf numFmtId="0" fontId="0" fillId="0" borderId="25" xfId="0" applyBorder="1" applyAlignment="1">
      <alignment vertical="top" wrapText="1"/>
    </xf>
    <xf numFmtId="0" fontId="68" fillId="0" borderId="25" xfId="0" applyFont="1" applyBorder="1" applyAlignment="1">
      <alignment horizontal="center" vertical="center" wrapText="1"/>
    </xf>
    <xf numFmtId="0" fontId="27" fillId="0" borderId="25" xfId="0" applyFont="1" applyBorder="1" applyAlignment="1">
      <alignment horizontal="left" vertical="top" wrapText="1"/>
    </xf>
    <xf numFmtId="9" fontId="28" fillId="0" borderId="25" xfId="19" applyNumberFormat="1" applyFont="1" applyFill="1" applyBorder="1" applyAlignment="1">
      <alignment horizontal="center" vertical="center" wrapText="1"/>
    </xf>
    <xf numFmtId="0" fontId="24" fillId="22" borderId="25" xfId="0" applyFont="1" applyFill="1" applyBorder="1" applyAlignment="1" applyProtection="1">
      <alignment vertical="center" wrapText="1"/>
      <protection locked="0"/>
    </xf>
    <xf numFmtId="0" fontId="33" fillId="0" borderId="29" xfId="19" applyFont="1" applyBorder="1" applyAlignment="1">
      <alignment horizontal="center" vertical="center" wrapText="1"/>
    </xf>
    <xf numFmtId="0" fontId="76" fillId="0" borderId="25" xfId="19" applyFont="1" applyFill="1" applyBorder="1" applyAlignment="1">
      <alignment horizontal="center" vertical="center" wrapText="1"/>
    </xf>
    <xf numFmtId="2" fontId="68" fillId="0" borderId="25" xfId="0" applyNumberFormat="1" applyFont="1" applyFill="1" applyBorder="1" applyAlignment="1">
      <alignment horizontal="center" vertical="center" wrapText="1"/>
    </xf>
    <xf numFmtId="0" fontId="27" fillId="2" borderId="25" xfId="0" applyFont="1" applyFill="1" applyBorder="1" applyAlignment="1">
      <alignment horizontal="left" vertical="top" wrapText="1"/>
    </xf>
    <xf numFmtId="0" fontId="18" fillId="11" borderId="31" xfId="0" applyFont="1" applyFill="1" applyBorder="1" applyAlignment="1">
      <alignment horizontal="center" vertical="center"/>
    </xf>
    <xf numFmtId="2" fontId="47" fillId="11" borderId="0" xfId="10" applyNumberFormat="1" applyFont="1" applyFill="1" applyAlignment="1">
      <alignment horizontal="center" vertical="center"/>
    </xf>
    <xf numFmtId="41" fontId="18" fillId="11" borderId="8" xfId="0" applyNumberFormat="1" applyFont="1" applyFill="1" applyBorder="1" applyAlignment="1">
      <alignment horizontal="center" vertical="center"/>
    </xf>
    <xf numFmtId="0" fontId="32" fillId="2" borderId="25" xfId="0" applyFont="1" applyFill="1" applyBorder="1" applyAlignment="1">
      <alignment horizontal="left" vertical="top" wrapText="1"/>
    </xf>
    <xf numFmtId="0" fontId="0" fillId="0" borderId="0" xfId="0"/>
    <xf numFmtId="0" fontId="16" fillId="2" borderId="0" xfId="0" applyFont="1" applyFill="1" applyAlignment="1">
      <alignment vertical="center"/>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Alignment="1">
      <alignment horizontal="center" vertical="center"/>
    </xf>
    <xf numFmtId="0" fontId="0" fillId="0" borderId="0" xfId="0" applyAlignment="1">
      <alignment vertical="center"/>
    </xf>
    <xf numFmtId="0" fontId="10" fillId="0" borderId="0" xfId="0" applyFont="1" applyAlignment="1">
      <alignment horizontal="center" vertical="center"/>
    </xf>
    <xf numFmtId="0" fontId="10" fillId="0" borderId="0" xfId="0" applyFont="1" applyAlignment="1">
      <alignment vertical="center"/>
    </xf>
    <xf numFmtId="0" fontId="17" fillId="2" borderId="0" xfId="0" applyFont="1" applyFill="1" applyAlignment="1">
      <alignment vertical="center"/>
    </xf>
    <xf numFmtId="0" fontId="17" fillId="2" borderId="15" xfId="0" applyFont="1" applyFill="1" applyBorder="1" applyAlignment="1">
      <alignment horizontal="center" vertical="center"/>
    </xf>
    <xf numFmtId="0" fontId="17" fillId="0" borderId="0" xfId="0" applyFont="1" applyAlignment="1">
      <alignment vertical="center"/>
    </xf>
    <xf numFmtId="0" fontId="17" fillId="6" borderId="7" xfId="0" applyFont="1" applyFill="1" applyBorder="1" applyAlignment="1">
      <alignment horizontal="center" vertical="center"/>
    </xf>
    <xf numFmtId="0" fontId="17" fillId="2" borderId="23" xfId="0" applyFont="1" applyFill="1" applyBorder="1" applyAlignment="1">
      <alignment horizontal="center" vertical="center"/>
    </xf>
    <xf numFmtId="0" fontId="18" fillId="11" borderId="3" xfId="0"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0" fontId="18" fillId="11" borderId="6" xfId="0"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8" fillId="11" borderId="8" xfId="0" applyFont="1" applyFill="1" applyBorder="1" applyAlignment="1">
      <alignment horizontal="center" vertical="center" wrapText="1"/>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8" fillId="11" borderId="31" xfId="0" applyFont="1" applyFill="1" applyBorder="1" applyAlignment="1">
      <alignment horizontal="center" vertical="center" wrapText="1"/>
    </xf>
    <xf numFmtId="0" fontId="17" fillId="0" borderId="0" xfId="0" applyFont="1" applyAlignment="1">
      <alignment horizontal="center"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0" fontId="47" fillId="11" borderId="0" xfId="0" applyFont="1" applyFill="1" applyAlignment="1">
      <alignment horizontal="left" vertical="center"/>
    </xf>
    <xf numFmtId="0" fontId="48" fillId="0" borderId="0" xfId="0" applyNumberFormat="1" applyFont="1" applyFill="1" applyAlignment="1">
      <alignment horizontal="left" vertical="center"/>
    </xf>
    <xf numFmtId="0" fontId="43" fillId="14" borderId="15" xfId="0" applyFont="1" applyFill="1" applyBorder="1" applyAlignment="1">
      <alignment horizontal="center"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27" fillId="0" borderId="25" xfId="0" applyFont="1" applyFill="1" applyBorder="1" applyAlignment="1">
      <alignment horizontal="center" vertical="center" wrapText="1"/>
    </xf>
    <xf numFmtId="0" fontId="28" fillId="0" borderId="25" xfId="19" applyFont="1" applyFill="1" applyBorder="1" applyAlignment="1">
      <alignment horizontal="center" vertical="center" wrapText="1"/>
    </xf>
    <xf numFmtId="0" fontId="17" fillId="14" borderId="46" xfId="0" applyFont="1" applyFill="1" applyBorder="1" applyAlignment="1">
      <alignment horizontal="center" vertical="center"/>
    </xf>
    <xf numFmtId="171" fontId="16" fillId="3" borderId="3" xfId="0" applyNumberFormat="1" applyFont="1" applyFill="1" applyBorder="1" applyAlignment="1">
      <alignment vertical="center"/>
    </xf>
    <xf numFmtId="0" fontId="32" fillId="0" borderId="25" xfId="0" applyFont="1" applyBorder="1" applyAlignment="1">
      <alignment horizontal="center" vertical="center" wrapText="1"/>
    </xf>
    <xf numFmtId="9" fontId="32" fillId="0" borderId="25" xfId="0" applyNumberFormat="1" applyFont="1" applyFill="1" applyBorder="1" applyAlignment="1">
      <alignment horizontal="center" vertical="center" wrapText="1"/>
    </xf>
    <xf numFmtId="0" fontId="28" fillId="0" borderId="25" xfId="19" applyFont="1" applyFill="1" applyBorder="1" applyAlignment="1">
      <alignment vertical="top" wrapText="1"/>
    </xf>
    <xf numFmtId="2" fontId="24" fillId="0" borderId="25" xfId="19" applyNumberFormat="1" applyFont="1" applyFill="1" applyBorder="1" applyAlignment="1">
      <alignment horizontal="center" vertical="center" wrapText="1"/>
    </xf>
    <xf numFmtId="0" fontId="17" fillId="2" borderId="25" xfId="0" applyNumberFormat="1" applyFont="1" applyFill="1" applyBorder="1" applyAlignment="1">
      <alignment horizontal="center" vertical="center"/>
    </xf>
    <xf numFmtId="0" fontId="81" fillId="0" borderId="0" xfId="0" applyFont="1" applyAlignment="1">
      <alignment vertical="center"/>
    </xf>
    <xf numFmtId="9" fontId="28" fillId="0" borderId="25" xfId="19" applyNumberFormat="1" applyFont="1" applyFill="1" applyBorder="1" applyAlignment="1">
      <alignment horizontal="center" vertical="center" wrapText="1"/>
    </xf>
    <xf numFmtId="0" fontId="82" fillId="2" borderId="0" xfId="0" applyFont="1" applyFill="1" applyAlignment="1">
      <alignment horizontal="left" vertical="center"/>
    </xf>
    <xf numFmtId="9" fontId="28" fillId="0" borderId="25" xfId="17" applyFont="1" applyFill="1" applyBorder="1" applyAlignment="1">
      <alignment horizontal="center" vertical="center" wrapText="1"/>
    </xf>
    <xf numFmtId="0" fontId="82" fillId="2" borderId="0" xfId="0" applyFont="1" applyFill="1" applyAlignment="1">
      <alignment vertical="center"/>
    </xf>
    <xf numFmtId="0" fontId="17" fillId="5" borderId="44" xfId="0" applyNumberFormat="1" applyFont="1" applyFill="1" applyBorder="1" applyAlignment="1">
      <alignment horizontal="center" vertical="center"/>
    </xf>
    <xf numFmtId="0" fontId="43" fillId="14" borderId="23" xfId="0" applyFont="1" applyFill="1" applyBorder="1" applyAlignment="1">
      <alignment horizontal="center" vertical="center"/>
    </xf>
    <xf numFmtId="41" fontId="18" fillId="11" borderId="31" xfId="0" applyNumberFormat="1" applyFont="1" applyFill="1" applyBorder="1" applyAlignment="1">
      <alignment horizontal="center" vertical="center" wrapText="1"/>
    </xf>
    <xf numFmtId="41" fontId="17" fillId="2" borderId="25" xfId="0" applyNumberFormat="1" applyFont="1" applyFill="1" applyBorder="1" applyAlignment="1">
      <alignment vertical="center"/>
    </xf>
    <xf numFmtId="0" fontId="4" fillId="5" borderId="12" xfId="0" applyFont="1" applyFill="1" applyBorder="1" applyAlignment="1">
      <alignment vertical="center"/>
    </xf>
    <xf numFmtId="0" fontId="4" fillId="5" borderId="13" xfId="0" applyNumberFormat="1" applyFont="1" applyFill="1" applyBorder="1" applyAlignment="1">
      <alignment horizontal="center" vertical="center"/>
    </xf>
    <xf numFmtId="41" fontId="4" fillId="5" borderId="32" xfId="0" applyNumberFormat="1" applyFont="1" applyFill="1" applyBorder="1" applyAlignment="1">
      <alignment vertical="center"/>
    </xf>
    <xf numFmtId="0" fontId="4" fillId="5" borderId="25" xfId="0" applyFont="1" applyFill="1" applyBorder="1"/>
    <xf numFmtId="0" fontId="4" fillId="5" borderId="25" xfId="0" applyNumberFormat="1" applyFont="1" applyFill="1" applyBorder="1" applyAlignment="1">
      <alignment horizontal="center" vertical="center"/>
    </xf>
    <xf numFmtId="41" fontId="4" fillId="5" borderId="25" xfId="0" applyNumberFormat="1" applyFont="1" applyFill="1" applyBorder="1" applyAlignment="1">
      <alignment horizontal="center" vertical="center"/>
    </xf>
    <xf numFmtId="174" fontId="27" fillId="0" borderId="25" xfId="18" applyNumberFormat="1" applyFont="1" applyBorder="1" applyAlignment="1">
      <alignment horizontal="center" vertical="center" wrapText="1"/>
    </xf>
    <xf numFmtId="44" fontId="27" fillId="0" borderId="25" xfId="10" applyFont="1" applyBorder="1" applyAlignment="1">
      <alignment horizontal="center" vertical="center" wrapText="1"/>
    </xf>
    <xf numFmtId="41" fontId="16" fillId="6" borderId="25" xfId="0" applyNumberFormat="1" applyFont="1" applyFill="1" applyBorder="1" applyAlignment="1">
      <alignment vertical="center"/>
    </xf>
    <xf numFmtId="41" fontId="16" fillId="6" borderId="25" xfId="0" applyNumberFormat="1" applyFont="1" applyFill="1" applyBorder="1" applyAlignment="1">
      <alignment horizontal="center" vertical="center"/>
    </xf>
    <xf numFmtId="174" fontId="28" fillId="0" borderId="25" xfId="18" applyNumberFormat="1" applyFont="1" applyFill="1" applyBorder="1" applyAlignment="1">
      <alignment horizontal="center" vertical="center" wrapText="1"/>
    </xf>
    <xf numFmtId="0" fontId="0" fillId="5" borderId="25" xfId="0" applyFill="1" applyBorder="1"/>
    <xf numFmtId="0" fontId="0" fillId="0" borderId="25" xfId="0" applyBorder="1"/>
    <xf numFmtId="0" fontId="17" fillId="5" borderId="25" xfId="0" applyFont="1" applyFill="1" applyBorder="1" applyAlignment="1">
      <alignment horizontal="center" vertical="center"/>
    </xf>
    <xf numFmtId="0" fontId="17" fillId="5" borderId="12" xfId="0" applyFont="1" applyFill="1" applyBorder="1" applyAlignment="1">
      <alignment vertical="center" wrapText="1"/>
    </xf>
    <xf numFmtId="0" fontId="17" fillId="5" borderId="25" xfId="0" applyFont="1" applyFill="1" applyBorder="1" applyAlignment="1">
      <alignment vertical="center"/>
    </xf>
    <xf numFmtId="0" fontId="17" fillId="5" borderId="25" xfId="0" applyNumberFormat="1" applyFont="1" applyFill="1" applyBorder="1" applyAlignment="1">
      <alignment horizontal="center" vertical="center"/>
    </xf>
    <xf numFmtId="0" fontId="43" fillId="14" borderId="25" xfId="0" applyFont="1" applyFill="1" applyBorder="1" applyAlignment="1">
      <alignment horizontal="center" vertical="center"/>
    </xf>
    <xf numFmtId="0" fontId="17" fillId="2" borderId="25" xfId="0" applyFont="1" applyFill="1" applyBorder="1" applyAlignment="1">
      <alignment horizontal="center" vertical="center"/>
    </xf>
    <xf numFmtId="171" fontId="17" fillId="5" borderId="10" xfId="0" applyNumberFormat="1" applyFont="1" applyFill="1" applyBorder="1" applyAlignment="1">
      <alignment vertical="center"/>
    </xf>
    <xf numFmtId="0" fontId="0" fillId="5" borderId="25" xfId="0" applyFill="1" applyBorder="1" applyAlignment="1">
      <alignment wrapText="1"/>
    </xf>
    <xf numFmtId="0" fontId="0" fillId="5" borderId="25" xfId="0" applyFill="1" applyBorder="1" applyAlignment="1">
      <alignment horizontal="center"/>
    </xf>
    <xf numFmtId="0" fontId="0" fillId="5" borderId="25" xfId="0" applyFill="1" applyBorder="1" applyAlignment="1">
      <alignment vertical="center"/>
    </xf>
    <xf numFmtId="0" fontId="0" fillId="5" borderId="25" xfId="0" applyFill="1" applyBorder="1" applyAlignment="1">
      <alignment vertical="center" wrapText="1"/>
    </xf>
    <xf numFmtId="41" fontId="18" fillId="11" borderId="8" xfId="0" applyNumberFormat="1" applyFont="1" applyFill="1" applyBorder="1" applyAlignment="1">
      <alignment horizontal="center" vertical="center" wrapText="1"/>
    </xf>
    <xf numFmtId="0" fontId="17" fillId="5" borderId="25" xfId="0" applyFont="1" applyFill="1" applyBorder="1" applyAlignment="1">
      <alignment horizontal="left" vertical="center" wrapText="1"/>
    </xf>
    <xf numFmtId="3" fontId="17" fillId="5" borderId="25" xfId="0" applyNumberFormat="1" applyFont="1" applyFill="1" applyBorder="1" applyAlignment="1">
      <alignment horizontal="center" vertical="center"/>
    </xf>
    <xf numFmtId="3" fontId="17" fillId="5" borderId="25" xfId="0" applyNumberFormat="1" applyFont="1" applyFill="1" applyBorder="1" applyAlignment="1">
      <alignment horizontal="left" vertical="center"/>
    </xf>
    <xf numFmtId="0" fontId="17" fillId="5" borderId="25" xfId="0" applyFont="1" applyFill="1" applyBorder="1" applyAlignment="1">
      <alignment horizontal="center" vertical="center"/>
    </xf>
    <xf numFmtId="0" fontId="62" fillId="0" borderId="29" xfId="0" applyFont="1" applyBorder="1" applyAlignment="1">
      <alignment horizontal="center" vertical="center" wrapText="1"/>
    </xf>
    <xf numFmtId="0" fontId="27" fillId="0" borderId="29" xfId="0" applyFont="1" applyBorder="1" applyAlignment="1">
      <alignment horizontal="center" vertical="center" wrapText="1"/>
    </xf>
    <xf numFmtId="0" fontId="17" fillId="5" borderId="25" xfId="0" applyFont="1" applyFill="1" applyBorder="1" applyAlignment="1">
      <alignment horizontal="center" vertical="center"/>
    </xf>
    <xf numFmtId="0" fontId="0" fillId="2" borderId="0" xfId="0" applyFill="1" applyAlignment="1">
      <alignment vertical="center"/>
    </xf>
    <xf numFmtId="0" fontId="0" fillId="2" borderId="0" xfId="0" applyFill="1" applyAlignment="1">
      <alignment horizontal="center" vertical="center"/>
    </xf>
    <xf numFmtId="0" fontId="28" fillId="0" borderId="29" xfId="19" applyFont="1" applyBorder="1" applyAlignment="1">
      <alignment vertical="top" wrapText="1"/>
    </xf>
    <xf numFmtId="0" fontId="17" fillId="5" borderId="17" xfId="0" applyFont="1" applyFill="1" applyBorder="1" applyAlignment="1">
      <alignment vertical="center"/>
    </xf>
    <xf numFmtId="0" fontId="17" fillId="5" borderId="14" xfId="0" applyFont="1" applyFill="1" applyBorder="1" applyAlignment="1">
      <alignment vertical="center"/>
    </xf>
    <xf numFmtId="0" fontId="28" fillId="0" borderId="25" xfId="19" applyFont="1" applyFill="1" applyBorder="1" applyAlignment="1">
      <alignment vertical="center" wrapText="1"/>
    </xf>
    <xf numFmtId="0" fontId="0" fillId="2" borderId="25" xfId="0" applyFont="1" applyFill="1" applyBorder="1" applyAlignment="1">
      <alignment horizontal="left" vertical="center"/>
    </xf>
    <xf numFmtId="172" fontId="0" fillId="2" borderId="25" xfId="18" applyNumberFormat="1" applyFont="1" applyFill="1" applyBorder="1" applyAlignment="1">
      <alignment horizontal="center" vertical="center"/>
    </xf>
    <xf numFmtId="0" fontId="33" fillId="0" borderId="29" xfId="19" applyFont="1" applyBorder="1" applyAlignment="1">
      <alignment horizontal="center" vertical="center" wrapText="1"/>
    </xf>
    <xf numFmtId="0" fontId="32" fillId="0" borderId="29" xfId="19" applyFont="1" applyBorder="1" applyAlignment="1">
      <alignment horizontal="center" vertical="top" wrapText="1"/>
    </xf>
    <xf numFmtId="0" fontId="28" fillId="0" borderId="29" xfId="19" applyFont="1" applyFill="1" applyBorder="1" applyAlignment="1">
      <alignment horizontal="center" vertical="top" wrapText="1"/>
    </xf>
    <xf numFmtId="0" fontId="24" fillId="0" borderId="29" xfId="19" applyFont="1" applyFill="1" applyBorder="1" applyAlignment="1">
      <alignment horizontal="center" vertical="center" wrapText="1"/>
    </xf>
    <xf numFmtId="0" fontId="24" fillId="0" borderId="29" xfId="19" applyFont="1" applyBorder="1" applyAlignment="1">
      <alignment horizontal="center" vertical="center" wrapText="1"/>
    </xf>
    <xf numFmtId="0" fontId="24" fillId="0" borderId="25" xfId="19" applyFont="1" applyBorder="1" applyAlignment="1">
      <alignment horizontal="center" vertical="center" wrapText="1"/>
    </xf>
    <xf numFmtId="0" fontId="61" fillId="0" borderId="27" xfId="19" applyFont="1" applyFill="1" applyBorder="1" applyAlignment="1">
      <alignment horizontal="center" vertical="center" wrapText="1"/>
    </xf>
    <xf numFmtId="0" fontId="28" fillId="2" borderId="26" xfId="19" applyFont="1" applyFill="1" applyBorder="1" applyAlignment="1">
      <alignment vertical="top" wrapText="1"/>
    </xf>
    <xf numFmtId="0" fontId="76" fillId="0" borderId="27" xfId="19" applyFont="1" applyFill="1" applyBorder="1" applyAlignment="1">
      <alignment horizontal="center" vertical="center" wrapText="1"/>
    </xf>
    <xf numFmtId="0" fontId="33" fillId="2" borderId="25" xfId="19" applyFont="1" applyFill="1" applyBorder="1" applyAlignment="1">
      <alignment horizontal="center" vertical="center" wrapText="1"/>
    </xf>
    <xf numFmtId="0" fontId="28" fillId="2" borderId="25" xfId="19" applyFont="1" applyFill="1" applyBorder="1" applyAlignment="1">
      <alignment horizontal="left" vertical="top" wrapText="1"/>
    </xf>
    <xf numFmtId="172" fontId="27" fillId="0" borderId="25" xfId="18" applyNumberFormat="1" applyFont="1" applyBorder="1" applyAlignment="1">
      <alignment horizontal="center" vertical="center" wrapText="1"/>
    </xf>
    <xf numFmtId="172" fontId="27" fillId="0" borderId="25" xfId="0" applyNumberFormat="1" applyFont="1" applyBorder="1" applyAlignment="1">
      <alignment horizontal="center" vertical="center" wrapText="1"/>
    </xf>
    <xf numFmtId="174" fontId="32" fillId="22" borderId="25" xfId="0" applyNumberFormat="1" applyFont="1" applyFill="1" applyBorder="1" applyAlignment="1" applyProtection="1">
      <alignment horizontal="center" vertical="center" wrapText="1"/>
    </xf>
    <xf numFmtId="0" fontId="17" fillId="2" borderId="0" xfId="0" applyFont="1" applyFill="1" applyBorder="1" applyAlignment="1">
      <alignment horizontal="center" vertical="center"/>
    </xf>
    <xf numFmtId="41" fontId="17" fillId="2" borderId="0" xfId="0" applyNumberFormat="1" applyFont="1" applyFill="1" applyBorder="1" applyAlignment="1">
      <alignment vertical="center"/>
    </xf>
    <xf numFmtId="9" fontId="28" fillId="2" borderId="29" xfId="19" applyNumberFormat="1" applyFont="1" applyFill="1" applyBorder="1" applyAlignment="1">
      <alignment horizontal="center" vertical="center" wrapText="1"/>
    </xf>
    <xf numFmtId="174" fontId="28" fillId="2" borderId="29" xfId="18" applyNumberFormat="1" applyFont="1" applyFill="1" applyBorder="1" applyAlignment="1">
      <alignment horizontal="center" vertical="center" wrapText="1"/>
    </xf>
    <xf numFmtId="0" fontId="28" fillId="0" borderId="29" xfId="19" applyFont="1" applyBorder="1" applyAlignment="1">
      <alignment vertical="center" wrapText="1"/>
    </xf>
    <xf numFmtId="174" fontId="28" fillId="2" borderId="26" xfId="18" applyNumberFormat="1" applyFont="1" applyFill="1" applyBorder="1" applyAlignment="1">
      <alignment vertical="center" wrapText="1"/>
    </xf>
    <xf numFmtId="44" fontId="4" fillId="5" borderId="25" xfId="10" applyFont="1" applyFill="1" applyBorder="1"/>
    <xf numFmtId="0" fontId="28" fillId="0" borderId="26" xfId="19" applyFont="1" applyFill="1" applyBorder="1" applyAlignment="1">
      <alignment horizontal="left" vertical="top" wrapText="1"/>
    </xf>
    <xf numFmtId="0" fontId="28" fillId="2" borderId="29" xfId="19" applyFont="1" applyFill="1" applyBorder="1" applyAlignment="1">
      <alignment horizontal="left" vertical="top" wrapText="1"/>
    </xf>
    <xf numFmtId="0" fontId="4" fillId="5" borderId="25" xfId="0" applyFont="1" applyFill="1" applyBorder="1" applyAlignment="1">
      <alignment vertical="center"/>
    </xf>
    <xf numFmtId="0" fontId="89" fillId="0" borderId="0" xfId="0" applyFont="1" applyAlignment="1">
      <alignment vertical="center"/>
    </xf>
    <xf numFmtId="0" fontId="17" fillId="5" borderId="25" xfId="0" applyFont="1" applyFill="1" applyBorder="1" applyAlignment="1">
      <alignment horizontal="center" vertical="center"/>
    </xf>
    <xf numFmtId="0" fontId="48" fillId="0" borderId="0" xfId="0" applyFont="1" applyFill="1" applyAlignment="1">
      <alignment horizontal="left" vertical="center"/>
    </xf>
    <xf numFmtId="0" fontId="17" fillId="5" borderId="25" xfId="0" applyFont="1" applyFill="1" applyBorder="1" applyAlignment="1">
      <alignment horizontal="center" vertical="center"/>
    </xf>
    <xf numFmtId="0" fontId="17" fillId="5" borderId="18" xfId="0" applyFont="1" applyFill="1" applyBorder="1" applyAlignment="1">
      <alignment horizontal="center" vertical="center"/>
    </xf>
    <xf numFmtId="41" fontId="17" fillId="2" borderId="18" xfId="0" applyNumberFormat="1" applyFont="1" applyFill="1" applyBorder="1" applyAlignment="1">
      <alignment vertical="center"/>
    </xf>
    <xf numFmtId="0" fontId="43" fillId="14" borderId="18" xfId="0" applyFont="1" applyFill="1" applyBorder="1" applyAlignment="1">
      <alignment horizontal="center" vertical="center"/>
    </xf>
    <xf numFmtId="0" fontId="17" fillId="2" borderId="25" xfId="0" applyFont="1" applyFill="1" applyBorder="1" applyAlignment="1">
      <alignment vertical="center"/>
    </xf>
    <xf numFmtId="0" fontId="18" fillId="15" borderId="32" xfId="0" applyFont="1" applyFill="1" applyBorder="1" applyAlignment="1">
      <alignment vertical="center"/>
    </xf>
    <xf numFmtId="0" fontId="18" fillId="11" borderId="29" xfId="0" applyFont="1" applyFill="1" applyBorder="1" applyAlignment="1">
      <alignment horizontal="center" vertical="center" wrapText="1"/>
    </xf>
    <xf numFmtId="41" fontId="18" fillId="11" borderId="29" xfId="0" applyNumberFormat="1" applyFont="1" applyFill="1" applyBorder="1" applyAlignment="1">
      <alignment horizontal="center" vertical="center" wrapText="1"/>
    </xf>
    <xf numFmtId="0" fontId="0" fillId="2" borderId="25" xfId="0" applyFill="1" applyBorder="1" applyAlignment="1">
      <alignment vertical="center"/>
    </xf>
    <xf numFmtId="0" fontId="0" fillId="5" borderId="25" xfId="0" applyFill="1" applyBorder="1" applyAlignment="1">
      <alignment horizontal="center" wrapText="1"/>
    </xf>
    <xf numFmtId="0" fontId="84" fillId="5" borderId="25" xfId="0" applyFont="1" applyFill="1" applyBorder="1" applyAlignment="1">
      <alignment vertical="center" wrapText="1"/>
    </xf>
    <xf numFmtId="0" fontId="82" fillId="0" borderId="0" xfId="0" applyFont="1" applyAlignment="1">
      <alignment vertical="center"/>
    </xf>
    <xf numFmtId="0" fontId="27" fillId="0" borderId="29" xfId="0" applyFont="1" applyFill="1" applyBorder="1" applyAlignment="1">
      <alignment horizontal="center" vertical="center" wrapText="1"/>
    </xf>
    <xf numFmtId="0" fontId="17" fillId="5" borderId="25" xfId="0" applyNumberFormat="1" applyFont="1" applyFill="1" applyBorder="1" applyAlignment="1">
      <alignment horizontal="left" vertical="center"/>
    </xf>
    <xf numFmtId="0" fontId="27" fillId="0" borderId="25" xfId="0" applyFont="1" applyFill="1" applyBorder="1" applyAlignment="1">
      <alignment vertical="center" wrapText="1"/>
    </xf>
    <xf numFmtId="0" fontId="27" fillId="0" borderId="25" xfId="0" applyFont="1" applyBorder="1" applyAlignment="1">
      <alignment horizontal="left" vertical="center" wrapText="1"/>
    </xf>
    <xf numFmtId="0" fontId="28" fillId="2" borderId="26" xfId="19" applyFont="1" applyFill="1" applyBorder="1" applyAlignment="1">
      <alignment horizontal="left" vertical="center" wrapText="1"/>
    </xf>
    <xf numFmtId="0" fontId="28" fillId="2" borderId="26" xfId="19" applyFont="1" applyFill="1" applyBorder="1" applyAlignment="1">
      <alignment horizontal="center" vertical="center" wrapText="1"/>
    </xf>
    <xf numFmtId="0" fontId="28" fillId="2" borderId="29" xfId="19" applyFont="1" applyFill="1" applyBorder="1" applyAlignment="1">
      <alignment horizontal="left" vertical="top" wrapText="1"/>
    </xf>
    <xf numFmtId="0" fontId="28" fillId="2" borderId="26" xfId="19" applyFont="1" applyFill="1" applyBorder="1" applyAlignment="1">
      <alignment horizontal="left" vertical="top" wrapText="1"/>
    </xf>
    <xf numFmtId="0" fontId="0" fillId="0" borderId="29"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25" xfId="0" applyBorder="1" applyAlignment="1">
      <alignment horizontal="left" vertical="top" wrapText="1"/>
    </xf>
    <xf numFmtId="0" fontId="0" fillId="0" borderId="25"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25"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0" xfId="0"/>
    <xf numFmtId="0" fontId="16" fillId="2" borderId="0" xfId="0" applyFont="1" applyFill="1" applyAlignment="1">
      <alignment vertical="center"/>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Alignment="1">
      <alignment horizontal="center" vertical="center"/>
    </xf>
    <xf numFmtId="0" fontId="0" fillId="0" borderId="0" xfId="0" applyAlignment="1">
      <alignment vertical="center"/>
    </xf>
    <xf numFmtId="0" fontId="17" fillId="2" borderId="0" xfId="0" applyFont="1" applyFill="1" applyAlignment="1">
      <alignment vertical="center"/>
    </xf>
    <xf numFmtId="0" fontId="17" fillId="2" borderId="15" xfId="0" applyFont="1" applyFill="1" applyBorder="1" applyAlignment="1">
      <alignment horizontal="center" vertical="center"/>
    </xf>
    <xf numFmtId="0" fontId="17" fillId="0" borderId="0" xfId="0" applyFont="1" applyAlignment="1">
      <alignment vertical="center"/>
    </xf>
    <xf numFmtId="0" fontId="0" fillId="0" borderId="25" xfId="0" applyBorder="1" applyAlignment="1">
      <alignment vertical="center"/>
    </xf>
    <xf numFmtId="0" fontId="18" fillId="11" borderId="3" xfId="0"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8" fillId="11" borderId="8" xfId="0" applyFont="1" applyFill="1" applyBorder="1" applyAlignment="1">
      <alignment horizontal="center" vertical="center" wrapText="1"/>
    </xf>
    <xf numFmtId="0" fontId="17" fillId="5" borderId="15" xfId="0" applyFont="1" applyFill="1" applyBorder="1" applyAlignment="1">
      <alignment horizontal="center" vertical="center"/>
    </xf>
    <xf numFmtId="0" fontId="16" fillId="3" borderId="6" xfId="0" applyFont="1" applyFill="1" applyBorder="1" applyAlignment="1">
      <alignment horizontal="right" vertical="center"/>
    </xf>
    <xf numFmtId="0" fontId="18" fillId="11" borderId="31" xfId="0" applyFont="1" applyFill="1" applyBorder="1" applyAlignment="1">
      <alignment horizontal="center" vertical="center" wrapText="1"/>
    </xf>
    <xf numFmtId="0" fontId="0" fillId="0" borderId="25" xfId="0" applyBorder="1" applyAlignment="1">
      <alignment horizontal="center" vertical="center"/>
    </xf>
    <xf numFmtId="0" fontId="47" fillId="11" borderId="0" xfId="0" applyFont="1" applyFill="1" applyAlignment="1">
      <alignment horizontal="left" vertical="center"/>
    </xf>
    <xf numFmtId="0" fontId="48" fillId="0" borderId="0" xfId="0" applyNumberFormat="1" applyFont="1" applyFill="1" applyAlignment="1">
      <alignment horizontal="left" vertical="center"/>
    </xf>
    <xf numFmtId="0" fontId="43" fillId="14" borderId="15" xfId="0" applyFont="1" applyFill="1" applyBorder="1" applyAlignment="1">
      <alignment horizontal="center" vertical="center"/>
    </xf>
    <xf numFmtId="171" fontId="16" fillId="3" borderId="3" xfId="0" applyNumberFormat="1" applyFont="1" applyFill="1" applyBorder="1" applyAlignment="1">
      <alignment vertical="center"/>
    </xf>
    <xf numFmtId="9" fontId="28" fillId="0" borderId="25" xfId="17" applyFont="1" applyFill="1" applyBorder="1" applyAlignment="1">
      <alignment horizontal="center" vertical="center" wrapText="1"/>
    </xf>
    <xf numFmtId="0" fontId="17" fillId="5" borderId="25" xfId="0" applyFont="1" applyFill="1" applyBorder="1" applyAlignment="1">
      <alignment horizontal="center" vertical="center"/>
    </xf>
    <xf numFmtId="0" fontId="82" fillId="2" borderId="0" xfId="0" applyFont="1" applyFill="1" applyAlignment="1">
      <alignment vertical="center"/>
    </xf>
    <xf numFmtId="0" fontId="0" fillId="5" borderId="25" xfId="0" applyFill="1" applyBorder="1"/>
    <xf numFmtId="0" fontId="0" fillId="0" borderId="25" xfId="0" applyFont="1" applyBorder="1" applyAlignment="1">
      <alignment vertical="top" wrapText="1"/>
    </xf>
    <xf numFmtId="0" fontId="17" fillId="5" borderId="25" xfId="0" applyNumberFormat="1" applyFont="1" applyFill="1" applyBorder="1" applyAlignment="1">
      <alignment horizontal="center" vertical="center"/>
    </xf>
    <xf numFmtId="0" fontId="43" fillId="14" borderId="25" xfId="0" applyFont="1" applyFill="1" applyBorder="1" applyAlignment="1">
      <alignment horizontal="center" vertical="center"/>
    </xf>
    <xf numFmtId="0" fontId="17" fillId="2" borderId="25" xfId="0" applyFont="1" applyFill="1" applyBorder="1" applyAlignment="1">
      <alignment horizontal="center" vertical="center"/>
    </xf>
    <xf numFmtId="0" fontId="0" fillId="5" borderId="25" xfId="0" applyFill="1" applyBorder="1" applyAlignment="1">
      <alignment wrapText="1"/>
    </xf>
    <xf numFmtId="0" fontId="0" fillId="2" borderId="25" xfId="0" applyFill="1" applyBorder="1"/>
    <xf numFmtId="0" fontId="0" fillId="5" borderId="25" xfId="0" applyFill="1" applyBorder="1" applyAlignment="1">
      <alignment horizontal="center" wrapText="1"/>
    </xf>
    <xf numFmtId="9" fontId="0" fillId="0" borderId="25" xfId="0" applyNumberFormat="1" applyBorder="1" applyAlignment="1">
      <alignment horizontal="center" vertical="center"/>
    </xf>
    <xf numFmtId="0" fontId="0" fillId="2" borderId="25" xfId="0" applyFill="1" applyBorder="1" applyAlignment="1">
      <alignment horizontal="center" vertical="center"/>
    </xf>
    <xf numFmtId="0" fontId="17" fillId="5" borderId="25" xfId="0" applyFont="1" applyFill="1" applyBorder="1" applyAlignment="1">
      <alignment horizontal="left" vertical="center" wrapText="1"/>
    </xf>
    <xf numFmtId="174" fontId="0" fillId="0" borderId="25" xfId="0" applyNumberFormat="1" applyBorder="1" applyAlignment="1">
      <alignment horizontal="center" vertical="center"/>
    </xf>
    <xf numFmtId="0" fontId="17" fillId="5" borderId="17" xfId="0" applyFont="1" applyFill="1" applyBorder="1" applyAlignment="1">
      <alignment vertical="center"/>
    </xf>
    <xf numFmtId="0" fontId="24" fillId="0" borderId="27" xfId="19" applyFont="1" applyBorder="1" applyAlignment="1">
      <alignment horizontal="center" vertical="center" wrapText="1"/>
    </xf>
    <xf numFmtId="0" fontId="0" fillId="4" borderId="25" xfId="0" applyFill="1" applyBorder="1"/>
    <xf numFmtId="0" fontId="0" fillId="4" borderId="25" xfId="0" applyFill="1" applyBorder="1" applyAlignment="1">
      <alignment wrapText="1"/>
    </xf>
    <xf numFmtId="44" fontId="0" fillId="4" borderId="25" xfId="0" applyNumberFormat="1" applyFill="1" applyBorder="1" applyAlignment="1">
      <alignment horizontal="center"/>
    </xf>
    <xf numFmtId="0" fontId="0" fillId="4" borderId="25" xfId="0" applyFill="1" applyBorder="1" applyAlignment="1">
      <alignment horizontal="center"/>
    </xf>
    <xf numFmtId="0" fontId="17" fillId="5" borderId="25" xfId="0" applyFont="1" applyFill="1" applyBorder="1" applyAlignment="1">
      <alignment horizontal="center" vertical="center" wrapText="1"/>
    </xf>
    <xf numFmtId="0" fontId="17" fillId="5" borderId="36" xfId="0" applyFont="1" applyFill="1" applyBorder="1" applyAlignment="1">
      <alignment horizontal="right" vertical="center" wrapText="1"/>
    </xf>
    <xf numFmtId="0" fontId="0" fillId="0" borderId="25" xfId="0" applyFill="1" applyBorder="1"/>
    <xf numFmtId="0" fontId="30" fillId="0" borderId="25" xfId="19" applyFont="1" applyFill="1" applyBorder="1" applyAlignment="1">
      <alignment horizontal="left" vertical="top" wrapText="1"/>
    </xf>
    <xf numFmtId="0" fontId="30" fillId="0" borderId="25" xfId="19" applyFont="1" applyFill="1" applyBorder="1" applyAlignment="1">
      <alignment vertical="top" wrapText="1"/>
    </xf>
    <xf numFmtId="0" fontId="30" fillId="0" borderId="25" xfId="19" applyFont="1" applyBorder="1" applyAlignment="1">
      <alignment vertical="top" wrapText="1"/>
    </xf>
    <xf numFmtId="9" fontId="0" fillId="0" borderId="25" xfId="0" applyNumberFormat="1" applyFont="1" applyBorder="1" applyAlignment="1">
      <alignment vertical="top" wrapText="1"/>
    </xf>
    <xf numFmtId="0" fontId="0" fillId="2" borderId="25" xfId="0" applyFont="1" applyFill="1" applyBorder="1" applyAlignment="1">
      <alignment vertical="top" wrapText="1"/>
    </xf>
    <xf numFmtId="0" fontId="0" fillId="0" borderId="27" xfId="0" applyFont="1" applyFill="1" applyBorder="1" applyAlignment="1">
      <alignment horizontal="center" vertical="center" wrapText="1"/>
    </xf>
    <xf numFmtId="0" fontId="0" fillId="2" borderId="25" xfId="0" applyFont="1" applyFill="1" applyBorder="1" applyAlignment="1">
      <alignment horizontal="center" vertical="center" wrapText="1"/>
    </xf>
    <xf numFmtId="2" fontId="24" fillId="0" borderId="29" xfId="19" applyNumberFormat="1" applyFont="1" applyFill="1" applyBorder="1" applyAlignment="1">
      <alignment horizontal="center" vertical="center" wrapText="1"/>
    </xf>
    <xf numFmtId="0" fontId="28" fillId="0" borderId="29" xfId="19" applyFont="1" applyBorder="1" applyAlignment="1">
      <alignment vertical="top" wrapText="1"/>
    </xf>
    <xf numFmtId="0" fontId="24" fillId="0" borderId="25" xfId="19" applyFont="1" applyFill="1" applyBorder="1" applyAlignment="1">
      <alignment horizontal="center" vertical="center" wrapText="1"/>
    </xf>
    <xf numFmtId="0" fontId="24" fillId="0" borderId="27" xfId="19" applyFont="1" applyBorder="1" applyAlignment="1">
      <alignment horizontal="center" vertical="center" wrapText="1"/>
    </xf>
    <xf numFmtId="0" fontId="24" fillId="0" borderId="25" xfId="19" applyFont="1" applyBorder="1" applyAlignment="1">
      <alignment horizontal="center" vertical="center" wrapText="1"/>
    </xf>
    <xf numFmtId="0" fontId="32" fillId="0" borderId="26" xfId="19" applyFont="1" applyBorder="1" applyAlignment="1">
      <alignment horizontal="center" vertical="top" wrapText="1"/>
    </xf>
    <xf numFmtId="0" fontId="28" fillId="0" borderId="26" xfId="19" applyFont="1" applyFill="1" applyBorder="1" applyAlignment="1">
      <alignment horizontal="left" vertical="top" wrapText="1"/>
    </xf>
    <xf numFmtId="0" fontId="28" fillId="0" borderId="26" xfId="19" applyFont="1" applyFill="1" applyBorder="1" applyAlignment="1">
      <alignment horizontal="center" vertical="center" wrapText="1"/>
    </xf>
    <xf numFmtId="0" fontId="32" fillId="2" borderId="25" xfId="19" applyFont="1" applyFill="1" applyBorder="1" applyAlignment="1">
      <alignment horizontal="left" vertical="top" wrapText="1"/>
    </xf>
    <xf numFmtId="0" fontId="28" fillId="0" borderId="26" xfId="19" applyFont="1" applyFill="1" applyBorder="1" applyAlignment="1">
      <alignment horizontal="center" vertical="center" wrapText="1"/>
    </xf>
    <xf numFmtId="9" fontId="28" fillId="10" borderId="25" xfId="18" applyNumberFormat="1" applyFont="1" applyFill="1" applyBorder="1" applyAlignment="1">
      <alignment horizontal="right" wrapText="1"/>
    </xf>
    <xf numFmtId="0" fontId="83" fillId="0" borderId="29" xfId="19" applyFont="1" applyFill="1" applyBorder="1" applyAlignment="1">
      <alignment horizontal="left" vertical="top" wrapText="1"/>
    </xf>
    <xf numFmtId="0" fontId="30" fillId="0" borderId="29" xfId="19" applyFont="1" applyFill="1" applyBorder="1" applyAlignment="1">
      <alignment horizontal="left" vertical="top" wrapText="1"/>
    </xf>
    <xf numFmtId="0" fontId="0" fillId="0" borderId="25" xfId="0" applyBorder="1" applyAlignment="1">
      <alignment vertical="top"/>
    </xf>
    <xf numFmtId="0" fontId="30" fillId="0" borderId="29" xfId="19" applyFont="1" applyBorder="1" applyAlignment="1">
      <alignment vertical="top" wrapText="1"/>
    </xf>
    <xf numFmtId="0" fontId="0" fillId="0" borderId="29" xfId="0" applyFont="1" applyBorder="1" applyAlignment="1">
      <alignment vertical="top" wrapText="1"/>
    </xf>
    <xf numFmtId="0" fontId="30" fillId="0" borderId="26" xfId="19" applyFont="1" applyFill="1" applyBorder="1" applyAlignment="1">
      <alignment horizontal="center" vertical="center" wrapText="1"/>
    </xf>
    <xf numFmtId="0" fontId="30" fillId="0" borderId="25" xfId="19" applyFont="1" applyFill="1" applyBorder="1" applyAlignment="1">
      <alignment horizontal="center" vertical="center" wrapText="1"/>
    </xf>
    <xf numFmtId="0" fontId="30" fillId="0" borderId="27" xfId="19" applyFont="1" applyFill="1" applyBorder="1" applyAlignment="1">
      <alignment horizontal="center" vertical="center" wrapText="1"/>
    </xf>
    <xf numFmtId="0" fontId="0" fillId="0" borderId="25" xfId="0" applyFont="1" applyBorder="1" applyAlignment="1">
      <alignment horizontal="center" vertical="center" wrapText="1"/>
    </xf>
    <xf numFmtId="0" fontId="24" fillId="0" borderId="25" xfId="19" applyFont="1" applyFill="1" applyBorder="1" applyAlignment="1">
      <alignment vertical="center" wrapText="1"/>
    </xf>
    <xf numFmtId="0" fontId="27" fillId="2" borderId="29" xfId="0" applyFont="1" applyFill="1" applyBorder="1" applyAlignment="1">
      <alignment horizontal="center" vertical="center" wrapText="1"/>
    </xf>
    <xf numFmtId="0" fontId="24" fillId="0" borderId="27" xfId="19" applyFont="1" applyBorder="1" applyAlignment="1">
      <alignment horizontal="center" vertical="center" wrapText="1"/>
    </xf>
    <xf numFmtId="0" fontId="27" fillId="2" borderId="29" xfId="0" applyFont="1" applyFill="1" applyBorder="1" applyAlignment="1">
      <alignment horizontal="center" vertical="center" wrapText="1"/>
    </xf>
    <xf numFmtId="0" fontId="28" fillId="0" borderId="29" xfId="19" applyFont="1" applyBorder="1" applyAlignment="1">
      <alignment horizontal="center" vertical="center" wrapText="1"/>
    </xf>
    <xf numFmtId="0" fontId="62" fillId="0" borderId="25" xfId="0" applyFont="1" applyBorder="1" applyAlignment="1">
      <alignment horizontal="center" vertical="center" wrapText="1"/>
    </xf>
    <xf numFmtId="0" fontId="62" fillId="0" borderId="29" xfId="0" applyFont="1" applyBorder="1" applyAlignment="1">
      <alignment horizontal="center" vertical="center" wrapText="1"/>
    </xf>
    <xf numFmtId="0" fontId="32" fillId="0" borderId="29" xfId="0" applyFont="1" applyFill="1" applyBorder="1" applyAlignment="1">
      <alignment horizontal="left" vertical="top" wrapText="1"/>
    </xf>
    <xf numFmtId="0" fontId="27" fillId="0" borderId="29" xfId="0" applyFont="1" applyBorder="1" applyAlignment="1">
      <alignment horizontal="left" vertical="top" wrapText="1"/>
    </xf>
    <xf numFmtId="0" fontId="17" fillId="23" borderId="13" xfId="0" applyNumberFormat="1" applyFont="1" applyFill="1" applyBorder="1" applyAlignment="1">
      <alignment horizontal="center" vertical="center"/>
    </xf>
    <xf numFmtId="0" fontId="17" fillId="5" borderId="12" xfId="0" applyFont="1" applyFill="1" applyBorder="1" applyAlignment="1">
      <alignment horizontal="center" vertical="center" wrapText="1"/>
    </xf>
    <xf numFmtId="0" fontId="17" fillId="5" borderId="23" xfId="0" applyNumberFormat="1" applyFont="1" applyFill="1" applyBorder="1" applyAlignment="1">
      <alignment horizontal="center" vertical="center"/>
    </xf>
    <xf numFmtId="0" fontId="17" fillId="5" borderId="15" xfId="0" applyNumberFormat="1" applyFont="1" applyFill="1" applyBorder="1" applyAlignment="1">
      <alignment horizontal="center" vertical="center"/>
    </xf>
    <xf numFmtId="0" fontId="17" fillId="24" borderId="15" xfId="0" applyNumberFormat="1" applyFont="1" applyFill="1" applyBorder="1" applyAlignment="1">
      <alignment horizontal="center" vertical="center"/>
    </xf>
    <xf numFmtId="0" fontId="17" fillId="5" borderId="45" xfId="0" applyNumberFormat="1" applyFont="1" applyFill="1" applyBorder="1" applyAlignment="1">
      <alignment horizontal="center" vertical="center"/>
    </xf>
    <xf numFmtId="0" fontId="92" fillId="2" borderId="25" xfId="0" applyFont="1" applyFill="1" applyBorder="1" applyAlignment="1">
      <alignment horizontal="center" wrapText="1"/>
    </xf>
    <xf numFmtId="0" fontId="92" fillId="2" borderId="25" xfId="0" applyFont="1" applyFill="1" applyBorder="1" applyAlignment="1">
      <alignment horizontal="center"/>
    </xf>
    <xf numFmtId="0" fontId="92" fillId="2" borderId="0" xfId="0" applyFont="1" applyFill="1" applyBorder="1" applyAlignment="1">
      <alignment wrapText="1"/>
    </xf>
    <xf numFmtId="0" fontId="92" fillId="2" borderId="0" xfId="0" applyFont="1" applyFill="1" applyBorder="1" applyAlignment="1">
      <alignment horizontal="center"/>
    </xf>
    <xf numFmtId="0" fontId="92" fillId="2" borderId="0" xfId="0" applyFont="1" applyFill="1" applyBorder="1"/>
    <xf numFmtId="0" fontId="0" fillId="2" borderId="25" xfId="0" applyFill="1" applyBorder="1" applyAlignment="1">
      <alignment vertical="top" wrapText="1"/>
    </xf>
    <xf numFmtId="0" fontId="17" fillId="5" borderId="25" xfId="0" applyFont="1" applyFill="1" applyBorder="1" applyAlignment="1">
      <alignment horizontal="center" vertical="center"/>
    </xf>
    <xf numFmtId="0" fontId="28" fillId="2" borderId="29" xfId="19" applyFont="1" applyFill="1" applyBorder="1" applyAlignment="1">
      <alignment horizontal="center" vertical="top" wrapText="1"/>
    </xf>
    <xf numFmtId="0" fontId="24" fillId="2" borderId="27" xfId="19" applyFont="1" applyFill="1" applyBorder="1" applyAlignment="1">
      <alignment horizontal="center" vertical="center" wrapText="1"/>
    </xf>
    <xf numFmtId="0" fontId="27" fillId="2" borderId="27" xfId="0" applyFont="1" applyFill="1" applyBorder="1" applyAlignment="1">
      <alignment horizontal="center" vertical="center" wrapText="1"/>
    </xf>
    <xf numFmtId="0" fontId="0" fillId="0" borderId="25" xfId="0" applyBorder="1" applyAlignment="1">
      <alignment horizontal="center" wrapText="1"/>
    </xf>
    <xf numFmtId="0" fontId="32" fillId="25" borderId="35" xfId="0" applyFont="1" applyFill="1" applyBorder="1" applyAlignment="1">
      <alignment horizontal="center" vertical="center" wrapText="1"/>
    </xf>
    <xf numFmtId="0" fontId="17" fillId="5" borderId="25" xfId="0" applyFont="1" applyFill="1" applyBorder="1" applyAlignment="1">
      <alignment horizontal="center" vertical="center"/>
    </xf>
    <xf numFmtId="0" fontId="33" fillId="0" borderId="29" xfId="19" applyFont="1" applyBorder="1" applyAlignment="1">
      <alignment horizontal="center" vertical="center" wrapText="1"/>
    </xf>
    <xf numFmtId="2" fontId="75" fillId="2" borderId="25" xfId="19" applyNumberFormat="1" applyFont="1" applyFill="1" applyBorder="1" applyAlignment="1">
      <alignment horizontal="center" vertical="center" wrapText="1"/>
    </xf>
    <xf numFmtId="0" fontId="87" fillId="2" borderId="25" xfId="0" applyFont="1" applyFill="1" applyBorder="1" applyAlignment="1">
      <alignment vertical="top" wrapText="1"/>
    </xf>
    <xf numFmtId="9" fontId="28" fillId="2" borderId="25" xfId="19" applyNumberFormat="1" applyFont="1" applyFill="1" applyBorder="1" applyAlignment="1">
      <alignment horizontal="center" vertical="center" wrapText="1"/>
    </xf>
    <xf numFmtId="4" fontId="28" fillId="2" borderId="25" xfId="19" applyNumberFormat="1" applyFont="1" applyFill="1" applyBorder="1" applyAlignment="1">
      <alignment horizontal="center" vertical="center" wrapText="1"/>
    </xf>
    <xf numFmtId="9" fontId="28" fillId="2" borderId="25" xfId="16" applyNumberFormat="1" applyFont="1" applyFill="1" applyBorder="1" applyAlignment="1">
      <alignment horizontal="center" vertical="center" wrapText="1"/>
    </xf>
    <xf numFmtId="174" fontId="28" fillId="2" borderId="25" xfId="16" applyNumberFormat="1" applyFont="1" applyFill="1" applyBorder="1" applyAlignment="1">
      <alignment horizontal="center" vertical="center" wrapText="1"/>
    </xf>
    <xf numFmtId="0" fontId="27" fillId="2" borderId="25" xfId="0" applyFont="1" applyFill="1" applyBorder="1" applyAlignment="1">
      <alignment vertical="center" wrapText="1"/>
    </xf>
    <xf numFmtId="0" fontId="0" fillId="2" borderId="25" xfId="0" applyFill="1" applyBorder="1" applyAlignment="1">
      <alignment vertical="center" wrapText="1"/>
    </xf>
    <xf numFmtId="0" fontId="28" fillId="2" borderId="56" xfId="19" applyFont="1" applyFill="1" applyBorder="1" applyAlignment="1">
      <alignment horizontal="left" vertical="top" wrapText="1"/>
    </xf>
    <xf numFmtId="174" fontId="28" fillId="2" borderId="25" xfId="19" applyNumberFormat="1" applyFont="1" applyFill="1" applyBorder="1" applyAlignment="1">
      <alignment horizontal="center" vertical="center" wrapText="1"/>
    </xf>
    <xf numFmtId="0" fontId="28" fillId="2" borderId="25" xfId="0" applyFont="1" applyFill="1" applyBorder="1" applyAlignment="1">
      <alignment vertical="top" wrapText="1"/>
    </xf>
    <xf numFmtId="0" fontId="28" fillId="26" borderId="25" xfId="19" applyFont="1" applyFill="1" applyBorder="1" applyAlignment="1">
      <alignment vertical="top" wrapText="1"/>
    </xf>
    <xf numFmtId="0" fontId="28" fillId="26" borderId="25" xfId="0" applyFont="1" applyFill="1" applyBorder="1" applyAlignment="1">
      <alignment vertical="top" wrapText="1"/>
    </xf>
    <xf numFmtId="0" fontId="0" fillId="2" borderId="25" xfId="0" applyFill="1" applyBorder="1" applyAlignment="1">
      <alignment horizontal="center" vertical="center" wrapText="1"/>
    </xf>
    <xf numFmtId="0" fontId="87" fillId="26" borderId="25" xfId="0" applyFont="1" applyFill="1" applyBorder="1" applyAlignment="1">
      <alignment vertical="top" wrapText="1"/>
    </xf>
    <xf numFmtId="0" fontId="28" fillId="2" borderId="25" xfId="19" applyFont="1" applyFill="1" applyBorder="1" applyAlignment="1">
      <alignment horizontal="left" vertical="center" wrapText="1"/>
    </xf>
    <xf numFmtId="2" fontId="24" fillId="2" borderId="25" xfId="19" applyNumberFormat="1" applyFont="1" applyFill="1" applyBorder="1" applyAlignment="1">
      <alignment horizontal="center" vertical="center" wrapText="1"/>
    </xf>
    <xf numFmtId="4" fontId="28" fillId="2" borderId="25" xfId="19" applyNumberFormat="1" applyFont="1" applyFill="1" applyBorder="1" applyAlignment="1">
      <alignment horizontal="left" vertical="top" wrapText="1"/>
    </xf>
    <xf numFmtId="43" fontId="28" fillId="2" borderId="25" xfId="18" applyFont="1" applyFill="1" applyBorder="1" applyAlignment="1">
      <alignment horizontal="left" vertical="top" wrapText="1"/>
    </xf>
    <xf numFmtId="9" fontId="28" fillId="2" borderId="25" xfId="19" applyNumberFormat="1" applyFont="1" applyFill="1" applyBorder="1" applyAlignment="1">
      <alignment horizontal="left" vertical="top" wrapText="1"/>
    </xf>
    <xf numFmtId="172" fontId="28" fillId="2" borderId="25" xfId="18" applyNumberFormat="1" applyFont="1" applyFill="1" applyBorder="1" applyAlignment="1">
      <alignment horizontal="center" vertical="center" wrapText="1"/>
    </xf>
    <xf numFmtId="174" fontId="28" fillId="2" borderId="25" xfId="18" applyNumberFormat="1" applyFont="1" applyFill="1" applyBorder="1" applyAlignment="1">
      <alignment horizontal="center" vertical="center" wrapText="1"/>
    </xf>
    <xf numFmtId="9" fontId="28" fillId="2" borderId="25" xfId="17" applyFont="1" applyFill="1" applyBorder="1" applyAlignment="1">
      <alignment horizontal="center" vertical="center" wrapText="1"/>
    </xf>
    <xf numFmtId="9" fontId="28" fillId="2" borderId="25" xfId="17" applyNumberFormat="1" applyFont="1" applyFill="1" applyBorder="1" applyAlignment="1">
      <alignment horizontal="center" vertical="center" wrapText="1"/>
    </xf>
    <xf numFmtId="0" fontId="33" fillId="2" borderId="29" xfId="19" applyFont="1" applyFill="1" applyBorder="1" applyAlignment="1">
      <alignment horizontal="center" vertical="center" wrapText="1"/>
    </xf>
    <xf numFmtId="0" fontId="33" fillId="2" borderId="29" xfId="19" applyFont="1" applyFill="1" applyBorder="1" applyAlignment="1">
      <alignment vertical="top" wrapText="1"/>
    </xf>
    <xf numFmtId="9" fontId="76" fillId="2" borderId="25" xfId="17" applyNumberFormat="1" applyFont="1" applyFill="1" applyBorder="1" applyAlignment="1">
      <alignment horizontal="center" vertical="center" wrapText="1"/>
    </xf>
    <xf numFmtId="0" fontId="21" fillId="2" borderId="0" xfId="19" applyFont="1" applyFill="1" applyBorder="1" applyAlignment="1">
      <alignment vertical="center" wrapText="1"/>
    </xf>
    <xf numFmtId="171" fontId="28" fillId="2" borderId="25" xfId="19" applyNumberFormat="1" applyFont="1" applyFill="1" applyBorder="1" applyAlignment="1">
      <alignment horizontal="center" vertical="center" wrapText="1"/>
    </xf>
    <xf numFmtId="9" fontId="28" fillId="2" borderId="25" xfId="18" applyNumberFormat="1" applyFont="1" applyFill="1" applyBorder="1" applyAlignment="1">
      <alignment horizontal="center" vertical="center" wrapText="1"/>
    </xf>
    <xf numFmtId="174" fontId="28" fillId="2" borderId="25" xfId="17" applyNumberFormat="1" applyFont="1" applyFill="1" applyBorder="1" applyAlignment="1">
      <alignment horizontal="center" vertical="center" wrapText="1"/>
    </xf>
    <xf numFmtId="3" fontId="28" fillId="2" borderId="25" xfId="19" applyNumberFormat="1" applyFont="1" applyFill="1" applyBorder="1" applyAlignment="1">
      <alignment horizontal="center" vertical="center" wrapText="1"/>
    </xf>
    <xf numFmtId="9" fontId="28" fillId="2" borderId="29" xfId="17" applyFont="1" applyFill="1" applyBorder="1" applyAlignment="1">
      <alignment horizontal="center" vertical="center" wrapText="1"/>
    </xf>
    <xf numFmtId="0" fontId="28" fillId="2" borderId="29" xfId="19" applyFont="1" applyFill="1" applyBorder="1" applyAlignment="1">
      <alignment horizontal="center" vertical="center" wrapText="1"/>
    </xf>
    <xf numFmtId="43" fontId="28" fillId="2" borderId="29" xfId="18" applyFont="1" applyFill="1" applyBorder="1" applyAlignment="1">
      <alignment horizontal="center" vertical="center" wrapText="1"/>
    </xf>
    <xf numFmtId="9" fontId="28" fillId="10" borderId="25" xfId="19" applyNumberFormat="1" applyFont="1" applyFill="1" applyBorder="1" applyAlignment="1">
      <alignment vertical="center" wrapText="1"/>
    </xf>
    <xf numFmtId="0" fontId="33" fillId="2" borderId="25" xfId="19" applyFont="1" applyFill="1" applyBorder="1" applyAlignment="1">
      <alignment horizontal="left" vertical="top" wrapText="1"/>
    </xf>
    <xf numFmtId="0" fontId="34" fillId="2" borderId="25" xfId="19" applyFont="1" applyFill="1" applyBorder="1" applyAlignment="1">
      <alignment horizontal="center" vertical="center" wrapText="1"/>
    </xf>
    <xf numFmtId="172" fontId="34" fillId="2" borderId="25" xfId="18" applyNumberFormat="1" applyFont="1" applyFill="1" applyBorder="1" applyAlignment="1">
      <alignment horizontal="center" vertical="center" wrapText="1"/>
    </xf>
    <xf numFmtId="172" fontId="34" fillId="2" borderId="25" xfId="19" applyNumberFormat="1" applyFont="1" applyFill="1" applyBorder="1" applyAlignment="1">
      <alignment horizontal="center" vertical="center" wrapText="1"/>
    </xf>
    <xf numFmtId="174" fontId="34" fillId="2" borderId="25" xfId="18" applyNumberFormat="1" applyFont="1" applyFill="1" applyBorder="1" applyAlignment="1">
      <alignment horizontal="center" vertical="center" wrapText="1"/>
    </xf>
    <xf numFmtId="9" fontId="34" fillId="2" borderId="25" xfId="19" applyNumberFormat="1" applyFont="1" applyFill="1" applyBorder="1" applyAlignment="1">
      <alignment horizontal="center" vertical="center" wrapText="1"/>
    </xf>
    <xf numFmtId="41" fontId="34" fillId="2" borderId="25" xfId="19" applyNumberFormat="1" applyFont="1" applyFill="1" applyBorder="1" applyAlignment="1">
      <alignment horizontal="center" vertical="center" wrapText="1"/>
    </xf>
    <xf numFmtId="3" fontId="34" fillId="2" borderId="25" xfId="19" applyNumberFormat="1" applyFont="1" applyFill="1" applyBorder="1" applyAlignment="1">
      <alignment horizontal="center" vertical="center" wrapText="1"/>
    </xf>
    <xf numFmtId="0" fontId="33" fillId="2" borderId="25" xfId="19" applyFont="1" applyFill="1" applyBorder="1" applyAlignment="1">
      <alignment horizontal="left" vertical="center" wrapText="1"/>
    </xf>
    <xf numFmtId="9" fontId="34" fillId="2" borderId="25" xfId="17" applyFont="1" applyFill="1" applyBorder="1" applyAlignment="1">
      <alignment horizontal="center" vertical="center" wrapText="1"/>
    </xf>
    <xf numFmtId="0" fontId="33" fillId="2" borderId="29" xfId="19" applyFont="1" applyFill="1" applyBorder="1" applyAlignment="1">
      <alignment horizontal="left" vertical="center" wrapText="1"/>
    </xf>
    <xf numFmtId="0" fontId="34" fillId="2" borderId="29" xfId="19" applyFont="1" applyFill="1" applyBorder="1" applyAlignment="1">
      <alignment horizontal="center" vertical="center" wrapText="1"/>
    </xf>
    <xf numFmtId="9" fontId="34" fillId="2" borderId="29" xfId="19" applyNumberFormat="1" applyFont="1" applyFill="1" applyBorder="1" applyAlignment="1">
      <alignment horizontal="center" vertical="center" wrapText="1"/>
    </xf>
    <xf numFmtId="172" fontId="34" fillId="2" borderId="29" xfId="18" applyNumberFormat="1" applyFont="1" applyFill="1" applyBorder="1" applyAlignment="1">
      <alignment horizontal="center" vertical="center" wrapText="1"/>
    </xf>
    <xf numFmtId="41" fontId="17" fillId="2" borderId="0" xfId="0" applyNumberFormat="1" applyFont="1" applyFill="1" applyBorder="1" applyAlignment="1">
      <alignment horizontal="center" vertical="center"/>
    </xf>
    <xf numFmtId="9" fontId="32" fillId="2" borderId="25" xfId="17" applyFont="1" applyFill="1" applyBorder="1" applyAlignment="1">
      <alignment horizontal="center" vertical="center" wrapText="1"/>
    </xf>
    <xf numFmtId="43" fontId="28" fillId="2" borderId="25" xfId="19" applyNumberFormat="1" applyFont="1" applyFill="1" applyBorder="1" applyAlignment="1">
      <alignment horizontal="center" vertical="center" wrapText="1"/>
    </xf>
    <xf numFmtId="0" fontId="0" fillId="2" borderId="25" xfId="0" applyFill="1" applyBorder="1" applyAlignment="1">
      <alignment horizontal="left" vertical="top" wrapText="1"/>
    </xf>
    <xf numFmtId="43" fontId="0" fillId="2" borderId="25" xfId="18" applyFont="1" applyFill="1" applyBorder="1"/>
    <xf numFmtId="9" fontId="0" fillId="2" borderId="25" xfId="0" applyNumberFormat="1" applyFill="1" applyBorder="1" applyAlignment="1">
      <alignment horizontal="center" vertical="center"/>
    </xf>
    <xf numFmtId="174" fontId="0" fillId="2" borderId="25" xfId="0" applyNumberFormat="1" applyFill="1" applyBorder="1" applyAlignment="1">
      <alignment horizontal="center" vertical="center"/>
    </xf>
    <xf numFmtId="0" fontId="75" fillId="2" borderId="29" xfId="19" applyFont="1" applyFill="1" applyBorder="1" applyAlignment="1">
      <alignment horizontal="center" vertical="center" wrapText="1"/>
    </xf>
    <xf numFmtId="174" fontId="28" fillId="2" borderId="29" xfId="19" applyNumberFormat="1" applyFont="1" applyFill="1" applyBorder="1" applyAlignment="1">
      <alignment horizontal="center" vertical="center" wrapText="1"/>
    </xf>
    <xf numFmtId="9" fontId="32" fillId="2" borderId="29" xfId="17" applyFont="1" applyFill="1" applyBorder="1" applyAlignment="1">
      <alignment horizontal="center" vertical="center" wrapText="1"/>
    </xf>
    <xf numFmtId="43" fontId="28" fillId="2" borderId="29" xfId="18" applyFont="1" applyFill="1" applyBorder="1" applyAlignment="1">
      <alignment horizontal="center" vertical="top" wrapText="1"/>
    </xf>
    <xf numFmtId="0" fontId="75" fillId="2" borderId="25" xfId="19" applyFont="1" applyFill="1" applyBorder="1" applyAlignment="1">
      <alignment horizontal="center" vertical="center" wrapText="1"/>
    </xf>
    <xf numFmtId="0" fontId="32" fillId="2" borderId="25" xfId="19" applyFont="1" applyFill="1" applyBorder="1" applyAlignment="1">
      <alignment horizontal="center" vertical="center" wrapText="1"/>
    </xf>
    <xf numFmtId="43" fontId="34" fillId="2" borderId="25" xfId="18" applyNumberFormat="1" applyFont="1" applyFill="1" applyBorder="1" applyAlignment="1">
      <alignment horizontal="center" vertical="center"/>
    </xf>
    <xf numFmtId="0" fontId="27" fillId="2" borderId="29" xfId="0" applyFont="1" applyFill="1" applyBorder="1" applyAlignment="1">
      <alignment horizontal="center" vertical="center"/>
    </xf>
    <xf numFmtId="43" fontId="27" fillId="2" borderId="29" xfId="18" applyFont="1" applyFill="1" applyBorder="1" applyAlignment="1">
      <alignment horizontal="center" vertical="center"/>
    </xf>
    <xf numFmtId="9" fontId="28" fillId="2" borderId="29" xfId="18" applyNumberFormat="1" applyFont="1" applyFill="1" applyBorder="1" applyAlignment="1">
      <alignment horizontal="center" vertical="center" wrapText="1"/>
    </xf>
    <xf numFmtId="0" fontId="0" fillId="2" borderId="29" xfId="0" applyFill="1" applyBorder="1" applyAlignment="1">
      <alignment vertical="center" wrapText="1"/>
    </xf>
    <xf numFmtId="0" fontId="32" fillId="2" borderId="25" xfId="0" applyFont="1" applyFill="1" applyBorder="1" applyAlignment="1">
      <alignment horizontal="center" vertical="center" wrapText="1"/>
    </xf>
    <xf numFmtId="0" fontId="32" fillId="2" borderId="25" xfId="0" applyFont="1" applyFill="1" applyBorder="1" applyAlignment="1">
      <alignment vertical="top" wrapText="1"/>
    </xf>
    <xf numFmtId="9" fontId="32" fillId="2" borderId="25" xfId="0" applyNumberFormat="1" applyFont="1" applyFill="1" applyBorder="1" applyAlignment="1">
      <alignment horizontal="center" vertical="center" wrapText="1"/>
    </xf>
    <xf numFmtId="43" fontId="32" fillId="2" borderId="25" xfId="18" applyFont="1" applyFill="1" applyBorder="1" applyAlignment="1">
      <alignment horizontal="center" vertical="center" wrapText="1"/>
    </xf>
    <xf numFmtId="9" fontId="32" fillId="22" borderId="25" xfId="17" applyFont="1" applyFill="1" applyBorder="1" applyAlignment="1" applyProtection="1">
      <alignment horizontal="center" vertical="center" wrapText="1"/>
    </xf>
    <xf numFmtId="0" fontId="24" fillId="2" borderId="25" xfId="19" applyFont="1" applyFill="1" applyBorder="1" applyAlignment="1">
      <alignment horizontal="center" vertical="center" wrapText="1"/>
    </xf>
    <xf numFmtId="0" fontId="76" fillId="2" borderId="25" xfId="19" applyFont="1" applyFill="1" applyBorder="1" applyAlignment="1">
      <alignment horizontal="left" vertical="top" wrapText="1"/>
    </xf>
    <xf numFmtId="172" fontId="28" fillId="2" borderId="25" xfId="19" applyNumberFormat="1" applyFont="1" applyFill="1" applyBorder="1" applyAlignment="1">
      <alignment horizontal="center" vertical="center" wrapText="1"/>
    </xf>
    <xf numFmtId="9" fontId="27" fillId="2" borderId="25" xfId="17" applyFont="1" applyFill="1" applyBorder="1" applyAlignment="1">
      <alignment horizontal="center" vertical="center"/>
    </xf>
    <xf numFmtId="10" fontId="28" fillId="2" borderId="25" xfId="19" applyNumberFormat="1" applyFont="1" applyFill="1" applyBorder="1" applyAlignment="1">
      <alignment horizontal="center" vertical="center" wrapText="1"/>
    </xf>
    <xf numFmtId="0" fontId="32" fillId="0" borderId="25" xfId="0" applyFont="1" applyFill="1" applyBorder="1" applyAlignment="1">
      <alignment vertical="top" wrapText="1"/>
    </xf>
    <xf numFmtId="9" fontId="15" fillId="2" borderId="25" xfId="17" applyFont="1" applyFill="1" applyBorder="1"/>
    <xf numFmtId="9" fontId="0" fillId="2" borderId="25" xfId="17" applyFont="1" applyFill="1" applyBorder="1" applyAlignment="1">
      <alignment horizontal="center" vertical="center"/>
    </xf>
    <xf numFmtId="9" fontId="15" fillId="2" borderId="29" xfId="17" applyFont="1" applyFill="1" applyBorder="1"/>
    <xf numFmtId="9" fontId="15" fillId="2" borderId="25" xfId="17" applyFont="1" applyFill="1" applyBorder="1" applyAlignment="1">
      <alignment horizontal="center" vertical="center"/>
    </xf>
    <xf numFmtId="43" fontId="0" fillId="2" borderId="26" xfId="18" applyFont="1" applyFill="1" applyBorder="1"/>
    <xf numFmtId="0" fontId="0" fillId="2" borderId="26" xfId="0" applyFill="1" applyBorder="1"/>
    <xf numFmtId="43" fontId="28" fillId="2" borderId="26" xfId="18" applyFont="1" applyFill="1" applyBorder="1" applyAlignment="1">
      <alignment horizontal="center" vertical="center" wrapText="1"/>
    </xf>
    <xf numFmtId="9" fontId="28" fillId="2" borderId="26" xfId="19" applyNumberFormat="1" applyFont="1" applyFill="1" applyBorder="1" applyAlignment="1">
      <alignment horizontal="center" vertical="center" wrapText="1"/>
    </xf>
    <xf numFmtId="0" fontId="28" fillId="2" borderId="26" xfId="0" applyFont="1" applyFill="1" applyBorder="1" applyAlignment="1" applyProtection="1">
      <alignment vertical="top" wrapText="1"/>
      <protection locked="0"/>
    </xf>
    <xf numFmtId="0" fontId="28" fillId="2" borderId="25" xfId="19" applyFont="1" applyFill="1" applyBorder="1" applyAlignment="1">
      <alignment vertical="center" wrapText="1"/>
    </xf>
    <xf numFmtId="2" fontId="24" fillId="2" borderId="27" xfId="19" applyNumberFormat="1" applyFont="1" applyFill="1" applyBorder="1" applyAlignment="1">
      <alignment horizontal="center" vertical="center" wrapText="1"/>
    </xf>
    <xf numFmtId="0" fontId="4" fillId="2" borderId="25" xfId="0" applyFont="1" applyFill="1" applyBorder="1" applyAlignment="1">
      <alignment vertical="top" wrapText="1"/>
    </xf>
    <xf numFmtId="9" fontId="27" fillId="2" borderId="25" xfId="0" applyNumberFormat="1" applyFont="1" applyFill="1" applyBorder="1" applyAlignment="1">
      <alignment horizontal="center" vertical="center" wrapText="1"/>
    </xf>
    <xf numFmtId="2" fontId="68" fillId="2" borderId="25" xfId="0" applyNumberFormat="1" applyFont="1" applyFill="1" applyBorder="1" applyAlignment="1">
      <alignment horizontal="center" vertical="center" wrapText="1"/>
    </xf>
    <xf numFmtId="174" fontId="27" fillId="2" borderId="25" xfId="18" applyNumberFormat="1" applyFont="1" applyFill="1" applyBorder="1" applyAlignment="1">
      <alignment horizontal="center" vertical="center" wrapText="1"/>
    </xf>
    <xf numFmtId="174" fontId="27" fillId="2" borderId="25" xfId="17" applyNumberFormat="1" applyFont="1" applyFill="1" applyBorder="1" applyAlignment="1">
      <alignment horizontal="center" vertical="center" wrapText="1"/>
    </xf>
    <xf numFmtId="43" fontId="27" fillId="2" borderId="25" xfId="18" applyFont="1" applyFill="1" applyBorder="1" applyAlignment="1">
      <alignment horizontal="center" vertical="center" wrapText="1"/>
    </xf>
    <xf numFmtId="174" fontId="32" fillId="2" borderId="25" xfId="18" applyNumberFormat="1" applyFont="1" applyFill="1" applyBorder="1" applyAlignment="1">
      <alignment horizontal="center" vertical="center" wrapText="1"/>
    </xf>
    <xf numFmtId="0" fontId="17" fillId="27" borderId="25" xfId="0" applyFont="1" applyFill="1" applyBorder="1" applyAlignment="1">
      <alignment horizontal="left" vertical="center" wrapText="1"/>
    </xf>
    <xf numFmtId="0" fontId="0" fillId="27" borderId="25" xfId="0" applyFill="1" applyBorder="1"/>
    <xf numFmtId="41" fontId="0" fillId="27" borderId="25" xfId="0" applyNumberFormat="1" applyFill="1" applyBorder="1"/>
    <xf numFmtId="0" fontId="84" fillId="27" borderId="25" xfId="0" applyFont="1" applyFill="1" applyBorder="1" applyAlignment="1">
      <alignment vertical="center" wrapText="1"/>
    </xf>
    <xf numFmtId="0" fontId="0" fillId="27" borderId="25" xfId="0" applyFill="1" applyBorder="1" applyAlignment="1">
      <alignment vertical="center"/>
    </xf>
    <xf numFmtId="0" fontId="0" fillId="27" borderId="25" xfId="0" applyFill="1" applyBorder="1" applyAlignment="1">
      <alignment wrapText="1"/>
    </xf>
    <xf numFmtId="174" fontId="27" fillId="2" borderId="25" xfId="21" applyNumberFormat="1" applyFont="1" applyFill="1" applyBorder="1" applyAlignment="1">
      <alignment horizontal="center" vertical="center" wrapText="1"/>
    </xf>
    <xf numFmtId="9" fontId="27" fillId="2" borderId="25" xfId="17" applyFont="1" applyFill="1" applyBorder="1" applyAlignment="1">
      <alignment horizontal="center" vertical="center" wrapText="1"/>
    </xf>
    <xf numFmtId="43" fontId="27" fillId="2" borderId="25" xfId="21" applyFont="1" applyFill="1" applyBorder="1" applyAlignment="1">
      <alignment horizontal="center" vertical="center" wrapText="1"/>
    </xf>
    <xf numFmtId="2" fontId="0" fillId="27" borderId="25" xfId="0" applyNumberFormat="1" applyFill="1" applyBorder="1"/>
    <xf numFmtId="174" fontId="0" fillId="5" borderId="25" xfId="0" applyNumberFormat="1" applyFill="1" applyBorder="1" applyAlignment="1">
      <alignment vertical="top"/>
    </xf>
    <xf numFmtId="174" fontId="0" fillId="5" borderId="25" xfId="0" applyNumberFormat="1" applyFill="1" applyBorder="1"/>
    <xf numFmtId="0" fontId="0" fillId="5" borderId="25" xfId="0" applyFill="1" applyBorder="1" applyAlignment="1">
      <alignment horizontal="center" vertical="top"/>
    </xf>
    <xf numFmtId="174" fontId="17" fillId="5" borderId="32" xfId="0" applyNumberFormat="1" applyFont="1" applyFill="1" applyBorder="1" applyAlignment="1">
      <alignment vertical="center"/>
    </xf>
    <xf numFmtId="174" fontId="17" fillId="5" borderId="12" xfId="0" applyNumberFormat="1" applyFont="1" applyFill="1" applyBorder="1" applyAlignment="1">
      <alignment vertical="center"/>
    </xf>
    <xf numFmtId="176" fontId="92" fillId="5" borderId="25" xfId="0" applyNumberFormat="1" applyFont="1" applyFill="1" applyBorder="1" applyAlignment="1">
      <alignment horizontal="center" vertical="top"/>
    </xf>
    <xf numFmtId="0" fontId="92" fillId="5" borderId="25" xfId="0" applyFont="1" applyFill="1" applyBorder="1" applyAlignment="1">
      <alignment horizontal="center" vertical="top"/>
    </xf>
    <xf numFmtId="0" fontId="92" fillId="5" borderId="25" xfId="0" applyFont="1" applyFill="1" applyBorder="1" applyAlignment="1">
      <alignment horizontal="center"/>
    </xf>
    <xf numFmtId="0" fontId="92" fillId="5" borderId="25" xfId="0" applyFont="1" applyFill="1" applyBorder="1" applyAlignment="1">
      <alignment horizontal="center" vertical="center"/>
    </xf>
    <xf numFmtId="0" fontId="92" fillId="5" borderId="25" xfId="0" applyFont="1" applyFill="1" applyBorder="1" applyAlignment="1"/>
    <xf numFmtId="0" fontId="92" fillId="5" borderId="29" xfId="0" applyFont="1" applyFill="1" applyBorder="1" applyAlignment="1">
      <alignment horizontal="center"/>
    </xf>
    <xf numFmtId="0" fontId="0" fillId="5" borderId="25" xfId="0" applyFill="1" applyBorder="1" applyAlignment="1">
      <alignment horizontal="center" vertical="center"/>
    </xf>
    <xf numFmtId="0" fontId="0" fillId="5" borderId="25" xfId="0" applyFill="1" applyBorder="1" applyAlignment="1">
      <alignment vertical="top" wrapText="1"/>
    </xf>
    <xf numFmtId="44" fontId="92" fillId="5" borderId="25" xfId="10" applyFont="1" applyFill="1" applyBorder="1" applyAlignment="1">
      <alignment vertical="top"/>
    </xf>
    <xf numFmtId="174" fontId="0" fillId="5" borderId="25" xfId="0" applyNumberFormat="1" applyFill="1" applyBorder="1" applyAlignment="1">
      <alignment horizontal="left"/>
    </xf>
    <xf numFmtId="174" fontId="0" fillId="5" borderId="25" xfId="0" applyNumberFormat="1" applyFill="1" applyBorder="1" applyAlignment="1">
      <alignment horizontal="left" vertical="top"/>
    </xf>
    <xf numFmtId="0" fontId="76" fillId="2" borderId="25" xfId="19" applyFont="1" applyFill="1" applyBorder="1" applyAlignment="1">
      <alignment vertical="top" wrapText="1"/>
    </xf>
    <xf numFmtId="0" fontId="76" fillId="2" borderId="35" xfId="19" applyFont="1" applyFill="1" applyBorder="1" applyAlignment="1">
      <alignment vertical="top" wrapText="1"/>
    </xf>
    <xf numFmtId="174" fontId="0" fillId="5" borderId="25" xfId="0" applyNumberFormat="1" applyFill="1" applyBorder="1" applyAlignment="1">
      <alignment vertical="center"/>
    </xf>
    <xf numFmtId="9" fontId="27" fillId="2" borderId="29" xfId="0" applyNumberFormat="1" applyFont="1" applyFill="1" applyBorder="1" applyAlignment="1">
      <alignment horizontal="center" vertical="center" wrapText="1"/>
    </xf>
    <xf numFmtId="43" fontId="27" fillId="2" borderId="29" xfId="18" applyFont="1" applyFill="1" applyBorder="1" applyAlignment="1">
      <alignment horizontal="center" vertical="center" wrapText="1"/>
    </xf>
    <xf numFmtId="174" fontId="17" fillId="5" borderId="25" xfId="0" applyNumberFormat="1" applyFont="1" applyFill="1" applyBorder="1" applyAlignment="1">
      <alignment horizontal="center" vertical="center"/>
    </xf>
    <xf numFmtId="174" fontId="17" fillId="5" borderId="25" xfId="0" applyNumberFormat="1" applyFont="1" applyFill="1" applyBorder="1" applyAlignment="1">
      <alignment vertical="center"/>
    </xf>
    <xf numFmtId="0" fontId="77" fillId="22" borderId="25" xfId="0" applyFont="1" applyFill="1" applyBorder="1" applyAlignment="1" applyProtection="1">
      <alignment horizontal="center" vertical="center" wrapText="1"/>
      <protection locked="0"/>
    </xf>
    <xf numFmtId="0" fontId="78" fillId="22" borderId="25" xfId="0" applyFont="1" applyFill="1" applyBorder="1" applyAlignment="1" applyProtection="1">
      <alignment horizontal="center" vertical="center" wrapText="1"/>
      <protection locked="0"/>
    </xf>
    <xf numFmtId="174" fontId="17" fillId="2" borderId="16" xfId="0" applyNumberFormat="1" applyFont="1" applyFill="1" applyBorder="1" applyAlignment="1">
      <alignment horizontal="center" vertical="center"/>
    </xf>
    <xf numFmtId="174" fontId="17" fillId="2" borderId="17" xfId="0" applyNumberFormat="1" applyFont="1" applyFill="1" applyBorder="1" applyAlignment="1">
      <alignment vertical="center"/>
    </xf>
    <xf numFmtId="43" fontId="17" fillId="5" borderId="25" xfId="18" applyFont="1" applyFill="1" applyBorder="1" applyAlignment="1">
      <alignment horizontal="center" vertical="center"/>
    </xf>
    <xf numFmtId="174" fontId="17" fillId="5" borderId="16" xfId="0" applyNumberFormat="1" applyFont="1" applyFill="1" applyBorder="1" applyAlignment="1">
      <alignment horizontal="center" vertical="center"/>
    </xf>
    <xf numFmtId="174" fontId="17" fillId="5" borderId="17" xfId="0" applyNumberFormat="1" applyFont="1" applyFill="1" applyBorder="1" applyAlignment="1">
      <alignment vertical="center"/>
    </xf>
    <xf numFmtId="43" fontId="27" fillId="2" borderId="25" xfId="18" applyFont="1" applyFill="1" applyBorder="1" applyAlignment="1">
      <alignment horizontal="center" vertical="center"/>
    </xf>
    <xf numFmtId="174" fontId="27" fillId="2" borderId="25" xfId="18" applyNumberFormat="1" applyFont="1" applyFill="1" applyBorder="1" applyAlignment="1">
      <alignment horizontal="center" vertical="center"/>
    </xf>
    <xf numFmtId="0" fontId="0" fillId="2" borderId="25" xfId="0" applyNumberFormat="1" applyFill="1" applyBorder="1" applyAlignment="1">
      <alignment horizontal="center" vertical="center"/>
    </xf>
    <xf numFmtId="175" fontId="0" fillId="2" borderId="25" xfId="0" applyNumberFormat="1" applyFill="1" applyBorder="1" applyAlignment="1">
      <alignment horizontal="center" vertical="center"/>
    </xf>
    <xf numFmtId="0" fontId="0" fillId="2" borderId="25" xfId="0" applyFont="1" applyFill="1" applyBorder="1" applyAlignment="1">
      <alignment horizontal="left" vertical="top" wrapText="1"/>
    </xf>
    <xf numFmtId="0" fontId="27" fillId="2" borderId="27" xfId="0" applyFont="1" applyFill="1" applyBorder="1" applyAlignment="1">
      <alignment horizontal="left" vertical="top" wrapText="1"/>
    </xf>
    <xf numFmtId="0" fontId="68" fillId="2" borderId="25" xfId="0" applyFont="1" applyFill="1" applyBorder="1" applyAlignment="1">
      <alignment horizontal="center" vertical="center" wrapText="1"/>
    </xf>
    <xf numFmtId="0" fontId="68" fillId="2" borderId="27" xfId="0" applyFont="1" applyFill="1" applyBorder="1" applyAlignment="1">
      <alignment horizontal="center" vertical="center" wrapText="1"/>
    </xf>
    <xf numFmtId="2" fontId="24" fillId="2" borderId="29" xfId="19" applyNumberFormat="1" applyFont="1" applyFill="1" applyBorder="1" applyAlignment="1">
      <alignment horizontal="center" vertical="center" wrapText="1"/>
    </xf>
    <xf numFmtId="0" fontId="32" fillId="26" borderId="25" xfId="0" applyFont="1" applyFill="1" applyBorder="1" applyAlignment="1">
      <alignment vertical="top" wrapText="1"/>
    </xf>
    <xf numFmtId="9" fontId="78" fillId="22" borderId="25" xfId="0" applyNumberFormat="1" applyFont="1" applyFill="1" applyBorder="1" applyAlignment="1" applyProtection="1">
      <alignment horizontal="center" vertical="center" wrapText="1"/>
      <protection locked="0"/>
    </xf>
    <xf numFmtId="174" fontId="78" fillId="22" borderId="25" xfId="0" applyNumberFormat="1" applyFont="1" applyFill="1" applyBorder="1" applyAlignment="1" applyProtection="1">
      <alignment horizontal="center" vertical="center" wrapText="1"/>
      <protection locked="0"/>
    </xf>
    <xf numFmtId="0" fontId="32" fillId="2" borderId="25" xfId="0" applyFont="1" applyFill="1" applyBorder="1" applyAlignment="1">
      <alignment horizontal="left" vertical="center" wrapText="1"/>
    </xf>
    <xf numFmtId="0" fontId="32" fillId="2" borderId="35" xfId="0" applyFont="1" applyFill="1" applyBorder="1" applyAlignment="1">
      <alignment horizontal="center" vertical="center" wrapText="1"/>
    </xf>
    <xf numFmtId="174" fontId="0" fillId="5" borderId="25" xfId="0" applyNumberFormat="1" applyFill="1" applyBorder="1" applyAlignment="1">
      <alignment horizontal="right"/>
    </xf>
    <xf numFmtId="174" fontId="17" fillId="5" borderId="13" xfId="0" applyNumberFormat="1" applyFont="1" applyFill="1" applyBorder="1" applyAlignment="1">
      <alignment horizontal="center" vertical="center"/>
    </xf>
    <xf numFmtId="174" fontId="17" fillId="5" borderId="14" xfId="0" applyNumberFormat="1" applyFont="1" applyFill="1" applyBorder="1" applyAlignment="1">
      <alignment vertical="center"/>
    </xf>
    <xf numFmtId="174" fontId="4" fillId="5" borderId="12" xfId="0" applyNumberFormat="1" applyFont="1" applyFill="1" applyBorder="1" applyAlignment="1">
      <alignment vertical="center"/>
    </xf>
    <xf numFmtId="174" fontId="4" fillId="5" borderId="15" xfId="0" applyNumberFormat="1" applyFont="1" applyFill="1" applyBorder="1" applyAlignment="1">
      <alignment vertical="center"/>
    </xf>
    <xf numFmtId="0" fontId="92" fillId="5" borderId="25" xfId="0" applyFont="1" applyFill="1" applyBorder="1" applyAlignment="1">
      <alignment horizontal="center" wrapText="1"/>
    </xf>
    <xf numFmtId="174" fontId="0" fillId="5" borderId="25" xfId="0" applyNumberFormat="1" applyFill="1" applyBorder="1" applyAlignment="1">
      <alignment wrapText="1"/>
    </xf>
    <xf numFmtId="174" fontId="0" fillId="5" borderId="25" xfId="0" applyNumberFormat="1" applyFill="1" applyBorder="1" applyAlignment="1">
      <alignment horizontal="center"/>
    </xf>
    <xf numFmtId="174" fontId="0" fillId="5" borderId="25" xfId="0" applyNumberFormat="1" applyFont="1" applyFill="1" applyBorder="1"/>
    <xf numFmtId="174" fontId="0" fillId="5" borderId="25" xfId="0" applyNumberFormat="1" applyFont="1" applyFill="1" applyBorder="1" applyAlignment="1">
      <alignment vertical="top"/>
    </xf>
    <xf numFmtId="174" fontId="17" fillId="5" borderId="10" xfId="0" applyNumberFormat="1" applyFont="1" applyFill="1" applyBorder="1" applyAlignment="1">
      <alignment vertical="center"/>
    </xf>
    <xf numFmtId="174" fontId="17" fillId="5" borderId="15" xfId="0" applyNumberFormat="1" applyFont="1" applyFill="1" applyBorder="1" applyAlignment="1">
      <alignment vertical="center"/>
    </xf>
    <xf numFmtId="174" fontId="17" fillId="5" borderId="18" xfId="0" applyNumberFormat="1" applyFont="1" applyFill="1" applyBorder="1" applyAlignment="1">
      <alignment vertical="center"/>
    </xf>
    <xf numFmtId="174" fontId="17" fillId="5" borderId="35" xfId="0" applyNumberFormat="1" applyFont="1" applyFill="1" applyBorder="1" applyAlignment="1">
      <alignment vertical="center"/>
    </xf>
    <xf numFmtId="174" fontId="17" fillId="5" borderId="19" xfId="0" applyNumberFormat="1" applyFont="1" applyFill="1" applyBorder="1" applyAlignment="1">
      <alignment vertical="center"/>
    </xf>
    <xf numFmtId="174" fontId="17" fillId="5" borderId="11" xfId="0" applyNumberFormat="1" applyFont="1" applyFill="1" applyBorder="1" applyAlignment="1">
      <alignment vertical="center"/>
    </xf>
    <xf numFmtId="9" fontId="93" fillId="2" borderId="29" xfId="19" applyNumberFormat="1" applyFont="1" applyFill="1" applyBorder="1" applyAlignment="1">
      <alignment horizontal="center" vertical="center"/>
    </xf>
    <xf numFmtId="2" fontId="68" fillId="23" borderId="25" xfId="0" applyNumberFormat="1" applyFont="1" applyFill="1" applyBorder="1" applyAlignment="1">
      <alignment horizontal="center" vertical="center" wrapText="1"/>
    </xf>
    <xf numFmtId="0" fontId="27" fillId="23" borderId="25" xfId="0" applyFont="1" applyFill="1" applyBorder="1" applyAlignment="1">
      <alignment horizontal="left" vertical="top" wrapText="1"/>
    </xf>
    <xf numFmtId="9" fontId="27" fillId="23" borderId="25" xfId="0" applyNumberFormat="1" applyFont="1" applyFill="1" applyBorder="1" applyAlignment="1">
      <alignment horizontal="center" vertical="center" wrapText="1"/>
    </xf>
    <xf numFmtId="174" fontId="32" fillId="23" borderId="25" xfId="18" applyNumberFormat="1" applyFont="1" applyFill="1" applyBorder="1" applyAlignment="1">
      <alignment horizontal="center" vertical="center" wrapText="1"/>
    </xf>
    <xf numFmtId="174" fontId="27" fillId="23" borderId="25" xfId="18" applyNumberFormat="1" applyFont="1" applyFill="1" applyBorder="1" applyAlignment="1">
      <alignment horizontal="center" vertical="center" wrapText="1"/>
    </xf>
    <xf numFmtId="43" fontId="27" fillId="23" borderId="25" xfId="18" applyFont="1" applyFill="1" applyBorder="1" applyAlignment="1">
      <alignment horizontal="center" vertical="center" wrapText="1"/>
    </xf>
    <xf numFmtId="9" fontId="27" fillId="23" borderId="25" xfId="17" applyFont="1" applyFill="1" applyBorder="1" applyAlignment="1">
      <alignment horizontal="center" vertical="center" wrapText="1"/>
    </xf>
    <xf numFmtId="174" fontId="27" fillId="23" borderId="25" xfId="21" applyNumberFormat="1"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56" fillId="0" borderId="47" xfId="0" applyFont="1" applyBorder="1" applyAlignment="1">
      <alignment horizontal="center" vertical="center"/>
    </xf>
    <xf numFmtId="0" fontId="56" fillId="0" borderId="0" xfId="0" applyFont="1" applyFill="1" applyBorder="1" applyAlignment="1">
      <alignment horizontal="center" vertical="center"/>
    </xf>
    <xf numFmtId="0" fontId="56" fillId="0" borderId="47"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4" fillId="11" borderId="47"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17" fillId="5" borderId="25" xfId="0" applyFont="1" applyFill="1" applyBorder="1" applyAlignment="1">
      <alignment horizontal="center" vertical="center"/>
    </xf>
    <xf numFmtId="0" fontId="67" fillId="18" borderId="29" xfId="0" applyFont="1" applyFill="1" applyBorder="1" applyAlignment="1" applyProtection="1">
      <alignment horizontal="center" vertical="center" wrapText="1"/>
      <protection locked="0"/>
    </xf>
    <xf numFmtId="0" fontId="67" fillId="18" borderId="27" xfId="0" applyFont="1" applyFill="1" applyBorder="1" applyAlignment="1" applyProtection="1">
      <alignment horizontal="center" vertical="center" wrapText="1"/>
      <protection locked="0"/>
    </xf>
    <xf numFmtId="0" fontId="67" fillId="18" borderId="26" xfId="0" applyFont="1" applyFill="1" applyBorder="1" applyAlignment="1" applyProtection="1">
      <alignment horizontal="center" vertical="center" wrapText="1"/>
      <protection locked="0"/>
    </xf>
    <xf numFmtId="0" fontId="66" fillId="17" borderId="29" xfId="0" applyFont="1" applyFill="1" applyBorder="1" applyAlignment="1">
      <alignment horizontal="center" vertical="center" wrapText="1"/>
    </xf>
    <xf numFmtId="0" fontId="66" fillId="17" borderId="27" xfId="0" applyFont="1" applyFill="1" applyBorder="1" applyAlignment="1">
      <alignment horizontal="center" vertical="center" wrapText="1"/>
    </xf>
    <xf numFmtId="0" fontId="66" fillId="17" borderId="26" xfId="0" applyFont="1" applyFill="1" applyBorder="1" applyAlignment="1">
      <alignment horizontal="center" vertical="center" wrapText="1"/>
    </xf>
    <xf numFmtId="0" fontId="59" fillId="18" borderId="29" xfId="0" applyFont="1" applyFill="1" applyBorder="1" applyAlignment="1" applyProtection="1">
      <alignment horizontal="center" vertical="center" wrapText="1"/>
      <protection locked="0"/>
    </xf>
    <xf numFmtId="0" fontId="59" fillId="18" borderId="27" xfId="0" applyFont="1" applyFill="1" applyBorder="1" applyAlignment="1" applyProtection="1">
      <alignment horizontal="center" vertical="center" wrapText="1"/>
      <protection locked="0"/>
    </xf>
    <xf numFmtId="0" fontId="59" fillId="18" borderId="26" xfId="0" applyFont="1" applyFill="1" applyBorder="1" applyAlignment="1" applyProtection="1">
      <alignment horizontal="center" vertical="center" wrapText="1"/>
      <protection locked="0"/>
    </xf>
    <xf numFmtId="0" fontId="66" fillId="17" borderId="36" xfId="0" applyFont="1" applyFill="1" applyBorder="1" applyAlignment="1">
      <alignment horizontal="center" vertical="center" wrapText="1"/>
    </xf>
    <xf numFmtId="0" fontId="66" fillId="17" borderId="35" xfId="0" applyFont="1" applyFill="1" applyBorder="1" applyAlignment="1">
      <alignment horizontal="center" vertical="center" wrapText="1"/>
    </xf>
    <xf numFmtId="0" fontId="66" fillId="18" borderId="28" xfId="0" applyFont="1" applyFill="1" applyBorder="1" applyAlignment="1" applyProtection="1">
      <alignment horizontal="center" vertical="center" wrapText="1"/>
      <protection locked="0"/>
    </xf>
    <xf numFmtId="0" fontId="66" fillId="18" borderId="30" xfId="0" applyFont="1" applyFill="1" applyBorder="1" applyAlignment="1" applyProtection="1">
      <alignment horizontal="center" vertical="center" wrapText="1"/>
      <protection locked="0"/>
    </xf>
    <xf numFmtId="0" fontId="66" fillId="18" borderId="41" xfId="0" applyFont="1" applyFill="1" applyBorder="1" applyAlignment="1" applyProtection="1">
      <alignment horizontal="center" vertical="center" wrapText="1"/>
      <protection locked="0"/>
    </xf>
    <xf numFmtId="0" fontId="66" fillId="18" borderId="42" xfId="0" applyFont="1" applyFill="1" applyBorder="1" applyAlignment="1" applyProtection="1">
      <alignment horizontal="center" vertical="center" wrapText="1"/>
      <protection locked="0"/>
    </xf>
    <xf numFmtId="0" fontId="66" fillId="17" borderId="16" xfId="0" applyFont="1" applyFill="1" applyBorder="1" applyAlignment="1">
      <alignment horizontal="center" vertical="center" wrapText="1"/>
    </xf>
    <xf numFmtId="0" fontId="24" fillId="0" borderId="29" xfId="16" applyFont="1" applyBorder="1" applyAlignment="1">
      <alignment horizontal="center" vertical="center" wrapText="1"/>
    </xf>
    <xf numFmtId="0" fontId="24" fillId="0" borderId="27" xfId="16" applyFont="1" applyBorder="1" applyAlignment="1">
      <alignment horizontal="center" vertical="center" wrapText="1"/>
    </xf>
    <xf numFmtId="0" fontId="24" fillId="0" borderId="26" xfId="16" applyFont="1" applyBorder="1" applyAlignment="1">
      <alignment horizontal="center" vertical="center" wrapText="1"/>
    </xf>
    <xf numFmtId="0" fontId="22" fillId="0" borderId="29"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0" xfId="16" applyFont="1" applyBorder="1" applyAlignment="1">
      <alignment horizontal="center" vertical="center" wrapText="1"/>
    </xf>
    <xf numFmtId="0" fontId="24" fillId="0" borderId="43" xfId="16" applyFont="1" applyBorder="1" applyAlignment="1">
      <alignment horizontal="center" vertical="center" wrapText="1"/>
    </xf>
    <xf numFmtId="0" fontId="30" fillId="0" borderId="29" xfId="19" applyFont="1" applyBorder="1" applyAlignment="1">
      <alignment horizontal="center" vertical="center" wrapText="1"/>
    </xf>
    <xf numFmtId="0" fontId="30" fillId="0" borderId="27" xfId="19" applyFont="1" applyBorder="1" applyAlignment="1">
      <alignment horizontal="center" vertical="center" wrapText="1"/>
    </xf>
    <xf numFmtId="0" fontId="30" fillId="0" borderId="28" xfId="19" applyFont="1" applyBorder="1" applyAlignment="1">
      <alignment horizontal="center" vertical="center" wrapText="1"/>
    </xf>
    <xf numFmtId="0" fontId="30" fillId="0" borderId="57" xfId="19" applyFont="1" applyBorder="1" applyAlignment="1">
      <alignment horizontal="center" vertical="center" wrapText="1"/>
    </xf>
    <xf numFmtId="0" fontId="30" fillId="0" borderId="36" xfId="19" applyFont="1" applyBorder="1" applyAlignment="1">
      <alignment horizontal="center" vertical="center" wrapText="1"/>
    </xf>
    <xf numFmtId="0" fontId="30" fillId="0" borderId="41" xfId="19" applyFont="1" applyBorder="1" applyAlignment="1">
      <alignment horizontal="center" vertical="center" wrapText="1"/>
    </xf>
    <xf numFmtId="0" fontId="28" fillId="0" borderId="29" xfId="19" applyFont="1" applyBorder="1" applyAlignment="1">
      <alignment vertical="top" wrapText="1"/>
    </xf>
    <xf numFmtId="0" fontId="28" fillId="0" borderId="27" xfId="19" applyFont="1" applyBorder="1" applyAlignment="1">
      <alignment vertical="top" wrapText="1"/>
    </xf>
    <xf numFmtId="0" fontId="28" fillId="0" borderId="26" xfId="19" applyFont="1" applyBorder="1" applyAlignment="1">
      <alignment vertical="top" wrapText="1"/>
    </xf>
    <xf numFmtId="0" fontId="24" fillId="0" borderId="29"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24" fillId="0" borderId="25" xfId="19" applyFont="1" applyBorder="1" applyAlignment="1">
      <alignment horizontal="center" vertical="center" wrapText="1"/>
    </xf>
    <xf numFmtId="0" fontId="33" fillId="0" borderId="29" xfId="19" applyFont="1" applyBorder="1" applyAlignment="1">
      <alignment horizontal="center" vertical="center" wrapText="1"/>
    </xf>
    <xf numFmtId="0" fontId="33" fillId="0" borderId="27" xfId="19" applyFont="1" applyBorder="1" applyAlignment="1">
      <alignment horizontal="center" vertical="center" wrapText="1"/>
    </xf>
    <xf numFmtId="0" fontId="33" fillId="0" borderId="26" xfId="19" applyFont="1" applyBorder="1" applyAlignment="1">
      <alignment horizontal="center" vertical="center" wrapText="1"/>
    </xf>
    <xf numFmtId="0" fontId="33" fillId="0" borderId="29" xfId="19" applyFont="1" applyBorder="1" applyAlignment="1">
      <alignment horizontal="left" vertical="center" wrapText="1"/>
    </xf>
    <xf numFmtId="0" fontId="33" fillId="0" borderId="27" xfId="19" applyFont="1" applyBorder="1" applyAlignment="1">
      <alignment horizontal="left" vertical="center" wrapText="1"/>
    </xf>
    <xf numFmtId="0" fontId="33" fillId="0" borderId="26" xfId="19" applyFont="1" applyBorder="1" applyAlignment="1">
      <alignment horizontal="left" vertical="center" wrapText="1"/>
    </xf>
    <xf numFmtId="0" fontId="33" fillId="2" borderId="29" xfId="19" applyFont="1" applyFill="1" applyBorder="1" applyAlignment="1">
      <alignment horizontal="center" vertical="center" wrapText="1"/>
    </xf>
    <xf numFmtId="0" fontId="33" fillId="2" borderId="26" xfId="19" applyFont="1" applyFill="1" applyBorder="1" applyAlignment="1">
      <alignment horizontal="center" vertical="center" wrapText="1"/>
    </xf>
    <xf numFmtId="0" fontId="33" fillId="2" borderId="27" xfId="19" applyFont="1" applyFill="1" applyBorder="1" applyAlignment="1">
      <alignment horizontal="center" vertical="center" wrapText="1"/>
    </xf>
    <xf numFmtId="0" fontId="61" fillId="0" borderId="29" xfId="19" applyFont="1" applyFill="1" applyBorder="1" applyAlignment="1">
      <alignment horizontal="center" vertical="center" wrapText="1"/>
    </xf>
    <xf numFmtId="0" fontId="61" fillId="0" borderId="27" xfId="19" applyFont="1" applyFill="1" applyBorder="1" applyAlignment="1">
      <alignment horizontal="center" vertical="center" wrapText="1"/>
    </xf>
    <xf numFmtId="0" fontId="62" fillId="0" borderId="25" xfId="0" applyFont="1" applyBorder="1" applyAlignment="1">
      <alignment horizontal="center" vertical="center" wrapText="1"/>
    </xf>
    <xf numFmtId="0" fontId="62" fillId="0" borderId="29" xfId="0" applyFont="1" applyBorder="1" applyAlignment="1">
      <alignment horizontal="center" vertical="center" wrapText="1"/>
    </xf>
    <xf numFmtId="0" fontId="62" fillId="0" borderId="27" xfId="0" applyFont="1" applyBorder="1" applyAlignment="1">
      <alignment horizontal="center" vertical="center" wrapText="1"/>
    </xf>
    <xf numFmtId="0" fontId="62" fillId="0" borderId="26" xfId="0" applyFont="1" applyBorder="1" applyAlignment="1">
      <alignment horizontal="center" vertical="center" wrapText="1"/>
    </xf>
    <xf numFmtId="0" fontId="28" fillId="0" borderId="29" xfId="19" applyFont="1" applyBorder="1" applyAlignment="1">
      <alignment horizontal="center" vertical="center" wrapText="1"/>
    </xf>
    <xf numFmtId="0" fontId="28" fillId="0" borderId="27" xfId="19" applyFont="1" applyBorder="1" applyAlignment="1">
      <alignment horizontal="center" vertical="center" wrapText="1"/>
    </xf>
    <xf numFmtId="0" fontId="28" fillId="0" borderId="26" xfId="19" applyFont="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10" borderId="36"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5" xfId="19" applyFont="1" applyFill="1" applyBorder="1" applyAlignment="1">
      <alignment horizontal="center" vertical="center" wrapText="1"/>
    </xf>
    <xf numFmtId="0" fontId="28" fillId="2" borderId="29" xfId="19" applyFont="1" applyFill="1" applyBorder="1" applyAlignment="1">
      <alignment horizontal="center" vertical="top" wrapText="1"/>
    </xf>
    <xf numFmtId="0" fontId="28" fillId="2" borderId="27" xfId="19" applyFont="1" applyFill="1" applyBorder="1" applyAlignment="1">
      <alignment horizontal="center" vertical="top" wrapText="1"/>
    </xf>
    <xf numFmtId="0" fontId="28" fillId="2" borderId="26" xfId="19" applyFont="1" applyFill="1" applyBorder="1" applyAlignment="1">
      <alignment horizontal="center" vertical="top" wrapText="1"/>
    </xf>
    <xf numFmtId="0" fontId="28" fillId="0" borderId="25" xfId="19" applyFont="1" applyBorder="1" applyAlignment="1">
      <alignment horizontal="left" vertical="top" wrapText="1"/>
    </xf>
    <xf numFmtId="0" fontId="27" fillId="2" borderId="29" xfId="0" applyFont="1" applyFill="1" applyBorder="1" applyAlignment="1">
      <alignment horizontal="center" vertical="center" wrapText="1"/>
    </xf>
    <xf numFmtId="0" fontId="27" fillId="2" borderId="27" xfId="0" applyFont="1" applyFill="1" applyBorder="1" applyAlignment="1">
      <alignment horizontal="center" vertical="center" wrapText="1"/>
    </xf>
    <xf numFmtId="0" fontId="27" fillId="2" borderId="26" xfId="0" applyFont="1" applyFill="1" applyBorder="1" applyAlignment="1">
      <alignment horizontal="center" vertical="center" wrapText="1"/>
    </xf>
    <xf numFmtId="0" fontId="35" fillId="0" borderId="25"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6" xfId="0" applyFont="1" applyBorder="1" applyAlignment="1">
      <alignment horizontal="center" vertical="center" wrapText="1"/>
    </xf>
    <xf numFmtId="0" fontId="35" fillId="0" borderId="29"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26" xfId="0" applyFont="1" applyBorder="1" applyAlignment="1">
      <alignment horizontal="center" vertical="center" wrapText="1"/>
    </xf>
    <xf numFmtId="0" fontId="24" fillId="0" borderId="29"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8" fillId="0" borderId="29" xfId="19" applyFont="1" applyFill="1" applyBorder="1" applyAlignment="1">
      <alignment horizontal="center" vertical="top" wrapText="1"/>
    </xf>
    <xf numFmtId="0" fontId="28" fillId="0" borderId="27" xfId="19" applyFont="1" applyFill="1" applyBorder="1" applyAlignment="1">
      <alignment horizontal="center" vertical="top" wrapText="1"/>
    </xf>
    <xf numFmtId="0" fontId="28" fillId="0" borderId="26" xfId="19" applyFont="1" applyFill="1" applyBorder="1" applyAlignment="1">
      <alignment horizontal="center" vertical="top" wrapText="1"/>
    </xf>
    <xf numFmtId="0" fontId="76" fillId="0" borderId="25" xfId="19" applyFont="1" applyFill="1" applyBorder="1" applyAlignment="1">
      <alignment horizontal="center" vertical="center" wrapText="1"/>
    </xf>
    <xf numFmtId="0" fontId="28" fillId="0" borderId="29" xfId="19" applyFont="1" applyFill="1" applyBorder="1" applyAlignment="1">
      <alignment horizontal="center" vertical="center" wrapText="1"/>
    </xf>
    <xf numFmtId="0" fontId="28" fillId="0" borderId="26" xfId="19" applyFont="1" applyFill="1" applyBorder="1" applyAlignment="1">
      <alignment horizontal="center" vertical="center" wrapText="1"/>
    </xf>
    <xf numFmtId="0" fontId="32" fillId="0" borderId="29" xfId="0" applyFont="1" applyFill="1" applyBorder="1" applyAlignment="1">
      <alignment horizontal="center" vertical="top" wrapText="1"/>
    </xf>
    <xf numFmtId="0" fontId="32" fillId="0" borderId="27" xfId="0" applyFont="1" applyFill="1" applyBorder="1" applyAlignment="1">
      <alignment horizontal="center" vertical="top" wrapText="1"/>
    </xf>
    <xf numFmtId="0" fontId="32" fillId="0" borderId="26" xfId="0" applyFont="1" applyFill="1" applyBorder="1" applyAlignment="1">
      <alignment horizontal="center" vertical="top" wrapText="1"/>
    </xf>
    <xf numFmtId="0" fontId="28" fillId="0" borderId="29" xfId="19" applyFont="1" applyFill="1" applyBorder="1" applyAlignment="1">
      <alignment horizontal="left" vertical="top" wrapText="1"/>
    </xf>
    <xf numFmtId="0" fontId="28" fillId="0" borderId="26" xfId="19" applyFont="1" applyFill="1" applyBorder="1" applyAlignment="1">
      <alignment horizontal="left" vertical="top" wrapText="1"/>
    </xf>
    <xf numFmtId="0" fontId="24" fillId="0" borderId="25" xfId="19" applyFont="1" applyFill="1" applyBorder="1" applyAlignment="1">
      <alignment horizontal="center" vertical="center" wrapText="1"/>
    </xf>
    <xf numFmtId="0" fontId="27" fillId="0" borderId="29"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26" xfId="0" applyFont="1" applyFill="1" applyBorder="1" applyAlignment="1">
      <alignment horizontal="center" vertical="center" wrapText="1"/>
    </xf>
    <xf numFmtId="0" fontId="54" fillId="0" borderId="0" xfId="19" applyFont="1" applyAlignment="1">
      <alignment horizontal="left" vertical="center" wrapText="1"/>
    </xf>
    <xf numFmtId="0" fontId="22" fillId="8" borderId="13" xfId="19" applyFont="1" applyFill="1" applyBorder="1" applyAlignment="1">
      <alignment horizontal="left" vertical="top" wrapText="1"/>
    </xf>
    <xf numFmtId="0" fontId="27" fillId="0" borderId="25" xfId="0" applyFont="1" applyFill="1" applyBorder="1" applyAlignment="1">
      <alignment horizontal="center" vertical="center" wrapText="1"/>
    </xf>
    <xf numFmtId="0" fontId="24" fillId="0" borderId="30" xfId="19" applyFont="1" applyBorder="1" applyAlignment="1">
      <alignment horizontal="center" vertical="center" wrapText="1"/>
    </xf>
    <xf numFmtId="0" fontId="24" fillId="0" borderId="43" xfId="19" applyFont="1" applyBorder="1" applyAlignment="1">
      <alignment horizontal="center" vertical="center" wrapText="1"/>
    </xf>
    <xf numFmtId="0" fontId="24" fillId="0" borderId="42" xfId="19" applyFont="1" applyBorder="1" applyAlignment="1">
      <alignment horizontal="center" vertical="center" wrapText="1"/>
    </xf>
    <xf numFmtId="0" fontId="27" fillId="0" borderId="29" xfId="0" applyFont="1" applyBorder="1" applyAlignment="1">
      <alignment vertical="center" wrapText="1"/>
    </xf>
    <xf numFmtId="0" fontId="27" fillId="0" borderId="26" xfId="0" applyFont="1" applyBorder="1" applyAlignment="1">
      <alignment vertical="center" wrapText="1"/>
    </xf>
    <xf numFmtId="0" fontId="0" fillId="0" borderId="29"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25" xfId="0" applyFont="1" applyBorder="1" applyAlignment="1">
      <alignment horizontal="center" vertical="center" wrapText="1"/>
    </xf>
    <xf numFmtId="0" fontId="30" fillId="0" borderId="29" xfId="19" applyFont="1" applyFill="1" applyBorder="1" applyAlignment="1">
      <alignment horizontal="left" vertical="top" wrapText="1"/>
    </xf>
    <xf numFmtId="0" fontId="30" fillId="0" borderId="26" xfId="19" applyFont="1" applyFill="1" applyBorder="1" applyAlignment="1">
      <alignment horizontal="left" vertical="top" wrapText="1"/>
    </xf>
    <xf numFmtId="0" fontId="22" fillId="9" borderId="13" xfId="16" applyFont="1" applyFill="1" applyBorder="1" applyAlignment="1" applyProtection="1">
      <alignment horizontal="left" vertical="top" wrapText="1"/>
      <protection locked="0"/>
    </xf>
    <xf numFmtId="0" fontId="22" fillId="0" borderId="29" xfId="16" applyFont="1" applyBorder="1" applyAlignment="1">
      <alignment horizontal="center" vertical="center" wrapText="1"/>
    </xf>
    <xf numFmtId="0" fontId="22" fillId="0" borderId="27" xfId="16" applyFont="1" applyBorder="1" applyAlignment="1">
      <alignment horizontal="center" vertical="center" wrapText="1"/>
    </xf>
    <xf numFmtId="0" fontId="0" fillId="0" borderId="29" xfId="0" applyFont="1" applyBorder="1" applyAlignment="1">
      <alignment horizontal="left" vertical="top" wrapText="1"/>
    </xf>
    <xf numFmtId="0" fontId="0" fillId="0" borderId="27" xfId="0" applyFont="1" applyBorder="1" applyAlignment="1">
      <alignment horizontal="left" vertical="top" wrapText="1"/>
    </xf>
    <xf numFmtId="0" fontId="0" fillId="0" borderId="26" xfId="0" applyFont="1" applyBorder="1" applyAlignment="1">
      <alignment horizontal="left" vertical="top" wrapText="1"/>
    </xf>
    <xf numFmtId="0" fontId="60" fillId="0" borderId="25" xfId="19" applyFont="1" applyBorder="1" applyAlignment="1">
      <alignment horizontal="center" vertical="center" wrapText="1"/>
    </xf>
    <xf numFmtId="0" fontId="24" fillId="10" borderId="36"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5"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58" fillId="0" borderId="25" xfId="19" applyFont="1" applyBorder="1" applyAlignment="1">
      <alignment horizontal="center" vertical="center" wrapText="1"/>
    </xf>
    <xf numFmtId="0" fontId="55"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24" fillId="0" borderId="25" xfId="16" applyFont="1" applyBorder="1" applyAlignment="1">
      <alignment horizontal="center" vertical="center" wrapText="1"/>
    </xf>
    <xf numFmtId="0" fontId="27" fillId="0" borderId="29" xfId="0" applyFont="1" applyBorder="1" applyAlignment="1">
      <alignment horizontal="left" vertical="top" wrapText="1"/>
    </xf>
    <xf numFmtId="0" fontId="27" fillId="0" borderId="27" xfId="0" applyFont="1" applyBorder="1" applyAlignment="1">
      <alignment horizontal="left" vertical="top" wrapText="1"/>
    </xf>
    <xf numFmtId="0" fontId="27" fillId="0" borderId="26" xfId="0" applyFont="1" applyBorder="1" applyAlignment="1">
      <alignment horizontal="left" vertical="top" wrapText="1"/>
    </xf>
    <xf numFmtId="0" fontId="55" fillId="0" borderId="0" xfId="16" applyFont="1" applyFill="1" applyBorder="1" applyAlignment="1">
      <alignment horizontal="center" vertical="top" wrapText="1"/>
    </xf>
    <xf numFmtId="0" fontId="27" fillId="0" borderId="29" xfId="0" applyFont="1" applyBorder="1" applyAlignment="1">
      <alignment horizontal="left" vertical="center" wrapText="1"/>
    </xf>
    <xf numFmtId="0" fontId="27" fillId="0" borderId="26" xfId="0" applyFont="1" applyBorder="1" applyAlignment="1">
      <alignment horizontal="left" vertical="center" wrapText="1"/>
    </xf>
    <xf numFmtId="0" fontId="66" fillId="18" borderId="29" xfId="0" applyFont="1" applyFill="1" applyBorder="1" applyAlignment="1" applyProtection="1">
      <alignment horizontal="center" vertical="center" wrapText="1"/>
      <protection locked="0"/>
    </xf>
    <xf numFmtId="0" fontId="66" fillId="18" borderId="27" xfId="0" applyFont="1" applyFill="1" applyBorder="1" applyAlignment="1" applyProtection="1">
      <alignment horizontal="center" vertical="center" wrapText="1"/>
      <protection locked="0"/>
    </xf>
    <xf numFmtId="0" fontId="66" fillId="18" borderId="26" xfId="0" applyFont="1" applyFill="1" applyBorder="1" applyAlignment="1" applyProtection="1">
      <alignment horizontal="center" vertical="center" wrapText="1"/>
      <protection locked="0"/>
    </xf>
    <xf numFmtId="0" fontId="24" fillId="22" borderId="29" xfId="0" applyFont="1" applyFill="1" applyBorder="1" applyAlignment="1" applyProtection="1">
      <alignment horizontal="center" vertical="center" wrapText="1"/>
      <protection locked="0"/>
    </xf>
    <xf numFmtId="0" fontId="24" fillId="22" borderId="26" xfId="0" applyFont="1" applyFill="1" applyBorder="1" applyAlignment="1" applyProtection="1">
      <alignment horizontal="center" vertical="center" wrapText="1"/>
      <protection locked="0"/>
    </xf>
    <xf numFmtId="0" fontId="24" fillId="0" borderId="42" xfId="16" applyFont="1" applyBorder="1" applyAlignment="1">
      <alignment horizontal="center" vertical="center" wrapText="1"/>
    </xf>
    <xf numFmtId="0" fontId="68" fillId="0" borderId="29" xfId="0" applyFont="1" applyBorder="1" applyAlignment="1">
      <alignment horizontal="center" vertical="center" wrapText="1"/>
    </xf>
    <xf numFmtId="0" fontId="68" fillId="0" borderId="27" xfId="0" applyFont="1" applyBorder="1" applyAlignment="1">
      <alignment horizontal="center" vertical="center" wrapText="1"/>
    </xf>
    <xf numFmtId="0" fontId="24" fillId="22" borderId="27" xfId="0" applyFont="1" applyFill="1" applyBorder="1" applyAlignment="1" applyProtection="1">
      <alignment horizontal="center" vertical="center" wrapText="1"/>
      <protection locked="0"/>
    </xf>
    <xf numFmtId="0" fontId="32" fillId="2" borderId="29" xfId="0" applyFont="1" applyFill="1" applyBorder="1" applyAlignment="1">
      <alignment horizontal="center" vertical="center" wrapText="1"/>
    </xf>
    <xf numFmtId="0" fontId="32" fillId="2" borderId="27" xfId="0" applyFont="1" applyFill="1" applyBorder="1" applyAlignment="1">
      <alignment horizontal="center" vertical="center" wrapText="1"/>
    </xf>
    <xf numFmtId="0" fontId="32" fillId="2" borderId="26" xfId="0" applyFont="1" applyFill="1" applyBorder="1" applyAlignment="1">
      <alignment horizontal="center" vertical="center" wrapText="1"/>
    </xf>
    <xf numFmtId="0" fontId="32" fillId="0" borderId="29"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6" xfId="0" applyFont="1" applyBorder="1" applyAlignment="1">
      <alignment horizontal="center" vertical="center" wrapText="1"/>
    </xf>
  </cellXfs>
  <cellStyles count="35">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illares 2 2" xfId="21"/>
    <cellStyle name="Millares 2 2 2" xfId="31"/>
    <cellStyle name="Millares 2 3" xfId="26"/>
    <cellStyle name="Millares 3" xfId="24"/>
    <cellStyle name="Millares 3 2" xfId="34"/>
    <cellStyle name="Millares 4" xfId="29"/>
    <cellStyle name="Moneda" xfId="10" builtinId="4"/>
    <cellStyle name="Moneda 2" xfId="13"/>
    <cellStyle name="Moneda 2 2" xfId="22"/>
    <cellStyle name="Moneda 2 2 2" xfId="32"/>
    <cellStyle name="Moneda 2 3" xfId="27"/>
    <cellStyle name="Moneda 3" xfId="14"/>
    <cellStyle name="Moneda 3 2" xfId="23"/>
    <cellStyle name="Moneda 3 2 2" xfId="33"/>
    <cellStyle name="Moneda 3 3" xfId="28"/>
    <cellStyle name="Moneda 4" xfId="20"/>
    <cellStyle name="Moneda 4 2" xfId="30"/>
    <cellStyle name="Moneda 5" xfId="25"/>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13">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
      <font>
        <color rgb="FFFFFFFF"/>
      </font>
      <fill>
        <patternFill>
          <bgColor rgb="FFFF0000"/>
        </patternFill>
      </fill>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NUL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1320640</xdr:colOff>
      <xdr:row>0</xdr:row>
      <xdr:rowOff>0</xdr:rowOff>
    </xdr:from>
    <xdr:to>
      <xdr:col>2</xdr:col>
      <xdr:colOff>3000374</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89859" y="0"/>
          <a:ext cx="1679734" cy="1128945"/>
        </a:xfrm>
        <a:prstGeom prst="rect">
          <a:avLst/>
        </a:prstGeom>
      </xdr:spPr>
    </xdr:pic>
    <xdr:clientData/>
  </xdr:twoCellAnchor>
  <xdr:twoCellAnchor editAs="oneCell">
    <xdr:from>
      <xdr:col>8</xdr:col>
      <xdr:colOff>2004060</xdr:colOff>
      <xdr:row>2</xdr:row>
      <xdr:rowOff>121920</xdr:rowOff>
    </xdr:from>
    <xdr:to>
      <xdr:col>10</xdr:col>
      <xdr:colOff>494063</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786769</xdr:colOff>
      <xdr:row>10</xdr:row>
      <xdr:rowOff>174693</xdr:rowOff>
    </xdr:to>
    <xdr:pic>
      <xdr:nvPicPr>
        <xdr:cNvPr id="5" name="4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1918339</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9</xdr:col>
      <xdr:colOff>3201783</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16662</xdr:colOff>
      <xdr:row>19</xdr:row>
      <xdr:rowOff>64491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L\Documents\QU&#205;MICA%20Y%20FARMACIA\PLANIFICACI&#211;N%20OPERATIVA%20FCQyF\Planificaci&#243;n%20Operativa%202017\POA%202017%20QUIMICA%20Y%20FARMACIA2%20(version%202)%20(ULTIM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ELL\Documents\QU&#205;MICA%20Y%20FARMACIA\PLANIFICACI&#211;N%20OPERATIVA%20FCQyF\Planificaci&#243;n%20Operativa%202016\Informes%20POA-2016%20Facultad%20de%20Ciencias%20Qu&#237;micas%20y%20Farmacia\CME%202016%20FINAL%2003-10-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Users\DELL\Documents\QU&#205;MICA%20Y%20FARMACIA\PLANIFICACI&#211;N%20OPERATIVA%20FCQyF\Planificaci&#243;n%20Operativa%202016\Informes%20POA-2016%20Facultad%20de%20Ciencias%20Qu&#237;micas%20y%20Farmacia\CME%202016%20FINAL%2027-11-15%20CORREGID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Users\Relaciones%20Publicas\Downloads\Insumos%20entregados%20por%20las%20dimensiones%20-%20copia\POA%202017%20Estudiantes%20y%20graduado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Users\DELL\Documents\QU&#205;MICA%20Y%20FARMACIA\PLANIFICACI&#211;N%20OPERATIVA%20FCQyF\Planificaci&#243;n%20Operativa%202016\Informes%20POA-2016%20Facultad%20de%20Ciencias%20Qu&#237;micas%20y%20Farmacia\CME%202016%20FINAL%2003-1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SEDI-Protocolo\Downloads\Para%20armar%20POA2017\POA%202017%20REFORMULADO%20GESTI&#211;N%20ACAD&#201;MIC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Users\LAB.%20INDUSTRIAL\Downloads\CME%202016%20FINAL%2003-1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11. Gestion Administrativa"/>
      <sheetName val="8. Cultura de Inno. Insti..."/>
      <sheetName val="9. Asegura. de la Calid. y M"/>
      <sheetName val="10. Posgrado"/>
      <sheetName val="12. Gestión del Talento Humano"/>
      <sheetName val="13. Gestión Académica"/>
      <sheetName val="14. Internacional... de la E.S."/>
      <sheetName val="16. Desa. del Sistema Educ.Sup."/>
      <sheetName val="15. Gobernabilidad y Proceso..."/>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E1">
            <v>0</v>
          </cell>
        </row>
        <row r="2">
          <cell r="E2">
            <v>0</v>
          </cell>
        </row>
        <row r="3">
          <cell r="E3">
            <v>0</v>
          </cell>
        </row>
        <row r="4">
          <cell r="E4">
            <v>0</v>
          </cell>
        </row>
        <row r="5">
          <cell r="E5" t="str">
            <v>Correlativo de la Actividad</v>
          </cell>
          <cell r="F5" t="str">
            <v>ACTIVIDADES</v>
          </cell>
        </row>
        <row r="6">
          <cell r="E6">
            <v>0</v>
          </cell>
          <cell r="F6">
            <v>0</v>
          </cell>
        </row>
        <row r="7">
          <cell r="E7">
            <v>0</v>
          </cell>
          <cell r="F7">
            <v>0</v>
          </cell>
        </row>
        <row r="8">
          <cell r="E8">
            <v>0</v>
          </cell>
          <cell r="F8">
            <v>0</v>
          </cell>
        </row>
        <row r="9">
          <cell r="E9">
            <v>1.01</v>
          </cell>
          <cell r="F9" t="str">
            <v>Elaborar la malla curricular de la Carrera de Química y Farmacia, que cumpla con la normativa institucional establecida y que responda a los desafíos y necesidades de la Sociedad, a través de 3 talleres de trabajo.</v>
          </cell>
        </row>
        <row r="10">
          <cell r="E10">
            <v>1.02</v>
          </cell>
          <cell r="F10" t="str">
            <v>Elaborar el perfíl profesional de la Carrera de Química y Farmacia, a través de 2 talleres de trabajo.</v>
          </cell>
        </row>
        <row r="11">
          <cell r="E11">
            <v>1.03</v>
          </cell>
          <cell r="F11" t="str">
            <v>Definir los objetivos y competencias de formación profesional de la Carrera, a través de 1 taller de trabajo.</v>
          </cell>
        </row>
        <row r="12">
          <cell r="E12">
            <v>1.04</v>
          </cell>
          <cell r="F12" t="str">
            <v>Socializar el Perfil Profesional y los Objetivos de la Carrera de Química y Farmacia al Claustro de Docentes para su Aprobación, a traves de 1 reunión de Claustro.</v>
          </cell>
        </row>
        <row r="13">
          <cell r="E13">
            <v>1.05</v>
          </cell>
          <cell r="F13" t="str">
            <v>Definir los objetivos, contenidos de aprendizajes y los ejes curriculares transversales, definidos en el Modelo Educativo de la Reforma Universitaria, a través de 1 reunión de trabajo.</v>
          </cell>
        </row>
        <row r="14">
          <cell r="E14">
            <v>1.06</v>
          </cell>
          <cell r="F14" t="str">
            <v>Solicitar el rediseño de las asignaturas, a las Facultades que dan Servicio a la Carrera de Química y Farmacia.</v>
          </cell>
        </row>
        <row r="15">
          <cell r="E15">
            <v>1.07</v>
          </cell>
          <cell r="F15" t="str">
            <v>Investigar los programas de las nuevas asignaturas propuestas en el nuevo plan de estudio de la carrera.</v>
          </cell>
        </row>
        <row r="16">
          <cell r="E16">
            <v>1.08</v>
          </cell>
          <cell r="F16" t="str">
            <v>Definir los códigos de las asignaturas de la malla curricular, a través de un 1 taller de trabajo.</v>
          </cell>
        </row>
        <row r="17">
          <cell r="E17">
            <v>1.0900000000000001</v>
          </cell>
          <cell r="F17" t="str">
            <v>Distribuir las unidades valorativas y créditos por período académico para estudiantes a tiempo completo, a través de 1 taller de trabajo.</v>
          </cell>
        </row>
        <row r="18">
          <cell r="E18">
            <v>1.1000000000000001</v>
          </cell>
          <cell r="F18" t="str">
            <v>Elaborar el reglamento de pasantías del nuevo plan de estudio de la carrera a traves de 2 talleres de trabajo.</v>
          </cell>
        </row>
        <row r="19">
          <cell r="E19">
            <v>1.1100000000000001</v>
          </cell>
          <cell r="F19" t="str">
            <v>Establecer las equivalencias de las asignaturas de la carrera con las demás carreras de la UNAH, a través de 1 reunión de trabajo.</v>
          </cell>
        </row>
        <row r="20">
          <cell r="E20">
            <v>1.1200000000000001</v>
          </cell>
          <cell r="F20" t="str">
            <v>Elaborar el Plan de Factibilidad para la implementación del nuevo currículum de la Carrera, a través de 2 talleres de trabajo.</v>
          </cell>
        </row>
        <row r="21">
          <cell r="E21">
            <v>1.1299999999999999</v>
          </cell>
          <cell r="F21" t="str">
            <v>Elaborar el Plan de trabajo del Equipo de Diseño curricular de la Carrera de Alimentos.</v>
          </cell>
        </row>
        <row r="22">
          <cell r="E22">
            <v>1.1399999999999999</v>
          </cell>
          <cell r="F22" t="str">
            <v>Elaborar el benchmarking de la Carrera de Alimentos.</v>
          </cell>
        </row>
        <row r="23">
          <cell r="E23">
            <v>1.1499999999999999</v>
          </cell>
          <cell r="F23" t="str">
            <v>Elaborar la malla curricular de la Carrera de Alimentos, que cumpla con la normativa institucional establecida y que responda a los desafíos y necesidades de la Sociedad, a través del desarrollo de 4 talleres de trabajo. (Se contratará un asesor de Desarrollo Curricular en el área de los Alimentos).</v>
          </cell>
        </row>
        <row r="24">
          <cell r="E24">
            <v>1.1599999999999999</v>
          </cell>
          <cell r="F24" t="str">
            <v>Elaborar el perfil profesional de la Carrera de Alimentos, a través del desarrollo de 2 talleres de trabajo.</v>
          </cell>
        </row>
        <row r="25">
          <cell r="E25">
            <v>1.17</v>
          </cell>
          <cell r="F25" t="str">
            <v>Definir los objetivos, competencias y sus códigos de formación profesional de la Carrera de Alimentos, a través de 1 taller de trabajo.</v>
          </cell>
        </row>
        <row r="26">
          <cell r="E26">
            <v>1.18</v>
          </cell>
          <cell r="F26" t="str">
            <v>Socializar el Perfil Profesional y los Objetivos de la Carrera de Alimentos al Claustro de Docentes para su Aprobación, a través de 1 reunion de claustro.</v>
          </cell>
        </row>
        <row r="27">
          <cell r="E27">
            <v>1.19</v>
          </cell>
          <cell r="F27" t="str">
            <v>Definir los objetivos, contenidos de aprendizajes y los ejes curriculares transversales, definidos en el modelo educativo de la reforma universitaria de la carrera de alimentos, a través de 1 taller de trabajo.</v>
          </cell>
        </row>
        <row r="28">
          <cell r="E28">
            <v>1.2</v>
          </cell>
          <cell r="F28" t="str">
            <v>Solicitar el rediseño de las asignaturas a las Facultades que dan Servicio a la Carrera de Alimentos.</v>
          </cell>
        </row>
        <row r="29">
          <cell r="E29">
            <v>1.21</v>
          </cell>
          <cell r="F29" t="str">
            <v>Investigar los programas de las nuevas asignaturas propuestas en el nuevo plan de estudio de la carrera de Alimentos.</v>
          </cell>
        </row>
        <row r="30">
          <cell r="E30">
            <v>1.22</v>
          </cell>
          <cell r="F30" t="str">
            <v>Definir los códigos de las asignaturas de la malla curricular de la carrera de Alimentos a traves de un taller de trabajo.</v>
          </cell>
        </row>
        <row r="31">
          <cell r="E31">
            <v>1.23</v>
          </cell>
          <cell r="F31" t="str">
            <v>Distribuir las unidades valorativas por período académico para estudiantes a tiempo completo de la carrera de Alimentos, a través de 1 taller de trabajo.</v>
          </cell>
        </row>
        <row r="32">
          <cell r="E32">
            <v>1.24</v>
          </cell>
          <cell r="F32" t="str">
            <v>Elaborar el reglamento de pasantías del nuevo plan de estudio de la carrera de Alimentos (Si hubieran), a través de 2 talleres de trabajo.</v>
          </cell>
        </row>
        <row r="33">
          <cell r="E33">
            <v>1.25</v>
          </cell>
          <cell r="F33" t="str">
            <v>Establecer las equivalencias de las asignaturas de la carrera de Alimentos con las demás carreras de la UNAH, a través de 1 reunión de trabajo.</v>
          </cell>
        </row>
        <row r="34">
          <cell r="E34">
            <v>1.26</v>
          </cell>
          <cell r="F34" t="str">
            <v>Elaborar el Plan de Factibilidad para la implementación del nuevo currículum de la Carrera de Alimentos, a traves de 2 talleres de trabajo.</v>
          </cell>
        </row>
        <row r="35">
          <cell r="E35">
            <v>1.27</v>
          </cell>
          <cell r="F35" t="str">
            <v>Elaborar el Plan de trabajo del Equipo de Diseño curricular de la Carrera de Química.</v>
          </cell>
        </row>
        <row r="36">
          <cell r="E36">
            <v>1.28</v>
          </cell>
          <cell r="F36" t="str">
            <v>Elaborar el benchmarking de la Carrera de Química.</v>
          </cell>
        </row>
        <row r="37">
          <cell r="E37">
            <v>1.29</v>
          </cell>
          <cell r="F37" t="str">
            <v>Elaborar la malla curricular de la Carrera de Química, que cumpla con la normativa institucional establecida y que responda a los desafíos y necesidades de la Sociedad, a través de 2 talleres de trabajo. (Se contratará un asesor de Desarrollo Curricular en el area de la Química).</v>
          </cell>
        </row>
        <row r="38">
          <cell r="E38">
            <v>1.3</v>
          </cell>
          <cell r="F38" t="str">
            <v>Elaborar el perfil profesional de la Carrera de Química, a través de 2 talleres de trabajo.</v>
          </cell>
        </row>
        <row r="39">
          <cell r="E39">
            <v>1.31</v>
          </cell>
          <cell r="F39" t="str">
            <v>Definir los objetivos, competencias y sus códigos de formación profesional de la Carrera de Química, a través de 2 talleres de trabajo.</v>
          </cell>
        </row>
        <row r="40">
          <cell r="E40">
            <v>1.32</v>
          </cell>
          <cell r="F40" t="str">
            <v>Socializar el Perfil Profesional y los Objetivos de la Carrera de Química al Claustro de Docentes para su Aprobación, a través de 1 reunión de claustro.</v>
          </cell>
        </row>
        <row r="41">
          <cell r="E41">
            <v>1.33</v>
          </cell>
          <cell r="F41" t="str">
            <v>Definir los objetivos, contenidos de aprendizajes y los ejes curriculares transversales, definidos en el modelo educativo de la reforma universitaria de la carrera de Química, a través de 2 talleres de trabajo.</v>
          </cell>
        </row>
        <row r="42">
          <cell r="E42">
            <v>1.34</v>
          </cell>
          <cell r="F42" t="str">
            <v>Solicitar el rediseño de las asignaturas a las Facultades que dan Servicio a la Carrera de Química, a través de 2 talleres de trabajo.</v>
          </cell>
        </row>
        <row r="43">
          <cell r="E43">
            <v>1.35</v>
          </cell>
          <cell r="F43" t="str">
            <v>Investigar los programas de las nuevas asignaturas propuestas en el nuevo plan de estudio de la carrera de Química.</v>
          </cell>
        </row>
        <row r="44">
          <cell r="E44">
            <v>1.36</v>
          </cell>
          <cell r="F44" t="str">
            <v>Definición de los códigos de las asignaturas de la malla curricular de la carrera de Química, a través de 1 taller de trabajo.</v>
          </cell>
        </row>
        <row r="45">
          <cell r="E45">
            <v>1.37</v>
          </cell>
          <cell r="F45" t="str">
            <v>Distribuir las unidades valorativas por período académico para estudiantes a tiempo completo de la carrera de Quimica, a través de 1 talleres de trabajo.</v>
          </cell>
        </row>
        <row r="46">
          <cell r="E46">
            <v>1.38</v>
          </cell>
          <cell r="F46" t="str">
            <v>Establecer las equivalencias de las asignaturas de la carrera de Química con las demás carreras de la UNAH, a través de 1 taller de trabajo.</v>
          </cell>
        </row>
        <row r="47">
          <cell r="E47">
            <v>1.39</v>
          </cell>
          <cell r="F47" t="str">
            <v>Elaborar el Plan de Factibilidad para la implementación del nuevo currículum de la Carrera de Química, a través de 2 talleres de trabajo.</v>
          </cell>
        </row>
        <row r="48">
          <cell r="E48">
            <v>1.4</v>
          </cell>
          <cell r="F48" t="str">
            <v>Elaborar el documento curricular que contemple los diferentes enfoques y que explicíte las diferentes corrientes del pensamiento en el campo de la Química, de los Alimentos y de Farmacia, a través de 5 talleres de trabajo. (Impresión y empastado del documento curricular de las tres carreras).</v>
          </cell>
        </row>
        <row r="49">
          <cell r="E49">
            <v>1.41</v>
          </cell>
          <cell r="F49" t="str">
            <v xml:space="preserve">Solicitar la aprobación del documento curricular ante el Claustro de Docentes de la Facultad. </v>
          </cell>
        </row>
        <row r="50">
          <cell r="E50">
            <v>1.42</v>
          </cell>
          <cell r="F50" t="str">
            <v>Solicitar la aprobación del documento curricular ante la Vicerrectoría Académica, Secretaría de Administración y Finanzas y Abogado General de la UNAH.</v>
          </cell>
        </row>
        <row r="51">
          <cell r="E51">
            <v>1.43</v>
          </cell>
          <cell r="F51" t="str">
            <v>Solicitar la aprobación del documento curricular ante Consejo Universitario.</v>
          </cell>
        </row>
        <row r="52">
          <cell r="E52">
            <v>1.44</v>
          </cell>
          <cell r="F52" t="str">
            <v xml:space="preserve">Realizar el proceso de selección de las asignaturas que formarán parte de la política bimodal de la Facultad. </v>
          </cell>
        </row>
        <row r="53">
          <cell r="E53">
            <v>0</v>
          </cell>
          <cell r="F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sheetData>
      <sheetData sheetId="12"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2.0099999999999998</v>
          </cell>
          <cell r="F8" t="str">
            <v>Dar seguimiento al registro de los investigadores de la Facultad en las diferentes bases de datos que proporciona la Dirección de Investigación Científica y Posgrado (DICyP).</v>
          </cell>
        </row>
        <row r="9">
          <cell r="E9">
            <v>2.02</v>
          </cell>
          <cell r="F9" t="str">
            <v>Postular  a 3 becas de Investigación Científica ante la Dirección de Investigación Científica y Posgrado (DICyP).</v>
          </cell>
        </row>
        <row r="10">
          <cell r="E10">
            <v>2.0299999999999998</v>
          </cell>
          <cell r="F10" t="str">
            <v>Desarrollar el Proyecto de investigación “Caracterización y estimación de residuos sólidos en la Facultad”.</v>
          </cell>
        </row>
        <row r="11">
          <cell r="E11">
            <v>2.04</v>
          </cell>
          <cell r="F11" t="str">
            <v xml:space="preserve">Desarrollar el "Taller de Socialización de políticas de investigación", dirigido a Docentes y Estudiantes de la Facultad. </v>
          </cell>
        </row>
        <row r="12">
          <cell r="E12">
            <v>2.0499999999999998</v>
          </cell>
          <cell r="F12" t="str">
            <v>Participar en 1 evento internacional de carácter científico para presentar rasultados de investigaciones de la Facultad. (Al evento internacional acudirán 6 personas por 3 días).</v>
          </cell>
        </row>
        <row r="13">
          <cell r="E13">
            <v>2.06</v>
          </cell>
          <cell r="F13" t="str">
            <v xml:space="preserve">Participar en 2 eventos nacionales de carácter científico para presentar rasultados de investigaciones de la Facultad. </v>
          </cell>
        </row>
        <row r="14">
          <cell r="E14">
            <v>2.0699999999999998</v>
          </cell>
          <cell r="F14" t="str">
            <v>Realizar 2 publicaciones de Artículos Científicos de la Facultad, con instituciones de publicación científica reconocidas a nivel nacional o internacional.</v>
          </cell>
        </row>
        <row r="15">
          <cell r="E15">
            <v>2.08</v>
          </cell>
          <cell r="F15" t="str">
            <v xml:space="preserve">Participar en el Décimo "X Congreso de Investigación Científica",  organizado por la Dirección de Investigación Científica y Posgrado (DICyP). (Primera semana de Agosto) </v>
          </cell>
        </row>
        <row r="16">
          <cell r="E16">
            <v>2.09</v>
          </cell>
          <cell r="F16" t="str">
            <v xml:space="preserve">Organizar y participar en la Dieciochoava "XVIII Jornada de Investigacion Cientifica de la Facultad de Ciencias Quimicas y Farmacia" (30,31 de mayo y 1,2,3 de Junio). </v>
          </cell>
        </row>
        <row r="17">
          <cell r="E17">
            <v>2.1</v>
          </cell>
          <cell r="F17" t="str">
            <v>Planificar y organizar el "IV Simposio de la Facultad".</v>
          </cell>
        </row>
        <row r="18">
          <cell r="E18">
            <v>2.11</v>
          </cell>
          <cell r="F18" t="str">
            <v>Desarrollar el "IV Simposio de la Facultad".</v>
          </cell>
        </row>
        <row r="19">
          <cell r="E19">
            <v>2.12</v>
          </cell>
          <cell r="F19" t="str">
            <v>Organizar y participar en la capacitación sobre "Propiedad Intelectual y Propiedad Industrial".</v>
          </cell>
        </row>
        <row r="20">
          <cell r="E20">
            <v>2.13</v>
          </cell>
          <cell r="F20" t="str">
            <v>Participar en 2 capacitaciones sobre "Presentación de Proyectos de Investigación para la Obtención de Financiamiento", a través de la Dirección de Investigación Científica y Posgrado (DICyP). (4,11 y 18 de marzo)</v>
          </cell>
        </row>
        <row r="21">
          <cell r="E21">
            <v>2.14</v>
          </cell>
          <cell r="F21" t="str">
            <v xml:space="preserve">Organizar y participar en la capacitación en "Redacción de Artículos Científicos" para investigadores de la Facultad, con duración de 5 días. (Se invitará a un expositor experto de Costa Rica).  </v>
          </cell>
        </row>
        <row r="22">
          <cell r="E22">
            <v>2.15</v>
          </cell>
          <cell r="F22" t="str">
            <v xml:space="preserve">Elaborar el Listado de proyectos de investigación científica de la Facultad y su estado. </v>
          </cell>
        </row>
        <row r="23">
          <cell r="E23">
            <v>2.16</v>
          </cell>
          <cell r="F23" t="str">
            <v xml:space="preserve">Monitorear las Investigaciones que se incorporarán al proceso de aprendizaje, a través de asignaturas seleccionadas. </v>
          </cell>
        </row>
        <row r="24">
          <cell r="E24">
            <v>2.17</v>
          </cell>
          <cell r="F24" t="str">
            <v xml:space="preserve">Realizar el mapeo de Organismos Internacionales para obtener financiamiento para proyectos de investigación científica. </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sheetData>
      <sheetData sheetId="13" refreshError="1">
        <row r="1">
          <cell r="E1">
            <v>0</v>
          </cell>
        </row>
        <row r="2">
          <cell r="E2">
            <v>0</v>
          </cell>
        </row>
        <row r="3">
          <cell r="E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3.01</v>
          </cell>
          <cell r="F9" t="str">
            <v xml:space="preserve">Dar acompañamiento, con estudiantes y docentes de la Facultad, a la Alianza Estratégica suscrita mediante convenio entre la Dirección de Vinculación UNAH-Sociedad (DVUS) y la Municipalidad de Reitoca, Departamento de Francisco Morazán, como parte del Programa de Atención Primaria en Salud de la UNAH. (abril, agosto y noviembre) </v>
          </cell>
        </row>
        <row r="10">
          <cell r="E10">
            <v>3.02</v>
          </cell>
          <cell r="F10" t="str">
            <v xml:space="preserve">Participar, con docentes y estudiantes de la Facultad, en la donación de víveres e insumos para pacientes de diferentes áreas del Hospital Escuela Universitario, (HEU). (19 de marzo, 9 de abril, 30 julio, 10 de noviembre). </v>
          </cell>
        </row>
        <row r="11">
          <cell r="E11">
            <v>3.03</v>
          </cell>
          <cell r="F11" t="str">
            <v>Brindar atención farmacéutica en el "Asilo de Ancianos Salvador Aguirre" de la Capital, por parte de los estudiantes de la asignatura de Seminario de Investigación de la Facultad.</v>
          </cell>
        </row>
        <row r="12">
          <cell r="E12">
            <v>3.04</v>
          </cell>
          <cell r="F12" t="str">
            <v xml:space="preserve">Realizar charlas educativas sobre "Diábetes, Nutrición y Actividades Recreativas como Ejercicio para Pacientes del Centro del Diabético de la Capital". (03 de marzo, 02 de Junio, 28 de Julio y 10 de Noviembre). </v>
          </cell>
        </row>
        <row r="13">
          <cell r="E13">
            <v>3.05</v>
          </cell>
          <cell r="F13" t="str">
            <v xml:space="preserve"> Ofertar el "Diplomado en Química Orgánica"  (En colaboración con la Dimension de Gestión del Talento Humano). (máximo 20 personas, 4 horas, 30 viernes). (6 meses de abril a septiembre)</v>
          </cell>
        </row>
        <row r="14">
          <cell r="E14">
            <v>3.06</v>
          </cell>
          <cell r="F14" t="str">
            <v>Gestionar ante la Dirección de Vinculación Universidad Sociedad (DVUS),  una capacitación sobre Educacuión No Formal, con el fin de poder implementar una oferta en la Facultad.</v>
          </cell>
        </row>
        <row r="15">
          <cell r="E15">
            <v>3.07</v>
          </cell>
          <cell r="F15" t="str">
            <v>Formular proyectos de Vinculación para su registro ante la Dirección de Vinculación Universidad Sociedad, (DVUS).</v>
          </cell>
        </row>
        <row r="16">
          <cell r="E16">
            <v>3.08</v>
          </cell>
          <cell r="F16" t="str">
            <v>Realizar charlas en una Comunidad seleccionada sobre el "Uso Adecuado de Plantas Medicinales como Alternativa a Problemas de Salud",  por parte de Estudiantes de la Asignatura de Farmacognosia II. (30 de abril y 03 de diciembre).</v>
          </cell>
        </row>
        <row r="17">
          <cell r="E17">
            <v>3.09</v>
          </cell>
          <cell r="F17" t="str">
            <v xml:space="preserve">Realizar charlas sobre "Gases contaminantes" y donar murales alusivos al tema en escuelas públicas, por parte de estudiantes de la Asignatura de Química II de la  Facultad. (del 15 al 19 de febrero; del 13 al 17 de junio; del 26 al 30 de Septiembre). </v>
          </cell>
        </row>
        <row r="18">
          <cell r="E18">
            <v>3.1</v>
          </cell>
          <cell r="F18" t="str">
            <v>Utilización de la  Bolsa de Empleo de la Facultad como mecanismo de apoyo a graduados.</v>
          </cell>
        </row>
        <row r="19">
          <cell r="E19">
            <v>3.11</v>
          </cell>
          <cell r="F19" t="str">
            <v>Seguimiento a la Base de Datos de Graduados de la Facultad.</v>
          </cell>
        </row>
        <row r="20">
          <cell r="E20">
            <v>3.12</v>
          </cell>
          <cell r="F20" t="str">
            <v>Seguimiento a la Base de Datos de la Facultad de los empleadores públicos y privados de Honduras.</v>
          </cell>
        </row>
        <row r="21">
          <cell r="E21">
            <v>3.13</v>
          </cell>
          <cell r="F21" t="str">
            <v xml:space="preserve">Participar en un Congreso de Vinculación. </v>
          </cell>
        </row>
        <row r="22">
          <cell r="E22">
            <v>0</v>
          </cell>
          <cell r="F22">
            <v>0</v>
          </cell>
        </row>
        <row r="23">
          <cell r="E23">
            <v>0</v>
          </cell>
          <cell r="F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sheetData>
      <sheetData sheetId="14"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4.01</v>
          </cell>
          <cell r="F8" t="str">
            <v>Gestinar cursos de formación pedagógica para el personal Docente e Instructores de la Facultad, ante el Instituto de Formación y Profesionalización Docente (IPSD). (FALTAN TIEMPOS) (Una el I Trimestre y otra el IV Trimestre)</v>
          </cell>
        </row>
        <row r="9">
          <cell r="E9">
            <v>4.0199999999999996</v>
          </cell>
          <cell r="F9" t="str">
            <v>Dar seguimiento y monitorear el proceso de aplicación de conocimientos adquiridos en las capacitaciones de los docentes, en cursos de formación pedagógica del IPSD.</v>
          </cell>
        </row>
        <row r="10">
          <cell r="E10">
            <v>0</v>
          </cell>
          <cell r="F10">
            <v>0</v>
          </cell>
        </row>
      </sheetData>
      <sheetData sheetId="15" refreshError="1">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5.01</v>
          </cell>
          <cell r="F10" t="str">
            <v>Socializar con estudiantes y docentes de la Facultad, la aplicación de las nuevas normas académicas, a través de diferentes medios de difusión.</v>
          </cell>
        </row>
        <row r="11">
          <cell r="E11">
            <v>5.0199999999999996</v>
          </cell>
          <cell r="F11" t="str">
            <v xml:space="preserve">Realizar jornadas de Inducción para estudiantes de la Facultad, por parte de la Coordinación de Carrera, la Vicerrectoría de Orientación y Asuntos Estudiantíles, (VOAE) y el Comisionado Universitario de la Universidad y demás unidades de interés. (12 de febrero, ....) </v>
          </cell>
        </row>
        <row r="12">
          <cell r="E12">
            <v>5.03</v>
          </cell>
          <cell r="F12" t="str">
            <v xml:space="preserve">Organizar la participación de Docentes y Estudiantes de la Facultad en la Feria Vocacional de la UNAH. </v>
          </cell>
        </row>
        <row r="13">
          <cell r="E13">
            <v>5.04</v>
          </cell>
          <cell r="F13" t="str">
            <v>Implementar el programa de seguimiento al estudiante en riesgo.</v>
          </cell>
        </row>
        <row r="14">
          <cell r="E14">
            <v>5.05</v>
          </cell>
          <cell r="F14" t="str">
            <v>Publicar por diferentes medios de difusión, las ferias de la salud que se realizan en la Universidad, para que los estudiantes de la Facultad participen.</v>
          </cell>
        </row>
        <row r="15">
          <cell r="E15">
            <v>5.0599999999999996</v>
          </cell>
          <cell r="F15" t="str">
            <v>Publicar por diferentes medios de difusión, las actividades culturales que realiza la Universidad para que los estudiantes de la Facultad participen.</v>
          </cell>
        </row>
        <row r="16">
          <cell r="E16">
            <v>5.07</v>
          </cell>
          <cell r="F16" t="str">
            <v>Apoyar las actividades culturales que tiene programada la Facultad.</v>
          </cell>
        </row>
        <row r="17">
          <cell r="E17">
            <v>5.08</v>
          </cell>
          <cell r="F17" t="str">
            <v>Organizar y desarrollar las Ferias de Alimentos del Departamento de Control Químico Farmacéutico.</v>
          </cell>
        </row>
        <row r="18">
          <cell r="E18">
            <v>5.09</v>
          </cell>
          <cell r="F18" t="str">
            <v>Organizar y desarrollar las Ferias de Medicamentos del Departamento de Tecnología Farmacéutica.</v>
          </cell>
        </row>
        <row r="19">
          <cell r="E19">
            <v>0</v>
          </cell>
          <cell r="F19">
            <v>0</v>
          </cell>
        </row>
        <row r="20">
          <cell r="E20">
            <v>5.12</v>
          </cell>
          <cell r="F20" t="str">
            <v>Actualizar la Base de Datos de Graduados de la Facultad.</v>
          </cell>
        </row>
        <row r="21">
          <cell r="E21">
            <v>5.13</v>
          </cell>
          <cell r="F21" t="str">
            <v>Actualizar la Base de Datos de empleadores públicos y privados de Honduras, de la Facultad.</v>
          </cell>
        </row>
        <row r="22">
          <cell r="E22">
            <v>5.14</v>
          </cell>
          <cell r="F22" t="str">
            <v>Elaborar la Bolsa de Empleo preliminar de la Facultad.</v>
          </cell>
        </row>
        <row r="23">
          <cell r="E23">
            <v>5.15</v>
          </cell>
          <cell r="F23" t="str">
            <v>Gestionar ante la Dirección de Ejecutiva de Tecnología, la actualización de datos de graduados de la bolsa de empleo.</v>
          </cell>
        </row>
        <row r="24">
          <cell r="E24">
            <v>0</v>
          </cell>
          <cell r="F24">
            <v>0</v>
          </cell>
        </row>
      </sheetData>
      <sheetData sheetId="16"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6.01</v>
          </cell>
          <cell r="F8" t="str">
            <v>Gestionar el apoyo a un Centro Regional (CRU), para que el personal idóneo participe en una capacitación del área disciplinar en la Facultad,  en Ciudad Universitaria.</v>
          </cell>
        </row>
        <row r="9">
          <cell r="E9">
            <v>6.02</v>
          </cell>
          <cell r="F9" t="str">
            <v xml:space="preserve">Difundir la Jornada de Investigación Científica de la Facultad en los Centros Regionales (CRU), para que puedan participar con sus resultados de investigación. </v>
          </cell>
        </row>
        <row r="10">
          <cell r="E10">
            <v>6.03</v>
          </cell>
          <cell r="F10" t="str">
            <v>Contribuir con aporte de conocimientos propios de la Disciplina de la Facultad en un proyecto enfocado a la solución de un problema  prioritario del País. (Acompañamiento al Proyecto para la Determinación de Cianotoxinas en Algas que Crecen en el Lago de Yojoa).</v>
          </cell>
        </row>
        <row r="11">
          <cell r="E11">
            <v>6.04</v>
          </cell>
          <cell r="F11" t="str">
            <v>Desarrollo de charlas sobre el "Uso Adecuado de Plantas Medicinales como Alternativa a Problemas de Salud",  por parte de Estudiantes de la Asignatura de Farmacognosia II.</v>
          </cell>
        </row>
        <row r="12">
          <cell r="E12">
            <v>6.05</v>
          </cell>
          <cell r="F12" t="str">
            <v>Desarrollo de charlas sobre "Gases contaminantes" en escuelas públicas, por parte de estudiantes de la Asignatura de Química II de la  Facultad.</v>
          </cell>
        </row>
        <row r="13">
          <cell r="E13">
            <v>6.06</v>
          </cell>
          <cell r="F13" t="str">
            <v>Desarrollo de Conferencias _________en el Marco del  "IV Simposio de la Facultad". Averiguar tema del simposio</v>
          </cell>
        </row>
        <row r="14">
          <cell r="E14">
            <v>6.07</v>
          </cell>
          <cell r="F14" t="str">
            <v>Desarrollo de ponencias sobre proyectos de Investiagción, en el Décimo "X Congreso de Investigacion Cientifica", organizado por la Dirección de Investigación Científica y Posgrado (DICyP).</v>
          </cell>
        </row>
        <row r="15">
          <cell r="E15">
            <v>6.08</v>
          </cell>
          <cell r="F15" t="str">
            <v>Desarrollo de ponencias sobre proyectos de Investiagción, en la Dieciochoava "XVIII Jornada de Investigacion Cientifica de la Facultad.</v>
          </cell>
        </row>
        <row r="16">
          <cell r="E16">
            <v>0</v>
          </cell>
          <cell r="F16">
            <v>0</v>
          </cell>
        </row>
      </sheetData>
      <sheetData sheetId="17" refreshError="1">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v>7.01</v>
          </cell>
          <cell r="F7" t="str">
            <v xml:space="preserve">Organizar y desarrollar la Feria Cultural de la Facultad a desarrollarse en marco de la Semana del estudiante de Química y Farmacia. </v>
          </cell>
        </row>
        <row r="8">
          <cell r="E8">
            <v>7.02</v>
          </cell>
          <cell r="F8" t="str">
            <v>Conformar el comité cultural, artístico y deportivo de la Facultad.</v>
          </cell>
        </row>
        <row r="9">
          <cell r="E9">
            <v>7.03</v>
          </cell>
          <cell r="F9" t="str">
            <v>Elaborar y difundir un boletín informativo de actividades culturales, artícticas, deportivas y científicas llevadas a cabo en la Facultad.</v>
          </cell>
        </row>
        <row r="10">
          <cell r="E10">
            <v>0</v>
          </cell>
          <cell r="F10">
            <v>0</v>
          </cell>
        </row>
      </sheetData>
      <sheetData sheetId="18" refreshError="1">
        <row r="1">
          <cell r="E1">
            <v>0</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8.01</v>
          </cell>
          <cell r="F10" t="str">
            <v xml:space="preserve">Dar seguimiento al Plan de Mejora por parte de la comisión de Autoevaluación de la Facultad. </v>
          </cell>
        </row>
        <row r="11">
          <cell r="E11">
            <v>8.02</v>
          </cell>
          <cell r="F11" t="str">
            <v>Desarrollar capacitaciones para el personal académico y administrativo de la Facultad, como parte del  proceso de  implementación del sistema de Gestión de Calidad (SGC), a través de la Norma ISO 9001.</v>
          </cell>
        </row>
        <row r="12">
          <cell r="E12">
            <v>8.0299999999999994</v>
          </cell>
          <cell r="F12" t="str">
            <v xml:space="preserve">Realizar talleres y sesiones de trabajo para la implementación del Sistema de Gestión de Calidad de la Facultad. </v>
          </cell>
        </row>
        <row r="13">
          <cell r="E13">
            <v>8.0399999999999991</v>
          </cell>
          <cell r="F13" t="str">
            <v xml:space="preserve">Publicación del Plan Operativo 2016, mediante la impresión de la matriz de cada dimensión, así como del calendario de actividades. </v>
          </cell>
        </row>
        <row r="14">
          <cell r="E14">
            <v>8.0500000000000007</v>
          </cell>
          <cell r="F14" t="str">
            <v>Dar seguimiento a la implementación del Plan Operativo Anual 2016, cada trimesre del año.</v>
          </cell>
        </row>
        <row r="15">
          <cell r="E15">
            <v>8.06</v>
          </cell>
          <cell r="F15" t="str">
            <v xml:space="preserve">Desarrollo del trabajo de Planificación Operativa del año 2017, con autoridades y docentes de la Facultad. </v>
          </cell>
        </row>
        <row r="16">
          <cell r="E16">
            <v>8.07</v>
          </cell>
          <cell r="F16" t="str">
            <v xml:space="preserve">Organización y participación en las Ferias de Productos Reciclados de los estudiantes de la Clase de "Química Ambiental" de la Facultad. </v>
          </cell>
        </row>
        <row r="17">
          <cell r="E17">
            <v>8.08</v>
          </cell>
          <cell r="F17" t="str">
            <v xml:space="preserve">Charlas de Educación Ambiental en Instituciones de Educación Secundaria, por parte de los estudiantes de la asignatura de "Química Ambiental" de la Facultad. </v>
          </cell>
        </row>
        <row r="18">
          <cell r="E18">
            <v>8.09</v>
          </cell>
          <cell r="F18" t="str">
            <v>Gestionar con personas y/o instituciones que trabajan en pro del mejoramiento y cuidado ambiental, la evaluación del suelo de los predios del Bioterio de la Universidad para llevar a cabo una reforestación y recuperación en la zona.</v>
          </cell>
        </row>
        <row r="19">
          <cell r="E19">
            <v>8.1</v>
          </cell>
          <cell r="F19" t="str">
            <v xml:space="preserve">Reforestar y recuperar de la zona del Bioterio con estudiantes y docentes de la Facultad. </v>
          </cell>
        </row>
        <row r="20">
          <cell r="E20">
            <v>8.11</v>
          </cell>
          <cell r="F20" t="str">
            <v xml:space="preserve">Realizar jornadas saludables para promover estilos de vida saludables entre docentes, administrativos, técnicos y personal de servicio de la Facultad. </v>
          </cell>
        </row>
        <row r="21">
          <cell r="E21">
            <v>8.1199999999999992</v>
          </cell>
          <cell r="F21" t="str">
            <v>Impartir clases de baile para personal docente, administrativo, técnico y de servicio de la Facultad, para contribuir al mejoramiento de la salud, a través del ejercicio. (Se realizará la compra de espejos).</v>
          </cell>
        </row>
        <row r="22">
          <cell r="E22">
            <v>8.1300000000000008</v>
          </cell>
          <cell r="F22" t="str">
            <v>Capacitación general de primeros auxilios. . ( 29 de enero 2016, 4 horas para 90 personas).</v>
          </cell>
        </row>
        <row r="23">
          <cell r="E23">
            <v>8.14</v>
          </cell>
          <cell r="F23" t="str">
            <v xml:space="preserve">Capacitación general de buenas prácticas de laboratorio. (Primera Semana 2016, 2 horas). 22 de Enero </v>
          </cell>
        </row>
        <row r="24">
          <cell r="E24">
            <v>8.15</v>
          </cell>
          <cell r="F24" t="str">
            <v>Capacitar al personal que integra las Brigadas de Seguridad de la Facultad en primeros auxilios, por parte del Benemérito Cuerpo de Bomberos.  (4 días)( 1,8,15 y 22 de Julio)</v>
          </cell>
        </row>
        <row r="25">
          <cell r="E25">
            <v>8.16</v>
          </cell>
          <cell r="F25" t="str">
            <v>Capacitar al personal que integra las Brigadas de Seguridad de la Facultad sobre manejo de sustancias peligrosas por parte del Benemérito Cuerpo de Bomberos. (4 días)(20 de Julio, 5,12 y 19 de Agosto)</v>
          </cell>
        </row>
        <row r="26">
          <cell r="E26">
            <v>8.17</v>
          </cell>
          <cell r="F26" t="str">
            <v>Capacitar al personal que integra las Brigadas de Seguridad de la Facultad sobre manejo de incendios y uso de extintores, por parte del Benemérito Cuerpo de Bomberos.  (8 días)(28 de Octubre, 4,11,18,25 de Nov y 2,9,16 de Dic)</v>
          </cell>
        </row>
        <row r="27">
          <cell r="E27">
            <v>8.18</v>
          </cell>
          <cell r="F27" t="str">
            <v xml:space="preserve">Gestión para dotación de extintores para las diferentes áreas de la Facultad, de acuerdo a recomendaciones del Benemérito Cuerpo de Bomberos. </v>
          </cell>
        </row>
        <row r="28">
          <cell r="E28">
            <v>8.19</v>
          </cell>
          <cell r="F28" t="str">
            <v xml:space="preserve">Gestión para la dotación de equipo de seguridad personal para instructores y personal técnico de la Facultad, en el marco del programa de salud y seguridad ocupacional a cargo del Comité de Salud y Seguridad Ocupacional. </v>
          </cell>
        </row>
        <row r="29">
          <cell r="E29">
            <v>8.1999999999999993</v>
          </cell>
          <cell r="F29" t="str">
            <v xml:space="preserve">Gestión para la dotación de señalización para rutas de evacuación y señales de prohibición y salvamento en la Facultad, de acuerdo a recomendaciones del benemérito cuerpo de bomberos. </v>
          </cell>
        </row>
        <row r="30">
          <cell r="E30">
            <v>0</v>
          </cell>
          <cell r="F30">
            <v>0</v>
          </cell>
        </row>
      </sheetData>
      <sheetData sheetId="19"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9.01</v>
          </cell>
          <cell r="F8" t="str">
            <v>Seleccionar, en conjunto con la comisión de desarrollo curricular, las asignaturas del nuevo plan de estudio que formarán parte de la política bimodal de la Facultad.</v>
          </cell>
        </row>
        <row r="9">
          <cell r="E9">
            <v>9.02</v>
          </cell>
          <cell r="F9" t="str">
            <v xml:space="preserve">Capacitar a los Docentes que impartirán las nuevas asignaturas bimodales de la Carrera mediante el programa de capacitación que ofrece la Dirección Ejecutiva de Gestión de Tecnologías, (DEGT). </v>
          </cell>
        </row>
        <row r="10">
          <cell r="E10">
            <v>9.0299999999999994</v>
          </cell>
          <cell r="F10" t="str">
            <v>Seleccionar y Socializar los libros de texto oficiales para cada asignatura del nuevo plan de estudios de la Carrera.</v>
          </cell>
        </row>
        <row r="11">
          <cell r="E11">
            <v>9.0399999999999991</v>
          </cell>
          <cell r="F11" t="str">
            <v>Investigar la oferta virtual de los libros de texto de la carrera, que existen en el sistema virtual de la UNAH.</v>
          </cell>
        </row>
        <row r="12">
          <cell r="E12">
            <v>9.0500000000000007</v>
          </cell>
          <cell r="F12" t="str">
            <v>Gestionar la adquisición de los libros de texto virtuales de la carrera, que no existen en el sistema virtual de la UNAH.</v>
          </cell>
        </row>
        <row r="13">
          <cell r="E13">
            <v>9.06</v>
          </cell>
          <cell r="F13" t="str">
            <v>Gestiónar la creación de la biblioteca virtual de la Facultad.</v>
          </cell>
        </row>
        <row r="14">
          <cell r="E14">
            <v>0</v>
          </cell>
          <cell r="F14">
            <v>0</v>
          </cell>
        </row>
      </sheetData>
      <sheetData sheetId="20"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10.01</v>
          </cell>
          <cell r="F8" t="str">
            <v>Analizar los resultados de la encuesta del rediseño curricular de la Carrera de Ciencias Químicas y Farmacia para evidenciar las necesidades de nuevas ofertas de Posgrado.</v>
          </cell>
        </row>
        <row r="9">
          <cell r="E9">
            <v>10.02</v>
          </cell>
          <cell r="F9" t="str">
            <v>Elaborar un diagnóstico y gestionar la posible apertura de nuevos posgrados,  a partir del análisis de resultados de la encuesta.</v>
          </cell>
        </row>
        <row r="10">
          <cell r="E10">
            <v>10.029999999999999</v>
          </cell>
          <cell r="F10" t="str">
            <v xml:space="preserve">Participar en el proceso de evaluación y mejora continua, a través de la  Dirección de Investigación Científica y Posgrado (DICyP), para fines de acreditación. </v>
          </cell>
        </row>
        <row r="11">
          <cell r="E11">
            <v>10.039999999999999</v>
          </cell>
          <cell r="F11" t="str">
            <v xml:space="preserve">Participar en la Inducción de la Dirección de Investigación Científica y Posgrado (DICyP), sobre obtención de Becas para estudiantes de Posgrado. </v>
          </cell>
        </row>
        <row r="12">
          <cell r="E12">
            <v>10.050000000000001</v>
          </cell>
          <cell r="F12" t="str">
            <v>Capacitar a estudiantes del Posgrado en redacción de artículos científicos.</v>
          </cell>
        </row>
        <row r="13">
          <cell r="E13">
            <v>10.06</v>
          </cell>
          <cell r="F13" t="str">
            <v>Gestionar ante la  Dirección de Investigación Científica y Posgrado (DICyP) y la Industria,  la obtención de fondos para la participación en la Jornada Científica.</v>
          </cell>
        </row>
        <row r="14">
          <cell r="E14">
            <v>10.07</v>
          </cell>
          <cell r="F14" t="str">
            <v>Participar en la Jornada Científica de la Facultad. (30,31 de mayo, 1,2 y 3 de Junio)</v>
          </cell>
        </row>
        <row r="15">
          <cell r="E15">
            <v>10.08</v>
          </cell>
          <cell r="F15" t="str">
            <v>Incertar el eje de Internacionalización en la oferta de Posgrados.</v>
          </cell>
        </row>
        <row r="16">
          <cell r="E16">
            <v>10.09</v>
          </cell>
          <cell r="F16" t="str">
            <v>Gestionar  una capacitación para la formación de grupos de investigación de Posgrado</v>
          </cell>
        </row>
        <row r="17">
          <cell r="E17">
            <v>10.1</v>
          </cell>
          <cell r="F17" t="str">
            <v xml:space="preserve">Gestionar una capacitación sobre gestión de eventos académicos, a nivel de Posgrado. (Congresos, jornadas, simpisios, encuentros, ectc.) </v>
          </cell>
        </row>
        <row r="18">
          <cell r="E18">
            <v>10.11</v>
          </cell>
          <cell r="F18" t="str">
            <v>Gestionar una capacitación sobre legislación y gestión de Posgrados</v>
          </cell>
        </row>
        <row r="19">
          <cell r="E19">
            <v>0</v>
          </cell>
          <cell r="F19">
            <v>0</v>
          </cell>
        </row>
      </sheetData>
      <sheetData sheetId="21" refreshError="1">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11.01</v>
          </cell>
          <cell r="F9" t="str">
            <v>Mantenimiento de Instalaciones Físicas del Edificio I-A</v>
          </cell>
        </row>
        <row r="10">
          <cell r="E10">
            <v>11.02</v>
          </cell>
          <cell r="F10" t="str">
            <v xml:space="preserve">Mantenimiento de instalaciones hidrosanitarias Edificio I-1 </v>
          </cell>
        </row>
        <row r="11">
          <cell r="E11">
            <v>11.03</v>
          </cell>
          <cell r="F11" t="str">
            <v xml:space="preserve">Mantenimiento instalaciones eléctricas Edificio I-1 </v>
          </cell>
        </row>
        <row r="12">
          <cell r="E12">
            <v>11.04</v>
          </cell>
          <cell r="F12" t="str">
            <v xml:space="preserve">Mantenimiento de maquinaria de reproducción de material de papelería y  mantenimiento de maquinaria de osmosis inversa. </v>
          </cell>
        </row>
        <row r="13">
          <cell r="E13">
            <v>11.05</v>
          </cell>
          <cell r="F13" t="str">
            <v>Mantenimiento y reparación de equipo educacional  (Armarios, Sillas, etc.)</v>
          </cell>
        </row>
        <row r="14">
          <cell r="E14">
            <v>11.06</v>
          </cell>
          <cell r="F14" t="str">
            <v>Mantenimiento y reparación de Equipo de laboratorio de la Facultad. (PREVENTIVO)</v>
          </cell>
        </row>
        <row r="15">
          <cell r="E15">
            <v>11.07</v>
          </cell>
          <cell r="F15" t="str">
            <v>Mantenimiento y reparación de Equipo de laboratorio de la Facultad. (CORRECTIVO)</v>
          </cell>
        </row>
        <row r="16">
          <cell r="E16">
            <v>11.08</v>
          </cell>
          <cell r="F16" t="str">
            <v>Gestionar ante  la SEAPI, la realización de Trabajos de infraestructura a realizar, según informe de recomendaciones del Benemérito Cuerpo de Bomberos de Honduras en el Edificio I-1.</v>
          </cell>
        </row>
        <row r="17">
          <cell r="E17">
            <v>11.09</v>
          </cell>
          <cell r="F17" t="str">
            <v xml:space="preserve">Gestionar la dotación de lámparas antiexplosivas para los Laboratorios del Edificio I-1, a través de un proceso de Licitación para la compra. </v>
          </cell>
        </row>
        <row r="18">
          <cell r="E18">
            <v>11.1</v>
          </cell>
          <cell r="F18" t="str">
            <v>Proyecto de Construcción y  Mejoras del Área de Mantenimiento de la Facultad.</v>
          </cell>
        </row>
        <row r="19">
          <cell r="E19">
            <v>11.11</v>
          </cell>
          <cell r="F19" t="str">
            <v>Proyecto de Construcción del Laboratorio Farmacéutico a Mediana Escala, para formas farmacéuticas sólidas. a realizarse en el Lab. 203 del Edificio I1.  (Gestión de la licitación).</v>
          </cell>
        </row>
        <row r="20">
          <cell r="E20">
            <v>11.12</v>
          </cell>
          <cell r="F20" t="str">
            <v>Proyecto de Diseño y Construcción del Laboratorio a Mediana Escala para Formas Farmacéuticas Líquidas y Semisólidas,  a realizarse en el Lab. 202 del Edificio I1 (Gestión de contratación del Consultor).</v>
          </cell>
        </row>
        <row r="21">
          <cell r="E21">
            <v>11.13</v>
          </cell>
          <cell r="F21" t="str">
            <v>Proyecto de Diseño del Laboratorio de Ensayo Universitario. (Gestión de contratación del Consultor).</v>
          </cell>
        </row>
        <row r="22">
          <cell r="E22">
            <v>11.14</v>
          </cell>
          <cell r="F22" t="str">
            <v xml:space="preserve">Proyecto de Ampliación, Remodelación, Adecuación y Equipamiento de las Instalaciones del Bioterio de la UNAH. (Presentación y gestión de fondos ante la Rectoría de la UNAH). </v>
          </cell>
        </row>
        <row r="23">
          <cell r="E23">
            <v>11.15</v>
          </cell>
          <cell r="F23" t="str">
            <v xml:space="preserve">Proyecto para la realización del Almacén de medicamentos. (Presentación y gestión de fondos ante la Rectoría de la UNAH). </v>
          </cell>
        </row>
        <row r="24">
          <cell r="E24">
            <v>11.16</v>
          </cell>
          <cell r="F24" t="str">
            <v xml:space="preserve">Elaboración de Manuales para prácticas de Laboratorios. (Servicios de imprenta, publicaciones y reproducciones de la Facultad). </v>
          </cell>
        </row>
        <row r="25">
          <cell r="E25">
            <v>11.17</v>
          </cell>
          <cell r="F25" t="str">
            <v xml:space="preserve">Gestionar la dotación de Sustancias Químicas y Materias Primas utilizadas en las prácticas en laboratorios de la Facultad. </v>
          </cell>
        </row>
        <row r="26">
          <cell r="E26">
            <v>11.18</v>
          </cell>
          <cell r="F26" t="str">
            <v xml:space="preserve">Gestionar el proceso de licitación para la compra de Sustancias Químicas y Materias Primas, utilizadas en las prácticas en laboratorios. </v>
          </cell>
        </row>
        <row r="27">
          <cell r="E27">
            <v>11.19</v>
          </cell>
          <cell r="F27" t="str">
            <v>Gestionar la dotación de material de Cristalería utilizada en las prácticas en laboratorios de la Facultad.</v>
          </cell>
        </row>
        <row r="28">
          <cell r="E28">
            <v>11.2</v>
          </cell>
          <cell r="F28" t="str">
            <v xml:space="preserve">Proyecto de equipamiento de Laboratorios académicos e investigativos de la Facultad. </v>
          </cell>
        </row>
        <row r="29">
          <cell r="E29">
            <v>11.21</v>
          </cell>
          <cell r="F29" t="str">
            <v>Gestionar la dotación de equipo tecnológico para la llevar a cabo las actividades académicas y administrativas de la Facultad.</v>
          </cell>
        </row>
        <row r="30">
          <cell r="E30">
            <v>11.22</v>
          </cell>
          <cell r="F30" t="str">
            <v>Gestionar la dotación de Papelería y útiles necesarios para el desarrollo de actividades administrativas y académicas de la Facultad.  (útiles de escritotio, oficina y enseñanza, papel de escritorio, productos de papel y cartón, etc).</v>
          </cell>
        </row>
        <row r="31">
          <cell r="E31">
            <v>11.23</v>
          </cell>
          <cell r="F31" t="str">
            <v>Gestionar la dotación de repuestos y accesorios menores para el área de reproducción de material didáctico de la Facultad. (Tintas, Master, etc.)</v>
          </cell>
        </row>
        <row r="32">
          <cell r="E32">
            <v>11.24</v>
          </cell>
          <cell r="F32" t="str">
            <v>Gestionar la dotación de equipo de oficina y muebles para la llevar a cabo las actividades académicas y administrativas de la Facultad.</v>
          </cell>
        </row>
        <row r="33">
          <cell r="E33">
            <v>11.25</v>
          </cell>
          <cell r="F33" t="str">
            <v>Gestión para la compra de alimentos y bebidas para reuniones de trabajo de la Dirección-Administración de la Facultad.</v>
          </cell>
        </row>
        <row r="34">
          <cell r="E34">
            <v>11.26</v>
          </cell>
          <cell r="F34" t="str">
            <v xml:space="preserve">Gestionar la dotación de alimentos para animales  y elementos de limpieza para el Bioterio. </v>
          </cell>
        </row>
        <row r="35">
          <cell r="E35">
            <v>11.27</v>
          </cell>
          <cell r="F35" t="str">
            <v>Gestionar la dotación del Equipo de traducción para el auditorio "Jesús Aguilar Paz"</v>
          </cell>
        </row>
        <row r="36">
          <cell r="E36">
            <v>11.28</v>
          </cell>
          <cell r="F36" t="str">
            <v>Gestionar la dotación de libros de texto de las asignaturas de la carrera de la Facultad. (En Físico)</v>
          </cell>
        </row>
        <row r="37">
          <cell r="E37">
            <v>11.29</v>
          </cell>
          <cell r="F37" t="str">
            <v>Abastecer en un 80% la biblioteca con los libros de texto de las asignaturas de la carrera de la Facultad. (En Físico)</v>
          </cell>
        </row>
        <row r="38">
          <cell r="E38">
            <v>11.3</v>
          </cell>
          <cell r="F38" t="str">
            <v>Gestionar la dotación de equipo necesario para la automatización de la Biblioteca de la Facultad.</v>
          </cell>
        </row>
        <row r="39">
          <cell r="E39">
            <v>11.31</v>
          </cell>
          <cell r="F39" t="str">
            <v>Contratación de 12  Profesores por hora, cada período académico.</v>
          </cell>
        </row>
        <row r="40">
          <cell r="E40">
            <v>11.32</v>
          </cell>
          <cell r="F40" t="str">
            <v>Contratación de Instructores de laboratorio de tiempo completo.</v>
          </cell>
        </row>
        <row r="41">
          <cell r="E41">
            <v>11.33</v>
          </cell>
          <cell r="F41" t="str">
            <v>Realizar la gestión administrativa correspondiente para el buen funcionamiento de la Maestría en Farmacia Clínica y Tecnologia y Control de Medicamentos.</v>
          </cell>
        </row>
        <row r="42">
          <cell r="E42">
            <v>0</v>
          </cell>
          <cell r="F42">
            <v>0</v>
          </cell>
        </row>
      </sheetData>
      <sheetData sheetId="22" refreshError="1">
        <row r="1">
          <cell r="E1">
            <v>0</v>
          </cell>
        </row>
        <row r="2">
          <cell r="E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12.01</v>
          </cell>
          <cell r="F8" t="str">
            <v>Elaborar el diagnóstico de necesidades de desarrollo del talento  humano docente y administrativo de la Facultad.</v>
          </cell>
        </row>
        <row r="9">
          <cell r="E9">
            <v>12.02</v>
          </cell>
          <cell r="F9" t="str">
            <v>Organizar y desarrollar el Diplomado en Química Orgánica. (máximo 20 personas, 4 horas, 30 viernes). (6 meses de abril a septiembre)</v>
          </cell>
        </row>
        <row r="10">
          <cell r="E10">
            <v>12.03</v>
          </cell>
          <cell r="F10" t="str">
            <v>Realizar la Capacitación en Formación de Auditores en Buenas Prácticas de Manufactura, (BPM). (10 PERSONAS)</v>
          </cell>
        </row>
        <row r="11">
          <cell r="E11">
            <v>12.04</v>
          </cell>
          <cell r="F11" t="str">
            <v>Realizar la Capacitación sobre instalaciones y HAVC para el grupo de Auditores de Buenas Prácticas de Manufactura, (BPM). (10 PERSONAS)</v>
          </cell>
        </row>
        <row r="12">
          <cell r="E12">
            <v>0</v>
          </cell>
          <cell r="F12">
            <v>0</v>
          </cell>
        </row>
      </sheetData>
      <sheetData sheetId="23" refreshError="1">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13.01</v>
          </cell>
          <cell r="F9" t="str">
            <v>Realizar la planificación académica de los 3 períodos académicos.</v>
          </cell>
        </row>
        <row r="10">
          <cell r="E10">
            <v>13.02</v>
          </cell>
          <cell r="F10" t="str">
            <v>Evaluar el desempeño docente.</v>
          </cell>
        </row>
        <row r="11">
          <cell r="E11">
            <v>13.03</v>
          </cell>
          <cell r="F11" t="str">
            <v>Gestionar la realización del exámen de suficiencia.</v>
          </cell>
        </row>
        <row r="12">
          <cell r="E12">
            <v>13.04</v>
          </cell>
          <cell r="F12" t="str">
            <v>Gestionar la contratación de Profesores por hora. (contratos de 3 meses)</v>
          </cell>
        </row>
        <row r="13">
          <cell r="E13">
            <v>13.05</v>
          </cell>
          <cell r="F13" t="str">
            <v xml:space="preserve">Gestionar la contratación de Instructores y Asistentes Técnicos de Laboratorio de tiempo completo y por contrato. </v>
          </cell>
        </row>
        <row r="14">
          <cell r="E14">
            <v>13.06</v>
          </cell>
          <cell r="F14" t="str">
            <v xml:space="preserve">Crear la Sub-Comisión y Comisión editorial de los 3 Departamentos de la Facultad. </v>
          </cell>
        </row>
        <row r="15">
          <cell r="E15">
            <v>13.07</v>
          </cell>
          <cell r="F15" t="str">
            <v>Elaborar el plan operativo anual 2017 de los Departamentos.</v>
          </cell>
        </row>
        <row r="16">
          <cell r="E16">
            <v>13.08</v>
          </cell>
          <cell r="F16" t="str">
            <v>Socializar el modelo educativo de la UNAH.</v>
          </cell>
        </row>
        <row r="17">
          <cell r="E17">
            <v>13.09</v>
          </cell>
          <cell r="F17" t="str">
            <v>Dar acompañamiento a la Unidad de gestión de la investigación científica de la FCQF y a la comisión de Vinculación Universidad sociedad de cada departamento.</v>
          </cell>
        </row>
        <row r="18">
          <cell r="E18">
            <v>13.1</v>
          </cell>
          <cell r="F18" t="str">
            <v xml:space="preserve">Entregar cuadros de calificaciones. </v>
          </cell>
        </row>
        <row r="19">
          <cell r="E19">
            <v>13.11</v>
          </cell>
          <cell r="F19" t="str">
            <v>Gestionar la creación de la Escuela de Alimentos y la propuesta de la estructura de las Escuelas de Química , Farmacia  y Alimentos. (Se contratará un consultor especialista).</v>
          </cell>
        </row>
        <row r="20">
          <cell r="E20">
            <v>13.12</v>
          </cell>
          <cell r="F20" t="str">
            <v>Realizar la gestión académica correspondiente para el desarrollo de la Maestría en Farmacia Clínica y Tecnologia y Control de Medicamentos.</v>
          </cell>
        </row>
        <row r="21">
          <cell r="E21">
            <v>0</v>
          </cell>
          <cell r="F21">
            <v>0</v>
          </cell>
        </row>
      </sheetData>
      <sheetData sheetId="24"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14.01</v>
          </cell>
          <cell r="F8" t="str">
            <v>Revisar los convenios marco afines a la Carrera de Química y Farmacia,  exixtentes entre la UNAH y diferentes Universidades y Entidades, nacionales e internacionales, que están administrados por la Vicerrectoría de Asusntos Internacionales, (VRI), y que son de importancia para la Facultad.</v>
          </cell>
        </row>
        <row r="9">
          <cell r="E9">
            <v>14.02</v>
          </cell>
          <cell r="F9" t="str">
            <v xml:space="preserve">Elaborar una base de datos de los convenios vigentes, para poder identificar oportunidades e iniciativas de cooperación, para el fortalecimiento de la Docencia y la Investigación  Científica en la Facultad. </v>
          </cell>
        </row>
        <row r="10">
          <cell r="E10">
            <v>14.03</v>
          </cell>
          <cell r="F10" t="str">
            <v xml:space="preserve">Realizar reuniones con las autoridades de la Unidad Académica y del Posgrado de la Facultad, para la discución de oportunidades e iniciativas de cooperación nacional e internacional. </v>
          </cell>
        </row>
        <row r="11">
          <cell r="E11">
            <v>14.04</v>
          </cell>
          <cell r="F11" t="str">
            <v>Dar seguimiento a los Convenios priorizados.</v>
          </cell>
        </row>
        <row r="12">
          <cell r="E12">
            <v>14.05</v>
          </cell>
          <cell r="F12" t="str">
            <v>Pagar la suscripción de la Conferencia Iberoamericana de Facultades de Farmacia, (COIFFA).</v>
          </cell>
        </row>
        <row r="13">
          <cell r="E13">
            <v>14.06</v>
          </cell>
          <cell r="F13" t="str">
            <v>Gestionar el cofinanciamiento de la Facultad, para pagos de inscripción, a una delegación de la Facultad, en un evento internacional.  (80 a 100 dólares de inscripción por persona)</v>
          </cell>
        </row>
        <row r="14">
          <cell r="E14">
            <v>14.07</v>
          </cell>
          <cell r="F14" t="str">
            <v xml:space="preserve">Participar en 1 evento internacional de carácter científico para presentar rasultados de investigaciones de la Facultad. (Unidad de Gestión de la Investigación).  </v>
          </cell>
        </row>
        <row r="15">
          <cell r="E15">
            <v>14.08</v>
          </cell>
          <cell r="F15" t="str">
            <v>Promover la movilidad de Docentes y Estudiantes a diferentes Universidades,   a través de  medios de difusión internos, como oportunidades de estudio y capación.</v>
          </cell>
        </row>
        <row r="16">
          <cell r="E16">
            <v>14.09</v>
          </cell>
          <cell r="F16" t="str">
            <v>Apoyar la Gestión de la movilidad de Docentes, en temas prioritarios al Relevo Docente.</v>
          </cell>
        </row>
        <row r="17">
          <cell r="E17">
            <v>14.1</v>
          </cell>
          <cell r="F17" t="str">
            <v>Apoyar la Gestión de la movilidad de Estudiantes.</v>
          </cell>
        </row>
        <row r="18">
          <cell r="E18">
            <v>14.11</v>
          </cell>
          <cell r="F18" t="str">
            <v>Apompañar la Gestión de internacionalización del Posgrado de la Facultad.</v>
          </cell>
        </row>
        <row r="19">
          <cell r="E19">
            <v>14.12</v>
          </cell>
          <cell r="F19" t="str">
            <v>Realizar visitas trimestrales a la Vicerrectoría de Asuntos Internacionales, (VRI), para fortalecer el sistema de información de la Dimensión.</v>
          </cell>
        </row>
        <row r="20">
          <cell r="E20">
            <v>0</v>
          </cell>
          <cell r="F20">
            <v>0</v>
          </cell>
        </row>
      </sheetData>
      <sheetData sheetId="25" refreshError="1">
        <row r="1">
          <cell r="E1" t="str">
            <v>GOBERNABILIDAD Y PROCESO DE GESTIÓN DESCENTRALIZADAS EN REDES</v>
          </cell>
          <cell r="F1">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15.01</v>
          </cell>
          <cell r="F10" t="str">
            <v>Conformar una comisión que elabore la normativa a utilizar para la autorización de apertura de laboratorios de Química en instituciones de educación superior.</v>
          </cell>
        </row>
        <row r="11">
          <cell r="E11">
            <v>15.02</v>
          </cell>
          <cell r="F11" t="str">
            <v>Elaborar la normativa y guía para la evaluación de las buenas practicas de laboratorio  de Química en instituciones de educación superior.</v>
          </cell>
        </row>
        <row r="12">
          <cell r="E12">
            <v>15.03</v>
          </cell>
          <cell r="F12" t="str">
            <v xml:space="preserve">Promover el conocimiento de la Legislación Universitaria (Recopilar, reproducir y entregar las Leyes, Reglamentos y Normas aplicables en la Universidad, para ubicarlas en el Decanato, Coordinación y Secretaría Académicas Departamentos, Biblioteca, Administración, Autoevaluación, Unidad de Gestión Estratégica, y Posgrado y que sea accesible para su consulta). </v>
          </cell>
        </row>
        <row r="13">
          <cell r="E13">
            <v>0</v>
          </cell>
          <cell r="F13">
            <v>0</v>
          </cell>
        </row>
      </sheetData>
      <sheetData sheetId="26" refreshError="1">
        <row r="1">
          <cell r="E1" t="str">
            <v>DESARROLLO DEL SISTEMA DE EDUCACIÓN SUPERIOR</v>
          </cell>
          <cell r="F1">
            <v>0</v>
          </cell>
        </row>
        <row r="2">
          <cell r="E2">
            <v>0</v>
          </cell>
          <cell r="F2">
            <v>0</v>
          </cell>
        </row>
        <row r="3">
          <cell r="E3">
            <v>0</v>
          </cell>
          <cell r="F3">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16.010000000000002</v>
          </cell>
          <cell r="F10" t="str">
            <v>Análisis y definición de equivalencias de la carrera de Química y Farmacia.</v>
          </cell>
        </row>
        <row r="11">
          <cell r="E11">
            <v>16.02</v>
          </cell>
          <cell r="F11" t="str">
            <v>Conformar una comisión que elabore la normativa a utilizar para la autorización de apertura de laboratorios de Química en instituciones de educación superior.</v>
          </cell>
        </row>
        <row r="12">
          <cell r="E12">
            <v>16.03</v>
          </cell>
          <cell r="F12" t="str">
            <v>Elaborar la normativa y guía para la evaluación de las buenas practicas de laboratorio  de Química en instituciones de educación superior.</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sheetData>
      <sheetData sheetId="27" refreshError="1">
        <row r="1">
          <cell r="E1" t="str">
            <v>GESTIÓN DE TECNOLOGÍAS DE INFORMACIÓN Y COMUNICACIÓN</v>
          </cell>
          <cell r="F1">
            <v>0</v>
          </cell>
        </row>
        <row r="2">
          <cell r="E2">
            <v>0</v>
          </cell>
          <cell r="F2">
            <v>0</v>
          </cell>
        </row>
        <row r="3">
          <cell r="E3">
            <v>0</v>
          </cell>
          <cell r="F3">
            <v>0</v>
          </cell>
        </row>
        <row r="6">
          <cell r="E6">
            <v>0</v>
          </cell>
          <cell r="F6">
            <v>0</v>
          </cell>
        </row>
        <row r="7">
          <cell r="E7" t="str">
            <v>Correlativo de la Actividad</v>
          </cell>
          <cell r="F7" t="str">
            <v>ACTIVIDADES</v>
          </cell>
        </row>
        <row r="8">
          <cell r="E8">
            <v>0</v>
          </cell>
          <cell r="F8">
            <v>0</v>
          </cell>
        </row>
        <row r="9">
          <cell r="E9">
            <v>0</v>
          </cell>
          <cell r="F9">
            <v>0</v>
          </cell>
        </row>
        <row r="10">
          <cell r="E10">
            <v>0</v>
          </cell>
          <cell r="F10">
            <v>0</v>
          </cell>
        </row>
        <row r="11">
          <cell r="E11">
            <v>17.010000000000002</v>
          </cell>
          <cell r="F11" t="str">
            <v>Capacitar a Docentes de la Facultad en el "Programa de Fortalecimiento en Competencias TIC", que ofrece la Dirección Ejecutiva de Gestión de Tecnología, (DEGT).</v>
          </cell>
        </row>
        <row r="12">
          <cell r="E12">
            <v>17.02</v>
          </cell>
          <cell r="F12" t="str">
            <v xml:space="preserve">Socializar la Página web de la Facultad y  los nuevos mecanismos para la difusión de actividades por este medio. </v>
          </cell>
        </row>
        <row r="13">
          <cell r="E13">
            <v>17.03</v>
          </cell>
          <cell r="F13" t="str">
            <v>Capacitar a Docentes de la Facultad en el curso de "Plataforma de Comunicación Integrada"  que ofrece la Dirección Ejecutiva de Gestión de Tecnología, (DEGT).</v>
          </cell>
        </row>
        <row r="14">
          <cell r="E14">
            <v>17.04</v>
          </cell>
          <cell r="F14" t="str">
            <v xml:space="preserve">Capacitar a los Docentes que impartirán las nuevas asignaturas Bimodales de la Carrera mediante el programa de capacitación que ofrece la Dirección Ejecutiva de Gestión de Tecnologías, (DEGT). </v>
          </cell>
        </row>
        <row r="15">
          <cell r="E15">
            <v>0</v>
          </cell>
          <cell r="F15">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1.01</v>
          </cell>
          <cell r="F9" t="str">
            <v>Elaborar la malla curricular de la Carrera de Química y Farmacia, que cumpla con la normativa institucional establecida y que responda a los desafíos y necesidades de la Sociedad, a traves de 3 talleres de trabajo.</v>
          </cell>
        </row>
        <row r="10">
          <cell r="E10">
            <v>1.02</v>
          </cell>
          <cell r="F10" t="str">
            <v>Elaborar el perfíl profesional de la Carrera de Química y Farmacia, a través de 2 talleres de trabajo.</v>
          </cell>
        </row>
        <row r="11">
          <cell r="E11">
            <v>1.03</v>
          </cell>
          <cell r="F11" t="str">
            <v>Definir los objetivos y competencias de formación profesional de la Carrera, a través de 1 taller de trabajo.</v>
          </cell>
        </row>
        <row r="12">
          <cell r="E12">
            <v>1.04</v>
          </cell>
          <cell r="F12" t="str">
            <v>Socializar el Perfil Profesional y los Objetivos de la Carrera de Química y Farmacia al Claustro de Docentes para su Aprobación, a traves de 1 reunión de Claustro.</v>
          </cell>
        </row>
        <row r="13">
          <cell r="E13">
            <v>1.05</v>
          </cell>
          <cell r="F13" t="str">
            <v>Definir los objetivos, contenidos de aprendizajes y los ejes curriculares transversales, definidos en el Modelo Educativo de la Reforma Universitaria, a través de 1 reunión de trabajo.</v>
          </cell>
        </row>
        <row r="14">
          <cell r="E14">
            <v>1.06</v>
          </cell>
          <cell r="F14" t="str">
            <v>Solicitar el rediseño de las asignaturas, a las Facultades que dan Servicio a la Carrera de Química y Farmacia.</v>
          </cell>
        </row>
        <row r="15">
          <cell r="E15">
            <v>1.07</v>
          </cell>
          <cell r="F15" t="str">
            <v>Investigar los programas de las nuevas asignaturas propuestas en el nuevo plan de estudio de la carrera.</v>
          </cell>
        </row>
        <row r="16">
          <cell r="E16">
            <v>1.08</v>
          </cell>
          <cell r="F16" t="str">
            <v>Definir los códigos de las asignaturas de la malla curricular, a través de un 1 taller de trabajo.</v>
          </cell>
        </row>
        <row r="17">
          <cell r="E17">
            <v>1.0900000000000001</v>
          </cell>
          <cell r="F17" t="str">
            <v>Distribuir las unidades valorativas y créditos por período académico para estudiantes a tiempo completo, a través de 1 taller de trabajo.</v>
          </cell>
        </row>
        <row r="18">
          <cell r="E18">
            <v>1.1000000000000001</v>
          </cell>
          <cell r="F18" t="str">
            <v>Elaborar el reglamento de pasantías del nuevo plan de estudio de la carrera a traves de 2 talleres de trabajo.</v>
          </cell>
        </row>
        <row r="19">
          <cell r="E19">
            <v>1.1100000000000001</v>
          </cell>
          <cell r="F19" t="str">
            <v>Establecer las equivalencias de las asignaturas de la carrera con las demás carreras de la UNAH, a través de 1 reunión de trabajo.</v>
          </cell>
        </row>
        <row r="20">
          <cell r="E20">
            <v>1.1200000000000001</v>
          </cell>
          <cell r="F20" t="str">
            <v>Elaborar el Plan de Factibilidad para la implementación del nuevo currículum de la Carrera, a traves de 2 talleres de trabajo.</v>
          </cell>
        </row>
        <row r="21">
          <cell r="E21">
            <v>1.1299999999999999</v>
          </cell>
          <cell r="F21" t="str">
            <v>Elaborar el Plan de trabajo del Equipo de Diseño curricular de la Carrera de Alimentos.</v>
          </cell>
        </row>
        <row r="22">
          <cell r="E22">
            <v>1.1399999999999999</v>
          </cell>
          <cell r="F22" t="str">
            <v>Elaborar el benchmarking de la Carrera de Alimentos.</v>
          </cell>
        </row>
        <row r="23">
          <cell r="E23">
            <v>1.1499999999999999</v>
          </cell>
          <cell r="F23" t="str">
            <v>Elaborar la malla curricular de la Carrera de Alimentos, que cumpla con la normativa institucional establecida y que responda a los desafíos y necesidades de la Sociedad, a través del desarrollo de 4 talleres de trabajo. (Se contratará un asesor de Desarrollo Curricular en el área de los Alimentos).</v>
          </cell>
        </row>
        <row r="24">
          <cell r="E24">
            <v>1.1599999999999999</v>
          </cell>
          <cell r="F24" t="str">
            <v>Elaborar el perfil profesional de la Carrera de Alimentos, a través del desarrollo de 2 talleres de trabajo.</v>
          </cell>
        </row>
        <row r="25">
          <cell r="E25">
            <v>1.17</v>
          </cell>
          <cell r="F25" t="str">
            <v>Definir los objetivos, competencias y sus códigos de formación profesional de la Carrera de Alimentos, a través de 1 taller de trabajo.</v>
          </cell>
        </row>
        <row r="26">
          <cell r="E26">
            <v>1.18</v>
          </cell>
          <cell r="F26" t="str">
            <v>Socializar el Perfil Profesional y los Objetivos de la Carrera de Alimentos al Claustro de Docentes para su Aprobación, a través de 1 reunion de claustro.</v>
          </cell>
        </row>
        <row r="27">
          <cell r="E27">
            <v>1.19</v>
          </cell>
          <cell r="F27" t="str">
            <v>Definir los objetivos, contenidos de aprendizajes y los ejes curriculares transversales, definidos en el modelo educativo de la reforma universitaria de la carrera de alimentos, a través de 1 taller de trabajo.</v>
          </cell>
        </row>
        <row r="28">
          <cell r="E28">
            <v>1.2</v>
          </cell>
          <cell r="F28" t="str">
            <v>Solicitar el rediseño de las asignaturas a las Facultades que dan Servicio a la Carrera de Alimentos.</v>
          </cell>
        </row>
        <row r="29">
          <cell r="E29">
            <v>1.21</v>
          </cell>
          <cell r="F29" t="str">
            <v>Investigar los programas de las nuevas asignaturas propuestas en el nuevo plan de estudio de la carrera de Alimentos.</v>
          </cell>
        </row>
        <row r="30">
          <cell r="E30">
            <v>1.22</v>
          </cell>
          <cell r="F30" t="str">
            <v>Definir los códigos de las asignaturas de la malla curricular de la carrera de Alimentos a traves de un taller de trabajo.</v>
          </cell>
        </row>
        <row r="31">
          <cell r="E31">
            <v>1.23</v>
          </cell>
          <cell r="F31" t="str">
            <v>Distribuir las unidades valorativas por período académico para estudiantes a tiempo completo de la carrera de Alimentos, a través de 1 taller de trabajo.</v>
          </cell>
        </row>
        <row r="32">
          <cell r="E32">
            <v>1.24</v>
          </cell>
          <cell r="F32" t="str">
            <v>Elaborar el reglamento de pasantías del nuevo plan de estudio de la carrera de Alimentos (Si hubieran), a través de 2 talleres de trabajo.</v>
          </cell>
        </row>
        <row r="33">
          <cell r="E33">
            <v>1.25</v>
          </cell>
          <cell r="F33" t="str">
            <v>Establecer las equivalencias de las asignaturas de la carrera de Alimentos con las demás carreras de la UNAH, a través de 1 reunión de trabajo.</v>
          </cell>
        </row>
        <row r="34">
          <cell r="E34">
            <v>1.26</v>
          </cell>
          <cell r="F34" t="str">
            <v>Elaborar el Plan de Factibilidad para la implementación del nuevo currículum de la Carrera de Alimentos, a traves de 2 talleres de trabajo.</v>
          </cell>
        </row>
        <row r="35">
          <cell r="E35">
            <v>1.27</v>
          </cell>
          <cell r="F35" t="str">
            <v>Elaborar el Plan de trabajo del Equipo de Diseño curricular de la Carrera de Química.</v>
          </cell>
        </row>
        <row r="36">
          <cell r="E36">
            <v>1.28</v>
          </cell>
          <cell r="F36" t="str">
            <v>Elaborar el benchmarking de la Carrera de Química.</v>
          </cell>
        </row>
        <row r="37">
          <cell r="E37">
            <v>1.29</v>
          </cell>
          <cell r="F37" t="str">
            <v>Elaborar la malla curricular de la Carrera de Química, que cumpla con la normativa institucional establecida y que responda a los desafíos y necesidades de la Sociedad, a través de 2 talleres de trabajo. (Se contratará un asesor de Desarrollo Curricular en el area de la Química).</v>
          </cell>
        </row>
        <row r="38">
          <cell r="E38">
            <v>1.3</v>
          </cell>
          <cell r="F38" t="str">
            <v>Elaborar el perfil profesional de la Carrera de Química, a través de 2 talleres de trabajo.</v>
          </cell>
        </row>
        <row r="39">
          <cell r="E39">
            <v>1.31</v>
          </cell>
          <cell r="F39" t="str">
            <v>Definir los objetivos, competencias y sus códigos de formación profesional de la Carrera de Química, a través de 2 talleres de trabajo.</v>
          </cell>
        </row>
        <row r="40">
          <cell r="E40">
            <v>1.32</v>
          </cell>
          <cell r="F40" t="str">
            <v>Socializar el Perfil Profesional y los Objetivos de la Carrera de Química al Claustro de Docentes para su Aprobación, a través de 1 reunión de claustro.</v>
          </cell>
        </row>
        <row r="41">
          <cell r="E41">
            <v>1.33</v>
          </cell>
          <cell r="F41" t="str">
            <v>Definir los objetivos, contenidos de aprendizajes y los ejes curriculares transversales, definidos en el modelo educativo de la reforma universitaria de la carrera de Química, a través de 2 talleres de trabajo.</v>
          </cell>
        </row>
        <row r="42">
          <cell r="E42">
            <v>1.34</v>
          </cell>
          <cell r="F42" t="str">
            <v>Solicitar el rediseño de las asignaturas a las Facultades que dan Servicio a la Carrera de Química, a través de 2 talleres de trabajo.</v>
          </cell>
        </row>
        <row r="43">
          <cell r="E43">
            <v>1.35</v>
          </cell>
          <cell r="F43" t="str">
            <v>Investigar los programas de las nuevas asignaturas propuestas en el nuevo plan de estudio de la carrera de Química.</v>
          </cell>
        </row>
        <row r="44">
          <cell r="E44">
            <v>1.36</v>
          </cell>
          <cell r="F44" t="str">
            <v>Definición de los códigos de las asignaturas de la malla curricular de la carrera de Química, a través de 1 taller de trabajo.</v>
          </cell>
        </row>
        <row r="45">
          <cell r="E45">
            <v>1.37</v>
          </cell>
          <cell r="F45" t="str">
            <v>Distribuir las unidades valorativas por período académico para estudiantes a tiempo completo de la carrera de Quimica, a través de 1 talleres de trabajo.</v>
          </cell>
        </row>
        <row r="46">
          <cell r="E46">
            <v>1.38</v>
          </cell>
          <cell r="F46" t="str">
            <v>Establecer las equivalencias de las asignaturas de la carrera de Química con las demás carreras de la UNAH, a través de 1 taller de trabajo.</v>
          </cell>
        </row>
        <row r="47">
          <cell r="E47">
            <v>1.39</v>
          </cell>
          <cell r="F47" t="str">
            <v>Elaborar el Plan de Factibilidad para la implementación del nuevo currículum de la Carrera de Química, a través de 2 talleres de trabajo.</v>
          </cell>
        </row>
        <row r="48">
          <cell r="E48">
            <v>1.4</v>
          </cell>
          <cell r="F48" t="str">
            <v>Elaborar el documento curricular que contemple los diferentes enfoques y que explicíte las diferentes corrientes del pensamiento en el campo de la Química, de los Alimentos y de Farmacia, a través de 5 talleres de trabajo. (Impresión y empastado del documento curricular de las tres carreras).</v>
          </cell>
        </row>
        <row r="49">
          <cell r="E49">
            <v>1.41</v>
          </cell>
          <cell r="F49" t="str">
            <v xml:space="preserve">Solicitar la aprobación del documento curricular ante el Claustro de Docentes de la Facultad. </v>
          </cell>
        </row>
        <row r="50">
          <cell r="E50">
            <v>1.42</v>
          </cell>
          <cell r="F50" t="str">
            <v>Solicitar la aprobación del documento curricular ante la Vicerrectoría Académica, Secretaría de Administración y Finanzas y Abogado General de la UNAH.</v>
          </cell>
        </row>
        <row r="51">
          <cell r="E51">
            <v>1.43</v>
          </cell>
          <cell r="F51" t="str">
            <v>Solicitar la aprobación del documento curricular ante Consejo Universitario.</v>
          </cell>
        </row>
        <row r="52">
          <cell r="E52">
            <v>1.44</v>
          </cell>
          <cell r="F52" t="str">
            <v xml:space="preserve">Realizar el proceso de selección de las asignaturas que formarán parte de la política bimodal de la Facultad. </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sheetData>
      <sheetData sheetId="12"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2.0099999999999998</v>
          </cell>
          <cell r="F8" t="str">
            <v>Dar seguimiento al registro de los investigadores de la Facultad en las diferentes bases de datos que proporciona la Dirección de Investigación Científica y Posgrado (DICyP).</v>
          </cell>
        </row>
        <row r="9">
          <cell r="E9">
            <v>2.02</v>
          </cell>
          <cell r="F9" t="str">
            <v>Postular  a 3 becas de Investigación Científica ante la Dirección de Investigación Científica y Posgrado (DICyP).</v>
          </cell>
        </row>
        <row r="10">
          <cell r="E10">
            <v>2.0299999999999998</v>
          </cell>
          <cell r="F10" t="str">
            <v>Desarrollar el Proyecto de investigación “Caracterización y estimación de residuos sólidos en la Facultad”.</v>
          </cell>
        </row>
        <row r="11">
          <cell r="E11">
            <v>2.04</v>
          </cell>
          <cell r="F11" t="str">
            <v xml:space="preserve">Desarrollar el "Taller de Socialización de políticas de investigación", dirigido a Docentes y Estudiantes de la Facultad. </v>
          </cell>
        </row>
        <row r="12">
          <cell r="E12">
            <v>2.0499999999999998</v>
          </cell>
          <cell r="F12" t="str">
            <v>Participar en 1 evento internacional de carácter científico para presentar rasultados de investigaciones de la Facultad. (Al evento internacional acudirán 6 personas por 3 días).</v>
          </cell>
        </row>
        <row r="13">
          <cell r="E13">
            <v>2.06</v>
          </cell>
          <cell r="F13" t="str">
            <v xml:space="preserve">Participar en 2 eventos nacionales de carácter científico para presentar rasultados de investigaciones de la Facultad. </v>
          </cell>
        </row>
        <row r="14">
          <cell r="E14">
            <v>2.0699999999999998</v>
          </cell>
          <cell r="F14" t="str">
            <v>Realizar 2 publicaciones de Artículos Científicos de la Facultad, con instituciones de publicación científica reconocidas a nivel nacional o internacional.</v>
          </cell>
        </row>
        <row r="15">
          <cell r="E15">
            <v>2.08</v>
          </cell>
          <cell r="F15" t="str">
            <v xml:space="preserve">Participar en el Décimo "X Congreso de Investigación Científica",  organizado por la Dirección de Investigación Científica y Posgrado (DICyP). (Primera semana de Agosto) </v>
          </cell>
        </row>
        <row r="16">
          <cell r="E16">
            <v>2.09</v>
          </cell>
          <cell r="F16" t="str">
            <v xml:space="preserve">Organizar y participar en la Dieciochoava "XVIII Jornada de Investigacion Cientifica de la Facultad de Ciencias Quimicas y Farmacia" (30,31 de mayo y 1,2,3 de Junio). </v>
          </cell>
        </row>
        <row r="17">
          <cell r="E17">
            <v>2.1</v>
          </cell>
          <cell r="F17" t="str">
            <v>Organizar y participar en la capacitación sobre "Propiedad Intelectual y Propiedad Industrial".</v>
          </cell>
        </row>
        <row r="18">
          <cell r="E18">
            <v>2.11</v>
          </cell>
          <cell r="F18" t="str">
            <v>Participar en 2 capacitaciones sobre "Presentación de Proyectos de Investigación para la Obtención de Financiamiento", a través de la Dirección de Investigación Científica y Posgrado (DICyP).</v>
          </cell>
        </row>
        <row r="19">
          <cell r="E19">
            <v>2.12</v>
          </cell>
          <cell r="F19" t="str">
            <v xml:space="preserve">Organizar y participar en la capacitación en "Redacción de Artículos Científicos" para investigadores de la Facultad, con duración de 5 días. (Se invitará a un expositor experto de Costa Rica).  </v>
          </cell>
        </row>
        <row r="20">
          <cell r="E20">
            <v>2.13</v>
          </cell>
          <cell r="F20" t="str">
            <v xml:space="preserve">Elaborar el Listado de proyectos de investigación científica de la Facultad y su estado. </v>
          </cell>
        </row>
        <row r="21">
          <cell r="E21">
            <v>2.14</v>
          </cell>
          <cell r="F21" t="str">
            <v xml:space="preserve">Monitorear las Investigaciones que se incorporarán al proceso de aprendizaje, a través de asignaturas seleccionadas. </v>
          </cell>
        </row>
        <row r="22">
          <cell r="E22">
            <v>2.15</v>
          </cell>
          <cell r="F22" t="str">
            <v xml:space="preserve">Realizar el mapeo de Organismos Internacionales para obtener financiamiento para proyectos de investigación científica. </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sheetData>
      <sheetData sheetId="13" refreshError="1">
        <row r="1">
          <cell r="E1">
            <v>0</v>
          </cell>
        </row>
        <row r="2">
          <cell r="E2">
            <v>0</v>
          </cell>
        </row>
        <row r="3">
          <cell r="E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3.01</v>
          </cell>
          <cell r="F9" t="str">
            <v xml:space="preserve">Dar acompañamiento, con estudiantes y docentes de la Facultad, a la Alianza Estratégica suscrita mediante convenio entre la Dirección de Vinculación UNAH-Sociedad (DVUS) y la Municipalidad de Reitoca, Departamento de Francisco Morazán, como parte del Programa de Atención Primaria en Salud de la UNAH. </v>
          </cell>
        </row>
        <row r="10">
          <cell r="E10">
            <v>3.02</v>
          </cell>
          <cell r="F10" t="str">
            <v xml:space="preserve">Participar, con docentes y estudiantes de la Facultad, en la donación de víveres e insumos para pacientes de diferentes áreas del Hospital Escuela Universitario, (HEU). </v>
          </cell>
        </row>
        <row r="11">
          <cell r="E11">
            <v>3.03</v>
          </cell>
          <cell r="F11" t="str">
            <v>Brindar atención farmacéutica en el "Asilo de Ancianos Salvador Aguirre" de la Capital, por parte de los estudiantes de la asignatura de Seminario de Investigación de la Facultad.</v>
          </cell>
        </row>
        <row r="12">
          <cell r="E12">
            <v>3.04</v>
          </cell>
          <cell r="F12" t="str">
            <v>Realizar charlas educativas sobre "Diábetes, Nutrición y Actividades Recreativas como Ejercicio para Pacientes del Centro del Diabético de la Capital".</v>
          </cell>
        </row>
        <row r="13">
          <cell r="E13">
            <v>3.05</v>
          </cell>
          <cell r="F13" t="str">
            <v xml:space="preserve"> Ofertar el "Diplomado en Química Orgánica"  (En colaboración con la Dimension de Gestión del Talento Humano). </v>
          </cell>
        </row>
        <row r="14">
          <cell r="E14">
            <v>3.06</v>
          </cell>
          <cell r="F14" t="str">
            <v>Gestionar ante la Dirección de Vinculación Universidad Sociedad (DVUS),  una capacitación sobre Educacuión No Formal, con el fin de poder implementar una oferta en la Facultad.</v>
          </cell>
        </row>
        <row r="15">
          <cell r="E15">
            <v>3.07</v>
          </cell>
          <cell r="F15" t="str">
            <v>Formular proyectos de Vinculación para su registro ante la Dirección de Vinculación Universidad Sociedad, (DVUS).</v>
          </cell>
        </row>
        <row r="16">
          <cell r="E16">
            <v>3.08</v>
          </cell>
          <cell r="F16" t="str">
            <v>Realizar charlas en una Comunidad seleccionada sobre el "Uso Adecuado de Plantas Medicinales como Alternativa a Problemas de Salud",  por parte de Estudiantes de la Asignatura de Farmacognosia II.</v>
          </cell>
        </row>
        <row r="17">
          <cell r="E17">
            <v>3.09</v>
          </cell>
          <cell r="F17" t="str">
            <v>Realizar charlas sobre "Gases contaminantes" y donar murales alusivos al tema en escuelas públicas, por parte de estudiantes de la Asignatura de Química II de la  Facultad.</v>
          </cell>
        </row>
        <row r="18">
          <cell r="E18">
            <v>3.1</v>
          </cell>
          <cell r="F18" t="str">
            <v>Utilización de la  Bolsa de Empleo de la Facultad como mecanismo de apoyo a graduados.</v>
          </cell>
        </row>
        <row r="19">
          <cell r="E19">
            <v>3.11</v>
          </cell>
          <cell r="F19" t="str">
            <v>Seguimiento a la Base de Datos de Graduados de la Facultad.</v>
          </cell>
        </row>
        <row r="20">
          <cell r="E20">
            <v>3.12</v>
          </cell>
          <cell r="F20" t="str">
            <v>Seguimiento a la Base de Datos de la Facultad de los empleadores públicos y privados de Honduras.</v>
          </cell>
        </row>
        <row r="21">
          <cell r="E21">
            <v>3.13</v>
          </cell>
          <cell r="F21" t="str">
            <v xml:space="preserve">Participar en un Congreso de Vinculación. </v>
          </cell>
        </row>
        <row r="22">
          <cell r="E22">
            <v>0</v>
          </cell>
          <cell r="F22">
            <v>0</v>
          </cell>
        </row>
        <row r="23">
          <cell r="E23">
            <v>0</v>
          </cell>
          <cell r="F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sheetData>
      <sheetData sheetId="14"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4.01</v>
          </cell>
          <cell r="F8" t="str">
            <v>Gestinar cursos de formación pedagógica para el personal Docente e Instructores de la Facultad, ante el Instituto de Formación y Profesionalización Docente (IPSD). (FALTAN TIEMPOS)</v>
          </cell>
        </row>
        <row r="9">
          <cell r="E9">
            <v>4.0199999999999996</v>
          </cell>
          <cell r="F9" t="str">
            <v>Dar seguimiento y monitorear el proceso de aplicación de conocimientos adquiridos en las capacitaciones de los docentes, en cursos de formación pedagógica del IPSD.</v>
          </cell>
        </row>
        <row r="10">
          <cell r="E10">
            <v>0</v>
          </cell>
          <cell r="F10">
            <v>0</v>
          </cell>
        </row>
        <row r="15">
          <cell r="E15">
            <v>0</v>
          </cell>
          <cell r="F15">
            <v>0</v>
          </cell>
        </row>
        <row r="16">
          <cell r="E16">
            <v>0</v>
          </cell>
          <cell r="F16">
            <v>0</v>
          </cell>
        </row>
      </sheetData>
      <sheetData sheetId="15" refreshError="1">
        <row r="1">
          <cell r="E1">
            <v>0</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5.01</v>
          </cell>
          <cell r="F10" t="str">
            <v>Socializar con estudiantes y docentes de la Facultad, la aplicación de las nuevas normas académicas (Artículo , a través de diferentes medios de difusión.</v>
          </cell>
        </row>
        <row r="11">
          <cell r="E11">
            <v>5.0199999999999996</v>
          </cell>
          <cell r="F11" t="str">
            <v>Realizar jornadas de Inducción para estudiantes de la Facultad, por parte de la Coordinación de Carrera, la Vicerrectoría de Orientación y Asuntos Estudiantíles, (VOAE) y el Comisionado Universitario de la Universidad y demás unidades de interés.</v>
          </cell>
        </row>
        <row r="12">
          <cell r="E12">
            <v>5.03</v>
          </cell>
          <cell r="F12" t="str">
            <v>Realizar jornada informativa a los estudiantes de último año sobre los posgrados de la Facultad y las ofertas de becas del VRI.</v>
          </cell>
        </row>
        <row r="13">
          <cell r="E13">
            <v>5.04</v>
          </cell>
          <cell r="F13" t="str">
            <v xml:space="preserve">Organizar la participación de Docentes y Estudiantes de la Facultad en la Feria Vocacional de la UNAH. </v>
          </cell>
        </row>
        <row r="14">
          <cell r="E14">
            <v>5.05</v>
          </cell>
          <cell r="F14" t="str">
            <v>Socializar el programa de seguimiento al estudiante en riesgo.</v>
          </cell>
        </row>
        <row r="15">
          <cell r="E15">
            <v>5.0599999999999996</v>
          </cell>
          <cell r="F15" t="str">
            <v>Seguimiento a la creación de bolsa de trabajo</v>
          </cell>
        </row>
        <row r="16">
          <cell r="E16">
            <v>5.07</v>
          </cell>
          <cell r="F16" t="str">
            <v xml:space="preserve">Acompañamiento - Asociación de Graduados - En las actividades que van a realizar </v>
          </cell>
        </row>
        <row r="17">
          <cell r="E17">
            <v>5.08</v>
          </cell>
          <cell r="F17" t="str">
            <v>II Encuentro de Graduados de la Facultad de Química y Farmacia</v>
          </cell>
        </row>
        <row r="18">
          <cell r="E18">
            <v>0</v>
          </cell>
          <cell r="F18">
            <v>0</v>
          </cell>
        </row>
        <row r="20">
          <cell r="E20">
            <v>0</v>
          </cell>
          <cell r="F20">
            <v>0</v>
          </cell>
        </row>
        <row r="21">
          <cell r="E21">
            <v>0</v>
          </cell>
          <cell r="F21">
            <v>0</v>
          </cell>
        </row>
        <row r="22">
          <cell r="E22">
            <v>0</v>
          </cell>
          <cell r="F22">
            <v>0</v>
          </cell>
        </row>
        <row r="23">
          <cell r="E23">
            <v>0</v>
          </cell>
          <cell r="F23">
            <v>0</v>
          </cell>
        </row>
        <row r="24">
          <cell r="E24">
            <v>0</v>
          </cell>
          <cell r="F24">
            <v>0</v>
          </cell>
        </row>
        <row r="34">
          <cell r="F34">
            <v>30000</v>
          </cell>
        </row>
      </sheetData>
      <sheetData sheetId="16"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6.01</v>
          </cell>
          <cell r="F8" t="str">
            <v>Gestionar el apoyo a un Centro Regional (CRU), para que el personal idóneo participe en una capacitación del área disciplinar en la Facultad,  en Ciudad Universitaria.</v>
          </cell>
        </row>
        <row r="9">
          <cell r="E9">
            <v>6.02</v>
          </cell>
          <cell r="F9" t="str">
            <v xml:space="preserve">Difundir la Jornada de Investigación Científica de la Facultad en los Centros Regionales (CRU), para que puedan participar con sus resultados de investigación. </v>
          </cell>
        </row>
        <row r="10">
          <cell r="E10">
            <v>6.03</v>
          </cell>
          <cell r="F10" t="str">
            <v>Contribuir con aporte de conocimientos propios de la Disciplina de la Facultad en un proyecto enfocado a la solución de un problema  prioritario del País. (Acompañamiento al Proyecto para la Determinación de Cianotoxinas en Algas que Crecen en el Lago de Yojoa).</v>
          </cell>
        </row>
        <row r="11">
          <cell r="E11">
            <v>6.04</v>
          </cell>
          <cell r="F11" t="str">
            <v>Desarrollo de charlas sobre el "Uso Adecuado de Plantas Medicinales como Alternativa a Problemas de Salud",  por parte de Estudiantes de la Asignatura de Farmacognosia II.</v>
          </cell>
        </row>
        <row r="12">
          <cell r="E12">
            <v>6.05</v>
          </cell>
          <cell r="F12" t="str">
            <v>Desarrollo de charlas sobre "Gases contaminantes" en escuelas públicas, por parte de estudiantes de la Asignatura de Química II de la  Facultad.</v>
          </cell>
        </row>
        <row r="13">
          <cell r="E13">
            <v>6.06</v>
          </cell>
          <cell r="F13" t="str">
            <v>Desarrollo de Conferencias _________en el Marco del  "IV Simposio de la Facultad". Averiguar tema del simposio</v>
          </cell>
        </row>
        <row r="14">
          <cell r="E14">
            <v>6.07</v>
          </cell>
          <cell r="F14" t="str">
            <v>Desarrollo de ponencias sobre proyectos de Investiagción, en el Décimo "X Congreso de Investigacion Cientifica", organizado por la Dirección de Investigación Científica y Posgrado (DICyP).</v>
          </cell>
        </row>
        <row r="15">
          <cell r="E15">
            <v>6.08</v>
          </cell>
          <cell r="F15" t="str">
            <v>Desarrollo de ponencias sobre proyectos de Investiagción, en la Dieciochoava "XVIII Jornada de Investigacion Cientifica de la Facultad.</v>
          </cell>
        </row>
        <row r="16">
          <cell r="E16">
            <v>0</v>
          </cell>
          <cell r="F16">
            <v>0</v>
          </cell>
        </row>
      </sheetData>
      <sheetData sheetId="17" refreshError="1">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v>7.01</v>
          </cell>
          <cell r="F7" t="str">
            <v xml:space="preserve">Organizar y desarrollar la Feria Cultural de la Facultad a desarrollarse en marco de la Semana del estudiante de Química y Farmacia. </v>
          </cell>
        </row>
        <row r="8">
          <cell r="E8">
            <v>7.02</v>
          </cell>
          <cell r="F8" t="str">
            <v>Conformar el comité cultural, artístico y deportivo de la Facultad.</v>
          </cell>
        </row>
        <row r="9">
          <cell r="E9">
            <v>7.03</v>
          </cell>
          <cell r="F9" t="str">
            <v>Elaborar y difundir un boletín informativo de actividades culturales, artícticas, deportivas y científicas llevadas a cabo en la Facultad.</v>
          </cell>
        </row>
        <row r="10">
          <cell r="E10">
            <v>0</v>
          </cell>
          <cell r="F10">
            <v>0</v>
          </cell>
        </row>
      </sheetData>
      <sheetData sheetId="18" refreshError="1">
        <row r="1">
          <cell r="E1">
            <v>0</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8.01</v>
          </cell>
          <cell r="F10" t="str">
            <v xml:space="preserve">Dar seguimiento al Plan de Mejora por parte de la comisión de Autoevaluación de la Facultad. </v>
          </cell>
        </row>
        <row r="11">
          <cell r="E11">
            <v>8.02</v>
          </cell>
          <cell r="F11" t="str">
            <v>Desarrollar capacitaciones para el personal académico y administrativo de la Facultad, como parte del  proceso de  implementación del sistema de Gestión de Calidad (SGC), a través de la Norma ISO 9001.</v>
          </cell>
        </row>
        <row r="12">
          <cell r="E12">
            <v>8.0299999999999994</v>
          </cell>
          <cell r="F12" t="str">
            <v xml:space="preserve">Realizar talleres y sesiones de trabajo para la implementación del Sistema de Gestión de Calidad de la Facultad. </v>
          </cell>
        </row>
        <row r="13">
          <cell r="E13">
            <v>8.0399999999999991</v>
          </cell>
          <cell r="F13" t="str">
            <v xml:space="preserve">Publicación del Plan Operativo 2016, mediante la impresión de la matriz de cada dimensión, así como del calendario de actividades. </v>
          </cell>
        </row>
        <row r="14">
          <cell r="E14">
            <v>8.0500000000000007</v>
          </cell>
          <cell r="F14" t="str">
            <v>Dar seguimiento a la implementación del Plan Operativo Anual 2016, cada trimesre del año.</v>
          </cell>
        </row>
        <row r="15">
          <cell r="E15">
            <v>8.06</v>
          </cell>
          <cell r="F15" t="str">
            <v xml:space="preserve">Desarrollo del trabajo de Planificación Operativa del año 2017, con autoridades y docentes de la Facultad. </v>
          </cell>
        </row>
        <row r="16">
          <cell r="E16">
            <v>8.07</v>
          </cell>
          <cell r="F16" t="str">
            <v xml:space="preserve">Organización y participación en las Ferias de Productos Reciclados de los estudiantes de la Clase de "Química Ambiental" de la Facultad. </v>
          </cell>
        </row>
        <row r="17">
          <cell r="E17">
            <v>8.08</v>
          </cell>
          <cell r="F17" t="str">
            <v xml:space="preserve">Charlas de Educación Ambiental en Instituciones de Educación Secundaria, por parte de los estudiantes de la asignatura de "Química Ambiental" de la Facultad. </v>
          </cell>
        </row>
        <row r="18">
          <cell r="E18">
            <v>8.09</v>
          </cell>
          <cell r="F18" t="str">
            <v>Gestionar con personas y/o instituciones que trabajan en pro del mejoramiento y cuidado ambiental, la evaluación del suelo de los predios del Bioterio de la Universidad para llevar a cabo una reforestación y recuperación en la zona.</v>
          </cell>
        </row>
        <row r="19">
          <cell r="E19">
            <v>8.1</v>
          </cell>
          <cell r="F19" t="str">
            <v xml:space="preserve">Reforestar y recuperar de la zona del Bioterio con estudiantes y docentes de la Facultad. </v>
          </cell>
        </row>
        <row r="20">
          <cell r="E20">
            <v>8.11</v>
          </cell>
          <cell r="F20" t="str">
            <v xml:space="preserve">Realizar jornadas saludables para promover estilos de vida saludables entre docentes, administrativos, técnicos y personal de servicio de la Facultad. </v>
          </cell>
        </row>
        <row r="21">
          <cell r="E21">
            <v>8.1199999999999992</v>
          </cell>
          <cell r="F21" t="str">
            <v>Impartir clases de baile para personal docente, administrativo, técnico y de servicio de la Facultad, para contribuir al mejoramiento de la salud, a través del ejercicio. (Se realizará la compra de espejos).</v>
          </cell>
        </row>
        <row r="22">
          <cell r="E22">
            <v>8.1300000000000008</v>
          </cell>
          <cell r="F22" t="str">
            <v>Capacitación general de primeros auxilios. (Primera Semana 2016, 4 horas para 90 personas).</v>
          </cell>
        </row>
        <row r="23">
          <cell r="E23">
            <v>8.14</v>
          </cell>
          <cell r="F23" t="str">
            <v>Capacitación general de buenas prácticas de laboratorio. (Primera Semana 2016, 1 hora).</v>
          </cell>
        </row>
        <row r="24">
          <cell r="E24">
            <v>8.15</v>
          </cell>
          <cell r="F24" t="str">
            <v>Capacitar al personal que integra las Brigadas de Seguridad de la Facultad en primeros auxilios, por parte del Benemérito Cuerpo de Bomberos. (4 días)</v>
          </cell>
        </row>
        <row r="25">
          <cell r="E25">
            <v>8.16</v>
          </cell>
          <cell r="F25" t="str">
            <v>Capacitar al personal que integra las Brigadas de Seguridad de la Facultad sobre manejo de sustancias peligrosas por parte del Benemérito Cuerpo de Bomberos. (4 días)</v>
          </cell>
        </row>
        <row r="26">
          <cell r="E26">
            <v>8.17</v>
          </cell>
          <cell r="F26" t="str">
            <v>Capacitar al personal que integra las Brigadas de Seguridad de la Facultad sobre manejo de incendios y uso de extintores, por parte del Benemérito Cuerpo de Bomberos. (8 días)</v>
          </cell>
        </row>
        <row r="27">
          <cell r="E27">
            <v>8.18</v>
          </cell>
          <cell r="F27" t="str">
            <v xml:space="preserve">Gestión para dotación de extintores para las diferentes áreas de la Facultad, de acuerdo a recomendaciones del Benemérito Cuerpo de Bomberos. </v>
          </cell>
        </row>
        <row r="28">
          <cell r="E28">
            <v>8.19</v>
          </cell>
          <cell r="F28" t="str">
            <v xml:space="preserve">Gestión para la dotación de equipo de seguridad personal para instructores y personal técnico de la Facultad, en el marco del programa de salud y seguridad ocupacional a cargo del Comité de Salud y Seguridad Ocupacional. </v>
          </cell>
        </row>
        <row r="29">
          <cell r="E29">
            <v>8.1999999999999993</v>
          </cell>
          <cell r="F29" t="str">
            <v xml:space="preserve">Gestión para la dotación de señalización para rutas de evacuación y señales de prohibición y salvamento en la Facultad, de acuerdo a recomendaciones del benemérito cuerpo de bomberos. </v>
          </cell>
        </row>
        <row r="30">
          <cell r="E30">
            <v>0</v>
          </cell>
          <cell r="F30">
            <v>0</v>
          </cell>
        </row>
      </sheetData>
      <sheetData sheetId="19"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9.01</v>
          </cell>
          <cell r="F8" t="str">
            <v>Seleccionar, en conjunto con la comisión de desarrollo curricular, las asignaturas del nuevo plan de estudio que formarán parte de la política bimodal de la Facultad.</v>
          </cell>
        </row>
        <row r="9">
          <cell r="E9">
            <v>9.02</v>
          </cell>
          <cell r="F9" t="str">
            <v xml:space="preserve">Capacitar a los Docentes que impartirán las nuevas asignaturas bimodales de la Carrera mediante el programa de capacitación que ofrece la Dirección Ejecutiva de Gestión de Tecnologías, (DEGT). </v>
          </cell>
        </row>
        <row r="10">
          <cell r="E10">
            <v>9.0299999999999994</v>
          </cell>
          <cell r="F10" t="str">
            <v>Seleccionar y Socializar los libros de texto oficiales para cada asignatura del nuevo plan de estudios de la Carrera.</v>
          </cell>
        </row>
        <row r="11">
          <cell r="E11">
            <v>9.0399999999999991</v>
          </cell>
          <cell r="F11" t="str">
            <v>Investigar la oferta virtual de los libros de texto de la carrera, que existen en el sistema virtual de la UNAH.</v>
          </cell>
        </row>
        <row r="12">
          <cell r="E12">
            <v>9.0500000000000007</v>
          </cell>
          <cell r="F12" t="str">
            <v>Gestionar la adquisición de los libros de texto virtuales de la carrera, que no existen en el sistema virtual de la UNAH.</v>
          </cell>
        </row>
        <row r="13">
          <cell r="E13">
            <v>9.06</v>
          </cell>
          <cell r="F13" t="str">
            <v>Gestiónar la creación de la biblioteca virtual de la Facultad.</v>
          </cell>
        </row>
        <row r="14">
          <cell r="E14">
            <v>0</v>
          </cell>
          <cell r="F14">
            <v>0</v>
          </cell>
        </row>
      </sheetData>
      <sheetData sheetId="20"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10.01</v>
          </cell>
          <cell r="F8" t="str">
            <v>Analizar los resultados de la encuesta del rediseño curricular de la Carrera de Ciencias Químicas y Farmacia para evidenciar las necesidades de nuevas ofertas de Posgrado.</v>
          </cell>
        </row>
        <row r="9">
          <cell r="E9">
            <v>10.02</v>
          </cell>
          <cell r="F9" t="str">
            <v>Elaborar un diagnóstico y gestionar la posible apertura de nuevos posgrados,  a partir del análisis de resultados de la encuesta.</v>
          </cell>
        </row>
        <row r="10">
          <cell r="E10">
            <v>10.029999999999999</v>
          </cell>
          <cell r="F10" t="str">
            <v xml:space="preserve">Participar en el proceso de evaluación y mejora continua, a través de la  Dirección de Investigación Científica y Posgrado (DICyP), para fines de acreditación. </v>
          </cell>
        </row>
        <row r="11">
          <cell r="E11">
            <v>10.039999999999999</v>
          </cell>
          <cell r="F11" t="str">
            <v xml:space="preserve">Participar en la Inducción de la Dirección de Investigación Científica y Posgrado (DICyP), sobre obtención de Becas para estudiantes de Posgrado. </v>
          </cell>
        </row>
        <row r="12">
          <cell r="E12">
            <v>10.050000000000001</v>
          </cell>
          <cell r="F12" t="str">
            <v>Capacitar a estudiantes del Posgrado en redacción de artículos científicos.</v>
          </cell>
        </row>
        <row r="13">
          <cell r="E13">
            <v>10.06</v>
          </cell>
          <cell r="F13" t="str">
            <v>Gestionar ante la  Dirección de Investigación Científica y Posgrado (DICyP) y la Industria,  la obtención de fondos para la participación en la Jornada Científica.</v>
          </cell>
        </row>
        <row r="14">
          <cell r="E14">
            <v>10.07</v>
          </cell>
          <cell r="F14" t="str">
            <v>Participar en la Jornada Científica de la Facultad. (30,31 de mayo, 1,2 y 3 de Junio)</v>
          </cell>
        </row>
        <row r="15">
          <cell r="E15">
            <v>10.08</v>
          </cell>
          <cell r="F15" t="str">
            <v>Incertar el eje de Internacionalización en la oferta de Posgrados.</v>
          </cell>
        </row>
        <row r="16">
          <cell r="E16">
            <v>10.09</v>
          </cell>
          <cell r="F16" t="str">
            <v>Gestionar  una capacitación para la formación de grupos de investigación de Posgrado</v>
          </cell>
        </row>
        <row r="17">
          <cell r="E17">
            <v>10.1</v>
          </cell>
          <cell r="F17" t="str">
            <v xml:space="preserve">Gestionar una capacitación sobre gestión de eventos académicos, a nivel de Posgrado. (Congresos, jornadas, simpisios, encuentros, ectc.) </v>
          </cell>
        </row>
        <row r="18">
          <cell r="E18">
            <v>10.11</v>
          </cell>
          <cell r="F18" t="str">
            <v>Gestionar una capacitación sobre legislación y gestión de Posgrados</v>
          </cell>
        </row>
        <row r="19">
          <cell r="E19">
            <v>0</v>
          </cell>
          <cell r="F19">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sheetData>
      <sheetData sheetId="21" refreshError="1">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11.01</v>
          </cell>
          <cell r="F9" t="str">
            <v>Mantenimiento de Instalaciones Físicas del Edificio I-A</v>
          </cell>
        </row>
        <row r="10">
          <cell r="E10">
            <v>11.02</v>
          </cell>
          <cell r="F10" t="str">
            <v xml:space="preserve">Mantenimiento de instalaciones hidrosanitarias Edificio I-1 </v>
          </cell>
        </row>
        <row r="11">
          <cell r="E11">
            <v>11.03</v>
          </cell>
          <cell r="F11" t="str">
            <v xml:space="preserve">Mantenimiento instalaciones eléctricas Edificio I-1 </v>
          </cell>
        </row>
        <row r="12">
          <cell r="E12">
            <v>11.04</v>
          </cell>
          <cell r="F12" t="str">
            <v xml:space="preserve">Mantenimiento de maquinaria de reproducción de material de papelería y  mantenimiento de maquinaria de osmosis inversa. </v>
          </cell>
        </row>
        <row r="13">
          <cell r="E13">
            <v>11.05</v>
          </cell>
          <cell r="F13" t="str">
            <v>Mantenimiento y reparación de equipo educacional  (Armarios, Sillas, etc.)</v>
          </cell>
        </row>
        <row r="14">
          <cell r="E14">
            <v>11.06</v>
          </cell>
          <cell r="F14" t="str">
            <v>Mantenimiento y reparación de Equipo de laboratorio de la Facultad. (PREVENTIVO)</v>
          </cell>
        </row>
        <row r="15">
          <cell r="E15">
            <v>11.07</v>
          </cell>
          <cell r="F15" t="str">
            <v>Mantenimiento y reparación de Equipo de laboratorio de la Facultad. (CORRECTIVO)</v>
          </cell>
        </row>
        <row r="16">
          <cell r="E16">
            <v>11.08</v>
          </cell>
          <cell r="F16" t="str">
            <v>Gestionar ante  la SEAPI, la realización de Trabajos de infraestructura a realizar, según informe de recomendaciones del Benemérito Cuerpo de Bomberos de Honduras en el Edificio I-1.</v>
          </cell>
        </row>
        <row r="17">
          <cell r="E17">
            <v>11.09</v>
          </cell>
          <cell r="F17" t="str">
            <v xml:space="preserve">Gestionar la dotación de lámparas antiexplosivas para los Laboratorios del Edificio I-1, a través de un proceso de Licitación para la compra. </v>
          </cell>
        </row>
        <row r="18">
          <cell r="E18">
            <v>11.1</v>
          </cell>
          <cell r="F18" t="str">
            <v>Proyecto de Construcción y  Mejoras del Área de Mantenimiento de la Facultad.</v>
          </cell>
        </row>
        <row r="19">
          <cell r="E19">
            <v>11.11</v>
          </cell>
          <cell r="F19" t="str">
            <v>Proyecto de Construcción del Laboratorio Farmacéutico a Mediana Escala, para formas farmacéuticas sólidas. a realizarse en el Lab. 203 del Edificio I1.  (Gestión de la licitación).</v>
          </cell>
        </row>
        <row r="20">
          <cell r="E20">
            <v>11.12</v>
          </cell>
          <cell r="F20" t="str">
            <v>Proyecto de Diseño y Construcción del Laboratorio a Mediana Escala para Formas Farmacéuticas Líquidas y Semisólidas,  a realizarse en el Lab. 202 del Edificio I1 (Gestión de contratación del Consultor).</v>
          </cell>
        </row>
        <row r="21">
          <cell r="E21">
            <v>11.13</v>
          </cell>
          <cell r="F21" t="str">
            <v>Proyecto de Diseño del Laboratorio de Ensayo Universitario. (Gestión de contratación del Consultor).</v>
          </cell>
        </row>
        <row r="22">
          <cell r="E22">
            <v>11.14</v>
          </cell>
          <cell r="F22" t="str">
            <v xml:space="preserve">Proyecto de Ampliación, Remodelación, Adecuación y Equipamiento de las Instalaciones del Bioterio de la UNAH. (Presentación y gestión de fondos ante la Rectoría de la UNAH). </v>
          </cell>
        </row>
        <row r="23">
          <cell r="E23">
            <v>11.15</v>
          </cell>
          <cell r="F23" t="str">
            <v xml:space="preserve">Proyecto para la realización del Almacén de medicamentos. (Presentación y gestión de fondos ante la Rectoría de la UNAH). </v>
          </cell>
        </row>
        <row r="24">
          <cell r="E24">
            <v>11.16</v>
          </cell>
          <cell r="F24" t="str">
            <v xml:space="preserve">Elaboración de Manuales para prácticas de Laboratorios. (Servicios de imprenta, publicaciones y reproducciones de la Facultad). </v>
          </cell>
        </row>
        <row r="25">
          <cell r="E25">
            <v>11.17</v>
          </cell>
          <cell r="F25" t="str">
            <v xml:space="preserve">Gestionar la dotación de Sustancias Químicas y Materias Primas utilizadas en las prácticas en laboratorios de la Facultad. </v>
          </cell>
        </row>
        <row r="26">
          <cell r="E26">
            <v>11.18</v>
          </cell>
          <cell r="F26" t="str">
            <v xml:space="preserve">Gestionar el proceso de licitación para la compra de Sustancias Químicas y Materias Primas, utilizadas en las prácticas en laboratorios. </v>
          </cell>
        </row>
        <row r="27">
          <cell r="E27">
            <v>11.19</v>
          </cell>
          <cell r="F27" t="str">
            <v>Gestionar la dotación de material de Cristalería utilizada en las prácticas en laboratorios de la Facultad.</v>
          </cell>
        </row>
        <row r="28">
          <cell r="E28">
            <v>11.2</v>
          </cell>
          <cell r="F28" t="str">
            <v xml:space="preserve">Proyecto de equipamiento de Laboratorios académicos e investigativos de la Facultad. </v>
          </cell>
        </row>
        <row r="29">
          <cell r="E29">
            <v>11.21</v>
          </cell>
          <cell r="F29" t="str">
            <v>Gestionar la dotación de equipo tecnológico para la llevar a cabo las actividades académicas y administrativas de la Facultad.</v>
          </cell>
        </row>
        <row r="30">
          <cell r="E30">
            <v>11.22</v>
          </cell>
          <cell r="F30" t="str">
            <v>Gestionar la dotación de Papelería y útiles necesarios para el desarrollo de actividades administrativas y académicas de la Facultad.  (útiles de escritotio, oficina y enseñanza, papel de escritorio, productos de papel y cartón, etc).</v>
          </cell>
        </row>
        <row r="31">
          <cell r="E31">
            <v>11.23</v>
          </cell>
          <cell r="F31" t="str">
            <v>Gestionar la dotación de repuestos y accesorios menores para el área de reproducción de material didáctico de la Facultad. (Tintas, Master, etc.)</v>
          </cell>
        </row>
        <row r="32">
          <cell r="E32">
            <v>11.24</v>
          </cell>
          <cell r="F32" t="str">
            <v>Gestionar la dotación de equipo de oficina y muebles para la llevar a cabo las actividades académicas y administrativas de la Facultad.</v>
          </cell>
        </row>
        <row r="33">
          <cell r="E33">
            <v>11.25</v>
          </cell>
          <cell r="F33" t="str">
            <v>Gestión para la compra de alimentos y bebidas para reuniones de trabajo de la Dirección-Administración de la Facultad.</v>
          </cell>
        </row>
        <row r="34">
          <cell r="E34">
            <v>11.26</v>
          </cell>
          <cell r="F34" t="str">
            <v xml:space="preserve">Gestionar la dotación de alimentos para animales  y elementos de limpieza para el Bioterio. </v>
          </cell>
        </row>
        <row r="35">
          <cell r="E35">
            <v>11.27</v>
          </cell>
          <cell r="F35" t="str">
            <v>Gestionar la dotación del Equipo de traducción para el auditorio "Jesús Aguilar Paz"</v>
          </cell>
        </row>
        <row r="36">
          <cell r="E36">
            <v>11.28</v>
          </cell>
          <cell r="F36" t="str">
            <v>Gestionar la dotación de libros de texto de las asignaturas de la carrera de la Facultad. (En Físico)</v>
          </cell>
        </row>
        <row r="37">
          <cell r="E37">
            <v>11.29</v>
          </cell>
          <cell r="F37" t="str">
            <v>Abastecer en un 80% la biblioteca con los libros de texto de las asignaturas de la carrera de la Facultad. (En Físico)</v>
          </cell>
        </row>
        <row r="38">
          <cell r="E38">
            <v>11.3</v>
          </cell>
          <cell r="F38" t="str">
            <v>Gestionar la dotación de equipo necesario para la automatización de la Biblioteca de la Facultad.</v>
          </cell>
        </row>
        <row r="39">
          <cell r="E39">
            <v>11.31</v>
          </cell>
          <cell r="F39" t="str">
            <v>Contratación de 12  Profesores por hora, cada período académico.</v>
          </cell>
        </row>
        <row r="40">
          <cell r="E40">
            <v>11.32</v>
          </cell>
          <cell r="F40" t="str">
            <v>Contratación de Instructores de laboratorio de tiempo completo.</v>
          </cell>
        </row>
        <row r="41">
          <cell r="E41">
            <v>11.33</v>
          </cell>
          <cell r="F41" t="str">
            <v>Realizar la gestión administrativa correspondiente para el buen funcionamiento de la Maestría en Farmacia Clínica y Tecnologia y Control de Medicamentos.</v>
          </cell>
        </row>
        <row r="42">
          <cell r="E42">
            <v>0</v>
          </cell>
          <cell r="F42">
            <v>0</v>
          </cell>
        </row>
      </sheetData>
      <sheetData sheetId="22"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12.01</v>
          </cell>
          <cell r="F8" t="str">
            <v>Elaborar el diagnóstico de necesidades de desarrollo del talento  humano docente y administrativo de la Facultad.</v>
          </cell>
        </row>
        <row r="9">
          <cell r="E9">
            <v>12.02</v>
          </cell>
          <cell r="F9" t="str">
            <v xml:space="preserve">Organizar y desarrollar el Diplomado en Química Orgánica. (máximo 20 personas, 4 horas, 30 viernes). </v>
          </cell>
        </row>
        <row r="10">
          <cell r="E10">
            <v>12.03</v>
          </cell>
          <cell r="F10" t="str">
            <v>Realizar la Capacitación en Formación de Auditores en Buenas Prácticas de Manufactura, (BPM). (10 PERSONAS)</v>
          </cell>
        </row>
        <row r="11">
          <cell r="E11">
            <v>12.04</v>
          </cell>
          <cell r="F11" t="str">
            <v>Realizar la Capacitación sobre instalaciones y HAVC para el grupo de Auditores de Buenas Prácticas de Manufactura, (BPM). (10 PERSONAS)</v>
          </cell>
        </row>
        <row r="12">
          <cell r="E12">
            <v>0</v>
          </cell>
          <cell r="F12">
            <v>0</v>
          </cell>
        </row>
      </sheetData>
      <sheetData sheetId="23" refreshError="1">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13.01</v>
          </cell>
          <cell r="F9" t="str">
            <v>Realizar la planificación académica de los 3 períodos académicos.</v>
          </cell>
        </row>
        <row r="10">
          <cell r="E10">
            <v>13.02</v>
          </cell>
          <cell r="F10" t="str">
            <v>Evaluar el desempeño docente.</v>
          </cell>
        </row>
        <row r="11">
          <cell r="E11">
            <v>13.03</v>
          </cell>
          <cell r="F11" t="str">
            <v>Gestionar la realización del exámen de suficiencia.</v>
          </cell>
        </row>
        <row r="12">
          <cell r="E12">
            <v>13.04</v>
          </cell>
          <cell r="F12" t="str">
            <v>Gestionar la contratación de Profesores por hora. (contratos de 3 meses)</v>
          </cell>
        </row>
        <row r="13">
          <cell r="E13">
            <v>13.05</v>
          </cell>
          <cell r="F13" t="str">
            <v xml:space="preserve">Gestionar la contratación de Instructores y Asistentes Técnicos de Laboratorio de tiempo completo y por contrato. </v>
          </cell>
        </row>
        <row r="14">
          <cell r="E14">
            <v>13.06</v>
          </cell>
          <cell r="F14" t="str">
            <v xml:space="preserve">Crear la Sub-Comisión y Comisión editorial de los 3 Departamentos de la Facultad. </v>
          </cell>
        </row>
        <row r="15">
          <cell r="E15">
            <v>13.07</v>
          </cell>
          <cell r="F15" t="str">
            <v>Elaborar el plan operativo anual 2017 de los Departamentos.</v>
          </cell>
        </row>
        <row r="16">
          <cell r="E16">
            <v>13.08</v>
          </cell>
          <cell r="F16" t="str">
            <v>Socializar el modelo educativo de la UNAH.</v>
          </cell>
        </row>
        <row r="17">
          <cell r="E17">
            <v>13.09</v>
          </cell>
          <cell r="F17" t="str">
            <v>Dar acompañamiento a la Unidad de gestión de la investigación científica de la FCQF y a la comisión de Vinculación Universidad sociedad de cada departamento.</v>
          </cell>
        </row>
        <row r="18">
          <cell r="E18">
            <v>13.1</v>
          </cell>
          <cell r="F18" t="str">
            <v xml:space="preserve">Entregar cuadros de calificaciones. </v>
          </cell>
        </row>
        <row r="19">
          <cell r="E19">
            <v>13.11</v>
          </cell>
          <cell r="F19" t="str">
            <v>Gestionar la creación de la Escuela de Alimentos y la propuesta de la estructura de las Escuelas de Química , Farmacia  y Alimentos. (Se contratará un consultor especialista).</v>
          </cell>
        </row>
        <row r="20">
          <cell r="E20">
            <v>13.12</v>
          </cell>
          <cell r="F20" t="str">
            <v>Realizar la gestión académica correspondiente para el desarrollo de la Maestría en Farmacia Clínica y Tecnologia y Control de Medicamentos.</v>
          </cell>
        </row>
        <row r="21">
          <cell r="E21">
            <v>0</v>
          </cell>
          <cell r="F21">
            <v>0</v>
          </cell>
        </row>
      </sheetData>
      <sheetData sheetId="24" refreshError="1">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14.01</v>
          </cell>
          <cell r="F8" t="str">
            <v>Revisar los convenios marco afines a la Carrera de Química y Farmacia,  exixtentes entre la UNAH y diferentes Universidades y Entidades, nacionales e internacionales, que están administrados por la Vicerrectoría de Asusntos Internacionales, (VRI), y que son de importancia para la Facultad.</v>
          </cell>
        </row>
        <row r="9">
          <cell r="E9">
            <v>14.02</v>
          </cell>
          <cell r="F9" t="str">
            <v xml:space="preserve">Elaborar una base de datos de los convenios vigentes, para poder identificar oportunidades e iniciativas de cooperación, para el fortalecimiento de la Docencia y la Investigación  Científica en la Facultad. </v>
          </cell>
        </row>
        <row r="10">
          <cell r="E10">
            <v>14.03</v>
          </cell>
          <cell r="F10" t="str">
            <v xml:space="preserve">Realizar reuniones con las autoridades de la Unidad Académica y del Posgrado de la Facultad, para la discución de oportunidades e iniciativas de cooperación nacional e internacional. </v>
          </cell>
        </row>
        <row r="11">
          <cell r="E11">
            <v>14.04</v>
          </cell>
          <cell r="F11" t="str">
            <v>Dar seguimiento a los Convenios priorizados.</v>
          </cell>
        </row>
        <row r="12">
          <cell r="E12">
            <v>14.05</v>
          </cell>
          <cell r="F12" t="str">
            <v>Pagar la suscripción de la Conferencia Iberoamericana de Facultades de Farmacia, (COIFFA).</v>
          </cell>
        </row>
        <row r="13">
          <cell r="E13">
            <v>14.06</v>
          </cell>
          <cell r="F13" t="str">
            <v>Gestionar el cofinanciamiento de la Facultad, para pagos de inscripción, a una delegación de la Facultad, en un evento internacional.  (80 a 100 dólares de inscripción por persona)</v>
          </cell>
        </row>
        <row r="14">
          <cell r="E14">
            <v>14.07</v>
          </cell>
          <cell r="F14" t="str">
            <v xml:space="preserve">Participar en 1 evento internacional de carácter científico para presentar rasultados de investigaciones de la Facultad. (Unidad de Gestión de la Investigación).  </v>
          </cell>
        </row>
        <row r="15">
          <cell r="E15">
            <v>14.08</v>
          </cell>
          <cell r="F15" t="str">
            <v>Promover la movilidad de Docentes y Estudiantes a diferentes Universidades,   a través de  medios de difusión internos, como oportunidades de estudio y capación.</v>
          </cell>
        </row>
        <row r="16">
          <cell r="E16">
            <v>14.09</v>
          </cell>
          <cell r="F16" t="str">
            <v>Apoyar la Gestión de la movilidad de Docentes, en temas prioritarios al Relevo Docente.</v>
          </cell>
        </row>
        <row r="17">
          <cell r="E17">
            <v>14.1</v>
          </cell>
          <cell r="F17" t="str">
            <v>Apoyar la Gestión de la movilidad de Estudiantes.</v>
          </cell>
        </row>
        <row r="18">
          <cell r="E18">
            <v>14.11</v>
          </cell>
          <cell r="F18" t="str">
            <v>Apompañar la Gestión de internacionalización del Posgrado de la Facultad.</v>
          </cell>
        </row>
        <row r="19">
          <cell r="E19">
            <v>14.12</v>
          </cell>
          <cell r="F19" t="str">
            <v>Realizar visitas trimestrales a la Vicerrectoría de Asuntos Internacionales, (VRI), para fortalecer el sistema de información de la Dimensión.</v>
          </cell>
        </row>
        <row r="20">
          <cell r="E20">
            <v>0</v>
          </cell>
          <cell r="F20">
            <v>0</v>
          </cell>
        </row>
      </sheetData>
      <sheetData sheetId="25" refreshError="1">
        <row r="1">
          <cell r="E1" t="str">
            <v>GOBERNABILIDAD Y PROCESO DE GESTIÓN DESCENTRALIZADAS EN REDES</v>
          </cell>
          <cell r="F1">
            <v>0</v>
          </cell>
        </row>
        <row r="2">
          <cell r="E2">
            <v>0</v>
          </cell>
          <cell r="F2">
            <v>0</v>
          </cell>
        </row>
        <row r="3">
          <cell r="E3">
            <v>0</v>
          </cell>
          <cell r="F3">
            <v>0</v>
          </cell>
        </row>
        <row r="4">
          <cell r="E4">
            <v>0</v>
          </cell>
          <cell r="F4">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15.01</v>
          </cell>
          <cell r="F10" t="str">
            <v>Conformar una comisión que elabore la normativa a utilizar para la autorización de apertura de laboratorios de Química en instituciones de educación superior.</v>
          </cell>
        </row>
        <row r="11">
          <cell r="E11">
            <v>15.02</v>
          </cell>
          <cell r="F11" t="str">
            <v>Elaborar la normativa y guía para la evaluación de las buenas practicas de laboratorio  de Química en instituciones de educación superior.</v>
          </cell>
        </row>
        <row r="12">
          <cell r="E12">
            <v>15.03</v>
          </cell>
          <cell r="F12" t="str">
            <v xml:space="preserve">Promover el conocimiento de la Legislación Universitaria (Recopilar, reproducir y entregar las Leyes, Reglamentos y Normas aplicables en la Universidad, para ubicarlas en el Decanato, Coordinación y Secretaría Académicas Departamentos, Biblioteca, Administración, Autoevaluación, Unidad de Gestión Estratégica, y Posgrado y que sea accesible para su consulta). </v>
          </cell>
        </row>
        <row r="13">
          <cell r="E13">
            <v>0</v>
          </cell>
          <cell r="F13">
            <v>0</v>
          </cell>
        </row>
      </sheetData>
      <sheetData sheetId="26" refreshError="1">
        <row r="1">
          <cell r="E1" t="str">
            <v>DESARROLLO DEL SISTEMA DE EDUCACIÓN SUPERIOR</v>
          </cell>
          <cell r="F1">
            <v>0</v>
          </cell>
        </row>
        <row r="2">
          <cell r="E2">
            <v>0</v>
          </cell>
          <cell r="F2">
            <v>0</v>
          </cell>
        </row>
        <row r="3">
          <cell r="E3">
            <v>0</v>
          </cell>
          <cell r="F3">
            <v>0</v>
          </cell>
        </row>
        <row r="5">
          <cell r="E5">
            <v>0</v>
          </cell>
          <cell r="F5">
            <v>0</v>
          </cell>
        </row>
        <row r="6">
          <cell r="E6" t="str">
            <v>Correlativo de la Actividad</v>
          </cell>
          <cell r="F6" t="str">
            <v>ACTIVIDADES</v>
          </cell>
        </row>
        <row r="7">
          <cell r="E7">
            <v>0</v>
          </cell>
          <cell r="F7">
            <v>0</v>
          </cell>
        </row>
        <row r="8">
          <cell r="E8">
            <v>0</v>
          </cell>
          <cell r="F8">
            <v>0</v>
          </cell>
        </row>
        <row r="9">
          <cell r="E9">
            <v>0</v>
          </cell>
          <cell r="F9">
            <v>0</v>
          </cell>
        </row>
        <row r="10">
          <cell r="E10">
            <v>16.010000000000002</v>
          </cell>
          <cell r="F10" t="str">
            <v>Análisis y definición de equivalencias de la carrera de Química y Farmacia.</v>
          </cell>
        </row>
        <row r="11">
          <cell r="E11">
            <v>16.02</v>
          </cell>
          <cell r="F11" t="str">
            <v>Conformar una comisión que elabore la normativa a utilizar para la autorización de apertura de laboratorios de Química en instituciones de educación superior.</v>
          </cell>
        </row>
        <row r="12">
          <cell r="E12">
            <v>16.03</v>
          </cell>
          <cell r="F12" t="str">
            <v>Elaborar la normativa y guía para la evaluación de las buenas practicas de laboratorio  de Química en instituciones de educación superior.</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row r="40">
          <cell r="E40">
            <v>0</v>
          </cell>
          <cell r="F40">
            <v>0</v>
          </cell>
        </row>
        <row r="41">
          <cell r="E41">
            <v>0</v>
          </cell>
          <cell r="F41">
            <v>0</v>
          </cell>
        </row>
        <row r="42">
          <cell r="E42">
            <v>0</v>
          </cell>
          <cell r="F42">
            <v>0</v>
          </cell>
        </row>
        <row r="43">
          <cell r="E43">
            <v>0</v>
          </cell>
          <cell r="F43">
            <v>0</v>
          </cell>
        </row>
        <row r="44">
          <cell r="E44">
            <v>0</v>
          </cell>
          <cell r="F44">
            <v>0</v>
          </cell>
        </row>
        <row r="45">
          <cell r="E45">
            <v>0</v>
          </cell>
          <cell r="F45">
            <v>0</v>
          </cell>
        </row>
        <row r="46">
          <cell r="E46">
            <v>0</v>
          </cell>
          <cell r="F46">
            <v>0</v>
          </cell>
        </row>
        <row r="47">
          <cell r="E47">
            <v>0</v>
          </cell>
          <cell r="F47">
            <v>0</v>
          </cell>
        </row>
        <row r="48">
          <cell r="E48">
            <v>0</v>
          </cell>
          <cell r="F48">
            <v>0</v>
          </cell>
        </row>
        <row r="49">
          <cell r="E49">
            <v>0</v>
          </cell>
          <cell r="F49">
            <v>0</v>
          </cell>
        </row>
        <row r="50">
          <cell r="E50">
            <v>0</v>
          </cell>
          <cell r="F50">
            <v>0</v>
          </cell>
        </row>
        <row r="51">
          <cell r="E51">
            <v>0</v>
          </cell>
          <cell r="F51">
            <v>0</v>
          </cell>
        </row>
        <row r="52">
          <cell r="E52">
            <v>0</v>
          </cell>
          <cell r="F52">
            <v>0</v>
          </cell>
        </row>
        <row r="53">
          <cell r="E53">
            <v>0</v>
          </cell>
          <cell r="F53">
            <v>0</v>
          </cell>
        </row>
        <row r="54">
          <cell r="E54">
            <v>0</v>
          </cell>
          <cell r="F54">
            <v>0</v>
          </cell>
        </row>
        <row r="55">
          <cell r="E55">
            <v>0</v>
          </cell>
          <cell r="F55">
            <v>0</v>
          </cell>
        </row>
        <row r="56">
          <cell r="E56">
            <v>0</v>
          </cell>
          <cell r="F56">
            <v>0</v>
          </cell>
        </row>
        <row r="57">
          <cell r="E57">
            <v>0</v>
          </cell>
          <cell r="F57">
            <v>0</v>
          </cell>
        </row>
        <row r="58">
          <cell r="E58">
            <v>0</v>
          </cell>
          <cell r="F58">
            <v>0</v>
          </cell>
        </row>
        <row r="59">
          <cell r="E59">
            <v>0</v>
          </cell>
          <cell r="F59">
            <v>0</v>
          </cell>
        </row>
        <row r="60">
          <cell r="E60">
            <v>0</v>
          </cell>
          <cell r="F60">
            <v>0</v>
          </cell>
        </row>
        <row r="61">
          <cell r="E61">
            <v>0</v>
          </cell>
          <cell r="F61">
            <v>0</v>
          </cell>
        </row>
        <row r="62">
          <cell r="E62">
            <v>0</v>
          </cell>
          <cell r="F62">
            <v>0</v>
          </cell>
        </row>
        <row r="63">
          <cell r="E63">
            <v>0</v>
          </cell>
          <cell r="F63">
            <v>0</v>
          </cell>
        </row>
        <row r="64">
          <cell r="E64">
            <v>0</v>
          </cell>
          <cell r="F64">
            <v>0</v>
          </cell>
        </row>
        <row r="65">
          <cell r="E65">
            <v>0</v>
          </cell>
          <cell r="F65">
            <v>0</v>
          </cell>
        </row>
      </sheetData>
      <sheetData sheetId="27" refreshError="1">
        <row r="1">
          <cell r="E1" t="str">
            <v>GESTIÓN DE TECNOLOGÍAS DE INFORMACIÓN Y COMUNICACIÓN</v>
          </cell>
          <cell r="F1">
            <v>0</v>
          </cell>
        </row>
        <row r="2">
          <cell r="E2">
            <v>0</v>
          </cell>
          <cell r="F2">
            <v>0</v>
          </cell>
        </row>
        <row r="3">
          <cell r="E3">
            <v>0</v>
          </cell>
          <cell r="F3">
            <v>0</v>
          </cell>
        </row>
        <row r="6">
          <cell r="E6">
            <v>0</v>
          </cell>
          <cell r="F6">
            <v>0</v>
          </cell>
        </row>
        <row r="7">
          <cell r="E7" t="str">
            <v>Correlativo de la Actividad</v>
          </cell>
          <cell r="F7" t="str">
            <v>ACTIVIDADES</v>
          </cell>
        </row>
        <row r="8">
          <cell r="E8">
            <v>0</v>
          </cell>
          <cell r="F8">
            <v>0</v>
          </cell>
        </row>
        <row r="9">
          <cell r="E9">
            <v>0</v>
          </cell>
          <cell r="F9">
            <v>0</v>
          </cell>
        </row>
        <row r="10">
          <cell r="E10">
            <v>0</v>
          </cell>
          <cell r="F10">
            <v>0</v>
          </cell>
        </row>
        <row r="11">
          <cell r="E11">
            <v>17.010000000000002</v>
          </cell>
          <cell r="F11" t="str">
            <v>Capacitar a Docentes de la Facultad en el "Programa de Fortalecimiento en Competencias TIC", que ofrece la Dirección Ejecutiva de Gestión de Tecnología, (DEGT).</v>
          </cell>
        </row>
        <row r="12">
          <cell r="E12">
            <v>17.02</v>
          </cell>
          <cell r="F12" t="str">
            <v xml:space="preserve">Socializar la Página web de la Facultad y  los nuevos mecanismos para la difusión de actividades por este medio. </v>
          </cell>
        </row>
        <row r="13">
          <cell r="E13">
            <v>17.03</v>
          </cell>
          <cell r="F13" t="str">
            <v>Capacitar a Docentes de la Facultad en el curso de "Plataforma de Comunicación Integrada"  que ofrece la Dirección Ejecutiva de Gestión de Tecnología, (DEGT).</v>
          </cell>
        </row>
        <row r="14">
          <cell r="E14">
            <v>17.04</v>
          </cell>
          <cell r="F14" t="str">
            <v xml:space="preserve">Capacitar a los Docentes que impartirán las nuevas asignaturas Bimodales de la Carrera mediante el programa de capacitación que ofrece la Dirección Ejecutiva de Gestión de Tecnologías, (DEGT). </v>
          </cell>
        </row>
        <row r="15">
          <cell r="E15">
            <v>0</v>
          </cell>
          <cell r="F15">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Sheet1"/>
      <sheetName val="11. Gestion Administrativa"/>
      <sheetName val="12. Gestión del Talento Humano"/>
      <sheetName val="13. Gestión Académica"/>
      <sheetName val="14. Internacional... de la E.S."/>
      <sheetName val="16. Desa. del Sistema Educ.Sup."/>
      <sheetName val="15. Gobernabilidad y Proceso..."/>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925"/>
      <c r="U2" s="925"/>
      <c r="V2" s="925"/>
      <c r="W2" s="925"/>
      <c r="X2" s="925"/>
      <c r="Y2" s="925"/>
      <c r="Z2" s="925"/>
      <c r="AA2" s="925"/>
      <c r="AB2" s="925"/>
      <c r="AC2" s="925" t="s">
        <v>25</v>
      </c>
      <c r="AD2" s="925"/>
      <c r="AE2" s="925"/>
      <c r="AF2" s="925"/>
      <c r="AG2" s="925"/>
      <c r="AH2" s="925"/>
      <c r="AI2" s="925"/>
      <c r="AJ2" s="925"/>
    </row>
    <row r="3" spans="2:36" ht="16.5" customHeight="1" x14ac:dyDescent="0.25">
      <c r="B3" s="33" t="s">
        <v>7</v>
      </c>
      <c r="C3" s="33"/>
      <c r="D3" s="33"/>
      <c r="E3" s="33"/>
      <c r="F3" s="33"/>
      <c r="G3" s="33"/>
      <c r="H3" s="33"/>
      <c r="I3" s="33"/>
      <c r="J3" s="33"/>
      <c r="K3" s="33"/>
      <c r="L3" s="33"/>
      <c r="M3" s="33"/>
      <c r="N3" s="33"/>
      <c r="O3" s="33"/>
      <c r="P3" s="33"/>
      <c r="Q3" s="33"/>
      <c r="R3" s="33"/>
      <c r="S3" s="33"/>
      <c r="T3" s="925"/>
      <c r="U3" s="925"/>
      <c r="V3" s="925"/>
      <c r="W3" s="925"/>
      <c r="X3" s="925"/>
      <c r="Y3" s="925"/>
      <c r="Z3" s="925"/>
      <c r="AA3" s="925"/>
      <c r="AB3" s="925"/>
      <c r="AC3" s="925" t="s">
        <v>7</v>
      </c>
      <c r="AD3" s="925"/>
      <c r="AE3" s="925"/>
      <c r="AF3" s="925"/>
      <c r="AG3" s="925"/>
      <c r="AH3" s="925"/>
      <c r="AI3" s="925"/>
      <c r="AJ3" s="925"/>
    </row>
    <row r="4" spans="2:36" ht="12.75" customHeight="1" x14ac:dyDescent="0.25">
      <c r="B4" s="33" t="s">
        <v>36</v>
      </c>
      <c r="C4" s="33"/>
      <c r="D4" s="33"/>
      <c r="E4" s="33"/>
      <c r="F4" s="33"/>
      <c r="G4" s="33"/>
      <c r="H4" s="33"/>
      <c r="I4" s="33"/>
      <c r="J4" s="33"/>
      <c r="K4" s="33"/>
      <c r="L4" s="33"/>
      <c r="M4" s="33"/>
      <c r="N4" s="33"/>
      <c r="O4" s="33"/>
      <c r="P4" s="33"/>
      <c r="Q4" s="33"/>
      <c r="R4" s="33"/>
      <c r="S4" s="33"/>
      <c r="T4" s="925"/>
      <c r="U4" s="925"/>
      <c r="V4" s="925"/>
      <c r="W4" s="925"/>
      <c r="X4" s="925"/>
      <c r="Y4" s="925"/>
      <c r="Z4" s="925"/>
      <c r="AA4" s="925"/>
      <c r="AB4" s="925"/>
      <c r="AC4" s="925" t="s">
        <v>36</v>
      </c>
      <c r="AD4" s="925"/>
      <c r="AE4" s="925"/>
      <c r="AF4" s="925"/>
      <c r="AG4" s="925"/>
      <c r="AH4" s="925"/>
      <c r="AI4" s="925"/>
      <c r="AJ4" s="925"/>
    </row>
    <row r="5" spans="2:36" ht="15.75" x14ac:dyDescent="0.25">
      <c r="B5" s="2"/>
      <c r="C5" s="2"/>
      <c r="D5" s="2"/>
    </row>
    <row r="6" spans="2:36" ht="16.5" thickBot="1" x14ac:dyDescent="0.3">
      <c r="B6" s="2"/>
      <c r="C6" s="2"/>
      <c r="D6" s="2"/>
    </row>
    <row r="7" spans="2:36" ht="75.75" customHeight="1" x14ac:dyDescent="0.25">
      <c r="B7" s="922" t="s">
        <v>20</v>
      </c>
      <c r="C7" s="922" t="s">
        <v>38</v>
      </c>
      <c r="D7" s="922" t="s">
        <v>39</v>
      </c>
      <c r="E7" s="931" t="s">
        <v>40</v>
      </c>
      <c r="F7" s="922" t="s">
        <v>37</v>
      </c>
      <c r="G7" s="931" t="s">
        <v>9</v>
      </c>
      <c r="H7" s="920" t="s">
        <v>0</v>
      </c>
      <c r="I7" s="920" t="s">
        <v>8</v>
      </c>
      <c r="J7" s="920" t="s">
        <v>16</v>
      </c>
      <c r="K7" s="920"/>
      <c r="L7" s="920" t="s">
        <v>13</v>
      </c>
      <c r="M7" s="920"/>
      <c r="N7" s="920"/>
      <c r="O7" s="920"/>
      <c r="P7" s="920"/>
      <c r="Q7" s="920"/>
      <c r="R7" s="920"/>
      <c r="S7" s="920"/>
      <c r="T7" s="922" t="s">
        <v>14</v>
      </c>
      <c r="U7" s="920" t="s">
        <v>18</v>
      </c>
      <c r="V7" s="920" t="s">
        <v>26</v>
      </c>
      <c r="W7" s="920"/>
      <c r="X7" s="920" t="s">
        <v>15</v>
      </c>
      <c r="Y7" s="920" t="s">
        <v>17</v>
      </c>
      <c r="Z7" s="920"/>
      <c r="AA7" s="920" t="s">
        <v>22</v>
      </c>
      <c r="AB7" s="920" t="s">
        <v>32</v>
      </c>
      <c r="AC7" s="926" t="s">
        <v>31</v>
      </c>
      <c r="AD7" s="926"/>
      <c r="AE7" s="926"/>
      <c r="AF7" s="926"/>
      <c r="AG7" s="920" t="s">
        <v>28</v>
      </c>
      <c r="AH7" s="920" t="s">
        <v>29</v>
      </c>
      <c r="AI7" s="920" t="s">
        <v>1</v>
      </c>
      <c r="AJ7" s="920" t="s">
        <v>2</v>
      </c>
    </row>
    <row r="8" spans="2:36" ht="15.75" customHeight="1" x14ac:dyDescent="0.25">
      <c r="B8" s="923"/>
      <c r="C8" s="923"/>
      <c r="D8" s="923"/>
      <c r="E8" s="932"/>
      <c r="F8" s="923"/>
      <c r="G8" s="932"/>
      <c r="H8" s="921"/>
      <c r="I8" s="921"/>
      <c r="J8" s="921" t="s">
        <v>33</v>
      </c>
      <c r="K8" s="921" t="s">
        <v>19</v>
      </c>
      <c r="L8" s="924" t="s">
        <v>3</v>
      </c>
      <c r="M8" s="924"/>
      <c r="N8" s="924" t="s">
        <v>4</v>
      </c>
      <c r="O8" s="924"/>
      <c r="P8" s="924" t="s">
        <v>5</v>
      </c>
      <c r="Q8" s="924"/>
      <c r="R8" s="924" t="s">
        <v>6</v>
      </c>
      <c r="S8" s="924"/>
      <c r="T8" s="923"/>
      <c r="U8" s="921"/>
      <c r="V8" s="921" t="s">
        <v>23</v>
      </c>
      <c r="W8" s="921" t="s">
        <v>21</v>
      </c>
      <c r="X8" s="921"/>
      <c r="Y8" s="921" t="s">
        <v>23</v>
      </c>
      <c r="Z8" s="921" t="s">
        <v>21</v>
      </c>
      <c r="AA8" s="921"/>
      <c r="AB8" s="921"/>
      <c r="AC8" s="14" t="s">
        <v>3</v>
      </c>
      <c r="AD8" s="14" t="s">
        <v>4</v>
      </c>
      <c r="AE8" s="14" t="s">
        <v>5</v>
      </c>
      <c r="AF8" s="14" t="s">
        <v>6</v>
      </c>
      <c r="AG8" s="921"/>
      <c r="AH8" s="921"/>
      <c r="AI8" s="921"/>
      <c r="AJ8" s="921"/>
    </row>
    <row r="9" spans="2:36" ht="78.75" x14ac:dyDescent="0.25">
      <c r="B9" s="923"/>
      <c r="C9" s="923"/>
      <c r="D9" s="923"/>
      <c r="E9" s="932"/>
      <c r="F9" s="923"/>
      <c r="G9" s="932"/>
      <c r="H9" s="921"/>
      <c r="I9" s="921"/>
      <c r="J9" s="921"/>
      <c r="K9" s="921"/>
      <c r="L9" s="32" t="s">
        <v>11</v>
      </c>
      <c r="M9" s="32" t="s">
        <v>12</v>
      </c>
      <c r="N9" s="32" t="s">
        <v>11</v>
      </c>
      <c r="O9" s="32" t="s">
        <v>12</v>
      </c>
      <c r="P9" s="32" t="s">
        <v>11</v>
      </c>
      <c r="Q9" s="32" t="s">
        <v>12</v>
      </c>
      <c r="R9" s="32" t="s">
        <v>11</v>
      </c>
      <c r="S9" s="32" t="s">
        <v>12</v>
      </c>
      <c r="T9" s="923"/>
      <c r="U9" s="921"/>
      <c r="V9" s="921"/>
      <c r="W9" s="921"/>
      <c r="X9" s="921"/>
      <c r="Y9" s="921"/>
      <c r="Z9" s="921"/>
      <c r="AA9" s="921"/>
      <c r="AB9" s="921"/>
      <c r="AC9" s="14" t="s">
        <v>24</v>
      </c>
      <c r="AD9" s="14" t="s">
        <v>24</v>
      </c>
      <c r="AE9" s="14" t="s">
        <v>24</v>
      </c>
      <c r="AF9" s="14" t="s">
        <v>24</v>
      </c>
      <c r="AG9" s="921"/>
      <c r="AH9" s="921"/>
      <c r="AI9" s="921"/>
      <c r="AJ9" s="921"/>
    </row>
    <row r="10" spans="2:36" ht="136.5" customHeight="1" x14ac:dyDescent="0.25">
      <c r="B10" s="39"/>
      <c r="C10" s="39"/>
      <c r="D10" s="39"/>
      <c r="E10" s="40"/>
      <c r="F10" s="41" t="s">
        <v>87</v>
      </c>
      <c r="G10" s="40" t="s">
        <v>96</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89</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90</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90</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90</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91</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91</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91</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92</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93</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93</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929" t="s">
        <v>10</v>
      </c>
      <c r="K31" s="930"/>
      <c r="L31" s="927"/>
      <c r="M31" s="928"/>
      <c r="N31" s="927"/>
      <c r="O31" s="928"/>
      <c r="P31" s="927"/>
      <c r="Q31" s="928"/>
      <c r="R31" s="927"/>
      <c r="S31" s="928"/>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13"/>
  <sheetViews>
    <sheetView showGridLines="0" topLeftCell="A101" zoomScale="86" zoomScaleNormal="86" zoomScaleSheetLayoutView="80" workbookViewId="0">
      <selection activeCell="E108" sqref="E108"/>
    </sheetView>
  </sheetViews>
  <sheetFormatPr baseColWidth="10" defaultColWidth="11.5703125" defaultRowHeight="15" x14ac:dyDescent="0.25"/>
  <cols>
    <col min="1" max="1" width="3" style="86" customWidth="1"/>
    <col min="2" max="2" width="7.85546875" style="86" customWidth="1"/>
    <col min="3" max="3" width="106" style="86" customWidth="1"/>
    <col min="4" max="4" width="26.28515625" style="86" customWidth="1"/>
    <col min="5" max="5" width="18" style="86" customWidth="1"/>
    <col min="6" max="6" width="16.85546875" style="86" customWidth="1"/>
    <col min="7" max="7" width="25.5703125" style="77" customWidth="1"/>
    <col min="8" max="8" width="19.42578125" style="86" customWidth="1"/>
    <col min="9" max="9" width="30.710937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72" t="s">
        <v>247</v>
      </c>
      <c r="B1" s="175" t="s">
        <v>248</v>
      </c>
      <c r="C1" s="166" t="s">
        <v>249</v>
      </c>
      <c r="D1" s="166" t="s">
        <v>487</v>
      </c>
      <c r="E1" s="166" t="s">
        <v>489</v>
      </c>
      <c r="F1" s="166" t="s">
        <v>491</v>
      </c>
      <c r="G1" s="166" t="s">
        <v>493</v>
      </c>
      <c r="H1" s="166" t="s">
        <v>495</v>
      </c>
      <c r="I1" s="166" t="s">
        <v>497</v>
      </c>
      <c r="J1" s="166" t="s">
        <v>250</v>
      </c>
      <c r="K1" s="166" t="s">
        <v>500</v>
      </c>
      <c r="L1" s="166" t="s">
        <v>251</v>
      </c>
      <c r="M1" s="166" t="s">
        <v>502</v>
      </c>
      <c r="N1" s="166" t="s">
        <v>504</v>
      </c>
      <c r="O1" s="166" t="s">
        <v>506</v>
      </c>
      <c r="P1" s="166" t="s">
        <v>252</v>
      </c>
      <c r="Q1" s="166" t="s">
        <v>507</v>
      </c>
      <c r="R1" s="166" t="s">
        <v>510</v>
      </c>
      <c r="S1" s="166" t="s">
        <v>253</v>
      </c>
      <c r="T1" s="166" t="s">
        <v>512</v>
      </c>
      <c r="U1" s="166" t="s">
        <v>254</v>
      </c>
      <c r="V1" s="166" t="s">
        <v>513</v>
      </c>
      <c r="W1" s="166" t="s">
        <v>514</v>
      </c>
      <c r="X1" s="166" t="s">
        <v>518</v>
      </c>
      <c r="Y1" s="166" t="s">
        <v>270</v>
      </c>
      <c r="Z1" s="166" t="s">
        <v>519</v>
      </c>
      <c r="AA1" s="166" t="s">
        <v>521</v>
      </c>
      <c r="AB1" s="166" t="s">
        <v>523</v>
      </c>
      <c r="AC1" s="166" t="s">
        <v>271</v>
      </c>
      <c r="AD1" s="166" t="s">
        <v>525</v>
      </c>
      <c r="AE1" s="166" t="s">
        <v>527</v>
      </c>
      <c r="AF1" s="166" t="s">
        <v>529</v>
      </c>
      <c r="AG1" s="166" t="s">
        <v>531</v>
      </c>
      <c r="AH1" s="166" t="s">
        <v>246</v>
      </c>
      <c r="AI1" s="166" t="s">
        <v>533</v>
      </c>
      <c r="AJ1" s="175" t="s">
        <v>255</v>
      </c>
      <c r="AK1" s="166" t="s">
        <v>535</v>
      </c>
      <c r="AL1" s="166" t="s">
        <v>256</v>
      </c>
      <c r="AM1" s="166" t="s">
        <v>537</v>
      </c>
      <c r="AN1" s="166" t="s">
        <v>539</v>
      </c>
      <c r="AO1" s="166" t="s">
        <v>257</v>
      </c>
      <c r="AP1" s="166" t="s">
        <v>541</v>
      </c>
      <c r="AQ1" s="166" t="s">
        <v>543</v>
      </c>
      <c r="AR1" s="166" t="s">
        <v>258</v>
      </c>
      <c r="AS1" s="166" t="s">
        <v>544</v>
      </c>
      <c r="AT1" s="166" t="s">
        <v>546</v>
      </c>
      <c r="AU1" s="166" t="s">
        <v>547</v>
      </c>
      <c r="AV1" s="166" t="s">
        <v>548</v>
      </c>
      <c r="AW1" s="166" t="s">
        <v>550</v>
      </c>
      <c r="AX1" s="166" t="s">
        <v>552</v>
      </c>
      <c r="AY1" s="166" t="s">
        <v>553</v>
      </c>
      <c r="AZ1" s="166" t="s">
        <v>259</v>
      </c>
      <c r="BA1" s="166" t="s">
        <v>555</v>
      </c>
      <c r="BB1" s="166" t="s">
        <v>557</v>
      </c>
      <c r="BC1" s="166" t="s">
        <v>559</v>
      </c>
      <c r="BD1" s="166" t="s">
        <v>561</v>
      </c>
      <c r="BE1" s="166" t="s">
        <v>563</v>
      </c>
      <c r="BF1" s="166" t="s">
        <v>565</v>
      </c>
      <c r="BG1" s="166" t="s">
        <v>567</v>
      </c>
      <c r="BH1" s="166" t="s">
        <v>569</v>
      </c>
      <c r="BI1" s="166" t="s">
        <v>272</v>
      </c>
      <c r="BJ1" s="166" t="s">
        <v>571</v>
      </c>
      <c r="BK1" s="166" t="s">
        <v>573</v>
      </c>
      <c r="BL1" s="166" t="s">
        <v>575</v>
      </c>
      <c r="BM1" s="166" t="s">
        <v>577</v>
      </c>
      <c r="BN1" s="166" t="s">
        <v>579</v>
      </c>
      <c r="BO1" s="166" t="s">
        <v>581</v>
      </c>
      <c r="BP1" s="166" t="s">
        <v>583</v>
      </c>
      <c r="BQ1" s="166" t="s">
        <v>585</v>
      </c>
      <c r="BR1" s="166" t="s">
        <v>587</v>
      </c>
      <c r="BS1" s="166" t="s">
        <v>589</v>
      </c>
      <c r="BT1" s="175" t="s">
        <v>260</v>
      </c>
      <c r="BU1" s="166" t="s">
        <v>261</v>
      </c>
      <c r="BV1" s="166" t="s">
        <v>591</v>
      </c>
      <c r="BW1" s="166" t="s">
        <v>262</v>
      </c>
      <c r="BX1" s="166" t="s">
        <v>593</v>
      </c>
      <c r="BY1" s="166" t="s">
        <v>595</v>
      </c>
      <c r="BZ1" s="175" t="s">
        <v>263</v>
      </c>
      <c r="CA1" s="166" t="s">
        <v>264</v>
      </c>
      <c r="CB1" s="166" t="s">
        <v>597</v>
      </c>
      <c r="CC1" s="166" t="s">
        <v>265</v>
      </c>
      <c r="CD1" s="166" t="s">
        <v>599</v>
      </c>
      <c r="CE1" s="166" t="s">
        <v>601</v>
      </c>
      <c r="CF1" s="166" t="s">
        <v>603</v>
      </c>
      <c r="CG1" s="175" t="s">
        <v>266</v>
      </c>
      <c r="CH1" s="166" t="s">
        <v>609</v>
      </c>
      <c r="CI1" s="166" t="s">
        <v>611</v>
      </c>
      <c r="CJ1" s="166" t="s">
        <v>267</v>
      </c>
      <c r="CK1" s="166" t="s">
        <v>605</v>
      </c>
      <c r="CL1" s="166" t="s">
        <v>607</v>
      </c>
      <c r="CM1" s="166" t="s">
        <v>268</v>
      </c>
      <c r="CN1" s="166" t="s">
        <v>613</v>
      </c>
      <c r="CO1" s="166" t="s">
        <v>269</v>
      </c>
      <c r="CP1" s="166" t="s">
        <v>614</v>
      </c>
      <c r="CQ1" s="163" t="s">
        <v>273</v>
      </c>
      <c r="CR1" s="175" t="s">
        <v>274</v>
      </c>
      <c r="CS1" s="166" t="s">
        <v>615</v>
      </c>
      <c r="CT1" s="166" t="s">
        <v>616</v>
      </c>
      <c r="CU1" s="166" t="s">
        <v>618</v>
      </c>
      <c r="CV1" s="166" t="s">
        <v>275</v>
      </c>
      <c r="CW1" s="166" t="s">
        <v>620</v>
      </c>
      <c r="CX1" s="166" t="s">
        <v>622</v>
      </c>
      <c r="CY1" s="166" t="s">
        <v>624</v>
      </c>
      <c r="CZ1" s="166" t="s">
        <v>626</v>
      </c>
      <c r="DA1" s="166" t="s">
        <v>628</v>
      </c>
      <c r="DB1" s="166" t="s">
        <v>630</v>
      </c>
      <c r="DC1" s="175" t="s">
        <v>276</v>
      </c>
      <c r="DD1" s="166" t="s">
        <v>277</v>
      </c>
      <c r="DE1" s="166" t="s">
        <v>632</v>
      </c>
      <c r="DF1" s="166" t="s">
        <v>278</v>
      </c>
      <c r="DG1" s="166" t="s">
        <v>634</v>
      </c>
      <c r="DH1" s="166" t="s">
        <v>636</v>
      </c>
      <c r="DI1" s="166" t="s">
        <v>638</v>
      </c>
      <c r="DJ1" s="166" t="s">
        <v>640</v>
      </c>
      <c r="DK1" s="166" t="s">
        <v>642</v>
      </c>
      <c r="DL1" s="166" t="s">
        <v>644</v>
      </c>
      <c r="DM1" s="166" t="s">
        <v>646</v>
      </c>
      <c r="DN1" s="166" t="s">
        <v>279</v>
      </c>
      <c r="DO1" s="166" t="s">
        <v>648</v>
      </c>
      <c r="DP1" s="166" t="s">
        <v>650</v>
      </c>
      <c r="DQ1" s="166" t="s">
        <v>652</v>
      </c>
      <c r="DR1" s="175" t="s">
        <v>280</v>
      </c>
      <c r="DS1" s="166" t="s">
        <v>654</v>
      </c>
      <c r="DT1" s="166" t="s">
        <v>281</v>
      </c>
      <c r="DU1" s="166" t="s">
        <v>656</v>
      </c>
      <c r="DV1" s="166" t="s">
        <v>282</v>
      </c>
      <c r="DW1" s="166" t="s">
        <v>658</v>
      </c>
      <c r="DX1" s="166" t="s">
        <v>660</v>
      </c>
      <c r="DY1" s="166" t="s">
        <v>662</v>
      </c>
      <c r="DZ1" s="166" t="s">
        <v>664</v>
      </c>
      <c r="EA1" s="166" t="s">
        <v>666</v>
      </c>
      <c r="EB1" s="166" t="s">
        <v>668</v>
      </c>
      <c r="EC1" s="166" t="s">
        <v>670</v>
      </c>
      <c r="ED1" s="166" t="s">
        <v>672</v>
      </c>
      <c r="EE1" s="166" t="s">
        <v>674</v>
      </c>
      <c r="EF1" s="166" t="s">
        <v>676</v>
      </c>
      <c r="EG1" s="166" t="s">
        <v>678</v>
      </c>
      <c r="EH1" s="175" t="s">
        <v>283</v>
      </c>
      <c r="EI1" s="166" t="s">
        <v>680</v>
      </c>
      <c r="EJ1" s="166" t="s">
        <v>284</v>
      </c>
      <c r="EK1" s="166" t="s">
        <v>682</v>
      </c>
      <c r="EL1" s="166" t="s">
        <v>684</v>
      </c>
      <c r="EM1" s="166" t="s">
        <v>285</v>
      </c>
      <c r="EN1" s="166" t="s">
        <v>686</v>
      </c>
      <c r="EO1" s="166" t="s">
        <v>688</v>
      </c>
      <c r="EP1" s="166" t="s">
        <v>286</v>
      </c>
      <c r="EQ1" s="166" t="s">
        <v>690</v>
      </c>
      <c r="ER1" s="166" t="s">
        <v>692</v>
      </c>
      <c r="ES1" s="166" t="s">
        <v>694</v>
      </c>
      <c r="ET1" s="166" t="s">
        <v>287</v>
      </c>
      <c r="EU1" s="166" t="s">
        <v>696</v>
      </c>
      <c r="EV1" s="166" t="s">
        <v>698</v>
      </c>
      <c r="EW1" s="175" t="s">
        <v>288</v>
      </c>
      <c r="EX1" s="166" t="s">
        <v>289</v>
      </c>
      <c r="EY1" s="166" t="s">
        <v>700</v>
      </c>
      <c r="EZ1" s="166" t="s">
        <v>702</v>
      </c>
      <c r="FA1" s="166" t="s">
        <v>704</v>
      </c>
      <c r="FB1" s="166" t="s">
        <v>706</v>
      </c>
      <c r="FC1" s="166" t="s">
        <v>290</v>
      </c>
      <c r="FD1" s="166" t="s">
        <v>708</v>
      </c>
      <c r="FE1" s="166" t="s">
        <v>710</v>
      </c>
      <c r="FF1" s="166" t="s">
        <v>712</v>
      </c>
      <c r="FG1" s="166" t="s">
        <v>714</v>
      </c>
      <c r="FH1" s="166" t="s">
        <v>716</v>
      </c>
      <c r="FI1" s="166" t="s">
        <v>291</v>
      </c>
      <c r="FJ1" s="166" t="s">
        <v>719</v>
      </c>
      <c r="FK1" s="166" t="s">
        <v>292</v>
      </c>
      <c r="FL1" s="166" t="s">
        <v>722</v>
      </c>
      <c r="FM1" s="166" t="s">
        <v>723</v>
      </c>
      <c r="FN1" s="166" t="s">
        <v>725</v>
      </c>
      <c r="FO1" s="166" t="s">
        <v>293</v>
      </c>
      <c r="FP1" s="166" t="s">
        <v>728</v>
      </c>
      <c r="FQ1" s="166" t="s">
        <v>729</v>
      </c>
      <c r="FR1" s="166" t="s">
        <v>731</v>
      </c>
      <c r="FS1" s="166" t="s">
        <v>294</v>
      </c>
      <c r="FT1" s="166" t="s">
        <v>734</v>
      </c>
      <c r="FU1" s="166" t="s">
        <v>736</v>
      </c>
      <c r="FV1" s="166" t="s">
        <v>738</v>
      </c>
      <c r="FW1" s="175" t="s">
        <v>295</v>
      </c>
      <c r="FX1" s="175" t="s">
        <v>296</v>
      </c>
      <c r="FY1" s="166" t="s">
        <v>302</v>
      </c>
      <c r="FZ1" s="166" t="s">
        <v>740</v>
      </c>
      <c r="GA1" s="166" t="s">
        <v>742</v>
      </c>
      <c r="GB1" s="166" t="s">
        <v>744</v>
      </c>
      <c r="GC1" s="166" t="s">
        <v>746</v>
      </c>
      <c r="GD1" s="166" t="s">
        <v>748</v>
      </c>
      <c r="GE1" s="166" t="s">
        <v>750</v>
      </c>
      <c r="GF1" s="175" t="s">
        <v>297</v>
      </c>
      <c r="GG1" s="166" t="s">
        <v>303</v>
      </c>
      <c r="GH1" s="166" t="s">
        <v>752</v>
      </c>
      <c r="GI1" s="166" t="s">
        <v>754</v>
      </c>
      <c r="GJ1" s="166" t="s">
        <v>755</v>
      </c>
      <c r="GK1" s="166" t="s">
        <v>304</v>
      </c>
      <c r="GL1" s="166" t="s">
        <v>758</v>
      </c>
      <c r="GM1" s="166" t="s">
        <v>759</v>
      </c>
      <c r="GN1" s="175" t="s">
        <v>298</v>
      </c>
      <c r="GO1" s="166" t="s">
        <v>299</v>
      </c>
      <c r="GP1" s="166" t="s">
        <v>761</v>
      </c>
      <c r="GQ1" s="166" t="s">
        <v>763</v>
      </c>
      <c r="GR1" s="166" t="s">
        <v>765</v>
      </c>
      <c r="GS1" s="166" t="s">
        <v>767</v>
      </c>
      <c r="GT1" s="166" t="s">
        <v>769</v>
      </c>
      <c r="GU1" s="175" t="s">
        <v>300</v>
      </c>
      <c r="GV1" s="166" t="s">
        <v>301</v>
      </c>
      <c r="GW1" s="166" t="s">
        <v>771</v>
      </c>
      <c r="GX1" s="166" t="s">
        <v>773</v>
      </c>
      <c r="GY1" s="166" t="s">
        <v>775</v>
      </c>
      <c r="GZ1" s="166" t="s">
        <v>777</v>
      </c>
      <c r="HA1" s="166" t="s">
        <v>779</v>
      </c>
      <c r="HB1" s="166" t="s">
        <v>781</v>
      </c>
      <c r="HC1" s="163" t="s">
        <v>305</v>
      </c>
      <c r="HD1" s="175" t="s">
        <v>306</v>
      </c>
      <c r="HE1" s="166" t="s">
        <v>307</v>
      </c>
      <c r="HF1" s="166" t="s">
        <v>783</v>
      </c>
      <c r="HG1" s="166" t="s">
        <v>785</v>
      </c>
      <c r="HH1" s="166" t="s">
        <v>787</v>
      </c>
      <c r="HI1" s="166" t="s">
        <v>789</v>
      </c>
      <c r="HJ1" s="166" t="s">
        <v>308</v>
      </c>
      <c r="HK1" s="166" t="s">
        <v>792</v>
      </c>
      <c r="HL1" s="166" t="s">
        <v>325</v>
      </c>
      <c r="HM1" s="166" t="s">
        <v>830</v>
      </c>
      <c r="HN1" s="166" t="s">
        <v>832</v>
      </c>
      <c r="HO1" s="166" t="s">
        <v>834</v>
      </c>
      <c r="HP1" s="175" t="s">
        <v>309</v>
      </c>
      <c r="HQ1" s="166" t="s">
        <v>794</v>
      </c>
      <c r="HR1" s="166" t="s">
        <v>796</v>
      </c>
      <c r="HS1" s="166" t="s">
        <v>310</v>
      </c>
      <c r="HT1" s="166" t="s">
        <v>799</v>
      </c>
      <c r="HU1" s="166" t="s">
        <v>801</v>
      </c>
      <c r="HV1" s="166" t="s">
        <v>802</v>
      </c>
      <c r="HW1" s="166" t="s">
        <v>804</v>
      </c>
      <c r="HX1" s="175" t="s">
        <v>311</v>
      </c>
      <c r="HY1" s="166" t="s">
        <v>806</v>
      </c>
      <c r="HZ1" s="166" t="s">
        <v>808</v>
      </c>
      <c r="IA1" s="166" t="s">
        <v>810</v>
      </c>
      <c r="IB1" s="166" t="s">
        <v>312</v>
      </c>
      <c r="IC1" s="166" t="s">
        <v>812</v>
      </c>
      <c r="ID1" s="166" t="s">
        <v>814</v>
      </c>
      <c r="IE1" s="166" t="s">
        <v>313</v>
      </c>
      <c r="IF1" s="166" t="s">
        <v>816</v>
      </c>
      <c r="IG1" s="166" t="s">
        <v>818</v>
      </c>
      <c r="IH1" s="166" t="s">
        <v>314</v>
      </c>
      <c r="II1" s="166" t="s">
        <v>820</v>
      </c>
      <c r="IJ1" s="166" t="s">
        <v>822</v>
      </c>
      <c r="IK1" s="166" t="s">
        <v>824</v>
      </c>
      <c r="IL1" s="166" t="s">
        <v>826</v>
      </c>
      <c r="IM1" s="166" t="s">
        <v>315</v>
      </c>
      <c r="IN1" s="166" t="s">
        <v>828</v>
      </c>
      <c r="IO1" s="175" t="s">
        <v>316</v>
      </c>
      <c r="IP1" s="166" t="s">
        <v>836</v>
      </c>
      <c r="IQ1" s="166" t="s">
        <v>838</v>
      </c>
      <c r="IR1" s="166" t="s">
        <v>317</v>
      </c>
      <c r="IS1" s="166" t="s">
        <v>840</v>
      </c>
      <c r="IT1" s="166" t="s">
        <v>842</v>
      </c>
      <c r="IU1" s="166" t="s">
        <v>844</v>
      </c>
      <c r="IV1" s="175" t="s">
        <v>318</v>
      </c>
      <c r="IW1" s="166" t="s">
        <v>846</v>
      </c>
      <c r="IX1" s="166" t="s">
        <v>319</v>
      </c>
      <c r="IY1" s="166" t="s">
        <v>849</v>
      </c>
      <c r="IZ1" s="166" t="s">
        <v>851</v>
      </c>
      <c r="JA1" s="166" t="s">
        <v>853</v>
      </c>
      <c r="JB1" s="166" t="s">
        <v>855</v>
      </c>
      <c r="JC1" s="166" t="s">
        <v>857</v>
      </c>
      <c r="JD1" s="166" t="s">
        <v>859</v>
      </c>
      <c r="JE1" s="166" t="s">
        <v>320</v>
      </c>
      <c r="JF1" s="166" t="s">
        <v>862</v>
      </c>
      <c r="JG1" s="166" t="s">
        <v>864</v>
      </c>
      <c r="JH1" s="166" t="s">
        <v>866</v>
      </c>
      <c r="JI1" s="166" t="s">
        <v>868</v>
      </c>
      <c r="JJ1" s="166" t="s">
        <v>870</v>
      </c>
      <c r="JK1" s="166" t="s">
        <v>872</v>
      </c>
      <c r="JL1" s="166" t="s">
        <v>874</v>
      </c>
      <c r="JM1" s="166" t="s">
        <v>876</v>
      </c>
      <c r="JN1" s="166" t="s">
        <v>321</v>
      </c>
      <c r="JO1" s="166" t="s">
        <v>879</v>
      </c>
      <c r="JP1" s="166" t="s">
        <v>881</v>
      </c>
      <c r="JQ1" s="166" t="s">
        <v>883</v>
      </c>
      <c r="JR1" s="166" t="s">
        <v>885</v>
      </c>
      <c r="JS1" s="166" t="s">
        <v>886</v>
      </c>
      <c r="JT1" s="166" t="s">
        <v>888</v>
      </c>
      <c r="JU1" s="166" t="s">
        <v>890</v>
      </c>
      <c r="JV1" s="166" t="s">
        <v>892</v>
      </c>
      <c r="JW1" s="166" t="s">
        <v>894</v>
      </c>
      <c r="JX1" s="166" t="s">
        <v>896</v>
      </c>
      <c r="JY1" s="166" t="s">
        <v>898</v>
      </c>
      <c r="JZ1" s="166" t="s">
        <v>900</v>
      </c>
      <c r="KA1" s="166" t="s">
        <v>902</v>
      </c>
      <c r="KB1" s="166" t="s">
        <v>904</v>
      </c>
      <c r="KC1" s="166" t="s">
        <v>906</v>
      </c>
      <c r="KD1" s="166" t="s">
        <v>908</v>
      </c>
      <c r="KE1" s="166" t="s">
        <v>910</v>
      </c>
      <c r="KF1" s="166" t="s">
        <v>912</v>
      </c>
      <c r="KG1" s="166" t="s">
        <v>914</v>
      </c>
      <c r="KH1" s="166" t="s">
        <v>916</v>
      </c>
      <c r="KI1" s="166" t="s">
        <v>918</v>
      </c>
      <c r="KJ1" s="166" t="s">
        <v>920</v>
      </c>
      <c r="KK1" s="166" t="s">
        <v>922</v>
      </c>
      <c r="KL1" s="166" t="s">
        <v>924</v>
      </c>
      <c r="KM1" s="166" t="s">
        <v>926</v>
      </c>
      <c r="KN1" s="166" t="s">
        <v>928</v>
      </c>
      <c r="KO1" s="175" t="s">
        <v>322</v>
      </c>
      <c r="KP1" s="166" t="s">
        <v>930</v>
      </c>
      <c r="KQ1" s="166" t="s">
        <v>323</v>
      </c>
      <c r="KR1" s="166" t="s">
        <v>933</v>
      </c>
      <c r="KS1" s="166" t="s">
        <v>935</v>
      </c>
      <c r="KT1" s="166" t="s">
        <v>937</v>
      </c>
      <c r="KU1" s="166" t="s">
        <v>939</v>
      </c>
      <c r="KV1" s="166" t="s">
        <v>324</v>
      </c>
      <c r="KW1" s="166" t="s">
        <v>942</v>
      </c>
      <c r="KX1" s="166" t="s">
        <v>944</v>
      </c>
      <c r="KY1" s="166" t="s">
        <v>946</v>
      </c>
      <c r="KZ1" s="166" t="s">
        <v>948</v>
      </c>
      <c r="LA1" s="166" t="s">
        <v>950</v>
      </c>
      <c r="LB1" s="166" t="s">
        <v>952</v>
      </c>
      <c r="LC1" s="166" t="s">
        <v>954</v>
      </c>
      <c r="LD1" s="163" t="s">
        <v>326</v>
      </c>
      <c r="LE1" s="175" t="s">
        <v>327</v>
      </c>
      <c r="LF1" s="166" t="s">
        <v>328</v>
      </c>
      <c r="LG1" s="166" t="s">
        <v>342</v>
      </c>
      <c r="LH1" s="166" t="s">
        <v>956</v>
      </c>
      <c r="LI1" s="166" t="s">
        <v>958</v>
      </c>
      <c r="LJ1" s="166" t="s">
        <v>960</v>
      </c>
      <c r="LK1" s="166" t="s">
        <v>962</v>
      </c>
      <c r="LL1" s="166" t="s">
        <v>343</v>
      </c>
      <c r="LM1" s="166" t="s">
        <v>964</v>
      </c>
      <c r="LN1" s="166" t="s">
        <v>344</v>
      </c>
      <c r="LO1" s="166" t="s">
        <v>966</v>
      </c>
      <c r="LP1" s="166" t="s">
        <v>329</v>
      </c>
      <c r="LQ1" s="166" t="s">
        <v>968</v>
      </c>
      <c r="LR1" s="166" t="s">
        <v>345</v>
      </c>
      <c r="LS1" s="166" t="s">
        <v>970</v>
      </c>
      <c r="LT1" s="166" t="s">
        <v>972</v>
      </c>
      <c r="LU1" s="166" t="s">
        <v>346</v>
      </c>
      <c r="LV1" s="175" t="s">
        <v>330</v>
      </c>
      <c r="LW1" s="166" t="s">
        <v>331</v>
      </c>
      <c r="LX1" s="166" t="s">
        <v>974</v>
      </c>
      <c r="LY1" s="166" t="s">
        <v>976</v>
      </c>
      <c r="LZ1" s="166" t="s">
        <v>977</v>
      </c>
      <c r="MA1" s="166" t="s">
        <v>979</v>
      </c>
      <c r="MB1" s="166" t="s">
        <v>980</v>
      </c>
      <c r="MC1" s="166" t="s">
        <v>982</v>
      </c>
      <c r="MD1" s="166" t="s">
        <v>984</v>
      </c>
      <c r="ME1" s="166" t="s">
        <v>986</v>
      </c>
      <c r="MF1" s="166" t="s">
        <v>988</v>
      </c>
      <c r="MG1" s="166" t="s">
        <v>332</v>
      </c>
      <c r="MH1" s="166" t="s">
        <v>991</v>
      </c>
      <c r="MI1" s="166" t="s">
        <v>992</v>
      </c>
      <c r="MJ1" s="166" t="s">
        <v>994</v>
      </c>
      <c r="MK1" s="166" t="s">
        <v>333</v>
      </c>
      <c r="ML1" s="166" t="s">
        <v>997</v>
      </c>
      <c r="MM1" s="166" t="s">
        <v>998</v>
      </c>
      <c r="MN1" s="166" t="s">
        <v>1000</v>
      </c>
      <c r="MO1" s="166" t="s">
        <v>1002</v>
      </c>
      <c r="MP1" s="166" t="s">
        <v>334</v>
      </c>
      <c r="MQ1" s="166" t="s">
        <v>1005</v>
      </c>
      <c r="MR1" s="166" t="s">
        <v>1007</v>
      </c>
      <c r="MS1" s="166" t="s">
        <v>1009</v>
      </c>
      <c r="MT1" s="166" t="s">
        <v>1011</v>
      </c>
      <c r="MU1" s="166" t="s">
        <v>335</v>
      </c>
      <c r="MV1" s="166" t="s">
        <v>1014</v>
      </c>
      <c r="MW1" s="166" t="s">
        <v>1016</v>
      </c>
      <c r="MX1" s="166" t="s">
        <v>1018</v>
      </c>
      <c r="MY1" s="166" t="s">
        <v>1020</v>
      </c>
      <c r="MZ1" s="166" t="s">
        <v>1022</v>
      </c>
      <c r="NA1" s="166" t="s">
        <v>1024</v>
      </c>
      <c r="NB1" s="166" t="s">
        <v>1026</v>
      </c>
      <c r="NC1" s="166" t="s">
        <v>1028</v>
      </c>
      <c r="ND1" s="166" t="s">
        <v>1030</v>
      </c>
      <c r="NE1" s="166" t="s">
        <v>1032</v>
      </c>
      <c r="NF1" s="166" t="s">
        <v>1034</v>
      </c>
      <c r="NG1" s="166" t="s">
        <v>1035</v>
      </c>
      <c r="NH1" s="175" t="s">
        <v>336</v>
      </c>
      <c r="NI1" s="166" t="s">
        <v>337</v>
      </c>
      <c r="NJ1" s="166" t="s">
        <v>1037</v>
      </c>
      <c r="NK1" s="166" t="s">
        <v>1039</v>
      </c>
      <c r="NL1" s="166" t="s">
        <v>1041</v>
      </c>
      <c r="NM1" s="166" t="s">
        <v>1043</v>
      </c>
      <c r="NN1" s="175" t="s">
        <v>338</v>
      </c>
      <c r="NO1" s="166" t="s">
        <v>339</v>
      </c>
      <c r="NP1" s="166" t="s">
        <v>1044</v>
      </c>
      <c r="NQ1" s="166" t="s">
        <v>340</v>
      </c>
      <c r="NR1" s="166" t="s">
        <v>1046</v>
      </c>
      <c r="NS1" s="166" t="s">
        <v>1048</v>
      </c>
      <c r="NT1" s="166" t="s">
        <v>341</v>
      </c>
      <c r="NU1" s="166" t="s">
        <v>1050</v>
      </c>
      <c r="NV1" s="163" t="s">
        <v>347</v>
      </c>
      <c r="NW1" s="175" t="s">
        <v>348</v>
      </c>
      <c r="NX1" s="166" t="s">
        <v>349</v>
      </c>
      <c r="NY1" s="166" t="s">
        <v>1053</v>
      </c>
      <c r="NZ1" s="166" t="s">
        <v>1055</v>
      </c>
      <c r="OA1" s="166" t="s">
        <v>350</v>
      </c>
      <c r="OB1" s="166" t="s">
        <v>360</v>
      </c>
      <c r="OC1" s="166" t="s">
        <v>1057</v>
      </c>
      <c r="OD1" s="166" t="s">
        <v>1059</v>
      </c>
      <c r="OE1" s="166" t="s">
        <v>1061</v>
      </c>
      <c r="OF1" s="166" t="s">
        <v>1063</v>
      </c>
      <c r="OG1" s="166" t="s">
        <v>1065</v>
      </c>
      <c r="OH1" s="166" t="s">
        <v>1067</v>
      </c>
      <c r="OI1" s="166" t="s">
        <v>1069</v>
      </c>
      <c r="OJ1" s="166" t="s">
        <v>1071</v>
      </c>
      <c r="OK1" s="166" t="s">
        <v>1073</v>
      </c>
      <c r="OL1" s="166" t="s">
        <v>1075</v>
      </c>
      <c r="OM1" s="166" t="s">
        <v>1077</v>
      </c>
      <c r="ON1" s="166" t="s">
        <v>1079</v>
      </c>
      <c r="OO1" s="166" t="s">
        <v>1081</v>
      </c>
      <c r="OP1" s="166" t="s">
        <v>1083</v>
      </c>
      <c r="OQ1" s="166" t="s">
        <v>1085</v>
      </c>
      <c r="OR1" s="166" t="s">
        <v>1087</v>
      </c>
      <c r="OS1" s="166" t="s">
        <v>1089</v>
      </c>
      <c r="OT1" s="166" t="s">
        <v>1091</v>
      </c>
      <c r="OU1" s="166" t="s">
        <v>1093</v>
      </c>
      <c r="OV1" s="166" t="s">
        <v>1095</v>
      </c>
      <c r="OW1" s="166" t="s">
        <v>1097</v>
      </c>
      <c r="OX1" s="166" t="s">
        <v>1099</v>
      </c>
      <c r="OY1" s="166" t="s">
        <v>361</v>
      </c>
      <c r="OZ1" s="166" t="s">
        <v>1102</v>
      </c>
      <c r="PA1" s="166" t="s">
        <v>1104</v>
      </c>
      <c r="PB1" s="166" t="s">
        <v>1105</v>
      </c>
      <c r="PC1" s="166" t="s">
        <v>1107</v>
      </c>
      <c r="PD1" s="166" t="s">
        <v>1109</v>
      </c>
      <c r="PE1" s="166" t="s">
        <v>1111</v>
      </c>
      <c r="PF1" s="166" t="s">
        <v>1113</v>
      </c>
      <c r="PG1" s="166" t="s">
        <v>1115</v>
      </c>
      <c r="PH1" s="166" t="s">
        <v>1117</v>
      </c>
      <c r="PI1" s="166" t="s">
        <v>1119</v>
      </c>
      <c r="PJ1" s="166" t="s">
        <v>1121</v>
      </c>
      <c r="PK1" s="166" t="s">
        <v>1123</v>
      </c>
      <c r="PL1" s="166" t="s">
        <v>1125</v>
      </c>
      <c r="PM1" s="166" t="s">
        <v>1127</v>
      </c>
      <c r="PN1" s="166" t="s">
        <v>1129</v>
      </c>
      <c r="PO1" s="166" t="s">
        <v>1131</v>
      </c>
      <c r="PP1" s="166" t="s">
        <v>1133</v>
      </c>
      <c r="PQ1" s="166" t="s">
        <v>1135</v>
      </c>
      <c r="PR1" s="166" t="s">
        <v>1137</v>
      </c>
      <c r="PS1" s="166" t="s">
        <v>1139</v>
      </c>
      <c r="PT1" s="166" t="s">
        <v>1141</v>
      </c>
      <c r="PU1" s="166" t="s">
        <v>1143</v>
      </c>
      <c r="PV1" s="166" t="s">
        <v>1145</v>
      </c>
      <c r="PW1" s="166" t="s">
        <v>1147</v>
      </c>
      <c r="PX1" s="166" t="s">
        <v>1149</v>
      </c>
      <c r="PY1" s="166" t="s">
        <v>1151</v>
      </c>
      <c r="PZ1" s="166" t="s">
        <v>351</v>
      </c>
      <c r="QA1" s="166" t="s">
        <v>1153</v>
      </c>
      <c r="QB1" s="166" t="s">
        <v>1155</v>
      </c>
      <c r="QC1" s="166" t="s">
        <v>1157</v>
      </c>
      <c r="QD1" s="166" t="s">
        <v>1159</v>
      </c>
      <c r="QE1" s="166" t="s">
        <v>1161</v>
      </c>
      <c r="QF1" s="175" t="s">
        <v>352</v>
      </c>
      <c r="QG1" s="166" t="s">
        <v>353</v>
      </c>
      <c r="QH1" s="166" t="s">
        <v>1163</v>
      </c>
      <c r="QI1" s="166" t="s">
        <v>1165</v>
      </c>
      <c r="QJ1" s="166" t="s">
        <v>1167</v>
      </c>
      <c r="QK1" s="166" t="s">
        <v>1169</v>
      </c>
      <c r="QL1" s="166" t="s">
        <v>1171</v>
      </c>
      <c r="QM1" s="166" t="s">
        <v>1173</v>
      </c>
      <c r="QN1" s="175" t="s">
        <v>354</v>
      </c>
      <c r="QO1" s="166" t="s">
        <v>1175</v>
      </c>
      <c r="QP1" s="166" t="s">
        <v>355</v>
      </c>
      <c r="QQ1" s="166" t="s">
        <v>362</v>
      </c>
      <c r="QR1" s="166" t="s">
        <v>1177</v>
      </c>
      <c r="QS1" s="166" t="s">
        <v>1179</v>
      </c>
      <c r="QT1" s="166" t="s">
        <v>1181</v>
      </c>
      <c r="QU1" s="166" t="s">
        <v>1183</v>
      </c>
      <c r="QV1" s="166" t="s">
        <v>1185</v>
      </c>
      <c r="QW1" s="166" t="s">
        <v>1187</v>
      </c>
      <c r="QX1" s="166" t="s">
        <v>1189</v>
      </c>
      <c r="QY1" s="166" t="s">
        <v>1191</v>
      </c>
      <c r="QZ1" s="166" t="s">
        <v>1193</v>
      </c>
      <c r="RA1" s="166" t="s">
        <v>1195</v>
      </c>
      <c r="RB1" s="166" t="s">
        <v>1197</v>
      </c>
      <c r="RC1" s="166" t="s">
        <v>1199</v>
      </c>
      <c r="RD1" s="166" t="s">
        <v>1201</v>
      </c>
      <c r="RE1" s="166" t="s">
        <v>1203</v>
      </c>
      <c r="RF1" s="175" t="s">
        <v>356</v>
      </c>
      <c r="RG1" s="166" t="s">
        <v>357</v>
      </c>
      <c r="RH1" s="166" t="s">
        <v>1205</v>
      </c>
      <c r="RI1" s="166" t="s">
        <v>1207</v>
      </c>
      <c r="RJ1" s="175" t="s">
        <v>358</v>
      </c>
      <c r="RK1" s="166" t="s">
        <v>359</v>
      </c>
      <c r="RL1" s="166" t="s">
        <v>1209</v>
      </c>
      <c r="RM1" s="166" t="s">
        <v>1210</v>
      </c>
      <c r="RN1" s="166" t="s">
        <v>1211</v>
      </c>
      <c r="RO1" s="166" t="s">
        <v>1212</v>
      </c>
      <c r="RP1" s="166" t="s">
        <v>1214</v>
      </c>
      <c r="RQ1" s="166" t="s">
        <v>1215</v>
      </c>
      <c r="RR1" s="166" t="s">
        <v>1217</v>
      </c>
      <c r="RS1" s="166" t="s">
        <v>1218</v>
      </c>
      <c r="RT1" s="163" t="s">
        <v>363</v>
      </c>
      <c r="RU1" s="175" t="s">
        <v>364</v>
      </c>
      <c r="RV1" s="166" t="s">
        <v>365</v>
      </c>
      <c r="RW1" s="166" t="s">
        <v>1220</v>
      </c>
      <c r="RX1" s="166" t="s">
        <v>1222</v>
      </c>
      <c r="RY1" s="166" t="s">
        <v>366</v>
      </c>
      <c r="RZ1" s="166" t="s">
        <v>1224</v>
      </c>
      <c r="SA1" s="166" t="s">
        <v>1226</v>
      </c>
      <c r="SB1" s="166" t="s">
        <v>1228</v>
      </c>
      <c r="SC1" s="166" t="s">
        <v>1230</v>
      </c>
      <c r="SD1" s="175" t="s">
        <v>367</v>
      </c>
      <c r="SE1" s="166" t="s">
        <v>368</v>
      </c>
      <c r="SF1" s="166" t="s">
        <v>1232</v>
      </c>
      <c r="SG1" s="166" t="s">
        <v>1234</v>
      </c>
      <c r="SH1" s="166" t="s">
        <v>1236</v>
      </c>
      <c r="SI1" s="166" t="s">
        <v>1238</v>
      </c>
      <c r="SJ1" s="166" t="s">
        <v>1240</v>
      </c>
      <c r="SK1" s="166" t="s">
        <v>1242</v>
      </c>
      <c r="SL1" s="166" t="s">
        <v>1244</v>
      </c>
      <c r="SM1" s="166" t="s">
        <v>1246</v>
      </c>
      <c r="SN1" s="166" t="s">
        <v>1248</v>
      </c>
      <c r="SO1" s="166" t="s">
        <v>1250</v>
      </c>
      <c r="SP1" s="166" t="s">
        <v>1252</v>
      </c>
      <c r="SQ1" s="166" t="s">
        <v>1254</v>
      </c>
      <c r="SR1" s="166" t="s">
        <v>1256</v>
      </c>
      <c r="SS1" s="166" t="s">
        <v>1258</v>
      </c>
      <c r="ST1" s="166" t="s">
        <v>1260</v>
      </c>
      <c r="SU1" s="163" t="s">
        <v>369</v>
      </c>
      <c r="SV1" s="175" t="s">
        <v>370</v>
      </c>
      <c r="SW1" s="166" t="s">
        <v>371</v>
      </c>
      <c r="SX1" s="166" t="s">
        <v>1262</v>
      </c>
      <c r="SY1" s="166" t="s">
        <v>1264</v>
      </c>
      <c r="SZ1" s="166" t="s">
        <v>1266</v>
      </c>
      <c r="TA1" s="166" t="s">
        <v>1268</v>
      </c>
      <c r="TB1" s="166" t="s">
        <v>1270</v>
      </c>
      <c r="TC1" s="166" t="s">
        <v>372</v>
      </c>
      <c r="TD1" s="166" t="s">
        <v>1272</v>
      </c>
      <c r="TE1" s="166" t="s">
        <v>1274</v>
      </c>
      <c r="TF1" s="166" t="s">
        <v>1276</v>
      </c>
      <c r="TG1" s="166" t="s">
        <v>1278</v>
      </c>
      <c r="TH1" s="166" t="s">
        <v>1280</v>
      </c>
      <c r="TI1" s="166" t="s">
        <v>1282</v>
      </c>
      <c r="TJ1" s="175" t="s">
        <v>373</v>
      </c>
      <c r="TK1" s="166" t="s">
        <v>374</v>
      </c>
      <c r="TL1" s="166" t="s">
        <v>375</v>
      </c>
      <c r="TM1" s="166" t="s">
        <v>1284</v>
      </c>
      <c r="TN1" s="166" t="s">
        <v>1286</v>
      </c>
      <c r="TO1" s="166" t="s">
        <v>1287</v>
      </c>
      <c r="TP1" s="166" t="s">
        <v>1289</v>
      </c>
      <c r="TQ1" s="166" t="s">
        <v>1291</v>
      </c>
      <c r="TR1" s="166" t="s">
        <v>1293</v>
      </c>
      <c r="TS1" s="166" t="s">
        <v>1295</v>
      </c>
      <c r="TT1" s="166" t="s">
        <v>1297</v>
      </c>
      <c r="TU1" s="166" t="s">
        <v>1299</v>
      </c>
      <c r="TV1" s="166" t="s">
        <v>1301</v>
      </c>
      <c r="TW1" s="166" t="s">
        <v>1303</v>
      </c>
      <c r="TX1" s="166" t="s">
        <v>1305</v>
      </c>
      <c r="TY1" s="166" t="s">
        <v>1307</v>
      </c>
      <c r="TZ1" s="166" t="s">
        <v>1309</v>
      </c>
      <c r="UA1" s="166" t="s">
        <v>1311</v>
      </c>
      <c r="UB1" s="166" t="s">
        <v>1313</v>
      </c>
      <c r="UC1" s="163" t="s">
        <v>1315</v>
      </c>
      <c r="UD1" s="166" t="s">
        <v>1317</v>
      </c>
      <c r="UE1" s="166" t="s">
        <v>1319</v>
      </c>
      <c r="UF1" s="166" t="s">
        <v>1321</v>
      </c>
      <c r="UG1" s="166" t="s">
        <v>1323</v>
      </c>
      <c r="UH1" s="166" t="s">
        <v>1325</v>
      </c>
      <c r="UI1" s="169"/>
    </row>
    <row r="2" spans="1:555" s="119" customFormat="1" hidden="1" x14ac:dyDescent="0.25">
      <c r="A2" s="119" t="s">
        <v>1348</v>
      </c>
      <c r="B2" s="119" t="s">
        <v>1350</v>
      </c>
      <c r="C2" s="119" t="s">
        <v>462</v>
      </c>
      <c r="D2" s="119" t="s">
        <v>1349</v>
      </c>
      <c r="E2" s="119" t="s">
        <v>1351</v>
      </c>
      <c r="F2" s="119" t="s">
        <v>463</v>
      </c>
      <c r="G2" s="152" t="s">
        <v>1352</v>
      </c>
      <c r="H2" s="119" t="s">
        <v>1353</v>
      </c>
      <c r="I2" s="119" t="s">
        <v>1354</v>
      </c>
      <c r="J2" s="119" t="s">
        <v>1435</v>
      </c>
      <c r="K2" s="119" t="s">
        <v>1355</v>
      </c>
      <c r="L2" s="119" t="s">
        <v>1356</v>
      </c>
      <c r="M2" s="119" t="s">
        <v>1357</v>
      </c>
      <c r="N2" s="119" t="s">
        <v>1358</v>
      </c>
      <c r="O2" s="119" t="s">
        <v>1359</v>
      </c>
      <c r="P2" s="119" t="s">
        <v>1459</v>
      </c>
      <c r="Q2" s="119" t="s">
        <v>1494</v>
      </c>
      <c r="R2" s="402" t="str">
        <f>+Presupuesto!D11</f>
        <v>Recurrente</v>
      </c>
      <c r="S2" s="402" t="str">
        <f>+Presupuesto!E11</f>
        <v>Programa / Proyecto 2017</v>
      </c>
      <c r="U2" s="119" t="s">
        <v>390</v>
      </c>
      <c r="V2" s="119" t="s">
        <v>408</v>
      </c>
      <c r="W2" s="119" t="s">
        <v>391</v>
      </c>
      <c r="X2" s="119" t="s">
        <v>392</v>
      </c>
      <c r="Y2" s="119" t="s">
        <v>393</v>
      </c>
      <c r="Z2" s="119" t="s">
        <v>394</v>
      </c>
      <c r="AA2" s="119" t="s">
        <v>395</v>
      </c>
      <c r="AB2" s="119" t="s">
        <v>396</v>
      </c>
      <c r="AC2" s="119" t="s">
        <v>397</v>
      </c>
      <c r="AD2" s="119" t="s">
        <v>398</v>
      </c>
      <c r="AE2" s="119" t="s">
        <v>399</v>
      </c>
      <c r="AF2" s="119" t="s">
        <v>400</v>
      </c>
      <c r="AH2" s="397" t="s">
        <v>415</v>
      </c>
      <c r="AI2" s="397" t="s">
        <v>416</v>
      </c>
      <c r="AJ2" s="397" t="s">
        <v>417</v>
      </c>
      <c r="AK2" s="397" t="s">
        <v>418</v>
      </c>
      <c r="AL2" s="397" t="s">
        <v>419</v>
      </c>
      <c r="AM2" s="397" t="s">
        <v>422</v>
      </c>
      <c r="AN2" s="397" t="s">
        <v>420</v>
      </c>
      <c r="AO2" s="397" t="s">
        <v>421</v>
      </c>
      <c r="AP2" s="397" t="s">
        <v>423</v>
      </c>
      <c r="AQ2" s="397" t="s">
        <v>424</v>
      </c>
      <c r="AR2" s="397" t="s">
        <v>425</v>
      </c>
      <c r="AS2" s="397" t="s">
        <v>426</v>
      </c>
      <c r="AT2" s="397" t="s">
        <v>427</v>
      </c>
      <c r="AU2" s="397" t="s">
        <v>428</v>
      </c>
      <c r="AV2" s="397" t="s">
        <v>429</v>
      </c>
      <c r="AW2" s="397" t="s">
        <v>430</v>
      </c>
      <c r="AX2" s="397" t="s">
        <v>431</v>
      </c>
      <c r="AY2" s="397" t="s">
        <v>432</v>
      </c>
      <c r="AZ2" s="397" t="s">
        <v>433</v>
      </c>
      <c r="BA2" s="397" t="s">
        <v>434</v>
      </c>
      <c r="BB2" s="397" t="s">
        <v>435</v>
      </c>
      <c r="BC2" s="397" t="s">
        <v>436</v>
      </c>
      <c r="BD2" s="397" t="s">
        <v>437</v>
      </c>
      <c r="BE2" s="397" t="s">
        <v>438</v>
      </c>
      <c r="BF2" s="397" t="s">
        <v>439</v>
      </c>
      <c r="BG2" s="397" t="s">
        <v>440</v>
      </c>
      <c r="BH2" s="397" t="s">
        <v>441</v>
      </c>
      <c r="BI2" s="397" t="s">
        <v>442</v>
      </c>
      <c r="BJ2" s="397" t="s">
        <v>443</v>
      </c>
      <c r="BK2" s="397" t="s">
        <v>444</v>
      </c>
      <c r="BL2" s="397" t="s">
        <v>445</v>
      </c>
      <c r="BM2" s="397" t="s">
        <v>446</v>
      </c>
      <c r="BN2" s="397" t="s">
        <v>447</v>
      </c>
      <c r="BO2" s="397" t="s">
        <v>448</v>
      </c>
      <c r="BP2" s="397" t="s">
        <v>449</v>
      </c>
      <c r="BQ2" s="397" t="s">
        <v>450</v>
      </c>
      <c r="BR2" s="397" t="s">
        <v>451</v>
      </c>
      <c r="BS2" s="397" t="s">
        <v>452</v>
      </c>
      <c r="BT2" s="397" t="s">
        <v>453</v>
      </c>
      <c r="BU2" s="397" t="s">
        <v>454</v>
      </c>
    </row>
    <row r="3" spans="1:555" hidden="1" x14ac:dyDescent="0.25">
      <c r="AH3" s="398">
        <v>2500</v>
      </c>
      <c r="AI3" s="398">
        <v>1900</v>
      </c>
      <c r="AJ3" s="398">
        <v>1650</v>
      </c>
      <c r="AK3" s="398">
        <v>1580</v>
      </c>
      <c r="AL3" s="398">
        <v>2250</v>
      </c>
      <c r="AM3" s="398">
        <v>1650</v>
      </c>
      <c r="AN3" s="398">
        <v>1400</v>
      </c>
      <c r="AO3" s="399">
        <v>1340</v>
      </c>
      <c r="AP3" s="399">
        <v>2000</v>
      </c>
      <c r="AQ3" s="399">
        <v>1400</v>
      </c>
      <c r="AR3" s="399">
        <v>1150</v>
      </c>
      <c r="AS3" s="399">
        <v>1100</v>
      </c>
      <c r="AT3" s="399">
        <v>1750</v>
      </c>
      <c r="AU3" s="399">
        <v>1150</v>
      </c>
      <c r="AV3" s="399">
        <v>900</v>
      </c>
      <c r="AW3" s="399">
        <v>860</v>
      </c>
      <c r="AX3" s="399">
        <v>1200</v>
      </c>
      <c r="AY3" s="400">
        <v>900</v>
      </c>
      <c r="AZ3" s="400">
        <v>650</v>
      </c>
      <c r="BA3" s="400">
        <v>620</v>
      </c>
      <c r="BB3" s="398">
        <f>+'Cuadro Resumen'!C213</f>
        <v>5759.1495000000004</v>
      </c>
      <c r="BC3" s="398">
        <f>+'Cuadro Resumen'!D213</f>
        <v>5307.4515000000001</v>
      </c>
      <c r="BD3" s="398">
        <f>+'Cuadro Resumen'!E213</f>
        <v>6775.47</v>
      </c>
      <c r="BE3" s="398">
        <f>+'Cuadro Resumen'!F213</f>
        <v>6323.7719999999999</v>
      </c>
      <c r="BF3" s="398">
        <f>+'Cuadro Resumen'!C214</f>
        <v>5081.6025</v>
      </c>
      <c r="BG3" s="398">
        <f>+'Cuadro Resumen'!D214</f>
        <v>4629.9045000000006</v>
      </c>
      <c r="BH3" s="398">
        <f>+'Cuadro Resumen'!E214</f>
        <v>6097.9230000000007</v>
      </c>
      <c r="BI3" s="398">
        <f>+'Cuadro Resumen'!F214</f>
        <v>5646.2250000000004</v>
      </c>
      <c r="BJ3" s="399">
        <f>+'Cuadro Resumen'!C215</f>
        <v>4404.0555000000004</v>
      </c>
      <c r="BK3" s="399">
        <f>+'Cuadro Resumen'!D215</f>
        <v>4065.2820000000002</v>
      </c>
      <c r="BL3" s="399">
        <f>+'Cuadro Resumen'!E215</f>
        <v>5420.3760000000002</v>
      </c>
      <c r="BM3" s="399">
        <f>+'Cuadro Resumen'!F215</f>
        <v>4968.6779999999999</v>
      </c>
      <c r="BN3" s="399">
        <f>+'Cuadro Resumen'!C216</f>
        <v>3726.5085000000004</v>
      </c>
      <c r="BO3" s="399">
        <f>+'Cuadro Resumen'!D216</f>
        <v>3387.7350000000001</v>
      </c>
      <c r="BP3" s="399">
        <f>+'Cuadro Resumen'!E216</f>
        <v>4742.8290000000006</v>
      </c>
      <c r="BQ3" s="399">
        <f>+'Cuadro Resumen'!F216</f>
        <v>4404.0555000000004</v>
      </c>
      <c r="BR3" s="399">
        <f>+'Cuadro Resumen'!C217</f>
        <v>3274.8105</v>
      </c>
      <c r="BS3" s="399">
        <f>+'Cuadro Resumen'!D217</f>
        <v>3048.9615000000003</v>
      </c>
      <c r="BT3" s="399">
        <f>+'Cuadro Resumen'!E217</f>
        <v>4178.2065000000002</v>
      </c>
      <c r="BU3" s="399">
        <f>+'Cuadro Resumen'!F217</f>
        <v>3839.433</v>
      </c>
    </row>
    <row r="4" spans="1:555" ht="15.75" thickBot="1" x14ac:dyDescent="0.3"/>
    <row r="5" spans="1:555" ht="27" thickBot="1" x14ac:dyDescent="0.3">
      <c r="C5" s="87" t="s">
        <v>385</v>
      </c>
      <c r="D5" s="183">
        <f>SUMIF(C:C,$C$10,D:D)</f>
        <v>2906549.2234650003</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49" t="s">
        <v>53</v>
      </c>
      <c r="D10" s="327">
        <f>SUM(F17:F17)</f>
        <v>0</v>
      </c>
      <c r="F10" s="70"/>
      <c r="G10" s="79"/>
      <c r="H10" s="70"/>
      <c r="I10" s="70"/>
    </row>
    <row r="11" spans="1:555" x14ac:dyDescent="0.25">
      <c r="C11" s="70"/>
      <c r="D11" s="31"/>
      <c r="E11" s="93"/>
      <c r="F11" s="93"/>
      <c r="G11" s="93"/>
      <c r="H11" s="76"/>
      <c r="I11" s="76"/>
      <c r="J11" s="76"/>
      <c r="K11" s="112"/>
    </row>
    <row r="12" spans="1:555" ht="15.75" hidden="1" x14ac:dyDescent="0.25">
      <c r="B12" s="93"/>
      <c r="C12" s="271" t="s">
        <v>388</v>
      </c>
      <c r="D12" s="493"/>
      <c r="E12" s="93"/>
      <c r="F12" s="93"/>
      <c r="G12" s="93"/>
      <c r="H12" s="76"/>
      <c r="I12" s="76"/>
      <c r="J12" s="76"/>
      <c r="K12" s="112"/>
    </row>
    <row r="13" spans="1:555" ht="18.75" hidden="1" x14ac:dyDescent="0.25">
      <c r="B13" s="93"/>
      <c r="C13" s="193"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hidden="1" x14ac:dyDescent="0.25">
      <c r="B14" s="93"/>
      <c r="E14" s="93"/>
      <c r="F14" s="93"/>
      <c r="G14" s="93"/>
      <c r="H14" s="76"/>
      <c r="I14" s="76"/>
      <c r="J14" s="76"/>
      <c r="K14" s="112"/>
    </row>
    <row r="15" spans="1:555" ht="15.75" hidden="1" thickBot="1" x14ac:dyDescent="0.3">
      <c r="F15" s="93"/>
      <c r="G15" s="76"/>
      <c r="H15" s="76"/>
      <c r="I15" s="76"/>
    </row>
    <row r="16" spans="1:555" ht="15.75" hidden="1" thickBot="1" x14ac:dyDescent="0.3">
      <c r="C16" s="126" t="s">
        <v>44</v>
      </c>
      <c r="D16" s="130" t="s">
        <v>55</v>
      </c>
      <c r="E16" s="522" t="s">
        <v>57</v>
      </c>
      <c r="F16" s="131" t="s">
        <v>27</v>
      </c>
      <c r="G16" s="129" t="s">
        <v>127</v>
      </c>
      <c r="H16" s="132" t="s">
        <v>46</v>
      </c>
      <c r="I16" s="129" t="s">
        <v>128</v>
      </c>
      <c r="J16" s="129" t="s">
        <v>406</v>
      </c>
      <c r="K16" s="129" t="s">
        <v>407</v>
      </c>
      <c r="L16" s="129" t="s">
        <v>117</v>
      </c>
    </row>
    <row r="17" spans="3:12" hidden="1" x14ac:dyDescent="0.25">
      <c r="C17" s="516"/>
      <c r="D17" s="521"/>
      <c r="E17" s="568"/>
      <c r="F17" s="127"/>
      <c r="G17" s="153"/>
      <c r="H17" s="656"/>
      <c r="I17" s="127"/>
      <c r="J17" s="662"/>
      <c r="K17" s="650"/>
      <c r="L17" s="98"/>
    </row>
    <row r="18" spans="3:12" s="648" customFormat="1" hidden="1" x14ac:dyDescent="0.25">
      <c r="G18" s="646"/>
    </row>
    <row r="19" spans="3:12" s="648" customFormat="1" x14ac:dyDescent="0.25">
      <c r="G19" s="646"/>
    </row>
    <row r="20" spans="3:12" s="648" customFormat="1" ht="15.75" thickBot="1" x14ac:dyDescent="0.3">
      <c r="G20" s="646"/>
    </row>
    <row r="21" spans="3:12" s="648" customFormat="1" ht="15.75" thickBot="1" x14ac:dyDescent="0.3">
      <c r="C21" s="657" t="s">
        <v>53</v>
      </c>
      <c r="D21" s="663">
        <f>SUM(F28:F44)</f>
        <v>352595.53388</v>
      </c>
      <c r="F21" s="644"/>
      <c r="G21" s="647"/>
      <c r="H21" s="644"/>
      <c r="I21" s="644"/>
    </row>
    <row r="22" spans="3:12" s="648" customFormat="1" x14ac:dyDescent="0.25">
      <c r="C22" s="644"/>
      <c r="D22" s="31"/>
      <c r="E22" s="649"/>
      <c r="F22" s="649"/>
      <c r="G22" s="649"/>
      <c r="H22" s="645"/>
      <c r="I22" s="645"/>
      <c r="J22" s="645"/>
      <c r="K22" s="651"/>
    </row>
    <row r="23" spans="3:12" s="648" customFormat="1" ht="15.75" x14ac:dyDescent="0.25">
      <c r="C23" s="271" t="s">
        <v>388</v>
      </c>
      <c r="D23" s="493">
        <f>'11. Gestion Administrativa'!F15</f>
        <v>11.01</v>
      </c>
      <c r="E23" s="649"/>
      <c r="F23" s="649"/>
      <c r="G23" s="649"/>
      <c r="H23" s="645"/>
      <c r="I23" s="645"/>
      <c r="J23" s="645"/>
      <c r="K23" s="651"/>
    </row>
    <row r="24" spans="3:12" s="648" customFormat="1" ht="18.75" x14ac:dyDescent="0.25">
      <c r="C24" s="661" t="str">
        <f>IFERROR(VLOOKUP(D23,'1. Desarrollo e Innov. Curricu.'!$F:$G,2,FALSE),IFERROR(VLOOKUP(D23,'2. Investigación Científica'!$F:$G,2,FALSE),IFERROR(VLOOKUP(D23,'3. Vinculación Univ. Sociedad'!$F:$G,2,FALSE),IFERROR(VLOOKUP(D23,'4. Docencia y Profesorado Univ.'!$F:$G,2,FALSE),IFERROR(VLOOKUP(D23,'5. Estudiantes y Graduados'!$F:$G,2,FALSE),IFERROR(VLOOKUP(D23,'11. Gestion Administrativa'!$F:$G,2,FALSE),IFERROR(VLOOKUP(D23,'13. Gestión Académica'!$F:$G,2,FALSE),IFERROR(VLOOKUP(D23,'9. Asegura. de la Calid. y M'!$F:$G,2,FALSE),IFERROR(VLOOKUP(D23,'6. Gestión del Conocimiento'!$F:$G,2,FALSE),IFERROR(VLOOKUP(D23,'15. Gobernabilidad y Proceso...'!$F:$G,2,FALSE),IFERROR(VLOOKUP(D23,'12. Gestión del Talento Humano'!$F:$G,2,FALSE),IFERROR(VLOOKUP(D23,'14. Internacional... de la E.S.'!$F:$G,2,FALSE),IFERROR(VLOOKUP(D23,'10. Posgrado'!$F:$G,2,FALSE),IFERROR(VLOOKUP(D23,'17. Gestión TIC'!$F:$G,2,FALSE),IFERROR(VLOOKUP(D23,'16. Desa. del Sistema Educ.Sup.'!$F:$G,2,FALSE),IFERROR(VLOOKUP(D23,'8. Cultura de Inno. Insti...'!$F:$G,2,FALSE),VLOOKUP(D23,'7. Lo Esencial de la Reforma U.'!$F:$G,2,0)))))))))))))))))</f>
        <v>Realizar el mantenimiento de Instalaciones Físicas del Edificio I-A</v>
      </c>
      <c r="D24" s="31"/>
      <c r="E24" s="649"/>
      <c r="F24" s="649"/>
      <c r="G24" s="649"/>
      <c r="H24" s="645"/>
      <c r="I24" s="645"/>
      <c r="J24" s="645"/>
      <c r="K24" s="651"/>
    </row>
    <row r="25" spans="3:12" s="648" customFormat="1" ht="15.75" x14ac:dyDescent="0.25">
      <c r="C25" s="613" t="s">
        <v>1986</v>
      </c>
      <c r="E25" s="649"/>
      <c r="F25" s="649"/>
      <c r="G25" s="649"/>
      <c r="H25" s="645"/>
      <c r="I25" s="645"/>
      <c r="J25" s="645"/>
      <c r="K25" s="651"/>
    </row>
    <row r="26" spans="3:12" s="648" customFormat="1" ht="15.75" thickBot="1" x14ac:dyDescent="0.3">
      <c r="F26" s="649"/>
      <c r="G26" s="645"/>
      <c r="H26" s="645"/>
      <c r="I26" s="645"/>
    </row>
    <row r="27" spans="3:12" s="648" customFormat="1" ht="15.75" thickBot="1" x14ac:dyDescent="0.3">
      <c r="C27" s="653" t="s">
        <v>44</v>
      </c>
      <c r="D27" s="512" t="s">
        <v>55</v>
      </c>
      <c r="E27" s="654" t="s">
        <v>57</v>
      </c>
      <c r="F27" s="131" t="s">
        <v>27</v>
      </c>
      <c r="G27" s="129" t="s">
        <v>127</v>
      </c>
      <c r="H27" s="654" t="s">
        <v>46</v>
      </c>
      <c r="I27" s="129" t="s">
        <v>128</v>
      </c>
      <c r="J27" s="129" t="s">
        <v>406</v>
      </c>
      <c r="K27" s="129" t="s">
        <v>407</v>
      </c>
      <c r="L27" s="129" t="s">
        <v>117</v>
      </c>
    </row>
    <row r="28" spans="3:12" s="648" customFormat="1" x14ac:dyDescent="0.25">
      <c r="C28" s="516" t="s">
        <v>2045</v>
      </c>
      <c r="D28" s="521">
        <v>1</v>
      </c>
      <c r="E28" s="854">
        <v>110000</v>
      </c>
      <c r="F28" s="855"/>
      <c r="G28" s="153" t="s">
        <v>125</v>
      </c>
      <c r="H28" s="656" t="s">
        <v>672</v>
      </c>
      <c r="I28" s="127" t="str">
        <f>VLOOKUP(H28,[5]Presupuesto!$B$11:$C$565,2,0)</f>
        <v>MANTENIMIENTO Y REPARACION DE OTROS EQUIPOS</v>
      </c>
      <c r="J28" s="650" t="s">
        <v>1355</v>
      </c>
      <c r="K28" s="650" t="s">
        <v>398</v>
      </c>
      <c r="L28" s="650"/>
    </row>
    <row r="29" spans="3:12" s="648" customFormat="1" x14ac:dyDescent="0.25">
      <c r="C29" s="516" t="s">
        <v>1980</v>
      </c>
      <c r="D29" s="521">
        <v>1</v>
      </c>
      <c r="E29" s="905">
        <v>26000</v>
      </c>
      <c r="F29" s="906">
        <f t="shared" ref="F29:F38" si="0">D29*E29</f>
        <v>26000</v>
      </c>
      <c r="G29" s="153" t="s">
        <v>125</v>
      </c>
      <c r="H29" s="656" t="s">
        <v>674</v>
      </c>
      <c r="I29" s="127" t="str">
        <f>VLOOKUP(H29,[7]Presupuesto!$B$11:$C$565,2,0)</f>
        <v>MANTENIMIENTO Y REPARACION DE OBRAS CIVILES EINSTALACIONES VARIAS</v>
      </c>
      <c r="J29" s="662" t="s">
        <v>1355</v>
      </c>
      <c r="K29" s="650" t="s">
        <v>408</v>
      </c>
    </row>
    <row r="30" spans="3:12" s="648" customFormat="1" x14ac:dyDescent="0.25">
      <c r="C30" s="516" t="s">
        <v>1981</v>
      </c>
      <c r="D30" s="521">
        <v>30</v>
      </c>
      <c r="E30" s="905">
        <v>484.99</v>
      </c>
      <c r="F30" s="906">
        <f t="shared" si="0"/>
        <v>14549.7</v>
      </c>
      <c r="G30" s="153" t="s">
        <v>125</v>
      </c>
      <c r="H30" s="656" t="s">
        <v>674</v>
      </c>
      <c r="I30" s="127" t="str">
        <f>VLOOKUP(H30,[7]Presupuesto!$B$11:$C$565,2,0)</f>
        <v>MANTENIMIENTO Y REPARACION DE OBRAS CIVILES EINSTALACIONES VARIAS</v>
      </c>
      <c r="J30" s="662" t="s">
        <v>1355</v>
      </c>
      <c r="K30" s="650" t="s">
        <v>408</v>
      </c>
    </row>
    <row r="31" spans="3:12" s="648" customFormat="1" x14ac:dyDescent="0.25">
      <c r="C31" s="516" t="s">
        <v>2925</v>
      </c>
      <c r="D31" s="521">
        <v>1</v>
      </c>
      <c r="E31" s="905">
        <v>9000</v>
      </c>
      <c r="F31" s="906">
        <f t="shared" si="0"/>
        <v>9000</v>
      </c>
      <c r="G31" s="153" t="s">
        <v>125</v>
      </c>
      <c r="H31" s="656" t="s">
        <v>674</v>
      </c>
      <c r="I31" s="127" t="str">
        <f>VLOOKUP(H31,[7]Presupuesto!$B$11:$C$565,2,0)</f>
        <v>MANTENIMIENTO Y REPARACION DE OBRAS CIVILES EINSTALACIONES VARIAS</v>
      </c>
      <c r="J31" s="662" t="s">
        <v>1355</v>
      </c>
      <c r="K31" s="650" t="s">
        <v>408</v>
      </c>
    </row>
    <row r="32" spans="3:12" s="648" customFormat="1" x14ac:dyDescent="0.25">
      <c r="C32" s="516" t="s">
        <v>1982</v>
      </c>
      <c r="D32" s="521">
        <v>1</v>
      </c>
      <c r="E32" s="905">
        <v>776</v>
      </c>
      <c r="F32" s="906">
        <f t="shared" si="0"/>
        <v>776</v>
      </c>
      <c r="G32" s="153" t="s">
        <v>125</v>
      </c>
      <c r="H32" s="656" t="s">
        <v>674</v>
      </c>
      <c r="I32" s="127" t="str">
        <f>VLOOKUP(H32,[7]Presupuesto!$B$11:$C$565,2,0)</f>
        <v>MANTENIMIENTO Y REPARACION DE OBRAS CIVILES EINSTALACIONES VARIAS</v>
      </c>
      <c r="J32" s="662" t="s">
        <v>1355</v>
      </c>
      <c r="K32" s="650" t="s">
        <v>408</v>
      </c>
    </row>
    <row r="33" spans="3:11" s="648" customFormat="1" x14ac:dyDescent="0.25">
      <c r="C33" s="516" t="s">
        <v>1983</v>
      </c>
      <c r="D33" s="521">
        <v>1</v>
      </c>
      <c r="E33" s="905">
        <v>1294.4999800000001</v>
      </c>
      <c r="F33" s="906">
        <f t="shared" si="0"/>
        <v>1294.4999800000001</v>
      </c>
      <c r="G33" s="153" t="s">
        <v>125</v>
      </c>
      <c r="H33" s="656" t="s">
        <v>674</v>
      </c>
      <c r="I33" s="127" t="str">
        <f>VLOOKUP(H33,[7]Presupuesto!$B$11:$C$565,2,0)</f>
        <v>MANTENIMIENTO Y REPARACION DE OBRAS CIVILES EINSTALACIONES VARIAS</v>
      </c>
      <c r="J33" s="662" t="s">
        <v>1355</v>
      </c>
      <c r="K33" s="650" t="s">
        <v>408</v>
      </c>
    </row>
    <row r="34" spans="3:11" s="648" customFormat="1" x14ac:dyDescent="0.25">
      <c r="C34" s="516" t="s">
        <v>1984</v>
      </c>
      <c r="D34" s="521">
        <v>4</v>
      </c>
      <c r="E34" s="905">
        <v>45.499974999999999</v>
      </c>
      <c r="F34" s="906">
        <f t="shared" si="0"/>
        <v>181.9999</v>
      </c>
      <c r="G34" s="153" t="s">
        <v>125</v>
      </c>
      <c r="H34" s="656" t="s">
        <v>674</v>
      </c>
      <c r="I34" s="127" t="str">
        <f>VLOOKUP(H34,[7]Presupuesto!$B$11:$C$565,2,0)</f>
        <v>MANTENIMIENTO Y REPARACION DE OBRAS CIVILES EINSTALACIONES VARIAS</v>
      </c>
      <c r="J34" s="662" t="s">
        <v>1355</v>
      </c>
      <c r="K34" s="650" t="s">
        <v>408</v>
      </c>
    </row>
    <row r="35" spans="3:11" s="648" customFormat="1" x14ac:dyDescent="0.25">
      <c r="C35" s="516" t="s">
        <v>2926</v>
      </c>
      <c r="D35" s="521">
        <v>2</v>
      </c>
      <c r="E35" s="905">
        <v>735</v>
      </c>
      <c r="F35" s="906">
        <f t="shared" si="0"/>
        <v>1470</v>
      </c>
      <c r="G35" s="153" t="s">
        <v>125</v>
      </c>
      <c r="H35" s="656" t="s">
        <v>674</v>
      </c>
      <c r="I35" s="127" t="str">
        <f>VLOOKUP(H35,[7]Presupuesto!$B$11:$C$565,2,0)</f>
        <v>MANTENIMIENTO Y REPARACION DE OBRAS CIVILES EINSTALACIONES VARIAS</v>
      </c>
      <c r="J35" s="662" t="s">
        <v>1355</v>
      </c>
      <c r="K35" s="650" t="s">
        <v>408</v>
      </c>
    </row>
    <row r="36" spans="3:11" s="648" customFormat="1" x14ac:dyDescent="0.25">
      <c r="C36" s="516" t="s">
        <v>2927</v>
      </c>
      <c r="D36" s="521">
        <v>2</v>
      </c>
      <c r="E36" s="905">
        <v>970</v>
      </c>
      <c r="F36" s="906">
        <f t="shared" si="0"/>
        <v>1940</v>
      </c>
      <c r="G36" s="153" t="s">
        <v>125</v>
      </c>
      <c r="H36" s="656" t="s">
        <v>674</v>
      </c>
      <c r="I36" s="127" t="str">
        <f>VLOOKUP(H36,[7]Presupuesto!$B$11:$C$565,2,0)</f>
        <v>MANTENIMIENTO Y REPARACION DE OBRAS CIVILES EINSTALACIONES VARIAS</v>
      </c>
      <c r="J36" s="662" t="s">
        <v>1355</v>
      </c>
      <c r="K36" s="650" t="s">
        <v>408</v>
      </c>
    </row>
    <row r="37" spans="3:11" s="648" customFormat="1" x14ac:dyDescent="0.25">
      <c r="C37" s="516" t="s">
        <v>1985</v>
      </c>
      <c r="D37" s="521">
        <v>6</v>
      </c>
      <c r="E37" s="905">
        <v>380</v>
      </c>
      <c r="F37" s="906">
        <f t="shared" si="0"/>
        <v>2280</v>
      </c>
      <c r="G37" s="153" t="s">
        <v>125</v>
      </c>
      <c r="H37" s="656" t="s">
        <v>674</v>
      </c>
      <c r="I37" s="127" t="str">
        <f>VLOOKUP(H37,[7]Presupuesto!$B$11:$C$565,2,0)</f>
        <v>MANTENIMIENTO Y REPARACION DE OBRAS CIVILES EINSTALACIONES VARIAS</v>
      </c>
      <c r="J37" s="662" t="s">
        <v>1355</v>
      </c>
      <c r="K37" s="650" t="s">
        <v>408</v>
      </c>
    </row>
    <row r="38" spans="3:11" s="648" customFormat="1" x14ac:dyDescent="0.25">
      <c r="C38" s="516" t="s">
        <v>2928</v>
      </c>
      <c r="D38" s="521">
        <v>8</v>
      </c>
      <c r="E38" s="905">
        <v>4000</v>
      </c>
      <c r="F38" s="906">
        <f t="shared" si="0"/>
        <v>32000</v>
      </c>
      <c r="G38" s="153" t="s">
        <v>125</v>
      </c>
      <c r="H38" s="656" t="s">
        <v>674</v>
      </c>
      <c r="I38" s="127" t="str">
        <f>VLOOKUP(H38,[7]Presupuesto!$B$11:$C$565,2,0)</f>
        <v>MANTENIMIENTO Y REPARACION DE OBRAS CIVILES EINSTALACIONES VARIAS</v>
      </c>
      <c r="J38" s="662" t="s">
        <v>1355</v>
      </c>
      <c r="K38" s="650" t="s">
        <v>408</v>
      </c>
    </row>
    <row r="39" spans="3:11" s="648" customFormat="1" x14ac:dyDescent="0.25">
      <c r="C39" s="516" t="s">
        <v>2929</v>
      </c>
      <c r="D39" s="724">
        <v>1</v>
      </c>
      <c r="E39" s="905"/>
      <c r="F39" s="906"/>
      <c r="G39" s="153" t="s">
        <v>125</v>
      </c>
      <c r="H39" s="656" t="s">
        <v>674</v>
      </c>
      <c r="I39" s="127" t="str">
        <f>VLOOKUP(H39,[7]Presupuesto!$B$11:$C$565,2,0)</f>
        <v>MANTENIMIENTO Y REPARACION DE OBRAS CIVILES EINSTALACIONES VARIAS</v>
      </c>
      <c r="J39" s="662" t="s">
        <v>1355</v>
      </c>
      <c r="K39" s="650" t="s">
        <v>408</v>
      </c>
    </row>
    <row r="40" spans="3:11" s="648" customFormat="1" x14ac:dyDescent="0.25">
      <c r="C40" s="516" t="s">
        <v>2930</v>
      </c>
      <c r="D40" s="725">
        <v>55</v>
      </c>
      <c r="E40" s="905">
        <v>85</v>
      </c>
      <c r="F40" s="907">
        <f t="shared" ref="F40" si="1">D40*E40</f>
        <v>4675</v>
      </c>
      <c r="G40" s="153" t="s">
        <v>125</v>
      </c>
      <c r="H40" s="656" t="s">
        <v>674</v>
      </c>
      <c r="I40" s="127" t="str">
        <f>VLOOKUP(H40,[7]Presupuesto!$B$11:$C$565,2,0)</f>
        <v>MANTENIMIENTO Y REPARACION DE OBRAS CIVILES EINSTALACIONES VARIAS</v>
      </c>
      <c r="J40" s="662" t="s">
        <v>1355</v>
      </c>
      <c r="K40" s="650" t="s">
        <v>408</v>
      </c>
    </row>
    <row r="41" spans="3:11" s="648" customFormat="1" x14ac:dyDescent="0.25">
      <c r="C41" s="516" t="s">
        <v>2931</v>
      </c>
      <c r="D41" s="144">
        <v>1</v>
      </c>
      <c r="E41" s="905">
        <v>16000</v>
      </c>
      <c r="F41" s="907">
        <f>D41*E41</f>
        <v>16000</v>
      </c>
      <c r="G41" s="153" t="s">
        <v>125</v>
      </c>
      <c r="H41" s="656" t="s">
        <v>674</v>
      </c>
      <c r="I41" s="127" t="str">
        <f>VLOOKUP(H41,[7]Presupuesto!$B$11:$C$565,2,0)</f>
        <v>MANTENIMIENTO Y REPARACION DE OBRAS CIVILES EINSTALACIONES VARIAS</v>
      </c>
      <c r="J41" s="662" t="s">
        <v>1355</v>
      </c>
      <c r="K41" s="650" t="s">
        <v>408</v>
      </c>
    </row>
    <row r="42" spans="3:11" s="648" customFormat="1" x14ac:dyDescent="0.25">
      <c r="C42" s="516" t="s">
        <v>2016</v>
      </c>
      <c r="D42" s="521">
        <v>414.4</v>
      </c>
      <c r="E42" s="905">
        <v>253</v>
      </c>
      <c r="F42" s="907">
        <f t="shared" ref="F42:F43" si="2">D42*E42</f>
        <v>104843.2</v>
      </c>
      <c r="G42" s="153" t="s">
        <v>1676</v>
      </c>
      <c r="H42" s="656" t="s">
        <v>674</v>
      </c>
      <c r="I42" s="127" t="str">
        <f>VLOOKUP(H42,[7]Presupuesto!$B$11:$C$565,2,0)</f>
        <v>MANTENIMIENTO Y REPARACION DE OBRAS CIVILES EINSTALACIONES VARIAS</v>
      </c>
      <c r="J42" s="662" t="s">
        <v>1355</v>
      </c>
      <c r="K42" s="650" t="s">
        <v>391</v>
      </c>
    </row>
    <row r="43" spans="3:11" s="648" customFormat="1" x14ac:dyDescent="0.25">
      <c r="C43" s="516" t="s">
        <v>2932</v>
      </c>
      <c r="D43" s="521">
        <v>1</v>
      </c>
      <c r="E43" s="905">
        <v>25000</v>
      </c>
      <c r="F43" s="907">
        <f t="shared" si="2"/>
        <v>25000</v>
      </c>
      <c r="G43" s="153" t="s">
        <v>1676</v>
      </c>
      <c r="H43" s="656" t="s">
        <v>674</v>
      </c>
      <c r="I43" s="127" t="str">
        <f>VLOOKUP(H43,[7]Presupuesto!$B$11:$C$565,2,0)</f>
        <v>MANTENIMIENTO Y REPARACION DE OBRAS CIVILES EINSTALACIONES VARIAS</v>
      </c>
      <c r="J43" s="662" t="s">
        <v>1355</v>
      </c>
      <c r="K43" s="650" t="s">
        <v>391</v>
      </c>
    </row>
    <row r="44" spans="3:11" s="648" customFormat="1" x14ac:dyDescent="0.25">
      <c r="C44" s="516" t="s">
        <v>2017</v>
      </c>
      <c r="D44" s="521">
        <v>27.77</v>
      </c>
      <c r="E44" s="905">
        <v>4054.2</v>
      </c>
      <c r="F44" s="906">
        <f>D44*E44</f>
        <v>112585.13399999999</v>
      </c>
      <c r="G44" s="153" t="s">
        <v>1676</v>
      </c>
      <c r="H44" s="656" t="s">
        <v>674</v>
      </c>
      <c r="I44" s="127" t="str">
        <f>VLOOKUP(H44,[7]Presupuesto!$B$11:$C$565,2,0)</f>
        <v>MANTENIMIENTO Y REPARACION DE OBRAS CIVILES EINSTALACIONES VARIAS</v>
      </c>
      <c r="J44" s="662" t="s">
        <v>1355</v>
      </c>
      <c r="K44" s="650" t="s">
        <v>391</v>
      </c>
    </row>
    <row r="45" spans="3:11" s="648" customFormat="1" x14ac:dyDescent="0.25">
      <c r="G45" s="646"/>
    </row>
    <row r="46" spans="3:11" s="648" customFormat="1" x14ac:dyDescent="0.25">
      <c r="G46" s="646"/>
    </row>
    <row r="47" spans="3:11" s="648" customFormat="1" x14ac:dyDescent="0.25">
      <c r="G47" s="646"/>
    </row>
    <row r="48" spans="3:11" s="648" customFormat="1" ht="15.75" thickBot="1" x14ac:dyDescent="0.3">
      <c r="G48" s="646"/>
    </row>
    <row r="49" spans="3:11" s="648" customFormat="1" ht="15.75" thickBot="1" x14ac:dyDescent="0.3">
      <c r="C49" s="657" t="s">
        <v>53</v>
      </c>
      <c r="D49" s="663">
        <f>SUM(F56:F61)</f>
        <v>216595.08970000001</v>
      </c>
      <c r="F49" s="644"/>
      <c r="G49" s="647"/>
      <c r="H49" s="644"/>
      <c r="I49" s="644"/>
    </row>
    <row r="50" spans="3:11" s="648" customFormat="1" x14ac:dyDescent="0.25">
      <c r="C50" s="644"/>
      <c r="D50" s="31"/>
      <c r="E50" s="649"/>
      <c r="F50" s="649"/>
      <c r="G50" s="649"/>
      <c r="H50" s="645"/>
      <c r="I50" s="645"/>
      <c r="J50" s="645"/>
      <c r="K50" s="651"/>
    </row>
    <row r="51" spans="3:11" s="648" customFormat="1" ht="15.75" x14ac:dyDescent="0.25">
      <c r="C51" s="271" t="s">
        <v>388</v>
      </c>
      <c r="D51" s="493">
        <f>'11. Gestion Administrativa'!F15</f>
        <v>11.01</v>
      </c>
      <c r="E51" s="649"/>
      <c r="F51" s="649"/>
      <c r="G51" s="649"/>
      <c r="H51" s="645"/>
      <c r="I51" s="645"/>
      <c r="J51" s="645"/>
      <c r="K51" s="651"/>
    </row>
    <row r="52" spans="3:11" s="648" customFormat="1" ht="18.75" x14ac:dyDescent="0.25">
      <c r="C52" s="661"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Realizar el mantenimiento de Instalaciones Físicas del Edificio I-A</v>
      </c>
      <c r="D52" s="31"/>
      <c r="E52" s="649"/>
      <c r="F52" s="649"/>
      <c r="G52" s="649"/>
      <c r="H52" s="645"/>
      <c r="I52" s="645"/>
      <c r="J52" s="645"/>
      <c r="K52" s="651"/>
    </row>
    <row r="53" spans="3:11" s="648" customFormat="1" ht="15.75" x14ac:dyDescent="0.25">
      <c r="C53" s="613" t="s">
        <v>1987</v>
      </c>
      <c r="E53" s="649"/>
      <c r="F53" s="649"/>
      <c r="G53" s="649"/>
      <c r="H53" s="645"/>
      <c r="I53" s="645"/>
      <c r="J53" s="645"/>
      <c r="K53" s="651"/>
    </row>
    <row r="54" spans="3:11" s="648" customFormat="1" ht="15.75" thickBot="1" x14ac:dyDescent="0.3">
      <c r="F54" s="649"/>
      <c r="G54" s="645"/>
      <c r="H54" s="645"/>
      <c r="I54" s="645"/>
    </row>
    <row r="55" spans="3:11" s="648" customFormat="1" ht="15.75" thickBot="1" x14ac:dyDescent="0.3">
      <c r="C55" s="653" t="s">
        <v>44</v>
      </c>
      <c r="D55" s="512" t="s">
        <v>55</v>
      </c>
      <c r="E55" s="654" t="s">
        <v>57</v>
      </c>
      <c r="F55" s="131" t="s">
        <v>27</v>
      </c>
      <c r="G55" s="129" t="s">
        <v>127</v>
      </c>
      <c r="H55" s="654" t="s">
        <v>46</v>
      </c>
      <c r="I55" s="129" t="s">
        <v>128</v>
      </c>
      <c r="J55" s="129" t="s">
        <v>406</v>
      </c>
      <c r="K55" s="129" t="s">
        <v>407</v>
      </c>
    </row>
    <row r="56" spans="3:11" s="648" customFormat="1" x14ac:dyDescent="0.25">
      <c r="C56" s="516" t="s">
        <v>2933</v>
      </c>
      <c r="D56" s="521">
        <v>1</v>
      </c>
      <c r="E56" s="905">
        <v>8000</v>
      </c>
      <c r="F56" s="907">
        <f>D56*E56</f>
        <v>8000</v>
      </c>
      <c r="G56" s="153" t="s">
        <v>125</v>
      </c>
      <c r="H56" s="656" t="s">
        <v>672</v>
      </c>
      <c r="I56" s="127" t="str">
        <f>VLOOKUP(H56,[5]Presupuesto!$B$11:$C$565,2,0)</f>
        <v>MANTENIMIENTO Y REPARACION DE OTROS EQUIPOS</v>
      </c>
      <c r="J56" s="650" t="s">
        <v>1355</v>
      </c>
      <c r="K56" s="650" t="s">
        <v>394</v>
      </c>
    </row>
    <row r="57" spans="3:11" s="648" customFormat="1" x14ac:dyDescent="0.25">
      <c r="C57" s="516" t="s">
        <v>2934</v>
      </c>
      <c r="D57" s="521">
        <v>300</v>
      </c>
      <c r="E57" s="905">
        <v>20</v>
      </c>
      <c r="F57" s="907">
        <f>D57*E57</f>
        <v>6000</v>
      </c>
      <c r="G57" s="153" t="s">
        <v>125</v>
      </c>
      <c r="H57" s="656" t="s">
        <v>674</v>
      </c>
      <c r="I57" s="127" t="str">
        <f>VLOOKUP(H57,[7]Presupuesto!$B$11:$C$565,2,0)</f>
        <v>MANTENIMIENTO Y REPARACION DE OBRAS CIVILES EINSTALACIONES VARIAS</v>
      </c>
      <c r="J57" s="662" t="s">
        <v>1355</v>
      </c>
      <c r="K57" s="650" t="s">
        <v>394</v>
      </c>
    </row>
    <row r="58" spans="3:11" s="648" customFormat="1" x14ac:dyDescent="0.25">
      <c r="C58" s="516" t="s">
        <v>2935</v>
      </c>
      <c r="D58" s="521">
        <v>1</v>
      </c>
      <c r="E58" s="905">
        <v>20000</v>
      </c>
      <c r="F58" s="907">
        <f>D58*E58</f>
        <v>20000</v>
      </c>
      <c r="G58" s="153" t="s">
        <v>1676</v>
      </c>
      <c r="H58" s="656" t="s">
        <v>674</v>
      </c>
      <c r="I58" s="127" t="str">
        <f>VLOOKUP(H58,[7]Presupuesto!$B$11:$C$565,2,0)</f>
        <v>MANTENIMIENTO Y REPARACION DE OBRAS CIVILES EINSTALACIONES VARIAS</v>
      </c>
      <c r="J58" s="662" t="s">
        <v>1355</v>
      </c>
      <c r="K58" s="650" t="s">
        <v>394</v>
      </c>
    </row>
    <row r="59" spans="3:11" s="648" customFormat="1" x14ac:dyDescent="0.25">
      <c r="C59" s="516" t="s">
        <v>2936</v>
      </c>
      <c r="D59" s="521">
        <v>12</v>
      </c>
      <c r="E59" s="905">
        <v>3000</v>
      </c>
      <c r="F59" s="907">
        <f t="shared" ref="F59:F60" si="3">D59*E59</f>
        <v>36000</v>
      </c>
      <c r="G59" s="153" t="s">
        <v>125</v>
      </c>
      <c r="H59" s="656" t="s">
        <v>674</v>
      </c>
      <c r="I59" s="127" t="str">
        <f>VLOOKUP(H59,[7]Presupuesto!$B$11:$C$565,2,0)</f>
        <v>MANTENIMIENTO Y REPARACION DE OBRAS CIVILES EINSTALACIONES VARIAS</v>
      </c>
      <c r="J59" s="662" t="s">
        <v>1355</v>
      </c>
      <c r="K59" s="650" t="s">
        <v>394</v>
      </c>
    </row>
    <row r="60" spans="3:11" s="648" customFormat="1" x14ac:dyDescent="0.25">
      <c r="C60" s="516" t="s">
        <v>2937</v>
      </c>
      <c r="D60" s="521">
        <v>2</v>
      </c>
      <c r="E60" s="905">
        <v>30000</v>
      </c>
      <c r="F60" s="907">
        <f t="shared" si="3"/>
        <v>60000</v>
      </c>
      <c r="G60" s="153" t="s">
        <v>125</v>
      </c>
      <c r="H60" s="656" t="s">
        <v>674</v>
      </c>
      <c r="I60" s="127" t="str">
        <f>VLOOKUP(H60,[7]Presupuesto!$B$11:$C$565,2,0)</f>
        <v>MANTENIMIENTO Y REPARACION DE OBRAS CIVILES EINSTALACIONES VARIAS</v>
      </c>
      <c r="J60" s="662" t="s">
        <v>1355</v>
      </c>
      <c r="K60" s="650" t="s">
        <v>394</v>
      </c>
    </row>
    <row r="61" spans="3:11" s="648" customFormat="1" x14ac:dyDescent="0.25">
      <c r="C61" s="516" t="s">
        <v>2938</v>
      </c>
      <c r="D61" s="521">
        <v>26.67</v>
      </c>
      <c r="E61" s="905">
        <v>3246.91</v>
      </c>
      <c r="F61" s="907">
        <f>D61*E61</f>
        <v>86595.089699999997</v>
      </c>
      <c r="G61" s="153" t="s">
        <v>1676</v>
      </c>
      <c r="H61" s="656" t="s">
        <v>674</v>
      </c>
      <c r="I61" s="127" t="str">
        <f>VLOOKUP(H61,[7]Presupuesto!$B$11:$C$565,2,0)</f>
        <v>MANTENIMIENTO Y REPARACION DE OBRAS CIVILES EINSTALACIONES VARIAS</v>
      </c>
      <c r="J61" s="662" t="s">
        <v>1355</v>
      </c>
      <c r="K61" s="650" t="s">
        <v>394</v>
      </c>
    </row>
    <row r="62" spans="3:11" s="648" customFormat="1" x14ac:dyDescent="0.25">
      <c r="G62" s="646"/>
    </row>
    <row r="63" spans="3:11" s="648" customFormat="1" x14ac:dyDescent="0.25">
      <c r="G63" s="646"/>
    </row>
    <row r="64" spans="3:11" s="648" customFormat="1" x14ac:dyDescent="0.25">
      <c r="G64" s="646"/>
    </row>
    <row r="65" spans="3:11" s="648" customFormat="1" ht="15.75" thickBot="1" x14ac:dyDescent="0.3">
      <c r="G65" s="646"/>
    </row>
    <row r="66" spans="3:11" s="648" customFormat="1" ht="15.75" thickBot="1" x14ac:dyDescent="0.3">
      <c r="C66" s="657" t="s">
        <v>53</v>
      </c>
      <c r="D66" s="663">
        <f>SUM(F73:F83)</f>
        <v>218041.099865</v>
      </c>
      <c r="F66" s="644"/>
      <c r="G66" s="647"/>
      <c r="H66" s="644"/>
      <c r="I66" s="644"/>
    </row>
    <row r="67" spans="3:11" s="648" customFormat="1" x14ac:dyDescent="0.25">
      <c r="C67" s="644"/>
      <c r="D67" s="31"/>
      <c r="E67" s="649"/>
      <c r="F67" s="649"/>
      <c r="G67" s="649"/>
      <c r="H67" s="645"/>
      <c r="I67" s="645"/>
      <c r="J67" s="645"/>
      <c r="K67" s="651"/>
    </row>
    <row r="68" spans="3:11" s="648" customFormat="1" ht="15.75" x14ac:dyDescent="0.25">
      <c r="C68" s="271" t="s">
        <v>388</v>
      </c>
      <c r="D68" s="493">
        <f>'11. Gestion Administrativa'!F32</f>
        <v>11.18</v>
      </c>
      <c r="E68" s="649"/>
      <c r="F68" s="649"/>
      <c r="G68" s="649"/>
      <c r="H68" s="645"/>
      <c r="I68" s="645"/>
      <c r="J68" s="645"/>
      <c r="K68" s="651"/>
    </row>
    <row r="69" spans="3:11" s="648" customFormat="1" ht="18.75" x14ac:dyDescent="0.25">
      <c r="C69" s="661" t="str">
        <f>IFERROR(VLOOKUP(D68,'1. Desarrollo e Innov. Curricu.'!$F:$G,2,FALSE),IFERROR(VLOOKUP(D68,'2. Investigación Científica'!$F:$G,2,FALSE),IFERROR(VLOOKUP(D68,'3. Vinculación Univ. Sociedad'!$F:$G,2,FALSE),IFERROR(VLOOKUP(D68,'4. Docencia y Profesorado Univ.'!$F:$G,2,FALSE),IFERROR(VLOOKUP(D68,'5. Estudiantes y Graduados'!$F:$G,2,FALSE),IFERROR(VLOOKUP(D68,'11. Gestion Administrativa'!$F:$G,2,FALSE),IFERROR(VLOOKUP(D68,'13. Gestión Académica'!$F:$G,2,FALSE),IFERROR(VLOOKUP(D68,'9. Asegura. de la Calid. y M'!$F:$G,2,FALSE),IFERROR(VLOOKUP(D68,'6. Gestión del Conocimiento'!$F:$G,2,FALSE),IFERROR(VLOOKUP(D68,'15. Gobernabilidad y Proceso...'!$F:$G,2,FALSE),IFERROR(VLOOKUP(D68,'12. Gestión del Talento Humano'!$F:$G,2,FALSE),IFERROR(VLOOKUP(D68,'14. Internacional... de la E.S.'!$F:$G,2,FALSE),IFERROR(VLOOKUP(D68,'10. Posgrado'!$F:$G,2,FALSE),IFERROR(VLOOKUP(D68,'17. Gestión TIC'!$F:$G,2,FALSE),IFERROR(VLOOKUP(D68,'16. Desa. del Sistema Educ.Sup.'!$F:$G,2,FALSE),IFERROR(VLOOKUP(D68,'8. Cultura de Inno. Insti...'!$F:$G,2,FALSE),VLOOKUP(D68,'7. Lo Esencial de la Reforma U.'!$F:$G,2,0)))))))))))))))))</f>
        <v xml:space="preserve">Gestionar la compra de Equipo de Laboratorio de la Facultad. </v>
      </c>
      <c r="D69" s="31"/>
      <c r="E69" s="649"/>
      <c r="F69" s="649"/>
      <c r="G69" s="649"/>
      <c r="H69" s="645"/>
      <c r="I69" s="645"/>
      <c r="J69" s="645"/>
      <c r="K69" s="651"/>
    </row>
    <row r="70" spans="3:11" s="648" customFormat="1" ht="15.75" x14ac:dyDescent="0.25">
      <c r="C70" s="613" t="s">
        <v>2001</v>
      </c>
      <c r="E70" s="649"/>
      <c r="F70" s="649"/>
      <c r="G70" s="649"/>
      <c r="H70" s="645"/>
      <c r="I70" s="645"/>
      <c r="J70" s="645"/>
      <c r="K70" s="651"/>
    </row>
    <row r="71" spans="3:11" s="648" customFormat="1" ht="15.75" thickBot="1" x14ac:dyDescent="0.3">
      <c r="F71" s="649"/>
      <c r="G71" s="645"/>
      <c r="H71" s="645"/>
      <c r="I71" s="645"/>
    </row>
    <row r="72" spans="3:11" s="648" customFormat="1" ht="15.75" thickBot="1" x14ac:dyDescent="0.3">
      <c r="C72" s="653" t="s">
        <v>44</v>
      </c>
      <c r="D72" s="512" t="s">
        <v>55</v>
      </c>
      <c r="E72" s="654" t="s">
        <v>57</v>
      </c>
      <c r="F72" s="131" t="s">
        <v>27</v>
      </c>
      <c r="G72" s="129" t="s">
        <v>127</v>
      </c>
      <c r="H72" s="654" t="s">
        <v>46</v>
      </c>
      <c r="I72" s="129" t="s">
        <v>128</v>
      </c>
      <c r="J72" s="129" t="s">
        <v>406</v>
      </c>
      <c r="K72" s="129" t="s">
        <v>407</v>
      </c>
    </row>
    <row r="73" spans="3:11" s="648" customFormat="1" x14ac:dyDescent="0.25">
      <c r="C73" s="516" t="s">
        <v>1980</v>
      </c>
      <c r="D73" s="726">
        <v>1</v>
      </c>
      <c r="E73" s="905">
        <v>26000</v>
      </c>
      <c r="F73" s="907">
        <f t="shared" ref="F73:F81" si="4">D73*E73</f>
        <v>26000</v>
      </c>
      <c r="G73" s="153" t="s">
        <v>125</v>
      </c>
      <c r="H73" s="656" t="s">
        <v>672</v>
      </c>
      <c r="I73" s="127" t="str">
        <f>VLOOKUP(H73,[5]Presupuesto!$B$11:$C$565,2,0)</f>
        <v>MANTENIMIENTO Y REPARACION DE OTROS EQUIPOS</v>
      </c>
      <c r="J73" s="650" t="s">
        <v>1355</v>
      </c>
      <c r="K73" s="650" t="s">
        <v>395</v>
      </c>
    </row>
    <row r="74" spans="3:11" s="648" customFormat="1" x14ac:dyDescent="0.25">
      <c r="C74" s="516" t="s">
        <v>1988</v>
      </c>
      <c r="D74" s="727">
        <v>1</v>
      </c>
      <c r="E74" s="905">
        <v>24000</v>
      </c>
      <c r="F74" s="906">
        <f t="shared" si="4"/>
        <v>24000</v>
      </c>
      <c r="G74" s="153" t="s">
        <v>125</v>
      </c>
      <c r="H74" s="656" t="s">
        <v>672</v>
      </c>
      <c r="I74" s="127" t="str">
        <f>VLOOKUP(H74,[5]Presupuesto!$B$11:$C$565,2,0)</f>
        <v>MANTENIMIENTO Y REPARACION DE OTROS EQUIPOS</v>
      </c>
      <c r="J74" s="650" t="s">
        <v>1355</v>
      </c>
      <c r="K74" s="650" t="s">
        <v>395</v>
      </c>
    </row>
    <row r="75" spans="3:11" s="648" customFormat="1" x14ac:dyDescent="0.25">
      <c r="C75" s="516" t="s">
        <v>1989</v>
      </c>
      <c r="D75" s="727">
        <v>4</v>
      </c>
      <c r="E75" s="905">
        <v>1309.9999849999999</v>
      </c>
      <c r="F75" s="906">
        <f t="shared" si="4"/>
        <v>5239.9999399999997</v>
      </c>
      <c r="G75" s="153" t="s">
        <v>125</v>
      </c>
      <c r="H75" s="656" t="s">
        <v>672</v>
      </c>
      <c r="I75" s="127" t="str">
        <f>VLOOKUP(H75,[5]Presupuesto!$B$11:$C$565,2,0)</f>
        <v>MANTENIMIENTO Y REPARACION DE OTROS EQUIPOS</v>
      </c>
      <c r="J75" s="650" t="s">
        <v>1355</v>
      </c>
      <c r="K75" s="650" t="s">
        <v>395</v>
      </c>
    </row>
    <row r="76" spans="3:11" s="648" customFormat="1" x14ac:dyDescent="0.25">
      <c r="C76" s="516" t="s">
        <v>2939</v>
      </c>
      <c r="D76" s="727">
        <v>1</v>
      </c>
      <c r="E76" s="905">
        <v>775.99999500000001</v>
      </c>
      <c r="F76" s="906">
        <f t="shared" si="4"/>
        <v>775.99999500000001</v>
      </c>
      <c r="G76" s="153" t="s">
        <v>125</v>
      </c>
      <c r="H76" s="656" t="s">
        <v>672</v>
      </c>
      <c r="I76" s="127" t="str">
        <f>VLOOKUP(H76,[5]Presupuesto!$B$11:$C$565,2,0)</f>
        <v>MANTENIMIENTO Y REPARACION DE OTROS EQUIPOS</v>
      </c>
      <c r="J76" s="650" t="s">
        <v>1355</v>
      </c>
      <c r="K76" s="650" t="s">
        <v>395</v>
      </c>
    </row>
    <row r="77" spans="3:11" s="648" customFormat="1" x14ac:dyDescent="0.25">
      <c r="C77" s="516" t="s">
        <v>2940</v>
      </c>
      <c r="D77" s="727">
        <v>1</v>
      </c>
      <c r="E77" s="905">
        <v>1294.4999800000001</v>
      </c>
      <c r="F77" s="906">
        <f t="shared" si="4"/>
        <v>1294.4999800000001</v>
      </c>
      <c r="G77" s="153" t="s">
        <v>125</v>
      </c>
      <c r="H77" s="656" t="s">
        <v>672</v>
      </c>
      <c r="I77" s="127" t="str">
        <f>VLOOKUP(H77,[5]Presupuesto!$B$11:$C$565,2,0)</f>
        <v>MANTENIMIENTO Y REPARACION DE OTROS EQUIPOS</v>
      </c>
      <c r="J77" s="650" t="s">
        <v>1355</v>
      </c>
      <c r="K77" s="650" t="s">
        <v>395</v>
      </c>
    </row>
    <row r="78" spans="3:11" s="648" customFormat="1" x14ac:dyDescent="0.25">
      <c r="C78" s="516" t="s">
        <v>1984</v>
      </c>
      <c r="D78" s="727">
        <v>2</v>
      </c>
      <c r="E78" s="905">
        <v>45.499974999999999</v>
      </c>
      <c r="F78" s="906">
        <f t="shared" si="4"/>
        <v>90.999949999999998</v>
      </c>
      <c r="G78" s="153" t="s">
        <v>125</v>
      </c>
      <c r="H78" s="656" t="s">
        <v>672</v>
      </c>
      <c r="I78" s="127" t="str">
        <f>VLOOKUP(H78,[5]Presupuesto!$B$11:$C$565,2,0)</f>
        <v>MANTENIMIENTO Y REPARACION DE OTROS EQUIPOS</v>
      </c>
      <c r="J78" s="650" t="s">
        <v>1355</v>
      </c>
      <c r="K78" s="650" t="s">
        <v>395</v>
      </c>
    </row>
    <row r="79" spans="3:11" s="648" customFormat="1" x14ac:dyDescent="0.25">
      <c r="C79" s="516" t="s">
        <v>2941</v>
      </c>
      <c r="D79" s="727">
        <v>6</v>
      </c>
      <c r="E79" s="905">
        <v>380</v>
      </c>
      <c r="F79" s="906">
        <f t="shared" si="4"/>
        <v>2280</v>
      </c>
      <c r="G79" s="153" t="s">
        <v>125</v>
      </c>
      <c r="H79" s="656" t="s">
        <v>672</v>
      </c>
      <c r="I79" s="127" t="str">
        <f>VLOOKUP(H79,[5]Presupuesto!$B$11:$C$565,2,0)</f>
        <v>MANTENIMIENTO Y REPARACION DE OTROS EQUIPOS</v>
      </c>
      <c r="J79" s="650" t="s">
        <v>1355</v>
      </c>
      <c r="K79" s="650" t="s">
        <v>395</v>
      </c>
    </row>
    <row r="80" spans="3:11" s="648" customFormat="1" x14ac:dyDescent="0.25">
      <c r="C80" s="516" t="s">
        <v>2942</v>
      </c>
      <c r="D80" s="728">
        <v>3</v>
      </c>
      <c r="E80" s="905">
        <v>85</v>
      </c>
      <c r="F80" s="906">
        <f t="shared" si="4"/>
        <v>255</v>
      </c>
      <c r="G80" s="153" t="s">
        <v>125</v>
      </c>
      <c r="H80" s="656" t="s">
        <v>672</v>
      </c>
      <c r="I80" s="127" t="str">
        <f>VLOOKUP(H80,[5]Presupuesto!$B$11:$C$565,2,0)</f>
        <v>MANTENIMIENTO Y REPARACION DE OTROS EQUIPOS</v>
      </c>
      <c r="J80" s="650" t="s">
        <v>1355</v>
      </c>
      <c r="K80" s="650" t="s">
        <v>395</v>
      </c>
    </row>
    <row r="81" spans="3:11" s="648" customFormat="1" x14ac:dyDescent="0.25">
      <c r="C81" s="516" t="s">
        <v>2931</v>
      </c>
      <c r="D81" s="518">
        <v>1</v>
      </c>
      <c r="E81" s="905">
        <v>16000</v>
      </c>
      <c r="F81" s="908">
        <f t="shared" si="4"/>
        <v>16000</v>
      </c>
      <c r="G81" s="153" t="s">
        <v>125</v>
      </c>
      <c r="H81" s="656" t="s">
        <v>672</v>
      </c>
      <c r="I81" s="127" t="str">
        <f>VLOOKUP(H81,[5]Presupuesto!$B$11:$C$565,2,0)</f>
        <v>MANTENIMIENTO Y REPARACION DE OTROS EQUIPOS</v>
      </c>
      <c r="J81" s="650" t="s">
        <v>1355</v>
      </c>
      <c r="K81" s="650" t="s">
        <v>395</v>
      </c>
    </row>
    <row r="82" spans="3:11" s="648" customFormat="1" x14ac:dyDescent="0.25">
      <c r="C82" s="516" t="s">
        <v>2943</v>
      </c>
      <c r="D82" s="521">
        <v>27</v>
      </c>
      <c r="E82" s="854">
        <v>2750</v>
      </c>
      <c r="F82" s="855">
        <f>D82*E82</f>
        <v>74250</v>
      </c>
      <c r="G82" s="153" t="s">
        <v>1676</v>
      </c>
      <c r="H82" s="656" t="s">
        <v>672</v>
      </c>
      <c r="I82" s="127" t="str">
        <f>VLOOKUP(H82,[5]Presupuesto!$B$11:$C$565,2,0)</f>
        <v>MANTENIMIENTO Y REPARACION DE OTROS EQUIPOS</v>
      </c>
      <c r="J82" s="650" t="s">
        <v>1355</v>
      </c>
      <c r="K82" s="650" t="s">
        <v>395</v>
      </c>
    </row>
    <row r="83" spans="3:11" s="648" customFormat="1" ht="15.75" thickBot="1" x14ac:dyDescent="0.3">
      <c r="C83" s="516" t="s">
        <v>2944</v>
      </c>
      <c r="D83" s="729">
        <v>268.2</v>
      </c>
      <c r="E83" s="909">
        <v>253</v>
      </c>
      <c r="F83" s="910">
        <f>D83*E83</f>
        <v>67854.599999999991</v>
      </c>
      <c r="G83" s="153" t="s">
        <v>1676</v>
      </c>
      <c r="H83" s="656" t="s">
        <v>672</v>
      </c>
      <c r="I83" s="127" t="str">
        <f>VLOOKUP(H83,[5]Presupuesto!$B$11:$C$565,2,0)</f>
        <v>MANTENIMIENTO Y REPARACION DE OTROS EQUIPOS</v>
      </c>
      <c r="J83" s="650" t="s">
        <v>1355</v>
      </c>
      <c r="K83" s="650" t="s">
        <v>395</v>
      </c>
    </row>
    <row r="84" spans="3:11" s="648" customFormat="1" x14ac:dyDescent="0.25">
      <c r="G84" s="646"/>
    </row>
    <row r="85" spans="3:11" s="648" customFormat="1" x14ac:dyDescent="0.25">
      <c r="G85" s="646"/>
    </row>
    <row r="86" spans="3:11" s="648" customFormat="1" ht="15.75" thickBot="1" x14ac:dyDescent="0.3">
      <c r="G86" s="646"/>
    </row>
    <row r="87" spans="3:11" s="648" customFormat="1" ht="15.75" thickBot="1" x14ac:dyDescent="0.3">
      <c r="C87" s="657" t="s">
        <v>53</v>
      </c>
      <c r="D87" s="663">
        <f>SUM(F94:F97)</f>
        <v>170719.7</v>
      </c>
      <c r="F87" s="644"/>
      <c r="G87" s="647"/>
      <c r="H87" s="644"/>
      <c r="I87" s="644"/>
    </row>
    <row r="88" spans="3:11" s="648" customFormat="1" x14ac:dyDescent="0.25">
      <c r="C88" s="644"/>
      <c r="D88" s="31"/>
      <c r="E88" s="649"/>
      <c r="F88" s="649"/>
      <c r="G88" s="649"/>
      <c r="H88" s="645"/>
      <c r="I88" s="645"/>
      <c r="J88" s="645"/>
      <c r="K88" s="651"/>
    </row>
    <row r="89" spans="3:11" s="648" customFormat="1" ht="15.75" x14ac:dyDescent="0.25">
      <c r="C89" s="271" t="s">
        <v>388</v>
      </c>
      <c r="D89" s="493">
        <f>'11. Gestion Administrativa'!F15</f>
        <v>11.01</v>
      </c>
      <c r="E89" s="649"/>
      <c r="F89" s="649"/>
      <c r="G89" s="649"/>
      <c r="H89" s="645"/>
      <c r="I89" s="645"/>
      <c r="J89" s="645"/>
      <c r="K89" s="651"/>
    </row>
    <row r="90" spans="3:11" s="648" customFormat="1" ht="18.75" x14ac:dyDescent="0.25">
      <c r="C90" s="661"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Realizar el mantenimiento de Instalaciones Físicas del Edificio I-A</v>
      </c>
      <c r="D90" s="31"/>
      <c r="E90" s="649"/>
      <c r="F90" s="649"/>
      <c r="G90" s="649"/>
      <c r="H90" s="645"/>
      <c r="I90" s="645"/>
      <c r="J90" s="645"/>
      <c r="K90" s="651"/>
    </row>
    <row r="91" spans="3:11" s="648" customFormat="1" ht="15.75" x14ac:dyDescent="0.25">
      <c r="C91" s="613" t="s">
        <v>2002</v>
      </c>
      <c r="E91" s="649"/>
      <c r="F91" s="649"/>
      <c r="G91" s="649"/>
      <c r="H91" s="645"/>
      <c r="I91" s="645"/>
      <c r="J91" s="645"/>
      <c r="K91" s="651"/>
    </row>
    <row r="92" spans="3:11" s="648" customFormat="1" ht="15.75" thickBot="1" x14ac:dyDescent="0.3">
      <c r="F92" s="649"/>
      <c r="G92" s="645"/>
      <c r="H92" s="645"/>
      <c r="I92" s="645"/>
    </row>
    <row r="93" spans="3:11" s="648" customFormat="1" ht="15.75" thickBot="1" x14ac:dyDescent="0.3">
      <c r="C93" s="653" t="s">
        <v>44</v>
      </c>
      <c r="D93" s="512" t="s">
        <v>55</v>
      </c>
      <c r="E93" s="654" t="s">
        <v>57</v>
      </c>
      <c r="F93" s="131" t="s">
        <v>27</v>
      </c>
      <c r="G93" s="129" t="s">
        <v>127</v>
      </c>
      <c r="H93" s="654" t="s">
        <v>46</v>
      </c>
      <c r="I93" s="129" t="s">
        <v>128</v>
      </c>
      <c r="J93" s="129" t="s">
        <v>406</v>
      </c>
      <c r="K93" s="129" t="s">
        <v>407</v>
      </c>
    </row>
    <row r="94" spans="3:11" s="648" customFormat="1" x14ac:dyDescent="0.25">
      <c r="C94" s="516" t="s">
        <v>1981</v>
      </c>
      <c r="D94" s="521">
        <v>30</v>
      </c>
      <c r="E94" s="905">
        <v>484.99</v>
      </c>
      <c r="F94" s="906">
        <f t="shared" ref="F94:F96" si="5">D94*E94</f>
        <v>14549.7</v>
      </c>
      <c r="G94" s="153" t="s">
        <v>125</v>
      </c>
      <c r="H94" s="656" t="s">
        <v>672</v>
      </c>
      <c r="I94" s="127" t="str">
        <f>VLOOKUP(H94,[5]Presupuesto!$B$11:$C$565,2,0)</f>
        <v>MANTENIMIENTO Y REPARACION DE OTROS EQUIPOS</v>
      </c>
      <c r="J94" s="650" t="s">
        <v>1355</v>
      </c>
      <c r="K94" s="650" t="s">
        <v>398</v>
      </c>
    </row>
    <row r="95" spans="3:11" s="648" customFormat="1" x14ac:dyDescent="0.25">
      <c r="C95" s="516" t="s">
        <v>2945</v>
      </c>
      <c r="D95" s="521">
        <v>35</v>
      </c>
      <c r="E95" s="905">
        <v>4000</v>
      </c>
      <c r="F95" s="906">
        <f t="shared" si="5"/>
        <v>140000</v>
      </c>
      <c r="G95" s="153" t="s">
        <v>125</v>
      </c>
      <c r="H95" s="656" t="s">
        <v>672</v>
      </c>
      <c r="I95" s="127" t="str">
        <f>VLOOKUP(H95,[5]Presupuesto!$B$11:$C$565,2,0)</f>
        <v>MANTENIMIENTO Y REPARACION DE OTROS EQUIPOS</v>
      </c>
      <c r="J95" s="650" t="s">
        <v>1355</v>
      </c>
      <c r="K95" s="650" t="s">
        <v>398</v>
      </c>
    </row>
    <row r="96" spans="3:11" s="648" customFormat="1" x14ac:dyDescent="0.25">
      <c r="C96" s="516" t="s">
        <v>2930</v>
      </c>
      <c r="D96" s="144">
        <v>2</v>
      </c>
      <c r="E96" s="905">
        <v>85</v>
      </c>
      <c r="F96" s="907">
        <f t="shared" si="5"/>
        <v>170</v>
      </c>
      <c r="G96" s="153" t="s">
        <v>125</v>
      </c>
      <c r="H96" s="656" t="s">
        <v>672</v>
      </c>
      <c r="I96" s="127" t="str">
        <f>VLOOKUP(H96,[5]Presupuesto!$B$11:$C$565,2,0)</f>
        <v>MANTENIMIENTO Y REPARACION DE OTROS EQUIPOS</v>
      </c>
      <c r="J96" s="650" t="s">
        <v>1355</v>
      </c>
      <c r="K96" s="650" t="s">
        <v>398</v>
      </c>
    </row>
    <row r="97" spans="3:11" s="648" customFormat="1" x14ac:dyDescent="0.25">
      <c r="C97" s="516" t="s">
        <v>2931</v>
      </c>
      <c r="D97" s="144">
        <v>1</v>
      </c>
      <c r="E97" s="905">
        <v>16000</v>
      </c>
      <c r="F97" s="907">
        <f>D97*E97</f>
        <v>16000</v>
      </c>
      <c r="G97" s="153" t="s">
        <v>125</v>
      </c>
      <c r="H97" s="656" t="s">
        <v>672</v>
      </c>
      <c r="I97" s="127" t="str">
        <f>VLOOKUP(H97,[5]Presupuesto!$B$11:$C$565,2,0)</f>
        <v>MANTENIMIENTO Y REPARACION DE OTROS EQUIPOS</v>
      </c>
      <c r="J97" s="650" t="s">
        <v>1355</v>
      </c>
      <c r="K97" s="650" t="s">
        <v>398</v>
      </c>
    </row>
    <row r="98" spans="3:11" s="648" customFormat="1" x14ac:dyDescent="0.25">
      <c r="G98" s="646"/>
    </row>
    <row r="99" spans="3:11" s="648" customFormat="1" x14ac:dyDescent="0.25">
      <c r="G99" s="646"/>
    </row>
    <row r="100" spans="3:11" s="648" customFormat="1" x14ac:dyDescent="0.25">
      <c r="G100" s="646"/>
    </row>
    <row r="101" spans="3:11" s="648" customFormat="1" ht="15.75" thickBot="1" x14ac:dyDescent="0.3">
      <c r="G101" s="646"/>
    </row>
    <row r="102" spans="3:11" s="648" customFormat="1" ht="15.75" thickBot="1" x14ac:dyDescent="0.3">
      <c r="C102" s="657" t="s">
        <v>53</v>
      </c>
      <c r="D102" s="663">
        <f>SUM(F109:F131)</f>
        <v>51876.900099999999</v>
      </c>
      <c r="F102" s="644"/>
      <c r="G102" s="647"/>
      <c r="H102" s="644"/>
      <c r="I102" s="644"/>
    </row>
    <row r="103" spans="3:11" s="648" customFormat="1" x14ac:dyDescent="0.25">
      <c r="C103" s="644"/>
      <c r="D103" s="31"/>
      <c r="E103" s="649"/>
      <c r="F103" s="649"/>
      <c r="G103" s="649"/>
      <c r="H103" s="645"/>
      <c r="I103" s="645"/>
      <c r="J103" s="645"/>
      <c r="K103" s="651"/>
    </row>
    <row r="104" spans="3:11" s="648" customFormat="1" ht="15.75" x14ac:dyDescent="0.25">
      <c r="C104" s="271" t="s">
        <v>388</v>
      </c>
      <c r="D104" s="493">
        <f>'11. Gestion Administrativa'!F16</f>
        <v>11.02</v>
      </c>
      <c r="E104" s="649"/>
      <c r="F104" s="649"/>
      <c r="G104" s="649"/>
      <c r="H104" s="645"/>
      <c r="I104" s="645"/>
      <c r="J104" s="645"/>
      <c r="K104" s="651"/>
    </row>
    <row r="105" spans="3:11" s="648" customFormat="1" ht="18.75" x14ac:dyDescent="0.25">
      <c r="C105" s="661" t="str">
        <f>IFERROR(VLOOKUP(D104,'1. Desarrollo e Innov. Curricu.'!$F:$G,2,FALSE),IFERROR(VLOOKUP(D104,'2. Investigación Científica'!$F:$G,2,FALSE),IFERROR(VLOOKUP(D104,'3. Vinculación Univ. Sociedad'!$F:$G,2,FALSE),IFERROR(VLOOKUP(D104,'4. Docencia y Profesorado Univ.'!$F:$G,2,FALSE),IFERROR(VLOOKUP(D104,'5. Estudiantes y Graduados'!$F:$G,2,FALSE),IFERROR(VLOOKUP(D104,'11. Gestion Administrativa'!$F:$G,2,FALSE),IFERROR(VLOOKUP(D104,'13. Gestión Académica'!$F:$G,2,FALSE),IFERROR(VLOOKUP(D104,'9. Asegura. de la Calid. y M'!$F:$G,2,FALSE),IFERROR(VLOOKUP(D104,'6. Gestión del Conocimiento'!$F:$G,2,FALSE),IFERROR(VLOOKUP(D104,'15. Gobernabilidad y Proceso...'!$F:$G,2,FALSE),IFERROR(VLOOKUP(D104,'12. Gestión del Talento Humano'!$F:$G,2,FALSE),IFERROR(VLOOKUP(D104,'14. Internacional... de la E.S.'!$F:$G,2,FALSE),IFERROR(VLOOKUP(D104,'10. Posgrado'!$F:$G,2,FALSE),IFERROR(VLOOKUP(D104,'17. Gestión TIC'!$F:$G,2,FALSE),IFERROR(VLOOKUP(D104,'16. Desa. del Sistema Educ.Sup.'!$F:$G,2,FALSE),IFERROR(VLOOKUP(D104,'8. Cultura de Inno. Insti...'!$F:$G,2,FALSE),VLOOKUP(D104,'7. Lo Esencial de la Reforma U.'!$F:$G,2,0)))))))))))))))))</f>
        <v xml:space="preserve">Realizar el mantenimiento de instalaciones hidrosanitarias Edificio I-1 </v>
      </c>
      <c r="D105" s="31"/>
      <c r="E105" s="649"/>
      <c r="F105" s="649"/>
      <c r="G105" s="649"/>
      <c r="H105" s="645"/>
      <c r="I105" s="645"/>
      <c r="J105" s="645"/>
      <c r="K105" s="651"/>
    </row>
    <row r="106" spans="3:11" s="648" customFormat="1" ht="15.75" x14ac:dyDescent="0.25">
      <c r="C106" s="613" t="s">
        <v>1986</v>
      </c>
      <c r="E106" s="649"/>
      <c r="F106" s="649"/>
      <c r="G106" s="649"/>
      <c r="H106" s="645"/>
      <c r="I106" s="645"/>
      <c r="J106" s="645"/>
      <c r="K106" s="651"/>
    </row>
    <row r="107" spans="3:11" s="648" customFormat="1" ht="15.75" thickBot="1" x14ac:dyDescent="0.3">
      <c r="F107" s="649"/>
      <c r="G107" s="645"/>
      <c r="H107" s="645"/>
      <c r="I107" s="645"/>
    </row>
    <row r="108" spans="3:11" s="648" customFormat="1" ht="15.75" thickBot="1" x14ac:dyDescent="0.3">
      <c r="C108" s="653" t="s">
        <v>44</v>
      </c>
      <c r="D108" s="512" t="s">
        <v>55</v>
      </c>
      <c r="E108" s="654" t="s">
        <v>57</v>
      </c>
      <c r="F108" s="131" t="s">
        <v>27</v>
      </c>
      <c r="G108" s="129" t="s">
        <v>127</v>
      </c>
      <c r="H108" s="654" t="s">
        <v>46</v>
      </c>
      <c r="I108" s="129" t="s">
        <v>128</v>
      </c>
      <c r="J108" s="129" t="s">
        <v>406</v>
      </c>
      <c r="K108" s="129" t="s">
        <v>407</v>
      </c>
    </row>
    <row r="109" spans="3:11" s="648" customFormat="1" x14ac:dyDescent="0.25">
      <c r="C109" s="516" t="s">
        <v>2946</v>
      </c>
      <c r="D109" s="521">
        <v>2</v>
      </c>
      <c r="E109" s="897">
        <v>3450</v>
      </c>
      <c r="F109" s="855">
        <f t="shared" ref="F109:F131" si="6">D109*E109</f>
        <v>6900</v>
      </c>
      <c r="G109" s="153" t="s">
        <v>125</v>
      </c>
      <c r="H109" s="656" t="s">
        <v>672</v>
      </c>
      <c r="I109" s="127" t="str">
        <f>VLOOKUP(H109,[5]Presupuesto!$B$11:$C$565,2,0)</f>
        <v>MANTENIMIENTO Y REPARACION DE OTROS EQUIPOS</v>
      </c>
      <c r="J109" s="650" t="s">
        <v>1355</v>
      </c>
      <c r="K109" s="650" t="s">
        <v>391</v>
      </c>
    </row>
    <row r="110" spans="3:11" s="648" customFormat="1" x14ac:dyDescent="0.25">
      <c r="C110" s="516" t="s">
        <v>2210</v>
      </c>
      <c r="D110" s="521">
        <v>18</v>
      </c>
      <c r="E110" s="854">
        <v>1350</v>
      </c>
      <c r="F110" s="855">
        <f t="shared" si="6"/>
        <v>24300</v>
      </c>
      <c r="G110" s="153" t="s">
        <v>125</v>
      </c>
      <c r="H110" s="656" t="s">
        <v>672</v>
      </c>
      <c r="I110" s="127" t="str">
        <f>VLOOKUP(H110,[5]Presupuesto!$B$11:$C$565,2,0)</f>
        <v>MANTENIMIENTO Y REPARACION DE OTROS EQUIPOS</v>
      </c>
      <c r="J110" s="650" t="s">
        <v>1355</v>
      </c>
      <c r="K110" s="650" t="s">
        <v>391</v>
      </c>
    </row>
    <row r="111" spans="3:11" s="648" customFormat="1" x14ac:dyDescent="0.25">
      <c r="C111" s="516" t="s">
        <v>2947</v>
      </c>
      <c r="D111" s="521">
        <v>5</v>
      </c>
      <c r="E111" s="854">
        <v>185</v>
      </c>
      <c r="F111" s="855">
        <f t="shared" si="6"/>
        <v>925</v>
      </c>
      <c r="G111" s="153" t="s">
        <v>125</v>
      </c>
      <c r="H111" s="656" t="s">
        <v>672</v>
      </c>
      <c r="I111" s="127" t="str">
        <f>VLOOKUP(H111,[5]Presupuesto!$B$11:$C$565,2,0)</f>
        <v>MANTENIMIENTO Y REPARACION DE OTROS EQUIPOS</v>
      </c>
      <c r="J111" s="650" t="s">
        <v>1355</v>
      </c>
      <c r="K111" s="650" t="s">
        <v>391</v>
      </c>
    </row>
    <row r="112" spans="3:11" s="648" customFormat="1" x14ac:dyDescent="0.25">
      <c r="C112" s="516" t="s">
        <v>2948</v>
      </c>
      <c r="D112" s="521">
        <v>2</v>
      </c>
      <c r="E112" s="854">
        <v>135</v>
      </c>
      <c r="F112" s="855">
        <f t="shared" si="6"/>
        <v>270</v>
      </c>
      <c r="G112" s="153" t="s">
        <v>125</v>
      </c>
      <c r="H112" s="656" t="s">
        <v>672</v>
      </c>
      <c r="I112" s="127" t="str">
        <f>VLOOKUP(H112,[5]Presupuesto!$B$11:$C$565,2,0)</f>
        <v>MANTENIMIENTO Y REPARACION DE OTROS EQUIPOS</v>
      </c>
      <c r="J112" s="650" t="s">
        <v>1355</v>
      </c>
      <c r="K112" s="650" t="s">
        <v>391</v>
      </c>
    </row>
    <row r="113" spans="3:11" s="648" customFormat="1" x14ac:dyDescent="0.25">
      <c r="C113" s="516" t="s">
        <v>2949</v>
      </c>
      <c r="D113" s="521">
        <v>2</v>
      </c>
      <c r="E113" s="854">
        <v>1380.0000500000001</v>
      </c>
      <c r="F113" s="855">
        <f t="shared" si="6"/>
        <v>2760.0001000000002</v>
      </c>
      <c r="G113" s="153" t="s">
        <v>125</v>
      </c>
      <c r="H113" s="656" t="s">
        <v>672</v>
      </c>
      <c r="I113" s="127" t="str">
        <f>VLOOKUP(H113,[5]Presupuesto!$B$11:$C$565,2,0)</f>
        <v>MANTENIMIENTO Y REPARACION DE OTROS EQUIPOS</v>
      </c>
      <c r="J113" s="650" t="s">
        <v>1355</v>
      </c>
      <c r="K113" s="650" t="s">
        <v>391</v>
      </c>
    </row>
    <row r="114" spans="3:11" s="648" customFormat="1" x14ac:dyDescent="0.25">
      <c r="C114" s="516" t="s">
        <v>1990</v>
      </c>
      <c r="D114" s="521">
        <v>2</v>
      </c>
      <c r="E114" s="854">
        <v>980</v>
      </c>
      <c r="F114" s="855">
        <f t="shared" si="6"/>
        <v>1960</v>
      </c>
      <c r="G114" s="153" t="s">
        <v>125</v>
      </c>
      <c r="H114" s="656" t="s">
        <v>672</v>
      </c>
      <c r="I114" s="127" t="str">
        <f>VLOOKUP(H114,[5]Presupuesto!$B$11:$C$565,2,0)</f>
        <v>MANTENIMIENTO Y REPARACION DE OTROS EQUIPOS</v>
      </c>
      <c r="J114" s="650" t="s">
        <v>1355</v>
      </c>
      <c r="K114" s="650" t="s">
        <v>391</v>
      </c>
    </row>
    <row r="115" spans="3:11" s="648" customFormat="1" x14ac:dyDescent="0.25">
      <c r="C115" s="516" t="s">
        <v>2950</v>
      </c>
      <c r="D115" s="521">
        <v>7</v>
      </c>
      <c r="E115" s="854">
        <v>65</v>
      </c>
      <c r="F115" s="855">
        <f t="shared" si="6"/>
        <v>455</v>
      </c>
      <c r="G115" s="153" t="s">
        <v>125</v>
      </c>
      <c r="H115" s="656" t="s">
        <v>672</v>
      </c>
      <c r="I115" s="127" t="str">
        <f>VLOOKUP(H115,[5]Presupuesto!$B$11:$C$565,2,0)</f>
        <v>MANTENIMIENTO Y REPARACION DE OTROS EQUIPOS</v>
      </c>
      <c r="J115" s="650" t="s">
        <v>1355</v>
      </c>
      <c r="K115" s="650" t="s">
        <v>391</v>
      </c>
    </row>
    <row r="116" spans="3:11" s="648" customFormat="1" x14ac:dyDescent="0.25">
      <c r="C116" s="516" t="s">
        <v>2951</v>
      </c>
      <c r="D116" s="521">
        <v>2</v>
      </c>
      <c r="E116" s="854">
        <v>235</v>
      </c>
      <c r="F116" s="855">
        <f t="shared" si="6"/>
        <v>470</v>
      </c>
      <c r="G116" s="153" t="s">
        <v>125</v>
      </c>
      <c r="H116" s="656" t="s">
        <v>672</v>
      </c>
      <c r="I116" s="127" t="str">
        <f>VLOOKUP(H116,[5]Presupuesto!$B$11:$C$565,2,0)</f>
        <v>MANTENIMIENTO Y REPARACION DE OTROS EQUIPOS</v>
      </c>
      <c r="J116" s="650" t="s">
        <v>1355</v>
      </c>
      <c r="K116" s="650" t="s">
        <v>391</v>
      </c>
    </row>
    <row r="117" spans="3:11" s="648" customFormat="1" x14ac:dyDescent="0.25">
      <c r="C117" s="516" t="s">
        <v>1991</v>
      </c>
      <c r="D117" s="521">
        <v>18</v>
      </c>
      <c r="E117" s="854">
        <v>103</v>
      </c>
      <c r="F117" s="855">
        <f t="shared" si="6"/>
        <v>1854</v>
      </c>
      <c r="G117" s="153" t="s">
        <v>125</v>
      </c>
      <c r="H117" s="656" t="s">
        <v>672</v>
      </c>
      <c r="I117" s="127" t="str">
        <f>VLOOKUP(H117,[5]Presupuesto!$B$11:$C$565,2,0)</f>
        <v>MANTENIMIENTO Y REPARACION DE OTROS EQUIPOS</v>
      </c>
      <c r="J117" s="650" t="s">
        <v>1355</v>
      </c>
      <c r="K117" s="650" t="s">
        <v>391</v>
      </c>
    </row>
    <row r="118" spans="3:11" s="648" customFormat="1" x14ac:dyDescent="0.25">
      <c r="C118" s="516" t="s">
        <v>2952</v>
      </c>
      <c r="D118" s="521">
        <v>4</v>
      </c>
      <c r="E118" s="854">
        <v>120</v>
      </c>
      <c r="F118" s="855">
        <f t="shared" si="6"/>
        <v>480</v>
      </c>
      <c r="G118" s="153" t="s">
        <v>125</v>
      </c>
      <c r="H118" s="656" t="s">
        <v>672</v>
      </c>
      <c r="I118" s="127" t="str">
        <f>VLOOKUP(H118,[5]Presupuesto!$B$11:$C$565,2,0)</f>
        <v>MANTENIMIENTO Y REPARACION DE OTROS EQUIPOS</v>
      </c>
      <c r="J118" s="650" t="s">
        <v>1355</v>
      </c>
      <c r="K118" s="650" t="s">
        <v>391</v>
      </c>
    </row>
    <row r="119" spans="3:11" s="648" customFormat="1" x14ac:dyDescent="0.25">
      <c r="C119" s="516" t="s">
        <v>2953</v>
      </c>
      <c r="D119" s="521">
        <v>2</v>
      </c>
      <c r="E119" s="854">
        <v>55</v>
      </c>
      <c r="F119" s="855">
        <f t="shared" si="6"/>
        <v>110</v>
      </c>
      <c r="G119" s="153" t="s">
        <v>125</v>
      </c>
      <c r="H119" s="656" t="s">
        <v>672</v>
      </c>
      <c r="I119" s="127" t="str">
        <f>VLOOKUP(H119,[5]Presupuesto!$B$11:$C$565,2,0)</f>
        <v>MANTENIMIENTO Y REPARACION DE OTROS EQUIPOS</v>
      </c>
      <c r="J119" s="650" t="s">
        <v>1355</v>
      </c>
      <c r="K119" s="650" t="s">
        <v>391</v>
      </c>
    </row>
    <row r="120" spans="3:11" s="648" customFormat="1" x14ac:dyDescent="0.25">
      <c r="C120" s="138" t="s">
        <v>1992</v>
      </c>
      <c r="D120" s="521">
        <v>32</v>
      </c>
      <c r="E120" s="880">
        <v>220</v>
      </c>
      <c r="F120" s="855">
        <f t="shared" si="6"/>
        <v>7040</v>
      </c>
      <c r="G120" s="153" t="s">
        <v>125</v>
      </c>
      <c r="H120" s="656" t="s">
        <v>672</v>
      </c>
      <c r="I120" s="127" t="str">
        <f>VLOOKUP(H120,[5]Presupuesto!$B$11:$C$565,2,0)</f>
        <v>MANTENIMIENTO Y REPARACION DE OTROS EQUIPOS</v>
      </c>
      <c r="J120" s="650" t="s">
        <v>1355</v>
      </c>
      <c r="K120" s="650" t="s">
        <v>391</v>
      </c>
    </row>
    <row r="121" spans="3:11" s="648" customFormat="1" x14ac:dyDescent="0.25">
      <c r="C121" s="138" t="s">
        <v>1993</v>
      </c>
      <c r="D121" s="521">
        <v>2</v>
      </c>
      <c r="E121" s="880">
        <v>12.5</v>
      </c>
      <c r="F121" s="855">
        <f t="shared" si="6"/>
        <v>25</v>
      </c>
      <c r="G121" s="153" t="s">
        <v>125</v>
      </c>
      <c r="H121" s="656" t="s">
        <v>672</v>
      </c>
      <c r="I121" s="127" t="str">
        <f>VLOOKUP(H121,[5]Presupuesto!$B$11:$C$565,2,0)</f>
        <v>MANTENIMIENTO Y REPARACION DE OTROS EQUIPOS</v>
      </c>
      <c r="J121" s="650" t="s">
        <v>1355</v>
      </c>
      <c r="K121" s="650" t="s">
        <v>391</v>
      </c>
    </row>
    <row r="122" spans="3:11" s="648" customFormat="1" x14ac:dyDescent="0.25">
      <c r="C122" s="138" t="s">
        <v>1994</v>
      </c>
      <c r="D122" s="521">
        <v>2</v>
      </c>
      <c r="E122" s="880">
        <v>10</v>
      </c>
      <c r="F122" s="855">
        <f t="shared" si="6"/>
        <v>20</v>
      </c>
      <c r="G122" s="153" t="s">
        <v>125</v>
      </c>
      <c r="H122" s="656" t="s">
        <v>672</v>
      </c>
      <c r="I122" s="127" t="str">
        <f>VLOOKUP(H122,[5]Presupuesto!$B$11:$C$565,2,0)</f>
        <v>MANTENIMIENTO Y REPARACION DE OTROS EQUIPOS</v>
      </c>
      <c r="J122" s="650" t="s">
        <v>1355</v>
      </c>
      <c r="K122" s="650" t="s">
        <v>391</v>
      </c>
    </row>
    <row r="123" spans="3:11" s="648" customFormat="1" x14ac:dyDescent="0.25">
      <c r="C123" s="138" t="s">
        <v>2954</v>
      </c>
      <c r="D123" s="521">
        <v>2</v>
      </c>
      <c r="E123" s="880">
        <v>180</v>
      </c>
      <c r="F123" s="855">
        <f t="shared" si="6"/>
        <v>360</v>
      </c>
      <c r="G123" s="153" t="s">
        <v>125</v>
      </c>
      <c r="H123" s="656" t="s">
        <v>672</v>
      </c>
      <c r="I123" s="127" t="str">
        <f>VLOOKUP(H123,[5]Presupuesto!$B$11:$C$565,2,0)</f>
        <v>MANTENIMIENTO Y REPARACION DE OTROS EQUIPOS</v>
      </c>
      <c r="J123" s="650" t="s">
        <v>1355</v>
      </c>
      <c r="K123" s="650" t="s">
        <v>391</v>
      </c>
    </row>
    <row r="124" spans="3:11" s="648" customFormat="1" x14ac:dyDescent="0.25">
      <c r="C124" s="138" t="s">
        <v>1995</v>
      </c>
      <c r="D124" s="521">
        <v>6</v>
      </c>
      <c r="E124" s="880">
        <v>2.15</v>
      </c>
      <c r="F124" s="855">
        <f t="shared" si="6"/>
        <v>12.899999999999999</v>
      </c>
      <c r="G124" s="153" t="s">
        <v>125</v>
      </c>
      <c r="H124" s="656" t="s">
        <v>672</v>
      </c>
      <c r="I124" s="127" t="str">
        <f>VLOOKUP(H124,[5]Presupuesto!$B$11:$C$565,2,0)</f>
        <v>MANTENIMIENTO Y REPARACION DE OTROS EQUIPOS</v>
      </c>
      <c r="J124" s="650" t="s">
        <v>1355</v>
      </c>
      <c r="K124" s="650" t="s">
        <v>391</v>
      </c>
    </row>
    <row r="125" spans="3:11" s="648" customFormat="1" x14ac:dyDescent="0.25">
      <c r="C125" s="138" t="s">
        <v>2955</v>
      </c>
      <c r="D125" s="521">
        <v>1</v>
      </c>
      <c r="E125" s="880">
        <v>680</v>
      </c>
      <c r="F125" s="855">
        <f t="shared" si="6"/>
        <v>680</v>
      </c>
      <c r="G125" s="153" t="s">
        <v>125</v>
      </c>
      <c r="H125" s="656" t="s">
        <v>672</v>
      </c>
      <c r="I125" s="127" t="str">
        <f>VLOOKUP(H125,[5]Presupuesto!$B$11:$C$565,2,0)</f>
        <v>MANTENIMIENTO Y REPARACION DE OTROS EQUIPOS</v>
      </c>
      <c r="J125" s="650" t="s">
        <v>1355</v>
      </c>
      <c r="K125" s="650" t="s">
        <v>391</v>
      </c>
    </row>
    <row r="126" spans="3:11" s="648" customFormat="1" x14ac:dyDescent="0.25">
      <c r="C126" s="516" t="s">
        <v>1996</v>
      </c>
      <c r="D126" s="521">
        <v>1</v>
      </c>
      <c r="E126" s="880">
        <v>1065</v>
      </c>
      <c r="F126" s="855">
        <f t="shared" si="6"/>
        <v>1065</v>
      </c>
      <c r="G126" s="153" t="s">
        <v>125</v>
      </c>
      <c r="H126" s="656" t="s">
        <v>672</v>
      </c>
      <c r="I126" s="127" t="str">
        <f>VLOOKUP(H126,[5]Presupuesto!$B$11:$C$565,2,0)</f>
        <v>MANTENIMIENTO Y REPARACION DE OTROS EQUIPOS</v>
      </c>
      <c r="J126" s="650" t="s">
        <v>1355</v>
      </c>
      <c r="K126" s="650" t="s">
        <v>391</v>
      </c>
    </row>
    <row r="127" spans="3:11" s="648" customFormat="1" x14ac:dyDescent="0.25">
      <c r="C127" s="139" t="s">
        <v>1997</v>
      </c>
      <c r="D127" s="521">
        <v>2</v>
      </c>
      <c r="E127" s="880">
        <v>22.5</v>
      </c>
      <c r="F127" s="855">
        <f t="shared" si="6"/>
        <v>45</v>
      </c>
      <c r="G127" s="153" t="s">
        <v>125</v>
      </c>
      <c r="H127" s="656" t="s">
        <v>672</v>
      </c>
      <c r="I127" s="127" t="str">
        <f>VLOOKUP(H127,[5]Presupuesto!$B$11:$C$565,2,0)</f>
        <v>MANTENIMIENTO Y REPARACION DE OTROS EQUIPOS</v>
      </c>
      <c r="J127" s="650" t="s">
        <v>1355</v>
      </c>
      <c r="K127" s="650" t="s">
        <v>391</v>
      </c>
    </row>
    <row r="128" spans="3:11" s="648" customFormat="1" x14ac:dyDescent="0.25">
      <c r="C128" s="139" t="s">
        <v>1998</v>
      </c>
      <c r="D128" s="521">
        <v>5</v>
      </c>
      <c r="E128" s="880">
        <v>355</v>
      </c>
      <c r="F128" s="855">
        <f t="shared" si="6"/>
        <v>1775</v>
      </c>
      <c r="G128" s="153" t="s">
        <v>125</v>
      </c>
      <c r="H128" s="656" t="s">
        <v>672</v>
      </c>
      <c r="I128" s="127" t="str">
        <f>VLOOKUP(H128,[5]Presupuesto!$B$11:$C$565,2,0)</f>
        <v>MANTENIMIENTO Y REPARACION DE OTROS EQUIPOS</v>
      </c>
      <c r="J128" s="650" t="s">
        <v>1355</v>
      </c>
      <c r="K128" s="650" t="s">
        <v>391</v>
      </c>
    </row>
    <row r="129" spans="3:11" s="648" customFormat="1" x14ac:dyDescent="0.25">
      <c r="C129" s="139" t="s">
        <v>1999</v>
      </c>
      <c r="D129" s="521">
        <v>4</v>
      </c>
      <c r="E129" s="880">
        <v>33</v>
      </c>
      <c r="F129" s="855">
        <f t="shared" si="6"/>
        <v>132</v>
      </c>
      <c r="G129" s="153" t="s">
        <v>125</v>
      </c>
      <c r="H129" s="656" t="s">
        <v>672</v>
      </c>
      <c r="I129" s="127" t="str">
        <f>VLOOKUP(H129,[5]Presupuesto!$B$11:$C$565,2,0)</f>
        <v>MANTENIMIENTO Y REPARACION DE OTROS EQUIPOS</v>
      </c>
      <c r="J129" s="650" t="s">
        <v>1355</v>
      </c>
      <c r="K129" s="650" t="s">
        <v>391</v>
      </c>
    </row>
    <row r="130" spans="3:11" s="648" customFormat="1" x14ac:dyDescent="0.25">
      <c r="C130" s="564" t="s">
        <v>2956</v>
      </c>
      <c r="D130" s="669">
        <v>1</v>
      </c>
      <c r="E130" s="873">
        <v>70</v>
      </c>
      <c r="F130" s="855">
        <f t="shared" si="6"/>
        <v>70</v>
      </c>
      <c r="G130" s="153" t="s">
        <v>125</v>
      </c>
      <c r="H130" s="656" t="s">
        <v>672</v>
      </c>
      <c r="I130" s="127" t="str">
        <f>VLOOKUP(H130,[5]Presupuesto!$B$11:$C$565,2,0)</f>
        <v>MANTENIMIENTO Y REPARACION DE OTROS EQUIPOS</v>
      </c>
      <c r="J130" s="650" t="s">
        <v>1355</v>
      </c>
      <c r="K130" s="650" t="s">
        <v>391</v>
      </c>
    </row>
    <row r="131" spans="3:11" s="648" customFormat="1" x14ac:dyDescent="0.25">
      <c r="C131" s="564" t="s">
        <v>2000</v>
      </c>
      <c r="D131" s="669">
        <v>6</v>
      </c>
      <c r="E131" s="873">
        <v>28</v>
      </c>
      <c r="F131" s="855">
        <f t="shared" si="6"/>
        <v>168</v>
      </c>
      <c r="G131" s="153" t="s">
        <v>125</v>
      </c>
      <c r="H131" s="656" t="s">
        <v>672</v>
      </c>
      <c r="I131" s="127" t="str">
        <f>VLOOKUP(H131,[5]Presupuesto!$B$11:$C$565,2,0)</f>
        <v>MANTENIMIENTO Y REPARACION DE OTROS EQUIPOS</v>
      </c>
      <c r="J131" s="650" t="s">
        <v>1355</v>
      </c>
      <c r="K131" s="650" t="s">
        <v>391</v>
      </c>
    </row>
    <row r="132" spans="3:11" s="648" customFormat="1" x14ac:dyDescent="0.25">
      <c r="G132" s="646"/>
    </row>
    <row r="133" spans="3:11" s="501" customFormat="1" x14ac:dyDescent="0.25">
      <c r="F133" s="503"/>
      <c r="G133" s="502"/>
      <c r="H133" s="503"/>
      <c r="I133" s="503"/>
    </row>
    <row r="134" spans="3:11" s="648" customFormat="1" ht="15.75" thickBot="1" x14ac:dyDescent="0.3">
      <c r="F134" s="503"/>
      <c r="G134" s="502"/>
      <c r="H134" s="503"/>
      <c r="I134" s="503"/>
    </row>
    <row r="135" spans="3:11" s="648" customFormat="1" ht="15.75" thickBot="1" x14ac:dyDescent="0.3">
      <c r="C135" s="657" t="s">
        <v>53</v>
      </c>
      <c r="D135" s="663">
        <f>SUM(F142:F149)</f>
        <v>9982.9</v>
      </c>
      <c r="F135" s="644"/>
      <c r="G135" s="647"/>
      <c r="H135" s="644"/>
      <c r="I135" s="644"/>
    </row>
    <row r="136" spans="3:11" s="648" customFormat="1" x14ac:dyDescent="0.25">
      <c r="C136" s="644"/>
      <c r="D136" s="31"/>
      <c r="E136" s="649"/>
      <c r="F136" s="649"/>
      <c r="G136" s="649"/>
      <c r="H136" s="645"/>
      <c r="I136" s="645"/>
      <c r="J136" s="645"/>
      <c r="K136" s="651"/>
    </row>
    <row r="137" spans="3:11" s="648" customFormat="1" ht="15.75" x14ac:dyDescent="0.25">
      <c r="C137" s="271" t="s">
        <v>388</v>
      </c>
      <c r="D137" s="493">
        <f>'11. Gestion Administrativa'!F16</f>
        <v>11.02</v>
      </c>
      <c r="E137" s="649"/>
      <c r="F137" s="649"/>
      <c r="G137" s="649"/>
      <c r="H137" s="645"/>
      <c r="I137" s="645"/>
      <c r="J137" s="645"/>
      <c r="K137" s="651"/>
    </row>
    <row r="138" spans="3:11" s="648" customFormat="1" ht="18.75" x14ac:dyDescent="0.25">
      <c r="C138" s="661" t="str">
        <f>IFERROR(VLOOKUP(D137,'1. Desarrollo e Innov. Curricu.'!$F:$G,2,FALSE),IFERROR(VLOOKUP(D137,'2. Investigación Científica'!$F:$G,2,FALSE),IFERROR(VLOOKUP(D137,'3. Vinculación Univ. Sociedad'!$F:$G,2,FALSE),IFERROR(VLOOKUP(D137,'4. Docencia y Profesorado Univ.'!$F:$G,2,FALSE),IFERROR(VLOOKUP(D137,'5. Estudiantes y Graduados'!$F:$G,2,FALSE),IFERROR(VLOOKUP(D137,'11. Gestion Administrativa'!$F:$G,2,FALSE),IFERROR(VLOOKUP(D137,'13. Gestión Académica'!$F:$G,2,FALSE),IFERROR(VLOOKUP(D137,'9. Asegura. de la Calid. y M'!$F:$G,2,FALSE),IFERROR(VLOOKUP(D137,'6. Gestión del Conocimiento'!$F:$G,2,FALSE),IFERROR(VLOOKUP(D137,'15. Gobernabilidad y Proceso...'!$F:$G,2,FALSE),IFERROR(VLOOKUP(D137,'12. Gestión del Talento Humano'!$F:$G,2,FALSE),IFERROR(VLOOKUP(D137,'14. Internacional... de la E.S.'!$F:$G,2,FALSE),IFERROR(VLOOKUP(D137,'10. Posgrado'!$F:$G,2,FALSE),IFERROR(VLOOKUP(D137,'17. Gestión TIC'!$F:$G,2,FALSE),IFERROR(VLOOKUP(D137,'16. Desa. del Sistema Educ.Sup.'!$F:$G,2,FALSE),IFERROR(VLOOKUP(D137,'8. Cultura de Inno. Insti...'!$F:$G,2,FALSE),VLOOKUP(D137,'7. Lo Esencial de la Reforma U.'!$F:$G,2,0)))))))))))))))))</f>
        <v xml:space="preserve">Realizar el mantenimiento de instalaciones hidrosanitarias Edificio I-1 </v>
      </c>
      <c r="D138" s="31"/>
      <c r="E138" s="649"/>
      <c r="F138" s="649"/>
      <c r="G138" s="649"/>
      <c r="H138" s="645"/>
      <c r="I138" s="645"/>
      <c r="J138" s="645"/>
      <c r="K138" s="651"/>
    </row>
    <row r="139" spans="3:11" s="648" customFormat="1" ht="15.75" x14ac:dyDescent="0.25">
      <c r="C139" s="613" t="s">
        <v>1987</v>
      </c>
      <c r="E139" s="649"/>
      <c r="F139" s="649"/>
      <c r="G139" s="649"/>
      <c r="H139" s="645"/>
      <c r="I139" s="645"/>
      <c r="J139" s="645"/>
      <c r="K139" s="651"/>
    </row>
    <row r="140" spans="3:11" s="648" customFormat="1" ht="15.75" thickBot="1" x14ac:dyDescent="0.3">
      <c r="F140" s="649"/>
      <c r="G140" s="645"/>
      <c r="H140" s="645"/>
      <c r="I140" s="645"/>
    </row>
    <row r="141" spans="3:11" s="648" customFormat="1" ht="15.75" thickBot="1" x14ac:dyDescent="0.3">
      <c r="C141" s="653" t="s">
        <v>44</v>
      </c>
      <c r="D141" s="512" t="s">
        <v>55</v>
      </c>
      <c r="E141" s="654" t="s">
        <v>57</v>
      </c>
      <c r="F141" s="131" t="s">
        <v>27</v>
      </c>
      <c r="G141" s="129" t="s">
        <v>127</v>
      </c>
      <c r="H141" s="654" t="s">
        <v>46</v>
      </c>
      <c r="I141" s="129" t="s">
        <v>128</v>
      </c>
      <c r="J141" s="129" t="s">
        <v>406</v>
      </c>
      <c r="K141" s="129" t="s">
        <v>407</v>
      </c>
    </row>
    <row r="142" spans="3:11" s="648" customFormat="1" x14ac:dyDescent="0.25">
      <c r="C142" s="516" t="s">
        <v>2947</v>
      </c>
      <c r="D142" s="521">
        <v>5</v>
      </c>
      <c r="E142" s="854">
        <v>185</v>
      </c>
      <c r="F142" s="855">
        <f t="shared" ref="F142:F149" si="7">D142*E142</f>
        <v>925</v>
      </c>
      <c r="G142" s="153" t="s">
        <v>125</v>
      </c>
      <c r="H142" s="656" t="s">
        <v>672</v>
      </c>
      <c r="I142" s="127" t="str">
        <f>VLOOKUP(H142,[5]Presupuesto!$B$11:$C$565,2,0)</f>
        <v>MANTENIMIENTO Y REPARACION DE OTROS EQUIPOS</v>
      </c>
      <c r="J142" s="650" t="s">
        <v>1355</v>
      </c>
      <c r="K142" s="650" t="s">
        <v>394</v>
      </c>
    </row>
    <row r="143" spans="3:11" s="648" customFormat="1" x14ac:dyDescent="0.25">
      <c r="C143" s="516" t="s">
        <v>2948</v>
      </c>
      <c r="D143" s="521">
        <v>2</v>
      </c>
      <c r="E143" s="854">
        <v>135</v>
      </c>
      <c r="F143" s="855">
        <f t="shared" si="7"/>
        <v>270</v>
      </c>
      <c r="G143" s="153" t="s">
        <v>125</v>
      </c>
      <c r="H143" s="656" t="s">
        <v>672</v>
      </c>
      <c r="I143" s="127" t="str">
        <f>VLOOKUP(H143,[5]Presupuesto!$B$11:$C$565,2,0)</f>
        <v>MANTENIMIENTO Y REPARACION DE OTROS EQUIPOS</v>
      </c>
      <c r="J143" s="650" t="s">
        <v>1355</v>
      </c>
      <c r="K143" s="650" t="s">
        <v>394</v>
      </c>
    </row>
    <row r="144" spans="3:11" s="648" customFormat="1" x14ac:dyDescent="0.25">
      <c r="C144" s="516" t="s">
        <v>1990</v>
      </c>
      <c r="D144" s="521">
        <v>8</v>
      </c>
      <c r="E144" s="854">
        <v>980</v>
      </c>
      <c r="F144" s="855">
        <f t="shared" si="7"/>
        <v>7840</v>
      </c>
      <c r="G144" s="153" t="s">
        <v>125</v>
      </c>
      <c r="H144" s="656" t="s">
        <v>672</v>
      </c>
      <c r="I144" s="127" t="str">
        <f>VLOOKUP(H144,[5]Presupuesto!$B$11:$C$565,2,0)</f>
        <v>MANTENIMIENTO Y REPARACION DE OTROS EQUIPOS</v>
      </c>
      <c r="J144" s="650" t="s">
        <v>1355</v>
      </c>
      <c r="K144" s="650" t="s">
        <v>394</v>
      </c>
    </row>
    <row r="145" spans="3:11" s="648" customFormat="1" x14ac:dyDescent="0.25">
      <c r="C145" s="516" t="s">
        <v>1991</v>
      </c>
      <c r="D145" s="521">
        <v>8</v>
      </c>
      <c r="E145" s="854">
        <v>103</v>
      </c>
      <c r="F145" s="855">
        <f t="shared" si="7"/>
        <v>824</v>
      </c>
      <c r="G145" s="153" t="s">
        <v>125</v>
      </c>
      <c r="H145" s="656" t="s">
        <v>672</v>
      </c>
      <c r="I145" s="127" t="str">
        <f>VLOOKUP(H145,[5]Presupuesto!$B$11:$C$565,2,0)</f>
        <v>MANTENIMIENTO Y REPARACION DE OTROS EQUIPOS</v>
      </c>
      <c r="J145" s="650" t="s">
        <v>1355</v>
      </c>
      <c r="K145" s="650" t="s">
        <v>394</v>
      </c>
    </row>
    <row r="146" spans="3:11" s="648" customFormat="1" x14ac:dyDescent="0.25">
      <c r="C146" s="138" t="s">
        <v>1993</v>
      </c>
      <c r="D146" s="521">
        <v>2</v>
      </c>
      <c r="E146" s="880">
        <v>12.5</v>
      </c>
      <c r="F146" s="855">
        <f t="shared" si="7"/>
        <v>25</v>
      </c>
      <c r="G146" s="153" t="s">
        <v>125</v>
      </c>
      <c r="H146" s="656" t="s">
        <v>672</v>
      </c>
      <c r="I146" s="127" t="str">
        <f>VLOOKUP(H146,[5]Presupuesto!$B$11:$C$565,2,0)</f>
        <v>MANTENIMIENTO Y REPARACION DE OTROS EQUIPOS</v>
      </c>
      <c r="J146" s="650" t="s">
        <v>1355</v>
      </c>
      <c r="K146" s="650" t="s">
        <v>394</v>
      </c>
    </row>
    <row r="147" spans="3:11" s="648" customFormat="1" x14ac:dyDescent="0.25">
      <c r="C147" s="138" t="s">
        <v>1994</v>
      </c>
      <c r="D147" s="521">
        <v>2</v>
      </c>
      <c r="E147" s="880">
        <v>10</v>
      </c>
      <c r="F147" s="855">
        <f t="shared" si="7"/>
        <v>20</v>
      </c>
      <c r="G147" s="153" t="s">
        <v>125</v>
      </c>
      <c r="H147" s="656" t="s">
        <v>672</v>
      </c>
      <c r="I147" s="127" t="str">
        <f>VLOOKUP(H147,[5]Presupuesto!$B$11:$C$565,2,0)</f>
        <v>MANTENIMIENTO Y REPARACION DE OTROS EQUIPOS</v>
      </c>
      <c r="J147" s="650" t="s">
        <v>1355</v>
      </c>
      <c r="K147" s="650" t="s">
        <v>394</v>
      </c>
    </row>
    <row r="148" spans="3:11" s="648" customFormat="1" x14ac:dyDescent="0.25">
      <c r="C148" s="138" t="s">
        <v>1995</v>
      </c>
      <c r="D148" s="521">
        <v>6</v>
      </c>
      <c r="E148" s="880">
        <v>2.15</v>
      </c>
      <c r="F148" s="855">
        <f t="shared" si="7"/>
        <v>12.899999999999999</v>
      </c>
      <c r="G148" s="153" t="s">
        <v>125</v>
      </c>
      <c r="H148" s="656" t="s">
        <v>672</v>
      </c>
      <c r="I148" s="127" t="str">
        <f>VLOOKUP(H148,[5]Presupuesto!$B$11:$C$565,2,0)</f>
        <v>MANTENIMIENTO Y REPARACION DE OTROS EQUIPOS</v>
      </c>
      <c r="J148" s="650" t="s">
        <v>1355</v>
      </c>
      <c r="K148" s="650" t="s">
        <v>394</v>
      </c>
    </row>
    <row r="149" spans="3:11" s="648" customFormat="1" x14ac:dyDescent="0.25">
      <c r="C149" s="564" t="s">
        <v>1999</v>
      </c>
      <c r="D149" s="521">
        <v>2</v>
      </c>
      <c r="E149" s="880">
        <v>33</v>
      </c>
      <c r="F149" s="855">
        <f t="shared" si="7"/>
        <v>66</v>
      </c>
      <c r="G149" s="153" t="s">
        <v>125</v>
      </c>
      <c r="H149" s="656" t="s">
        <v>672</v>
      </c>
      <c r="I149" s="127" t="str">
        <f>VLOOKUP(H149,[5]Presupuesto!$B$11:$C$565,2,0)</f>
        <v>MANTENIMIENTO Y REPARACION DE OTROS EQUIPOS</v>
      </c>
      <c r="J149" s="650" t="s">
        <v>1355</v>
      </c>
      <c r="K149" s="650" t="s">
        <v>394</v>
      </c>
    </row>
    <row r="150" spans="3:11" s="648" customFormat="1" x14ac:dyDescent="0.25">
      <c r="F150" s="503"/>
      <c r="G150" s="502"/>
      <c r="H150" s="503"/>
      <c r="I150" s="503"/>
    </row>
    <row r="151" spans="3:11" s="648" customFormat="1" x14ac:dyDescent="0.25">
      <c r="F151" s="503"/>
      <c r="G151" s="502"/>
      <c r="H151" s="503"/>
      <c r="I151" s="503"/>
    </row>
    <row r="152" spans="3:11" s="648" customFormat="1" ht="15.75" thickBot="1" x14ac:dyDescent="0.3">
      <c r="F152" s="503"/>
      <c r="G152" s="502"/>
      <c r="H152" s="503"/>
      <c r="I152" s="503"/>
    </row>
    <row r="153" spans="3:11" s="648" customFormat="1" ht="15.75" thickBot="1" x14ac:dyDescent="0.3">
      <c r="C153" s="657" t="s">
        <v>53</v>
      </c>
      <c r="D153" s="663">
        <f>SUM(F160:F165)</f>
        <v>1794.2999199999999</v>
      </c>
      <c r="F153" s="644"/>
      <c r="G153" s="647"/>
      <c r="H153" s="644"/>
      <c r="I153" s="644"/>
    </row>
    <row r="154" spans="3:11" s="648" customFormat="1" x14ac:dyDescent="0.25">
      <c r="C154" s="644"/>
      <c r="D154" s="31"/>
      <c r="E154" s="649"/>
      <c r="F154" s="649"/>
      <c r="G154" s="649"/>
      <c r="H154" s="645"/>
      <c r="I154" s="645"/>
      <c r="J154" s="645"/>
      <c r="K154" s="651"/>
    </row>
    <row r="155" spans="3:11" s="648" customFormat="1" ht="15.75" x14ac:dyDescent="0.25">
      <c r="C155" s="271" t="s">
        <v>388</v>
      </c>
      <c r="D155" s="493">
        <f>'11. Gestion Administrativa'!F16</f>
        <v>11.02</v>
      </c>
      <c r="E155" s="649"/>
      <c r="F155" s="649"/>
      <c r="G155" s="649"/>
      <c r="H155" s="645"/>
      <c r="I155" s="645"/>
      <c r="J155" s="645"/>
      <c r="K155" s="651"/>
    </row>
    <row r="156" spans="3:11" s="648" customFormat="1" ht="18.75" x14ac:dyDescent="0.25">
      <c r="C156" s="661" t="str">
        <f>IFERROR(VLOOKUP(D155,'1. Desarrollo e Innov. Curricu.'!$F:$G,2,FALSE),IFERROR(VLOOKUP(D155,'2. Investigación Científica'!$F:$G,2,FALSE),IFERROR(VLOOKUP(D155,'3. Vinculación Univ. Sociedad'!$F:$G,2,FALSE),IFERROR(VLOOKUP(D155,'4. Docencia y Profesorado Univ.'!$F:$G,2,FALSE),IFERROR(VLOOKUP(D155,'5. Estudiantes y Graduados'!$F:$G,2,FALSE),IFERROR(VLOOKUP(D155,'11. Gestion Administrativa'!$F:$G,2,FALSE),IFERROR(VLOOKUP(D155,'13. Gestión Académica'!$F:$G,2,FALSE),IFERROR(VLOOKUP(D155,'9. Asegura. de la Calid. y M'!$F:$G,2,FALSE),IFERROR(VLOOKUP(D155,'6. Gestión del Conocimiento'!$F:$G,2,FALSE),IFERROR(VLOOKUP(D155,'15. Gobernabilidad y Proceso...'!$F:$G,2,FALSE),IFERROR(VLOOKUP(D155,'12. Gestión del Talento Humano'!$F:$G,2,FALSE),IFERROR(VLOOKUP(D155,'14. Internacional... de la E.S.'!$F:$G,2,FALSE),IFERROR(VLOOKUP(D155,'10. Posgrado'!$F:$G,2,FALSE),IFERROR(VLOOKUP(D155,'17. Gestión TIC'!$F:$G,2,FALSE),IFERROR(VLOOKUP(D155,'16. Desa. del Sistema Educ.Sup.'!$F:$G,2,FALSE),IFERROR(VLOOKUP(D155,'8. Cultura de Inno. Insti...'!$F:$G,2,FALSE),VLOOKUP(D155,'7. Lo Esencial de la Reforma U.'!$F:$G,2,0)))))))))))))))))</f>
        <v xml:space="preserve">Realizar el mantenimiento de instalaciones hidrosanitarias Edificio I-1 </v>
      </c>
      <c r="D156" s="31"/>
      <c r="E156" s="649"/>
      <c r="F156" s="649"/>
      <c r="G156" s="649"/>
      <c r="H156" s="645"/>
      <c r="I156" s="645"/>
      <c r="J156" s="645"/>
      <c r="K156" s="651"/>
    </row>
    <row r="157" spans="3:11" s="648" customFormat="1" ht="15.75" x14ac:dyDescent="0.25">
      <c r="C157" s="613" t="s">
        <v>2002</v>
      </c>
      <c r="E157" s="649"/>
      <c r="F157" s="649"/>
      <c r="G157" s="649"/>
      <c r="H157" s="645"/>
      <c r="I157" s="645"/>
      <c r="J157" s="645"/>
      <c r="K157" s="651"/>
    </row>
    <row r="158" spans="3:11" s="648" customFormat="1" ht="15.75" thickBot="1" x14ac:dyDescent="0.3">
      <c r="F158" s="649"/>
      <c r="G158" s="645"/>
      <c r="H158" s="645"/>
      <c r="I158" s="645"/>
    </row>
    <row r="159" spans="3:11" s="648" customFormat="1" ht="15.75" thickBot="1" x14ac:dyDescent="0.3">
      <c r="C159" s="653" t="s">
        <v>44</v>
      </c>
      <c r="D159" s="512" t="s">
        <v>55</v>
      </c>
      <c r="E159" s="654" t="s">
        <v>57</v>
      </c>
      <c r="F159" s="131" t="s">
        <v>27</v>
      </c>
      <c r="G159" s="129" t="s">
        <v>127</v>
      </c>
      <c r="H159" s="654" t="s">
        <v>46</v>
      </c>
      <c r="I159" s="129" t="s">
        <v>128</v>
      </c>
      <c r="J159" s="129" t="s">
        <v>406</v>
      </c>
      <c r="K159" s="129" t="s">
        <v>407</v>
      </c>
    </row>
    <row r="160" spans="3:11" s="648" customFormat="1" x14ac:dyDescent="0.25">
      <c r="C160" s="516" t="s">
        <v>2947</v>
      </c>
      <c r="D160" s="521">
        <v>8</v>
      </c>
      <c r="E160" s="854">
        <v>154.99999</v>
      </c>
      <c r="F160" s="855">
        <f t="shared" ref="F160:F165" si="8">D160*E160</f>
        <v>1239.99992</v>
      </c>
      <c r="G160" s="153" t="s">
        <v>125</v>
      </c>
      <c r="H160" s="656" t="s">
        <v>672</v>
      </c>
      <c r="I160" s="127" t="str">
        <f>VLOOKUP(H160,[5]Presupuesto!$B$11:$C$565,2,0)</f>
        <v>MANTENIMIENTO Y REPARACION DE OTROS EQUIPOS</v>
      </c>
      <c r="J160" s="650" t="s">
        <v>1355</v>
      </c>
      <c r="K160" s="650" t="s">
        <v>398</v>
      </c>
    </row>
    <row r="161" spans="3:11" s="648" customFormat="1" x14ac:dyDescent="0.25">
      <c r="C161" s="516" t="s">
        <v>2948</v>
      </c>
      <c r="D161" s="521">
        <v>1</v>
      </c>
      <c r="E161" s="854">
        <v>135</v>
      </c>
      <c r="F161" s="855">
        <f t="shared" si="8"/>
        <v>135</v>
      </c>
      <c r="G161" s="153" t="s">
        <v>125</v>
      </c>
      <c r="H161" s="656" t="s">
        <v>672</v>
      </c>
      <c r="I161" s="127" t="str">
        <f>VLOOKUP(H161,[5]Presupuesto!$B$11:$C$565,2,0)</f>
        <v>MANTENIMIENTO Y REPARACION DE OTROS EQUIPOS</v>
      </c>
      <c r="J161" s="650" t="s">
        <v>1355</v>
      </c>
      <c r="K161" s="650" t="s">
        <v>398</v>
      </c>
    </row>
    <row r="162" spans="3:11" s="648" customFormat="1" x14ac:dyDescent="0.25">
      <c r="C162" s="516" t="s">
        <v>2952</v>
      </c>
      <c r="D162" s="521">
        <v>1</v>
      </c>
      <c r="E162" s="854">
        <v>103</v>
      </c>
      <c r="F162" s="855">
        <f t="shared" si="8"/>
        <v>103</v>
      </c>
      <c r="G162" s="153" t="s">
        <v>125</v>
      </c>
      <c r="H162" s="656" t="s">
        <v>672</v>
      </c>
      <c r="I162" s="127" t="str">
        <f>VLOOKUP(H162,[5]Presupuesto!$B$11:$C$565,2,0)</f>
        <v>MANTENIMIENTO Y REPARACION DE OTROS EQUIPOS</v>
      </c>
      <c r="J162" s="650" t="s">
        <v>1355</v>
      </c>
      <c r="K162" s="650" t="s">
        <v>398</v>
      </c>
    </row>
    <row r="163" spans="3:11" s="648" customFormat="1" x14ac:dyDescent="0.25">
      <c r="C163" s="138" t="s">
        <v>2954</v>
      </c>
      <c r="D163" s="521">
        <v>1</v>
      </c>
      <c r="E163" s="880">
        <v>180</v>
      </c>
      <c r="F163" s="855">
        <f t="shared" si="8"/>
        <v>180</v>
      </c>
      <c r="G163" s="153" t="s">
        <v>125</v>
      </c>
      <c r="H163" s="656" t="s">
        <v>672</v>
      </c>
      <c r="I163" s="127" t="str">
        <f>VLOOKUP(H163,[5]Presupuesto!$B$11:$C$565,2,0)</f>
        <v>MANTENIMIENTO Y REPARACION DE OTROS EQUIPOS</v>
      </c>
      <c r="J163" s="650" t="s">
        <v>1355</v>
      </c>
      <c r="K163" s="650" t="s">
        <v>398</v>
      </c>
    </row>
    <row r="164" spans="3:11" s="648" customFormat="1" x14ac:dyDescent="0.25">
      <c r="C164" s="138" t="s">
        <v>1995</v>
      </c>
      <c r="D164" s="521">
        <v>2</v>
      </c>
      <c r="E164" s="880">
        <v>2.15</v>
      </c>
      <c r="F164" s="855">
        <f t="shared" si="8"/>
        <v>4.3</v>
      </c>
      <c r="G164" s="153" t="s">
        <v>125</v>
      </c>
      <c r="H164" s="656" t="s">
        <v>672</v>
      </c>
      <c r="I164" s="127" t="str">
        <f>VLOOKUP(H164,[5]Presupuesto!$B$11:$C$565,2,0)</f>
        <v>MANTENIMIENTO Y REPARACION DE OTROS EQUIPOS</v>
      </c>
      <c r="J164" s="650" t="s">
        <v>1355</v>
      </c>
      <c r="K164" s="650" t="s">
        <v>398</v>
      </c>
    </row>
    <row r="165" spans="3:11" s="648" customFormat="1" x14ac:dyDescent="0.25">
      <c r="C165" s="564" t="s">
        <v>1999</v>
      </c>
      <c r="D165" s="521">
        <v>4</v>
      </c>
      <c r="E165" s="880">
        <v>33</v>
      </c>
      <c r="F165" s="855">
        <f t="shared" si="8"/>
        <v>132</v>
      </c>
      <c r="G165" s="153" t="s">
        <v>125</v>
      </c>
      <c r="H165" s="656" t="s">
        <v>672</v>
      </c>
      <c r="I165" s="127" t="str">
        <f>VLOOKUP(H165,[5]Presupuesto!$B$11:$C$565,2,0)</f>
        <v>MANTENIMIENTO Y REPARACION DE OTROS EQUIPOS</v>
      </c>
      <c r="J165" s="650" t="s">
        <v>1355</v>
      </c>
      <c r="K165" s="650" t="s">
        <v>398</v>
      </c>
    </row>
    <row r="166" spans="3:11" s="648" customFormat="1" x14ac:dyDescent="0.25">
      <c r="F166" s="503"/>
      <c r="G166" s="502"/>
      <c r="H166" s="503"/>
      <c r="I166" s="503"/>
    </row>
    <row r="167" spans="3:11" s="648" customFormat="1" x14ac:dyDescent="0.25">
      <c r="F167" s="503"/>
      <c r="G167" s="502"/>
      <c r="H167" s="503"/>
      <c r="I167" s="503"/>
    </row>
    <row r="168" spans="3:11" s="648" customFormat="1" ht="15.75" thickBot="1" x14ac:dyDescent="0.3">
      <c r="F168" s="503"/>
      <c r="G168" s="502"/>
      <c r="H168" s="503"/>
      <c r="I168" s="503"/>
    </row>
    <row r="169" spans="3:11" s="648" customFormat="1" ht="15.75" thickBot="1" x14ac:dyDescent="0.3">
      <c r="C169" s="657" t="s">
        <v>53</v>
      </c>
      <c r="D169" s="663">
        <f>SUM(F176:F192)</f>
        <v>64625.8</v>
      </c>
      <c r="F169" s="644"/>
      <c r="G169" s="647"/>
      <c r="H169" s="644"/>
      <c r="I169" s="644"/>
    </row>
    <row r="170" spans="3:11" s="648" customFormat="1" x14ac:dyDescent="0.25">
      <c r="C170" s="644"/>
      <c r="D170" s="31"/>
      <c r="E170" s="649"/>
      <c r="F170" s="649"/>
      <c r="G170" s="649"/>
      <c r="H170" s="645"/>
      <c r="I170" s="645"/>
      <c r="J170" s="645"/>
      <c r="K170" s="651"/>
    </row>
    <row r="171" spans="3:11" s="648" customFormat="1" ht="15.75" x14ac:dyDescent="0.25">
      <c r="C171" s="271" t="s">
        <v>388</v>
      </c>
      <c r="D171" s="493">
        <f>'11. Gestion Administrativa'!F17</f>
        <v>11.03</v>
      </c>
      <c r="E171" s="649"/>
      <c r="F171" s="649"/>
      <c r="G171" s="649"/>
      <c r="H171" s="645"/>
      <c r="I171" s="645"/>
      <c r="J171" s="645"/>
      <c r="K171" s="651"/>
    </row>
    <row r="172" spans="3:11" s="648" customFormat="1" ht="18.75" x14ac:dyDescent="0.25">
      <c r="C172" s="661" t="str">
        <f>IFERROR(VLOOKUP(D171,'1. Desarrollo e Innov. Curricu.'!$F:$G,2,FALSE),IFERROR(VLOOKUP(D171,'2. Investigación Científica'!$F:$G,2,FALSE),IFERROR(VLOOKUP(D171,'3. Vinculación Univ. Sociedad'!$F:$G,2,FALSE),IFERROR(VLOOKUP(D171,'4. Docencia y Profesorado Univ.'!$F:$G,2,FALSE),IFERROR(VLOOKUP(D171,'5. Estudiantes y Graduados'!$F:$G,2,FALSE),IFERROR(VLOOKUP(D171,'11. Gestion Administrativa'!$F:$G,2,FALSE),IFERROR(VLOOKUP(D171,'13. Gestión Académica'!$F:$G,2,FALSE),IFERROR(VLOOKUP(D171,'9. Asegura. de la Calid. y M'!$F:$G,2,FALSE),IFERROR(VLOOKUP(D171,'6. Gestión del Conocimiento'!$F:$G,2,FALSE),IFERROR(VLOOKUP(D171,'15. Gobernabilidad y Proceso...'!$F:$G,2,FALSE),IFERROR(VLOOKUP(D171,'12. Gestión del Talento Humano'!$F:$G,2,FALSE),IFERROR(VLOOKUP(D171,'14. Internacional... de la E.S.'!$F:$G,2,FALSE),IFERROR(VLOOKUP(D171,'10. Posgrado'!$F:$G,2,FALSE),IFERROR(VLOOKUP(D171,'17. Gestión TIC'!$F:$G,2,FALSE),IFERROR(VLOOKUP(D171,'16. Desa. del Sistema Educ.Sup.'!$F:$G,2,FALSE),IFERROR(VLOOKUP(D171,'8. Cultura de Inno. Insti...'!$F:$G,2,FALSE),VLOOKUP(D171,'7. Lo Esencial de la Reforma U.'!$F:$G,2,0)))))))))))))))))</f>
        <v xml:space="preserve">Realizar el mantenimiento instalaciones eléctricas Edificio I-1 </v>
      </c>
      <c r="D172" s="31"/>
      <c r="E172" s="649"/>
      <c r="F172" s="649"/>
      <c r="G172" s="649"/>
      <c r="H172" s="645"/>
      <c r="I172" s="645"/>
      <c r="J172" s="645"/>
      <c r="K172" s="651"/>
    </row>
    <row r="173" spans="3:11" s="648" customFormat="1" ht="15.75" x14ac:dyDescent="0.25">
      <c r="C173" s="613" t="s">
        <v>1986</v>
      </c>
      <c r="E173" s="649"/>
      <c r="F173" s="649"/>
      <c r="G173" s="649"/>
      <c r="H173" s="645"/>
      <c r="I173" s="645"/>
      <c r="J173" s="645"/>
      <c r="K173" s="651"/>
    </row>
    <row r="174" spans="3:11" s="648" customFormat="1" ht="15.75" thickBot="1" x14ac:dyDescent="0.3">
      <c r="F174" s="649"/>
      <c r="G174" s="645"/>
      <c r="H174" s="645"/>
      <c r="I174" s="645"/>
    </row>
    <row r="175" spans="3:11" s="648" customFormat="1" ht="15.75" thickBot="1" x14ac:dyDescent="0.3">
      <c r="C175" s="653" t="s">
        <v>44</v>
      </c>
      <c r="D175" s="512" t="s">
        <v>55</v>
      </c>
      <c r="E175" s="654" t="s">
        <v>57</v>
      </c>
      <c r="F175" s="131" t="s">
        <v>27</v>
      </c>
      <c r="G175" s="129" t="s">
        <v>127</v>
      </c>
      <c r="H175" s="654" t="s">
        <v>46</v>
      </c>
      <c r="I175" s="129" t="s">
        <v>128</v>
      </c>
      <c r="J175" s="129" t="s">
        <v>406</v>
      </c>
      <c r="K175" s="129" t="s">
        <v>407</v>
      </c>
    </row>
    <row r="176" spans="3:11" s="648" customFormat="1" x14ac:dyDescent="0.25">
      <c r="C176" s="138" t="s">
        <v>2957</v>
      </c>
      <c r="D176" s="521">
        <v>6</v>
      </c>
      <c r="E176" s="880">
        <v>135.80000000000001</v>
      </c>
      <c r="F176" s="855">
        <f t="shared" ref="F176:F186" si="9">D176*E176</f>
        <v>814.80000000000007</v>
      </c>
      <c r="G176" s="153" t="s">
        <v>125</v>
      </c>
      <c r="H176" s="656" t="s">
        <v>672</v>
      </c>
      <c r="I176" s="127" t="str">
        <f>VLOOKUP(H176,[5]Presupuesto!$B$11:$C$565,2,0)</f>
        <v>MANTENIMIENTO Y REPARACION DE OTROS EQUIPOS</v>
      </c>
      <c r="J176" s="650" t="s">
        <v>1355</v>
      </c>
      <c r="K176" s="650" t="s">
        <v>391</v>
      </c>
    </row>
    <row r="177" spans="3:11" s="648" customFormat="1" x14ac:dyDescent="0.25">
      <c r="C177" s="138" t="s">
        <v>2004</v>
      </c>
      <c r="D177" s="521">
        <v>6</v>
      </c>
      <c r="E177" s="880">
        <v>71</v>
      </c>
      <c r="F177" s="855">
        <f t="shared" si="9"/>
        <v>426</v>
      </c>
      <c r="G177" s="153" t="s">
        <v>125</v>
      </c>
      <c r="H177" s="656" t="s">
        <v>672</v>
      </c>
      <c r="I177" s="127" t="str">
        <f>VLOOKUP(H177,[5]Presupuesto!$B$11:$C$565,2,0)</f>
        <v>MANTENIMIENTO Y REPARACION DE OTROS EQUIPOS</v>
      </c>
      <c r="J177" s="650" t="s">
        <v>1355</v>
      </c>
      <c r="K177" s="650" t="s">
        <v>391</v>
      </c>
    </row>
    <row r="178" spans="3:11" s="648" customFormat="1" x14ac:dyDescent="0.25">
      <c r="C178" s="138" t="s">
        <v>2958</v>
      </c>
      <c r="D178" s="521">
        <v>50</v>
      </c>
      <c r="E178" s="880">
        <v>42</v>
      </c>
      <c r="F178" s="855">
        <f t="shared" si="9"/>
        <v>2100</v>
      </c>
      <c r="G178" s="153" t="s">
        <v>125</v>
      </c>
      <c r="H178" s="656" t="s">
        <v>672</v>
      </c>
      <c r="I178" s="127" t="str">
        <f>VLOOKUP(H178,[5]Presupuesto!$B$11:$C$565,2,0)</f>
        <v>MANTENIMIENTO Y REPARACION DE OTROS EQUIPOS</v>
      </c>
      <c r="J178" s="650" t="s">
        <v>1355</v>
      </c>
      <c r="K178" s="650" t="s">
        <v>391</v>
      </c>
    </row>
    <row r="179" spans="3:11" s="648" customFormat="1" x14ac:dyDescent="0.25">
      <c r="C179" s="138" t="s">
        <v>2959</v>
      </c>
      <c r="D179" s="521">
        <v>20</v>
      </c>
      <c r="E179" s="880">
        <v>345</v>
      </c>
      <c r="F179" s="855">
        <f t="shared" si="9"/>
        <v>6900</v>
      </c>
      <c r="G179" s="153" t="s">
        <v>125</v>
      </c>
      <c r="H179" s="656" t="s">
        <v>672</v>
      </c>
      <c r="I179" s="127" t="str">
        <f>VLOOKUP(H179,[5]Presupuesto!$B$11:$C$565,2,0)</f>
        <v>MANTENIMIENTO Y REPARACION DE OTROS EQUIPOS</v>
      </c>
      <c r="J179" s="650" t="s">
        <v>1355</v>
      </c>
      <c r="K179" s="650" t="s">
        <v>391</v>
      </c>
    </row>
    <row r="180" spans="3:11" s="648" customFormat="1" x14ac:dyDescent="0.25">
      <c r="C180" s="138" t="s">
        <v>2005</v>
      </c>
      <c r="D180" s="521">
        <v>3</v>
      </c>
      <c r="E180" s="880">
        <v>150</v>
      </c>
      <c r="F180" s="855">
        <f t="shared" si="9"/>
        <v>450</v>
      </c>
      <c r="G180" s="153" t="s">
        <v>125</v>
      </c>
      <c r="H180" s="656" t="s">
        <v>672</v>
      </c>
      <c r="I180" s="127" t="str">
        <f>VLOOKUP(H180,[5]Presupuesto!$B$11:$C$565,2,0)</f>
        <v>MANTENIMIENTO Y REPARACION DE OTROS EQUIPOS</v>
      </c>
      <c r="J180" s="650" t="s">
        <v>1355</v>
      </c>
      <c r="K180" s="650" t="s">
        <v>391</v>
      </c>
    </row>
    <row r="181" spans="3:11" s="648" customFormat="1" x14ac:dyDescent="0.25">
      <c r="C181" s="138" t="s">
        <v>2960</v>
      </c>
      <c r="D181" s="521">
        <v>70</v>
      </c>
      <c r="E181" s="880">
        <v>214</v>
      </c>
      <c r="F181" s="855">
        <f t="shared" si="9"/>
        <v>14980</v>
      </c>
      <c r="G181" s="153" t="s">
        <v>125</v>
      </c>
      <c r="H181" s="656" t="s">
        <v>672</v>
      </c>
      <c r="I181" s="127" t="str">
        <f>VLOOKUP(H181,[5]Presupuesto!$B$11:$C$565,2,0)</f>
        <v>MANTENIMIENTO Y REPARACION DE OTROS EQUIPOS</v>
      </c>
      <c r="J181" s="650" t="s">
        <v>1355</v>
      </c>
      <c r="K181" s="650" t="s">
        <v>391</v>
      </c>
    </row>
    <row r="182" spans="3:11" s="648" customFormat="1" x14ac:dyDescent="0.25">
      <c r="C182" s="138" t="s">
        <v>2961</v>
      </c>
      <c r="D182" s="521">
        <v>480</v>
      </c>
      <c r="E182" s="880">
        <v>45</v>
      </c>
      <c r="F182" s="855">
        <f t="shared" si="9"/>
        <v>21600</v>
      </c>
      <c r="G182" s="153" t="s">
        <v>125</v>
      </c>
      <c r="H182" s="656" t="s">
        <v>672</v>
      </c>
      <c r="I182" s="127" t="str">
        <f>VLOOKUP(H182,[5]Presupuesto!$B$11:$C$565,2,0)</f>
        <v>MANTENIMIENTO Y REPARACION DE OTROS EQUIPOS</v>
      </c>
      <c r="J182" s="650" t="s">
        <v>1355</v>
      </c>
      <c r="K182" s="650" t="s">
        <v>391</v>
      </c>
    </row>
    <row r="183" spans="3:11" s="648" customFormat="1" x14ac:dyDescent="0.25">
      <c r="C183" s="138" t="s">
        <v>2006</v>
      </c>
      <c r="D183" s="521">
        <v>2</v>
      </c>
      <c r="E183" s="880">
        <v>490</v>
      </c>
      <c r="F183" s="855">
        <f t="shared" si="9"/>
        <v>980</v>
      </c>
      <c r="G183" s="153" t="s">
        <v>125</v>
      </c>
      <c r="H183" s="656" t="s">
        <v>672</v>
      </c>
      <c r="I183" s="127" t="str">
        <f>VLOOKUP(H183,[5]Presupuesto!$B$11:$C$565,2,0)</f>
        <v>MANTENIMIENTO Y REPARACION DE OTROS EQUIPOS</v>
      </c>
      <c r="J183" s="650" t="s">
        <v>1355</v>
      </c>
      <c r="K183" s="650" t="s">
        <v>391</v>
      </c>
    </row>
    <row r="184" spans="3:11" s="648" customFormat="1" x14ac:dyDescent="0.25">
      <c r="C184" s="138" t="s">
        <v>2007</v>
      </c>
      <c r="D184" s="521">
        <v>2</v>
      </c>
      <c r="E184" s="880">
        <v>12.5</v>
      </c>
      <c r="F184" s="855">
        <f t="shared" si="9"/>
        <v>25</v>
      </c>
      <c r="G184" s="153" t="s">
        <v>125</v>
      </c>
      <c r="H184" s="656" t="s">
        <v>672</v>
      </c>
      <c r="I184" s="127" t="str">
        <f>VLOOKUP(H184,[5]Presupuesto!$B$11:$C$565,2,0)</f>
        <v>MANTENIMIENTO Y REPARACION DE OTROS EQUIPOS</v>
      </c>
      <c r="J184" s="650" t="s">
        <v>1355</v>
      </c>
      <c r="K184" s="650" t="s">
        <v>391</v>
      </c>
    </row>
    <row r="185" spans="3:11" s="648" customFormat="1" x14ac:dyDescent="0.25">
      <c r="C185" s="138" t="s">
        <v>2008</v>
      </c>
      <c r="D185" s="521">
        <v>2</v>
      </c>
      <c r="E185" s="880">
        <v>12.5</v>
      </c>
      <c r="F185" s="855">
        <f t="shared" si="9"/>
        <v>25</v>
      </c>
      <c r="G185" s="153" t="s">
        <v>125</v>
      </c>
      <c r="H185" s="656" t="s">
        <v>672</v>
      </c>
      <c r="I185" s="127" t="str">
        <f>VLOOKUP(H185,[5]Presupuesto!$B$11:$C$565,2,0)</f>
        <v>MANTENIMIENTO Y REPARACION DE OTROS EQUIPOS</v>
      </c>
      <c r="J185" s="650" t="s">
        <v>1355</v>
      </c>
      <c r="K185" s="650" t="s">
        <v>391</v>
      </c>
    </row>
    <row r="186" spans="3:11" s="648" customFormat="1" x14ac:dyDescent="0.25">
      <c r="C186" s="138" t="s">
        <v>2009</v>
      </c>
      <c r="D186" s="521">
        <v>6</v>
      </c>
      <c r="E186" s="880">
        <v>12.5</v>
      </c>
      <c r="F186" s="855">
        <f t="shared" si="9"/>
        <v>75</v>
      </c>
      <c r="G186" s="153" t="s">
        <v>125</v>
      </c>
      <c r="H186" s="656" t="s">
        <v>672</v>
      </c>
      <c r="I186" s="127" t="str">
        <f>VLOOKUP(H186,[5]Presupuesto!$B$11:$C$565,2,0)</f>
        <v>MANTENIMIENTO Y REPARACION DE OTROS EQUIPOS</v>
      </c>
      <c r="J186" s="650" t="s">
        <v>1355</v>
      </c>
      <c r="K186" s="650" t="s">
        <v>391</v>
      </c>
    </row>
    <row r="187" spans="3:11" s="648" customFormat="1" x14ac:dyDescent="0.25">
      <c r="C187" s="138" t="s">
        <v>2010</v>
      </c>
      <c r="D187" s="521">
        <v>1</v>
      </c>
      <c r="E187" s="880">
        <v>10000</v>
      </c>
      <c r="F187" s="855">
        <f>D187*E187</f>
        <v>10000</v>
      </c>
      <c r="G187" s="153" t="s">
        <v>125</v>
      </c>
      <c r="H187" s="656" t="s">
        <v>672</v>
      </c>
      <c r="I187" s="127" t="str">
        <f>VLOOKUP(H187,[5]Presupuesto!$B$11:$C$565,2,0)</f>
        <v>MANTENIMIENTO Y REPARACION DE OTROS EQUIPOS</v>
      </c>
      <c r="J187" s="650" t="s">
        <v>1355</v>
      </c>
      <c r="K187" s="650" t="s">
        <v>391</v>
      </c>
    </row>
    <row r="188" spans="3:11" s="648" customFormat="1" x14ac:dyDescent="0.25">
      <c r="C188" s="138" t="s">
        <v>2011</v>
      </c>
      <c r="D188" s="521">
        <v>6</v>
      </c>
      <c r="E188" s="880">
        <v>25</v>
      </c>
      <c r="F188" s="855">
        <f t="shared" ref="F188:F190" si="10">D188*E188</f>
        <v>150</v>
      </c>
      <c r="G188" s="153" t="s">
        <v>125</v>
      </c>
      <c r="H188" s="656" t="s">
        <v>672</v>
      </c>
      <c r="I188" s="127" t="str">
        <f>VLOOKUP(H188,[5]Presupuesto!$B$11:$C$565,2,0)</f>
        <v>MANTENIMIENTO Y REPARACION DE OTROS EQUIPOS</v>
      </c>
      <c r="J188" s="650" t="s">
        <v>1355</v>
      </c>
      <c r="K188" s="650" t="s">
        <v>391</v>
      </c>
    </row>
    <row r="189" spans="3:11" s="648" customFormat="1" x14ac:dyDescent="0.25">
      <c r="C189" s="138" t="s">
        <v>2962</v>
      </c>
      <c r="D189" s="521">
        <v>10</v>
      </c>
      <c r="E189" s="880">
        <v>28</v>
      </c>
      <c r="F189" s="855">
        <f t="shared" si="10"/>
        <v>280</v>
      </c>
      <c r="G189" s="153" t="s">
        <v>125</v>
      </c>
      <c r="H189" s="656" t="s">
        <v>672</v>
      </c>
      <c r="I189" s="127" t="str">
        <f>VLOOKUP(H189,[5]Presupuesto!$B$11:$C$565,2,0)</f>
        <v>MANTENIMIENTO Y REPARACION DE OTROS EQUIPOS</v>
      </c>
      <c r="J189" s="650" t="s">
        <v>1355</v>
      </c>
      <c r="K189" s="650" t="s">
        <v>391</v>
      </c>
    </row>
    <row r="190" spans="3:11" s="648" customFormat="1" x14ac:dyDescent="0.25">
      <c r="C190" s="138" t="s">
        <v>2963</v>
      </c>
      <c r="D190" s="521">
        <v>1</v>
      </c>
      <c r="E190" s="880">
        <v>5100</v>
      </c>
      <c r="F190" s="855">
        <f t="shared" si="10"/>
        <v>5100</v>
      </c>
      <c r="G190" s="153" t="s">
        <v>125</v>
      </c>
      <c r="H190" s="656" t="s">
        <v>672</v>
      </c>
      <c r="I190" s="127" t="str">
        <f>VLOOKUP(H190,[5]Presupuesto!$B$11:$C$565,2,0)</f>
        <v>MANTENIMIENTO Y REPARACION DE OTROS EQUIPOS</v>
      </c>
      <c r="J190" s="650" t="s">
        <v>1355</v>
      </c>
      <c r="K190" s="650" t="s">
        <v>391</v>
      </c>
    </row>
    <row r="191" spans="3:11" s="648" customFormat="1" x14ac:dyDescent="0.25">
      <c r="C191" s="138" t="s">
        <v>2964</v>
      </c>
      <c r="D191" s="521">
        <v>1</v>
      </c>
      <c r="E191" s="880"/>
      <c r="F191" s="855"/>
      <c r="G191" s="153" t="s">
        <v>125</v>
      </c>
      <c r="H191" s="656" t="s">
        <v>672</v>
      </c>
      <c r="I191" s="127" t="str">
        <f>VLOOKUP(H191,[5]Presupuesto!$B$11:$C$565,2,0)</f>
        <v>MANTENIMIENTO Y REPARACION DE OTROS EQUIPOS</v>
      </c>
      <c r="J191" s="650" t="s">
        <v>1355</v>
      </c>
      <c r="K191" s="650" t="s">
        <v>391</v>
      </c>
    </row>
    <row r="192" spans="3:11" s="501" customFormat="1" x14ac:dyDescent="0.25">
      <c r="C192" s="138" t="s">
        <v>2965</v>
      </c>
      <c r="D192" s="521">
        <v>10</v>
      </c>
      <c r="E192" s="880">
        <v>72</v>
      </c>
      <c r="F192" s="855">
        <f t="shared" ref="F192" si="11">D192*E192</f>
        <v>720</v>
      </c>
      <c r="G192" s="153" t="s">
        <v>125</v>
      </c>
      <c r="H192" s="656" t="s">
        <v>672</v>
      </c>
      <c r="I192" s="127" t="str">
        <f>VLOOKUP(H192,[5]Presupuesto!$B$11:$C$565,2,0)</f>
        <v>MANTENIMIENTO Y REPARACION DE OTROS EQUIPOS</v>
      </c>
      <c r="J192" s="650" t="s">
        <v>1355</v>
      </c>
      <c r="K192" s="650" t="s">
        <v>391</v>
      </c>
    </row>
    <row r="193" spans="3:11" s="501" customFormat="1" x14ac:dyDescent="0.25">
      <c r="F193" s="503"/>
      <c r="G193" s="502"/>
      <c r="H193" s="503"/>
      <c r="I193" s="503"/>
    </row>
    <row r="194" spans="3:11" s="501" customFormat="1" x14ac:dyDescent="0.25">
      <c r="F194" s="503"/>
      <c r="G194" s="502"/>
      <c r="H194" s="503"/>
      <c r="I194" s="503"/>
    </row>
    <row r="195" spans="3:11" s="501" customFormat="1" ht="15.75" thickBot="1" x14ac:dyDescent="0.3">
      <c r="F195" s="503"/>
      <c r="G195" s="502"/>
      <c r="H195" s="503"/>
      <c r="I195" s="503"/>
    </row>
    <row r="196" spans="3:11" s="648" customFormat="1" ht="15.75" thickBot="1" x14ac:dyDescent="0.3">
      <c r="C196" s="657" t="s">
        <v>53</v>
      </c>
      <c r="D196" s="663">
        <f>SUM(F203:F213)</f>
        <v>5717.2</v>
      </c>
      <c r="F196" s="644"/>
      <c r="G196" s="647"/>
      <c r="H196" s="644"/>
      <c r="I196" s="644"/>
    </row>
    <row r="197" spans="3:11" s="648" customFormat="1" x14ac:dyDescent="0.25">
      <c r="C197" s="644"/>
      <c r="D197" s="31"/>
      <c r="E197" s="649"/>
      <c r="F197" s="649"/>
      <c r="G197" s="649"/>
      <c r="H197" s="645"/>
      <c r="I197" s="645"/>
      <c r="J197" s="645"/>
      <c r="K197" s="651"/>
    </row>
    <row r="198" spans="3:11" s="648" customFormat="1" ht="15.75" x14ac:dyDescent="0.25">
      <c r="C198" s="271" t="s">
        <v>388</v>
      </c>
      <c r="D198" s="493">
        <f>'11. Gestion Administrativa'!F17</f>
        <v>11.03</v>
      </c>
      <c r="E198" s="649"/>
      <c r="F198" s="649"/>
      <c r="G198" s="649"/>
      <c r="H198" s="645"/>
      <c r="I198" s="645"/>
      <c r="J198" s="645"/>
      <c r="K198" s="651"/>
    </row>
    <row r="199" spans="3:11" s="648" customFormat="1" ht="18.75" x14ac:dyDescent="0.25">
      <c r="C199" s="661" t="str">
        <f>IFERROR(VLOOKUP(D198,'1. Desarrollo e Innov. Curricu.'!$F:$G,2,FALSE),IFERROR(VLOOKUP(D198,'2. Investigación Científica'!$F:$G,2,FALSE),IFERROR(VLOOKUP(D198,'3. Vinculación Univ. Sociedad'!$F:$G,2,FALSE),IFERROR(VLOOKUP(D198,'4. Docencia y Profesorado Univ.'!$F:$G,2,FALSE),IFERROR(VLOOKUP(D198,'5. Estudiantes y Graduados'!$F:$G,2,FALSE),IFERROR(VLOOKUP(D198,'11. Gestion Administrativa'!$F:$G,2,FALSE),IFERROR(VLOOKUP(D198,'13. Gestión Académica'!$F:$G,2,FALSE),IFERROR(VLOOKUP(D198,'9. Asegura. de la Calid. y M'!$F:$G,2,FALSE),IFERROR(VLOOKUP(D198,'6. Gestión del Conocimiento'!$F:$G,2,FALSE),IFERROR(VLOOKUP(D198,'15. Gobernabilidad y Proceso...'!$F:$G,2,FALSE),IFERROR(VLOOKUP(D198,'12. Gestión del Talento Humano'!$F:$G,2,FALSE),IFERROR(VLOOKUP(D198,'14. Internacional... de la E.S.'!$F:$G,2,FALSE),IFERROR(VLOOKUP(D198,'10. Posgrado'!$F:$G,2,FALSE),IFERROR(VLOOKUP(D198,'17. Gestión TIC'!$F:$G,2,FALSE),IFERROR(VLOOKUP(D198,'16. Desa. del Sistema Educ.Sup.'!$F:$G,2,FALSE),IFERROR(VLOOKUP(D198,'8. Cultura de Inno. Insti...'!$F:$G,2,FALSE),VLOOKUP(D198,'7. Lo Esencial de la Reforma U.'!$F:$G,2,0)))))))))))))))))</f>
        <v xml:space="preserve">Realizar el mantenimiento instalaciones eléctricas Edificio I-1 </v>
      </c>
      <c r="D199" s="31"/>
      <c r="E199" s="649"/>
      <c r="F199" s="649"/>
      <c r="G199" s="649"/>
      <c r="H199" s="645"/>
      <c r="I199" s="645"/>
      <c r="J199" s="645"/>
      <c r="K199" s="651"/>
    </row>
    <row r="200" spans="3:11" s="648" customFormat="1" ht="15.75" x14ac:dyDescent="0.25">
      <c r="C200" s="613" t="s">
        <v>1987</v>
      </c>
      <c r="E200" s="649"/>
      <c r="F200" s="649"/>
      <c r="G200" s="649"/>
      <c r="H200" s="645"/>
      <c r="I200" s="645"/>
      <c r="J200" s="645"/>
      <c r="K200" s="651"/>
    </row>
    <row r="201" spans="3:11" s="648" customFormat="1" ht="15.75" thickBot="1" x14ac:dyDescent="0.3">
      <c r="F201" s="649"/>
      <c r="G201" s="645"/>
      <c r="H201" s="645"/>
      <c r="I201" s="645"/>
    </row>
    <row r="202" spans="3:11" s="648" customFormat="1" ht="15.75" thickBot="1" x14ac:dyDescent="0.3">
      <c r="C202" s="653" t="s">
        <v>44</v>
      </c>
      <c r="D202" s="512" t="s">
        <v>55</v>
      </c>
      <c r="E202" s="654" t="s">
        <v>57</v>
      </c>
      <c r="F202" s="131" t="s">
        <v>27</v>
      </c>
      <c r="G202" s="129" t="s">
        <v>127</v>
      </c>
      <c r="H202" s="654" t="s">
        <v>46</v>
      </c>
      <c r="I202" s="129" t="s">
        <v>128</v>
      </c>
      <c r="J202" s="129" t="s">
        <v>406</v>
      </c>
      <c r="K202" s="129" t="s">
        <v>407</v>
      </c>
    </row>
    <row r="203" spans="3:11" s="648" customFormat="1" x14ac:dyDescent="0.25">
      <c r="C203" s="516" t="s">
        <v>2003</v>
      </c>
      <c r="D203" s="521">
        <v>3</v>
      </c>
      <c r="E203" s="897">
        <v>91.7</v>
      </c>
      <c r="F203" s="855">
        <f t="shared" ref="F203:F213" si="12">D203*E203</f>
        <v>275.10000000000002</v>
      </c>
      <c r="G203" s="153" t="s">
        <v>125</v>
      </c>
      <c r="H203" s="656" t="s">
        <v>672</v>
      </c>
      <c r="I203" s="127" t="str">
        <f>VLOOKUP(H203,[5]Presupuesto!$B$11:$C$565,2,0)</f>
        <v>MANTENIMIENTO Y REPARACION DE OTROS EQUIPOS</v>
      </c>
      <c r="J203" s="650" t="s">
        <v>1355</v>
      </c>
      <c r="K203" s="650" t="s">
        <v>394</v>
      </c>
    </row>
    <row r="204" spans="3:11" s="648" customFormat="1" x14ac:dyDescent="0.25">
      <c r="C204" s="516" t="s">
        <v>2957</v>
      </c>
      <c r="D204" s="521">
        <v>2</v>
      </c>
      <c r="E204" s="854">
        <v>135.80000000000001</v>
      </c>
      <c r="F204" s="855">
        <f t="shared" si="12"/>
        <v>271.60000000000002</v>
      </c>
      <c r="G204" s="153" t="s">
        <v>125</v>
      </c>
      <c r="H204" s="656" t="s">
        <v>672</v>
      </c>
      <c r="I204" s="127" t="str">
        <f>VLOOKUP(H204,[5]Presupuesto!$B$11:$C$565,2,0)</f>
        <v>MANTENIMIENTO Y REPARACION DE OTROS EQUIPOS</v>
      </c>
      <c r="J204" s="650" t="s">
        <v>1355</v>
      </c>
      <c r="K204" s="650" t="s">
        <v>394</v>
      </c>
    </row>
    <row r="205" spans="3:11" s="648" customFormat="1" x14ac:dyDescent="0.25">
      <c r="C205" s="516" t="s">
        <v>2004</v>
      </c>
      <c r="D205" s="521">
        <v>3</v>
      </c>
      <c r="E205" s="854">
        <v>71</v>
      </c>
      <c r="F205" s="855">
        <f t="shared" si="12"/>
        <v>213</v>
      </c>
      <c r="G205" s="153" t="s">
        <v>125</v>
      </c>
      <c r="H205" s="656" t="s">
        <v>672</v>
      </c>
      <c r="I205" s="127" t="str">
        <f>VLOOKUP(H205,[5]Presupuesto!$B$11:$C$565,2,0)</f>
        <v>MANTENIMIENTO Y REPARACION DE OTROS EQUIPOS</v>
      </c>
      <c r="J205" s="650" t="s">
        <v>1355</v>
      </c>
      <c r="K205" s="650" t="s">
        <v>394</v>
      </c>
    </row>
    <row r="206" spans="3:11" s="648" customFormat="1" x14ac:dyDescent="0.25">
      <c r="C206" s="516" t="s">
        <v>2958</v>
      </c>
      <c r="D206" s="521">
        <v>30</v>
      </c>
      <c r="E206" s="854">
        <v>42</v>
      </c>
      <c r="F206" s="855">
        <f t="shared" si="12"/>
        <v>1260</v>
      </c>
      <c r="G206" s="153" t="s">
        <v>125</v>
      </c>
      <c r="H206" s="656" t="s">
        <v>672</v>
      </c>
      <c r="I206" s="127" t="str">
        <f>VLOOKUP(H206,[5]Presupuesto!$B$11:$C$565,2,0)</f>
        <v>MANTENIMIENTO Y REPARACION DE OTROS EQUIPOS</v>
      </c>
      <c r="J206" s="650" t="s">
        <v>1355</v>
      </c>
      <c r="K206" s="650" t="s">
        <v>394</v>
      </c>
    </row>
    <row r="207" spans="3:11" s="648" customFormat="1" x14ac:dyDescent="0.25">
      <c r="C207" s="516" t="s">
        <v>2959</v>
      </c>
      <c r="D207" s="521">
        <v>10</v>
      </c>
      <c r="E207" s="854">
        <v>345</v>
      </c>
      <c r="F207" s="855">
        <f t="shared" si="12"/>
        <v>3450</v>
      </c>
      <c r="G207" s="153" t="s">
        <v>125</v>
      </c>
      <c r="H207" s="656" t="s">
        <v>672</v>
      </c>
      <c r="I207" s="127" t="str">
        <f>VLOOKUP(H207,[5]Presupuesto!$B$11:$C$565,2,0)</f>
        <v>MANTENIMIENTO Y REPARACION DE OTROS EQUIPOS</v>
      </c>
      <c r="J207" s="650" t="s">
        <v>1355</v>
      </c>
      <c r="K207" s="650" t="s">
        <v>394</v>
      </c>
    </row>
    <row r="208" spans="3:11" s="648" customFormat="1" x14ac:dyDescent="0.25">
      <c r="C208" s="516" t="s">
        <v>2007</v>
      </c>
      <c r="D208" s="521">
        <v>1</v>
      </c>
      <c r="E208" s="854">
        <v>12.5</v>
      </c>
      <c r="F208" s="855">
        <f t="shared" si="12"/>
        <v>12.5</v>
      </c>
      <c r="G208" s="153" t="s">
        <v>125</v>
      </c>
      <c r="H208" s="656" t="s">
        <v>672</v>
      </c>
      <c r="I208" s="127" t="str">
        <f>VLOOKUP(H208,[5]Presupuesto!$B$11:$C$565,2,0)</f>
        <v>MANTENIMIENTO Y REPARACION DE OTROS EQUIPOS</v>
      </c>
      <c r="J208" s="650" t="s">
        <v>1355</v>
      </c>
      <c r="K208" s="650" t="s">
        <v>394</v>
      </c>
    </row>
    <row r="209" spans="3:11" s="648" customFormat="1" x14ac:dyDescent="0.25">
      <c r="C209" s="516" t="s">
        <v>2008</v>
      </c>
      <c r="D209" s="521">
        <v>1</v>
      </c>
      <c r="E209" s="854">
        <v>12.5</v>
      </c>
      <c r="F209" s="855">
        <f t="shared" si="12"/>
        <v>12.5</v>
      </c>
      <c r="G209" s="153" t="s">
        <v>125</v>
      </c>
      <c r="H209" s="656" t="s">
        <v>672</v>
      </c>
      <c r="I209" s="127" t="str">
        <f>VLOOKUP(H209,[5]Presupuesto!$B$11:$C$565,2,0)</f>
        <v>MANTENIMIENTO Y REPARACION DE OTROS EQUIPOS</v>
      </c>
      <c r="J209" s="650" t="s">
        <v>1355</v>
      </c>
      <c r="K209" s="650" t="s">
        <v>394</v>
      </c>
    </row>
    <row r="210" spans="3:11" s="648" customFormat="1" x14ac:dyDescent="0.25">
      <c r="C210" s="516" t="s">
        <v>2009</v>
      </c>
      <c r="D210" s="521">
        <v>1</v>
      </c>
      <c r="E210" s="854">
        <v>12.5</v>
      </c>
      <c r="F210" s="855">
        <f t="shared" si="12"/>
        <v>12.5</v>
      </c>
      <c r="G210" s="153" t="s">
        <v>125</v>
      </c>
      <c r="H210" s="656" t="s">
        <v>672</v>
      </c>
      <c r="I210" s="127" t="str">
        <f>VLOOKUP(H210,[5]Presupuesto!$B$11:$C$565,2,0)</f>
        <v>MANTENIMIENTO Y REPARACION DE OTROS EQUIPOS</v>
      </c>
      <c r="J210" s="650" t="s">
        <v>1355</v>
      </c>
      <c r="K210" s="650" t="s">
        <v>394</v>
      </c>
    </row>
    <row r="211" spans="3:11" s="648" customFormat="1" x14ac:dyDescent="0.25">
      <c r="C211" s="138" t="s">
        <v>2011</v>
      </c>
      <c r="D211" s="144">
        <v>2</v>
      </c>
      <c r="E211" s="880">
        <v>5</v>
      </c>
      <c r="F211" s="905">
        <f t="shared" si="12"/>
        <v>10</v>
      </c>
      <c r="G211" s="153" t="s">
        <v>125</v>
      </c>
      <c r="H211" s="656" t="s">
        <v>672</v>
      </c>
      <c r="I211" s="127" t="str">
        <f>VLOOKUP(H211,[5]Presupuesto!$B$11:$C$565,2,0)</f>
        <v>MANTENIMIENTO Y REPARACION DE OTROS EQUIPOS</v>
      </c>
      <c r="J211" s="650" t="s">
        <v>1355</v>
      </c>
      <c r="K211" s="650" t="s">
        <v>394</v>
      </c>
    </row>
    <row r="212" spans="3:11" s="648" customFormat="1" x14ac:dyDescent="0.25">
      <c r="C212" s="138" t="s">
        <v>2966</v>
      </c>
      <c r="D212" s="144">
        <v>2</v>
      </c>
      <c r="E212" s="880">
        <v>28</v>
      </c>
      <c r="F212" s="905">
        <f t="shared" si="12"/>
        <v>56</v>
      </c>
      <c r="G212" s="153" t="s">
        <v>125</v>
      </c>
      <c r="H212" s="656" t="s">
        <v>672</v>
      </c>
      <c r="I212" s="127" t="str">
        <f>VLOOKUP(H212,[5]Presupuesto!$B$11:$C$565,2,0)</f>
        <v>MANTENIMIENTO Y REPARACION DE OTROS EQUIPOS</v>
      </c>
      <c r="J212" s="650" t="s">
        <v>1355</v>
      </c>
      <c r="K212" s="650" t="s">
        <v>394</v>
      </c>
    </row>
    <row r="213" spans="3:11" s="648" customFormat="1" x14ac:dyDescent="0.25">
      <c r="C213" s="138" t="s">
        <v>2965</v>
      </c>
      <c r="D213" s="144">
        <v>2</v>
      </c>
      <c r="E213" s="880">
        <v>72</v>
      </c>
      <c r="F213" s="905">
        <f t="shared" si="12"/>
        <v>144</v>
      </c>
      <c r="G213" s="153" t="s">
        <v>125</v>
      </c>
      <c r="H213" s="656" t="s">
        <v>672</v>
      </c>
      <c r="I213" s="127" t="str">
        <f>VLOOKUP(H213,[5]Presupuesto!$B$11:$C$565,2,0)</f>
        <v>MANTENIMIENTO Y REPARACION DE OTROS EQUIPOS</v>
      </c>
      <c r="J213" s="650" t="s">
        <v>1355</v>
      </c>
      <c r="K213" s="650" t="s">
        <v>394</v>
      </c>
    </row>
    <row r="214" spans="3:11" s="648" customFormat="1" x14ac:dyDescent="0.25">
      <c r="F214" s="503"/>
      <c r="G214" s="502"/>
      <c r="H214" s="503"/>
      <c r="I214" s="503"/>
    </row>
    <row r="215" spans="3:11" s="648" customFormat="1" x14ac:dyDescent="0.25">
      <c r="F215" s="503"/>
      <c r="G215" s="502"/>
      <c r="H215" s="503"/>
      <c r="I215" s="503"/>
    </row>
    <row r="216" spans="3:11" s="648" customFormat="1" ht="15.75" thickBot="1" x14ac:dyDescent="0.3">
      <c r="F216" s="503"/>
      <c r="G216" s="502"/>
      <c r="H216" s="503"/>
      <c r="I216" s="503"/>
    </row>
    <row r="217" spans="3:11" s="648" customFormat="1" ht="15.75" thickBot="1" x14ac:dyDescent="0.3">
      <c r="C217" s="657" t="s">
        <v>53</v>
      </c>
      <c r="D217" s="663">
        <f>SUM(F224:F226)</f>
        <v>21610</v>
      </c>
      <c r="F217" s="644"/>
      <c r="G217" s="647"/>
      <c r="H217" s="644"/>
      <c r="I217" s="644"/>
    </row>
    <row r="218" spans="3:11" x14ac:dyDescent="0.25">
      <c r="C218" s="644"/>
      <c r="D218" s="31"/>
      <c r="E218" s="649"/>
      <c r="F218" s="649"/>
      <c r="G218" s="649"/>
      <c r="H218" s="645"/>
      <c r="I218" s="645"/>
      <c r="J218" s="645"/>
      <c r="K218" s="651"/>
    </row>
    <row r="219" spans="3:11" s="501" customFormat="1" ht="15.75" x14ac:dyDescent="0.25">
      <c r="C219" s="271" t="s">
        <v>388</v>
      </c>
      <c r="D219" s="493">
        <f>'11. Gestion Administrativa'!F17</f>
        <v>11.03</v>
      </c>
      <c r="E219" s="649"/>
      <c r="F219" s="649"/>
      <c r="G219" s="649"/>
      <c r="H219" s="645"/>
      <c r="I219" s="645"/>
      <c r="J219" s="645"/>
      <c r="K219" s="651"/>
    </row>
    <row r="220" spans="3:11" s="648" customFormat="1" ht="18.75" x14ac:dyDescent="0.25">
      <c r="C220" s="661" t="str">
        <f>IFERROR(VLOOKUP(D219,'1. Desarrollo e Innov. Curricu.'!$F:$G,2,FALSE),IFERROR(VLOOKUP(D219,'2. Investigación Científica'!$F:$G,2,FALSE),IFERROR(VLOOKUP(D219,'3. Vinculación Univ. Sociedad'!$F:$G,2,FALSE),IFERROR(VLOOKUP(D219,'4. Docencia y Profesorado Univ.'!$F:$G,2,FALSE),IFERROR(VLOOKUP(D219,'5. Estudiantes y Graduados'!$F:$G,2,FALSE),IFERROR(VLOOKUP(D219,'11. Gestion Administrativa'!$F:$G,2,FALSE),IFERROR(VLOOKUP(D219,'13. Gestión Académica'!$F:$G,2,FALSE),IFERROR(VLOOKUP(D219,'9. Asegura. de la Calid. y M'!$F:$G,2,FALSE),IFERROR(VLOOKUP(D219,'6. Gestión del Conocimiento'!$F:$G,2,FALSE),IFERROR(VLOOKUP(D219,'15. Gobernabilidad y Proceso...'!$F:$G,2,FALSE),IFERROR(VLOOKUP(D219,'12. Gestión del Talento Humano'!$F:$G,2,FALSE),IFERROR(VLOOKUP(D219,'14. Internacional... de la E.S.'!$F:$G,2,FALSE),IFERROR(VLOOKUP(D219,'10. Posgrado'!$F:$G,2,FALSE),IFERROR(VLOOKUP(D219,'17. Gestión TIC'!$F:$G,2,FALSE),IFERROR(VLOOKUP(D219,'16. Desa. del Sistema Educ.Sup.'!$F:$G,2,FALSE),IFERROR(VLOOKUP(D219,'8. Cultura de Inno. Insti...'!$F:$G,2,FALSE),VLOOKUP(D219,'7. Lo Esencial de la Reforma U.'!$F:$G,2,0)))))))))))))))))</f>
        <v xml:space="preserve">Realizar el mantenimiento instalaciones eléctricas Edificio I-1 </v>
      </c>
      <c r="D220" s="31"/>
      <c r="E220" s="649"/>
      <c r="F220" s="649"/>
      <c r="G220" s="649"/>
      <c r="H220" s="645"/>
      <c r="I220" s="645"/>
      <c r="J220" s="645"/>
      <c r="K220" s="651"/>
    </row>
    <row r="221" spans="3:11" s="648" customFormat="1" ht="15.75" x14ac:dyDescent="0.25">
      <c r="C221" s="613" t="s">
        <v>2002</v>
      </c>
      <c r="E221" s="649"/>
      <c r="F221" s="649"/>
      <c r="G221" s="649"/>
      <c r="H221" s="645"/>
      <c r="I221" s="645"/>
      <c r="J221" s="645"/>
      <c r="K221" s="651"/>
    </row>
    <row r="222" spans="3:11" s="648" customFormat="1" ht="15.75" thickBot="1" x14ac:dyDescent="0.3">
      <c r="F222" s="649"/>
      <c r="G222" s="645"/>
      <c r="H222" s="645"/>
      <c r="I222" s="645"/>
    </row>
    <row r="223" spans="3:11" s="648" customFormat="1" ht="15.75" thickBot="1" x14ac:dyDescent="0.3">
      <c r="C223" s="653" t="s">
        <v>44</v>
      </c>
      <c r="D223" s="512" t="s">
        <v>55</v>
      </c>
      <c r="E223" s="654" t="s">
        <v>57</v>
      </c>
      <c r="F223" s="131" t="s">
        <v>27</v>
      </c>
      <c r="G223" s="129" t="s">
        <v>127</v>
      </c>
      <c r="H223" s="654" t="s">
        <v>46</v>
      </c>
      <c r="I223" s="129" t="s">
        <v>128</v>
      </c>
      <c r="J223" s="129" t="s">
        <v>406</v>
      </c>
      <c r="K223" s="129" t="s">
        <v>407</v>
      </c>
    </row>
    <row r="224" spans="3:11" s="648" customFormat="1" x14ac:dyDescent="0.25">
      <c r="C224" s="138" t="s">
        <v>2958</v>
      </c>
      <c r="D224" s="144">
        <v>30</v>
      </c>
      <c r="E224" s="880">
        <v>42</v>
      </c>
      <c r="F224" s="905">
        <f>D224*E224</f>
        <v>1260</v>
      </c>
      <c r="G224" s="153" t="s">
        <v>125</v>
      </c>
      <c r="H224" s="656" t="s">
        <v>672</v>
      </c>
      <c r="I224" s="127" t="str">
        <f>VLOOKUP(H224,[5]Presupuesto!$B$11:$C$565,2,0)</f>
        <v>MANTENIMIENTO Y REPARACION DE OTROS EQUIPOS</v>
      </c>
      <c r="J224" s="650" t="s">
        <v>1355</v>
      </c>
      <c r="K224" s="650" t="s">
        <v>398</v>
      </c>
    </row>
    <row r="225" spans="3:11" s="648" customFormat="1" x14ac:dyDescent="0.25">
      <c r="C225" s="138" t="s">
        <v>2959</v>
      </c>
      <c r="D225" s="144">
        <v>30</v>
      </c>
      <c r="E225" s="880">
        <v>345</v>
      </c>
      <c r="F225" s="905">
        <f>D225*E225</f>
        <v>10350</v>
      </c>
      <c r="G225" s="153" t="s">
        <v>125</v>
      </c>
      <c r="H225" s="656" t="s">
        <v>672</v>
      </c>
      <c r="I225" s="127" t="str">
        <f>VLOOKUP(H225,[5]Presupuesto!$B$11:$C$565,2,0)</f>
        <v>MANTENIMIENTO Y REPARACION DE OTROS EQUIPOS</v>
      </c>
      <c r="J225" s="650" t="s">
        <v>1355</v>
      </c>
      <c r="K225" s="650" t="s">
        <v>398</v>
      </c>
    </row>
    <row r="226" spans="3:11" s="648" customFormat="1" x14ac:dyDescent="0.25">
      <c r="C226" s="138" t="s">
        <v>2967</v>
      </c>
      <c r="D226" s="144">
        <v>1</v>
      </c>
      <c r="E226" s="880">
        <v>10000</v>
      </c>
      <c r="F226" s="905">
        <f>D226*E226</f>
        <v>10000</v>
      </c>
      <c r="G226" s="153" t="s">
        <v>125</v>
      </c>
      <c r="H226" s="656" t="s">
        <v>672</v>
      </c>
      <c r="I226" s="127" t="str">
        <f>VLOOKUP(H226,[5]Presupuesto!$B$11:$C$565,2,0)</f>
        <v>MANTENIMIENTO Y REPARACION DE OTROS EQUIPOS</v>
      </c>
      <c r="J226" s="650" t="s">
        <v>1355</v>
      </c>
      <c r="K226" s="650" t="s">
        <v>398</v>
      </c>
    </row>
    <row r="228" spans="3:11" s="648" customFormat="1" x14ac:dyDescent="0.25">
      <c r="G228" s="646"/>
    </row>
    <row r="229" spans="3:11" s="648" customFormat="1" ht="15.75" thickBot="1" x14ac:dyDescent="0.3">
      <c r="G229" s="646"/>
    </row>
    <row r="230" spans="3:11" s="648" customFormat="1" ht="15.75" thickBot="1" x14ac:dyDescent="0.3">
      <c r="C230" s="657" t="s">
        <v>53</v>
      </c>
      <c r="D230" s="663">
        <f>SUM(F237:F245)</f>
        <v>158840</v>
      </c>
      <c r="F230" s="644"/>
      <c r="G230" s="647"/>
      <c r="H230" s="644"/>
      <c r="I230" s="644"/>
    </row>
    <row r="231" spans="3:11" s="648" customFormat="1" x14ac:dyDescent="0.25">
      <c r="C231" s="644"/>
      <c r="D231" s="31"/>
      <c r="E231" s="649"/>
      <c r="F231" s="649"/>
      <c r="G231" s="649"/>
      <c r="H231" s="645"/>
      <c r="I231" s="645"/>
      <c r="J231" s="645"/>
      <c r="K231" s="651"/>
    </row>
    <row r="232" spans="3:11" s="648" customFormat="1" ht="15.75" x14ac:dyDescent="0.25">
      <c r="C232" s="271" t="s">
        <v>388</v>
      </c>
      <c r="D232" s="493">
        <f>'11. Gestion Administrativa'!F18</f>
        <v>11.04</v>
      </c>
      <c r="E232" s="649"/>
      <c r="F232" s="649"/>
      <c r="G232" s="649"/>
      <c r="H232" s="645"/>
      <c r="I232" s="645"/>
      <c r="J232" s="645"/>
      <c r="K232" s="651"/>
    </row>
    <row r="233" spans="3:11" s="648" customFormat="1" ht="18.75" x14ac:dyDescent="0.25">
      <c r="C233" s="661" t="str">
        <f>IFERROR(VLOOKUP(D232,'1. Desarrollo e Innov. Curricu.'!$F:$G,2,FALSE),IFERROR(VLOOKUP(D232,'2. Investigación Científica'!$F:$G,2,FALSE),IFERROR(VLOOKUP(D232,'3. Vinculación Univ. Sociedad'!$F:$G,2,FALSE),IFERROR(VLOOKUP(D232,'4. Docencia y Profesorado Univ.'!$F:$G,2,FALSE),IFERROR(VLOOKUP(D232,'5. Estudiantes y Graduados'!$F:$G,2,FALSE),IFERROR(VLOOKUP(D232,'11. Gestion Administrativa'!$F:$G,2,FALSE),IFERROR(VLOOKUP(D232,'13. Gestión Académica'!$F:$G,2,FALSE),IFERROR(VLOOKUP(D232,'9. Asegura. de la Calid. y M'!$F:$G,2,FALSE),IFERROR(VLOOKUP(D232,'6. Gestión del Conocimiento'!$F:$G,2,FALSE),IFERROR(VLOOKUP(D232,'15. Gobernabilidad y Proceso...'!$F:$G,2,FALSE),IFERROR(VLOOKUP(D232,'12. Gestión del Talento Humano'!$F:$G,2,FALSE),IFERROR(VLOOKUP(D232,'14. Internacional... de la E.S.'!$F:$G,2,FALSE),IFERROR(VLOOKUP(D232,'10. Posgrado'!$F:$G,2,FALSE),IFERROR(VLOOKUP(D232,'17. Gestión TIC'!$F:$G,2,FALSE),IFERROR(VLOOKUP(D232,'16. Desa. del Sistema Educ.Sup.'!$F:$G,2,FALSE),IFERROR(VLOOKUP(D232,'8. Cultura de Inno. Insti...'!$F:$G,2,FALSE),VLOOKUP(D232,'7. Lo Esencial de la Reforma U.'!$F:$G,2,0)))))))))))))))))</f>
        <v xml:space="preserve">Realizar el mantenimiento de maquinaria (Máquina de reproducción de material de papelería y  maquinaria de osmosis inversa). </v>
      </c>
      <c r="D233" s="31"/>
      <c r="E233" s="649"/>
      <c r="F233" s="649"/>
      <c r="G233" s="649"/>
      <c r="H233" s="645"/>
      <c r="I233" s="645"/>
      <c r="J233" s="645"/>
      <c r="K233" s="651"/>
    </row>
    <row r="234" spans="3:11" s="648" customFormat="1" ht="15.75" x14ac:dyDescent="0.25">
      <c r="C234" s="613" t="s">
        <v>1986</v>
      </c>
      <c r="E234" s="649"/>
      <c r="F234" s="649"/>
      <c r="G234" s="649"/>
      <c r="H234" s="645"/>
      <c r="I234" s="645"/>
      <c r="J234" s="645"/>
      <c r="K234" s="651"/>
    </row>
    <row r="235" spans="3:11" s="648" customFormat="1" ht="15.75" thickBot="1" x14ac:dyDescent="0.3">
      <c r="F235" s="649"/>
      <c r="G235" s="645"/>
      <c r="H235" s="645"/>
      <c r="I235" s="645"/>
    </row>
    <row r="236" spans="3:11" s="648" customFormat="1" ht="15.75" thickBot="1" x14ac:dyDescent="0.3">
      <c r="C236" s="653" t="s">
        <v>44</v>
      </c>
      <c r="D236" s="512" t="s">
        <v>55</v>
      </c>
      <c r="E236" s="654" t="s">
        <v>57</v>
      </c>
      <c r="F236" s="131" t="s">
        <v>27</v>
      </c>
      <c r="G236" s="129" t="s">
        <v>127</v>
      </c>
      <c r="H236" s="654" t="s">
        <v>46</v>
      </c>
      <c r="I236" s="129" t="s">
        <v>128</v>
      </c>
      <c r="J236" s="129" t="s">
        <v>406</v>
      </c>
      <c r="K236" s="129" t="s">
        <v>407</v>
      </c>
    </row>
    <row r="237" spans="3:11" s="648" customFormat="1" x14ac:dyDescent="0.25">
      <c r="C237" s="138" t="s">
        <v>2181</v>
      </c>
      <c r="D237" s="144">
        <v>1</v>
      </c>
      <c r="E237" s="880">
        <v>8000</v>
      </c>
      <c r="F237" s="855">
        <f t="shared" ref="F237:F245" si="13">D237*E237</f>
        <v>8000</v>
      </c>
      <c r="G237" s="153" t="s">
        <v>125</v>
      </c>
      <c r="H237" s="656" t="s">
        <v>672</v>
      </c>
      <c r="I237" s="127" t="str">
        <f>VLOOKUP(H237,[5]Presupuesto!$B$11:$C$565,2,0)</f>
        <v>MANTENIMIENTO Y REPARACION DE OTROS EQUIPOS</v>
      </c>
      <c r="J237" s="650" t="s">
        <v>1355</v>
      </c>
      <c r="K237" s="650" t="s">
        <v>391</v>
      </c>
    </row>
    <row r="238" spans="3:11" s="648" customFormat="1" x14ac:dyDescent="0.25">
      <c r="C238" s="138" t="s">
        <v>2968</v>
      </c>
      <c r="D238" s="144">
        <v>15</v>
      </c>
      <c r="E238" s="880">
        <v>250</v>
      </c>
      <c r="F238" s="855">
        <f t="shared" si="13"/>
        <v>3750</v>
      </c>
      <c r="G238" s="153" t="s">
        <v>125</v>
      </c>
      <c r="H238" s="656" t="s">
        <v>672</v>
      </c>
      <c r="I238" s="127" t="str">
        <f>VLOOKUP(H238,[5]Presupuesto!$B$11:$C$565,2,0)</f>
        <v>MANTENIMIENTO Y REPARACION DE OTROS EQUIPOS</v>
      </c>
      <c r="J238" s="650" t="s">
        <v>1355</v>
      </c>
      <c r="K238" s="650" t="s">
        <v>391</v>
      </c>
    </row>
    <row r="239" spans="3:11" s="648" customFormat="1" x14ac:dyDescent="0.25">
      <c r="C239" s="138" t="s">
        <v>2012</v>
      </c>
      <c r="D239" s="144">
        <v>5</v>
      </c>
      <c r="E239" s="880">
        <v>780</v>
      </c>
      <c r="F239" s="855">
        <f t="shared" si="13"/>
        <v>3900</v>
      </c>
      <c r="G239" s="153" t="s">
        <v>125</v>
      </c>
      <c r="H239" s="656" t="s">
        <v>672</v>
      </c>
      <c r="I239" s="127" t="str">
        <f>VLOOKUP(H239,[5]Presupuesto!$B$11:$C$565,2,0)</f>
        <v>MANTENIMIENTO Y REPARACION DE OTROS EQUIPOS</v>
      </c>
      <c r="J239" s="650" t="s">
        <v>1355</v>
      </c>
      <c r="K239" s="650" t="s">
        <v>391</v>
      </c>
    </row>
    <row r="240" spans="3:11" s="648" customFormat="1" x14ac:dyDescent="0.25">
      <c r="C240" s="138" t="s">
        <v>2013</v>
      </c>
      <c r="D240" s="144">
        <v>3</v>
      </c>
      <c r="E240" s="880">
        <v>14300</v>
      </c>
      <c r="F240" s="855">
        <f t="shared" si="13"/>
        <v>42900</v>
      </c>
      <c r="G240" s="153" t="s">
        <v>1676</v>
      </c>
      <c r="H240" s="656" t="s">
        <v>672</v>
      </c>
      <c r="I240" s="127" t="str">
        <f>VLOOKUP(H240,[5]Presupuesto!$B$11:$C$565,2,0)</f>
        <v>MANTENIMIENTO Y REPARACION DE OTROS EQUIPOS</v>
      </c>
      <c r="J240" s="650" t="s">
        <v>1355</v>
      </c>
      <c r="K240" s="650" t="s">
        <v>391</v>
      </c>
    </row>
    <row r="241" spans="3:11" s="648" customFormat="1" x14ac:dyDescent="0.25">
      <c r="C241" s="138" t="s">
        <v>2969</v>
      </c>
      <c r="D241" s="144">
        <v>1</v>
      </c>
      <c r="E241" s="880">
        <v>6000</v>
      </c>
      <c r="F241" s="855">
        <f t="shared" si="13"/>
        <v>6000</v>
      </c>
      <c r="G241" s="153" t="s">
        <v>125</v>
      </c>
      <c r="H241" s="656" t="s">
        <v>672</v>
      </c>
      <c r="I241" s="127" t="str">
        <f>VLOOKUP(H241,[5]Presupuesto!$B$11:$C$565,2,0)</f>
        <v>MANTENIMIENTO Y REPARACION DE OTROS EQUIPOS</v>
      </c>
      <c r="J241" s="650" t="s">
        <v>1355</v>
      </c>
      <c r="K241" s="650" t="s">
        <v>391</v>
      </c>
    </row>
    <row r="242" spans="3:11" s="648" customFormat="1" x14ac:dyDescent="0.25">
      <c r="C242" s="138" t="s">
        <v>2015</v>
      </c>
      <c r="D242" s="144">
        <v>1</v>
      </c>
      <c r="E242" s="880">
        <v>10000</v>
      </c>
      <c r="F242" s="855">
        <f t="shared" si="13"/>
        <v>10000</v>
      </c>
      <c r="G242" s="153" t="s">
        <v>125</v>
      </c>
      <c r="H242" s="656" t="s">
        <v>672</v>
      </c>
      <c r="I242" s="127" t="str">
        <f>VLOOKUP(H242,[5]Presupuesto!$B$11:$C$565,2,0)</f>
        <v>MANTENIMIENTO Y REPARACION DE OTROS EQUIPOS</v>
      </c>
      <c r="J242" s="650" t="s">
        <v>1355</v>
      </c>
      <c r="K242" s="650" t="s">
        <v>391</v>
      </c>
    </row>
    <row r="243" spans="3:11" s="648" customFormat="1" x14ac:dyDescent="0.25">
      <c r="C243" s="138" t="s">
        <v>2970</v>
      </c>
      <c r="D243" s="144">
        <v>4</v>
      </c>
      <c r="E243" s="880">
        <v>3072.5</v>
      </c>
      <c r="F243" s="855">
        <f t="shared" si="13"/>
        <v>12290</v>
      </c>
      <c r="G243" s="153" t="s">
        <v>125</v>
      </c>
      <c r="H243" s="656" t="s">
        <v>672</v>
      </c>
      <c r="I243" s="127" t="str">
        <f>VLOOKUP(H243,[5]Presupuesto!$B$11:$C$565,2,0)</f>
        <v>MANTENIMIENTO Y REPARACION DE OTROS EQUIPOS</v>
      </c>
      <c r="J243" s="650" t="s">
        <v>1355</v>
      </c>
      <c r="K243" s="650" t="s">
        <v>391</v>
      </c>
    </row>
    <row r="244" spans="3:11" s="648" customFormat="1" x14ac:dyDescent="0.25">
      <c r="C244" s="138" t="s">
        <v>2971</v>
      </c>
      <c r="D244" s="144">
        <v>1</v>
      </c>
      <c r="E244" s="880">
        <v>12000</v>
      </c>
      <c r="F244" s="855">
        <f t="shared" si="13"/>
        <v>12000</v>
      </c>
      <c r="G244" s="153" t="s">
        <v>125</v>
      </c>
      <c r="H244" s="656" t="s">
        <v>672</v>
      </c>
      <c r="I244" s="127" t="str">
        <f>VLOOKUP(H244,[5]Presupuesto!$B$11:$C$565,2,0)</f>
        <v>MANTENIMIENTO Y REPARACION DE OTROS EQUIPOS</v>
      </c>
      <c r="J244" s="650" t="s">
        <v>1355</v>
      </c>
      <c r="K244" s="650" t="s">
        <v>391</v>
      </c>
    </row>
    <row r="245" spans="3:11" s="648" customFormat="1" x14ac:dyDescent="0.25">
      <c r="C245" s="138" t="s">
        <v>2972</v>
      </c>
      <c r="D245" s="144">
        <v>1</v>
      </c>
      <c r="E245" s="880">
        <v>60000</v>
      </c>
      <c r="F245" s="855">
        <f t="shared" si="13"/>
        <v>60000</v>
      </c>
      <c r="G245" s="153" t="s">
        <v>125</v>
      </c>
      <c r="H245" s="656" t="s">
        <v>672</v>
      </c>
      <c r="I245" s="127" t="str">
        <f>VLOOKUP(H245,[5]Presupuesto!$B$11:$C$565,2,0)</f>
        <v>MANTENIMIENTO Y REPARACION DE OTROS EQUIPOS</v>
      </c>
      <c r="J245" s="650" t="s">
        <v>1355</v>
      </c>
      <c r="K245" s="650" t="s">
        <v>391</v>
      </c>
    </row>
    <row r="246" spans="3:11" s="648" customFormat="1" x14ac:dyDescent="0.25">
      <c r="G246" s="646"/>
    </row>
    <row r="247" spans="3:11" s="648" customFormat="1" x14ac:dyDescent="0.25">
      <c r="G247" s="646"/>
    </row>
    <row r="248" spans="3:11" s="648" customFormat="1" ht="15.75" thickBot="1" x14ac:dyDescent="0.3">
      <c r="G248" s="646"/>
    </row>
    <row r="249" spans="3:11" s="648" customFormat="1" ht="15.75" thickBot="1" x14ac:dyDescent="0.3">
      <c r="C249" s="657" t="s">
        <v>53</v>
      </c>
      <c r="D249" s="663">
        <f>SUM(F256:F260)</f>
        <v>120290</v>
      </c>
      <c r="F249" s="644"/>
      <c r="G249" s="647"/>
      <c r="H249" s="644"/>
      <c r="I249" s="644"/>
    </row>
    <row r="250" spans="3:11" s="648" customFormat="1" x14ac:dyDescent="0.25">
      <c r="C250" s="644"/>
      <c r="D250" s="31"/>
      <c r="E250" s="649"/>
      <c r="F250" s="649"/>
      <c r="G250" s="649"/>
      <c r="H250" s="645"/>
      <c r="I250" s="645"/>
      <c r="J250" s="645"/>
      <c r="K250" s="651"/>
    </row>
    <row r="251" spans="3:11" s="648" customFormat="1" ht="15.75" x14ac:dyDescent="0.25">
      <c r="C251" s="271" t="s">
        <v>388</v>
      </c>
      <c r="D251" s="493">
        <f>'11. Gestion Administrativa'!F18</f>
        <v>11.04</v>
      </c>
      <c r="E251" s="649"/>
      <c r="F251" s="649"/>
      <c r="G251" s="649"/>
      <c r="H251" s="645"/>
      <c r="I251" s="645"/>
      <c r="J251" s="645"/>
      <c r="K251" s="651"/>
    </row>
    <row r="252" spans="3:11" s="648" customFormat="1" ht="18.75" x14ac:dyDescent="0.25">
      <c r="C252" s="661" t="str">
        <f>IFERROR(VLOOKUP(D251,'1. Desarrollo e Innov. Curricu.'!$F:$G,2,FALSE),IFERROR(VLOOKUP(D251,'2. Investigación Científica'!$F:$G,2,FALSE),IFERROR(VLOOKUP(D251,'3. Vinculación Univ. Sociedad'!$F:$G,2,FALSE),IFERROR(VLOOKUP(D251,'4. Docencia y Profesorado Univ.'!$F:$G,2,FALSE),IFERROR(VLOOKUP(D251,'5. Estudiantes y Graduados'!$F:$G,2,FALSE),IFERROR(VLOOKUP(D251,'11. Gestion Administrativa'!$F:$G,2,FALSE),IFERROR(VLOOKUP(D251,'13. Gestión Académica'!$F:$G,2,FALSE),IFERROR(VLOOKUP(D251,'9. Asegura. de la Calid. y M'!$F:$G,2,FALSE),IFERROR(VLOOKUP(D251,'6. Gestión del Conocimiento'!$F:$G,2,FALSE),IFERROR(VLOOKUP(D251,'15. Gobernabilidad y Proceso...'!$F:$G,2,FALSE),IFERROR(VLOOKUP(D251,'12. Gestión del Talento Humano'!$F:$G,2,FALSE),IFERROR(VLOOKUP(D251,'14. Internacional... de la E.S.'!$F:$G,2,FALSE),IFERROR(VLOOKUP(D251,'10. Posgrado'!$F:$G,2,FALSE),IFERROR(VLOOKUP(D251,'17. Gestión TIC'!$F:$G,2,FALSE),IFERROR(VLOOKUP(D251,'16. Desa. del Sistema Educ.Sup.'!$F:$G,2,FALSE),IFERROR(VLOOKUP(D251,'8. Cultura de Inno. Insti...'!$F:$G,2,FALSE),VLOOKUP(D251,'7. Lo Esencial de la Reforma U.'!$F:$G,2,0)))))))))))))))))</f>
        <v xml:space="preserve">Realizar el mantenimiento de maquinaria (Máquina de reproducción de material de papelería y  maquinaria de osmosis inversa). </v>
      </c>
      <c r="D252" s="31"/>
      <c r="E252" s="649"/>
      <c r="F252" s="649"/>
      <c r="G252" s="649"/>
      <c r="H252" s="645"/>
      <c r="I252" s="645"/>
      <c r="J252" s="645"/>
      <c r="K252" s="651"/>
    </row>
    <row r="253" spans="3:11" s="648" customFormat="1" ht="15.75" x14ac:dyDescent="0.25">
      <c r="C253" s="613" t="s">
        <v>1987</v>
      </c>
      <c r="E253" s="649"/>
      <c r="F253" s="649"/>
      <c r="G253" s="649"/>
      <c r="H253" s="645"/>
      <c r="I253" s="645"/>
      <c r="J253" s="645"/>
      <c r="K253" s="651"/>
    </row>
    <row r="254" spans="3:11" s="648" customFormat="1" ht="15.75" thickBot="1" x14ac:dyDescent="0.3">
      <c r="F254" s="649"/>
      <c r="G254" s="645"/>
      <c r="H254" s="645"/>
      <c r="I254" s="645"/>
    </row>
    <row r="255" spans="3:11" s="648" customFormat="1" ht="15.75" thickBot="1" x14ac:dyDescent="0.3">
      <c r="C255" s="653" t="s">
        <v>44</v>
      </c>
      <c r="D255" s="512" t="s">
        <v>55</v>
      </c>
      <c r="E255" s="654" t="s">
        <v>57</v>
      </c>
      <c r="F255" s="131" t="s">
        <v>27</v>
      </c>
      <c r="G255" s="129" t="s">
        <v>127</v>
      </c>
      <c r="H255" s="654" t="s">
        <v>46</v>
      </c>
      <c r="I255" s="129" t="s">
        <v>128</v>
      </c>
      <c r="J255" s="129" t="s">
        <v>406</v>
      </c>
      <c r="K255" s="129" t="s">
        <v>407</v>
      </c>
    </row>
    <row r="256" spans="3:11" s="648" customFormat="1" x14ac:dyDescent="0.25">
      <c r="C256" s="138" t="s">
        <v>2969</v>
      </c>
      <c r="D256" s="144">
        <v>1</v>
      </c>
      <c r="E256" s="880">
        <v>6000</v>
      </c>
      <c r="F256" s="855">
        <f>D256*E256</f>
        <v>6000</v>
      </c>
      <c r="G256" s="153" t="s">
        <v>125</v>
      </c>
      <c r="H256" s="656" t="s">
        <v>672</v>
      </c>
      <c r="I256" s="127" t="str">
        <f>VLOOKUP(H256,[5]Presupuesto!$B$11:$C$565,2,0)</f>
        <v>MANTENIMIENTO Y REPARACION DE OTROS EQUIPOS</v>
      </c>
      <c r="J256" s="650" t="s">
        <v>1355</v>
      </c>
      <c r="K256" s="650" t="s">
        <v>394</v>
      </c>
    </row>
    <row r="257" spans="3:11" s="648" customFormat="1" x14ac:dyDescent="0.25">
      <c r="C257" s="138" t="s">
        <v>2015</v>
      </c>
      <c r="D257" s="144">
        <v>1</v>
      </c>
      <c r="E257" s="880">
        <v>10000</v>
      </c>
      <c r="F257" s="855">
        <f>D257*E257</f>
        <v>10000</v>
      </c>
      <c r="G257" s="153" t="s">
        <v>125</v>
      </c>
      <c r="H257" s="656" t="s">
        <v>672</v>
      </c>
      <c r="I257" s="127" t="str">
        <f>VLOOKUP(H257,[5]Presupuesto!$B$11:$C$565,2,0)</f>
        <v>MANTENIMIENTO Y REPARACION DE OTROS EQUIPOS</v>
      </c>
      <c r="J257" s="650" t="s">
        <v>1355</v>
      </c>
      <c r="K257" s="650" t="s">
        <v>394</v>
      </c>
    </row>
    <row r="258" spans="3:11" s="648" customFormat="1" x14ac:dyDescent="0.25">
      <c r="C258" s="138" t="s">
        <v>2973</v>
      </c>
      <c r="D258" s="144">
        <v>1</v>
      </c>
      <c r="E258" s="880">
        <v>80000</v>
      </c>
      <c r="F258" s="855">
        <f>D258*E258</f>
        <v>80000</v>
      </c>
      <c r="G258" s="153" t="s">
        <v>125</v>
      </c>
      <c r="H258" s="656" t="s">
        <v>672</v>
      </c>
      <c r="I258" s="127" t="str">
        <f>VLOOKUP(H258,[5]Presupuesto!$B$11:$C$565,2,0)</f>
        <v>MANTENIMIENTO Y REPARACION DE OTROS EQUIPOS</v>
      </c>
      <c r="J258" s="650" t="s">
        <v>1355</v>
      </c>
      <c r="K258" s="650" t="s">
        <v>394</v>
      </c>
    </row>
    <row r="259" spans="3:11" s="648" customFormat="1" x14ac:dyDescent="0.25">
      <c r="C259" s="138" t="s">
        <v>2971</v>
      </c>
      <c r="D259" s="144">
        <v>1</v>
      </c>
      <c r="E259" s="880">
        <v>12000</v>
      </c>
      <c r="F259" s="855">
        <f t="shared" ref="F259" si="14">D259*E259</f>
        <v>12000</v>
      </c>
      <c r="G259" s="153" t="s">
        <v>125</v>
      </c>
      <c r="H259" s="656" t="s">
        <v>672</v>
      </c>
      <c r="I259" s="127" t="str">
        <f>VLOOKUP(H259,[5]Presupuesto!$B$11:$C$565,2,0)</f>
        <v>MANTENIMIENTO Y REPARACION DE OTROS EQUIPOS</v>
      </c>
      <c r="J259" s="650" t="s">
        <v>1355</v>
      </c>
      <c r="K259" s="650" t="s">
        <v>394</v>
      </c>
    </row>
    <row r="260" spans="3:11" s="648" customFormat="1" x14ac:dyDescent="0.25">
      <c r="C260" s="138" t="s">
        <v>2970</v>
      </c>
      <c r="D260" s="144">
        <v>4</v>
      </c>
      <c r="E260" s="880">
        <v>3072.5</v>
      </c>
      <c r="F260" s="855">
        <f>D260*E260</f>
        <v>12290</v>
      </c>
      <c r="G260" s="153" t="s">
        <v>125</v>
      </c>
      <c r="H260" s="656" t="s">
        <v>672</v>
      </c>
      <c r="I260" s="127" t="str">
        <f>VLOOKUP(H260,[5]Presupuesto!$B$11:$C$565,2,0)</f>
        <v>MANTENIMIENTO Y REPARACION DE OTROS EQUIPOS</v>
      </c>
      <c r="J260" s="650" t="s">
        <v>1355</v>
      </c>
      <c r="K260" s="650" t="s">
        <v>394</v>
      </c>
    </row>
    <row r="261" spans="3:11" s="648" customFormat="1" x14ac:dyDescent="0.25">
      <c r="G261" s="646"/>
    </row>
    <row r="262" spans="3:11" s="648" customFormat="1" x14ac:dyDescent="0.25">
      <c r="G262" s="646"/>
    </row>
    <row r="263" spans="3:11" s="648" customFormat="1" ht="15.75" thickBot="1" x14ac:dyDescent="0.3">
      <c r="G263" s="646"/>
    </row>
    <row r="264" spans="3:11" s="648" customFormat="1" ht="15.75" thickBot="1" x14ac:dyDescent="0.3">
      <c r="C264" s="657" t="s">
        <v>53</v>
      </c>
      <c r="D264" s="663">
        <f>SUM(F271:F275)</f>
        <v>37895</v>
      </c>
      <c r="F264" s="644"/>
      <c r="G264" s="647"/>
      <c r="H264" s="644"/>
      <c r="I264" s="644"/>
    </row>
    <row r="265" spans="3:11" s="648" customFormat="1" x14ac:dyDescent="0.25">
      <c r="C265" s="644"/>
      <c r="D265" s="31"/>
      <c r="E265" s="649"/>
      <c r="F265" s="649"/>
      <c r="G265" s="649"/>
      <c r="H265" s="645"/>
      <c r="I265" s="645"/>
      <c r="J265" s="645"/>
      <c r="K265" s="651"/>
    </row>
    <row r="266" spans="3:11" s="648" customFormat="1" ht="15.75" x14ac:dyDescent="0.25">
      <c r="C266" s="271" t="s">
        <v>388</v>
      </c>
      <c r="D266" s="493">
        <f>'11. Gestion Administrativa'!F18</f>
        <v>11.04</v>
      </c>
      <c r="E266" s="649"/>
      <c r="F266" s="649"/>
      <c r="G266" s="649"/>
      <c r="H266" s="645"/>
      <c r="I266" s="645"/>
      <c r="J266" s="645"/>
      <c r="K266" s="651"/>
    </row>
    <row r="267" spans="3:11" s="648" customFormat="1" ht="18.75" x14ac:dyDescent="0.25">
      <c r="C267" s="661" t="str">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Posgrado'!$F:$G,2,FALSE),IFERROR(VLOOKUP(D266,'17. Gestión TIC'!$F:$G,2,FALSE),IFERROR(VLOOKUP(D266,'16. Desa. del Sistema Educ.Sup.'!$F:$G,2,FALSE),IFERROR(VLOOKUP(D266,'8. Cultura de Inno. Insti...'!$F:$G,2,FALSE),VLOOKUP(D266,'7. Lo Esencial de la Reforma U.'!$F:$G,2,0)))))))))))))))))</f>
        <v xml:space="preserve">Realizar el mantenimiento de maquinaria (Máquina de reproducción de material de papelería y  maquinaria de osmosis inversa). </v>
      </c>
      <c r="D267" s="31"/>
      <c r="E267" s="649"/>
      <c r="F267" s="649"/>
      <c r="G267" s="649"/>
      <c r="H267" s="645"/>
      <c r="I267" s="645"/>
      <c r="J267" s="645"/>
      <c r="K267" s="651"/>
    </row>
    <row r="268" spans="3:11" s="648" customFormat="1" ht="15.75" x14ac:dyDescent="0.25">
      <c r="C268" s="613" t="s">
        <v>2001</v>
      </c>
      <c r="E268" s="649"/>
      <c r="F268" s="649"/>
      <c r="G268" s="649"/>
      <c r="H268" s="645"/>
      <c r="I268" s="645"/>
      <c r="J268" s="645"/>
      <c r="K268" s="651"/>
    </row>
    <row r="269" spans="3:11" s="648" customFormat="1" ht="15.75" thickBot="1" x14ac:dyDescent="0.3">
      <c r="F269" s="649"/>
      <c r="G269" s="645"/>
      <c r="H269" s="645"/>
      <c r="I269" s="645"/>
    </row>
    <row r="270" spans="3:11" s="648" customFormat="1" ht="15.75" thickBot="1" x14ac:dyDescent="0.3">
      <c r="C270" s="653" t="s">
        <v>44</v>
      </c>
      <c r="D270" s="512" t="s">
        <v>55</v>
      </c>
      <c r="E270" s="654" t="s">
        <v>57</v>
      </c>
      <c r="F270" s="131" t="s">
        <v>27</v>
      </c>
      <c r="G270" s="129" t="s">
        <v>127</v>
      </c>
      <c r="H270" s="654" t="s">
        <v>46</v>
      </c>
      <c r="I270" s="129" t="s">
        <v>128</v>
      </c>
      <c r="J270" s="129" t="s">
        <v>406</v>
      </c>
      <c r="K270" s="129" t="s">
        <v>407</v>
      </c>
    </row>
    <row r="271" spans="3:11" s="648" customFormat="1" x14ac:dyDescent="0.25">
      <c r="C271" s="138" t="s">
        <v>2968</v>
      </c>
      <c r="D271" s="144">
        <v>15</v>
      </c>
      <c r="E271" s="854">
        <v>250</v>
      </c>
      <c r="F271" s="855">
        <f t="shared" ref="F271:F275" si="15">D271*E271</f>
        <v>3750</v>
      </c>
      <c r="G271" s="153" t="s">
        <v>125</v>
      </c>
      <c r="H271" s="656" t="s">
        <v>672</v>
      </c>
      <c r="I271" s="127" t="str">
        <f>VLOOKUP(H271,[5]Presupuesto!$B$11:$C$565,2,0)</f>
        <v>MANTENIMIENTO Y REPARACION DE OTROS EQUIPOS</v>
      </c>
      <c r="J271" s="650" t="s">
        <v>1355</v>
      </c>
      <c r="K271" s="650" t="s">
        <v>397</v>
      </c>
    </row>
    <row r="272" spans="3:11" s="648" customFormat="1" x14ac:dyDescent="0.25">
      <c r="C272" s="138" t="s">
        <v>2969</v>
      </c>
      <c r="D272" s="144">
        <v>1</v>
      </c>
      <c r="E272" s="905">
        <v>6000</v>
      </c>
      <c r="F272" s="855">
        <f t="shared" si="15"/>
        <v>6000</v>
      </c>
      <c r="G272" s="153" t="s">
        <v>125</v>
      </c>
      <c r="H272" s="656" t="s">
        <v>672</v>
      </c>
      <c r="I272" s="127" t="str">
        <f>VLOOKUP(H272,[5]Presupuesto!$B$11:$C$565,2,0)</f>
        <v>MANTENIMIENTO Y REPARACION DE OTROS EQUIPOS</v>
      </c>
      <c r="J272" s="650" t="s">
        <v>1355</v>
      </c>
      <c r="K272" s="650" t="s">
        <v>397</v>
      </c>
    </row>
    <row r="273" spans="3:11" s="648" customFormat="1" x14ac:dyDescent="0.25">
      <c r="C273" s="138" t="s">
        <v>2015</v>
      </c>
      <c r="D273" s="144">
        <v>1</v>
      </c>
      <c r="E273" s="905">
        <v>10000</v>
      </c>
      <c r="F273" s="855">
        <f t="shared" si="15"/>
        <v>10000</v>
      </c>
      <c r="G273" s="153" t="s">
        <v>125</v>
      </c>
      <c r="H273" s="656" t="s">
        <v>672</v>
      </c>
      <c r="I273" s="127" t="str">
        <f>VLOOKUP(H273,[5]Presupuesto!$B$11:$C$565,2,0)</f>
        <v>MANTENIMIENTO Y REPARACION DE OTROS EQUIPOS</v>
      </c>
      <c r="J273" s="650" t="s">
        <v>1355</v>
      </c>
      <c r="K273" s="650" t="s">
        <v>397</v>
      </c>
    </row>
    <row r="274" spans="3:11" s="648" customFormat="1" x14ac:dyDescent="0.25">
      <c r="C274" s="138" t="s">
        <v>2970</v>
      </c>
      <c r="D274" s="144">
        <v>2</v>
      </c>
      <c r="E274" s="905">
        <v>3072.5</v>
      </c>
      <c r="F274" s="855">
        <f t="shared" si="15"/>
        <v>6145</v>
      </c>
      <c r="G274" s="153" t="s">
        <v>1676</v>
      </c>
      <c r="H274" s="656" t="s">
        <v>672</v>
      </c>
      <c r="I274" s="127" t="str">
        <f>VLOOKUP(H274,[5]Presupuesto!$B$11:$C$565,2,0)</f>
        <v>MANTENIMIENTO Y REPARACION DE OTROS EQUIPOS</v>
      </c>
      <c r="J274" s="650" t="s">
        <v>1355</v>
      </c>
      <c r="K274" s="650" t="s">
        <v>397</v>
      </c>
    </row>
    <row r="275" spans="3:11" s="648" customFormat="1" x14ac:dyDescent="0.25">
      <c r="C275" s="138" t="s">
        <v>2971</v>
      </c>
      <c r="D275" s="144">
        <v>1</v>
      </c>
      <c r="E275" s="905">
        <v>12000</v>
      </c>
      <c r="F275" s="855">
        <f t="shared" si="15"/>
        <v>12000</v>
      </c>
      <c r="G275" s="153" t="s">
        <v>125</v>
      </c>
      <c r="H275" s="656" t="s">
        <v>672</v>
      </c>
      <c r="I275" s="127" t="str">
        <f>VLOOKUP(H275,[5]Presupuesto!$B$11:$C$565,2,0)</f>
        <v>MANTENIMIENTO Y REPARACION DE OTROS EQUIPOS</v>
      </c>
      <c r="J275" s="650" t="s">
        <v>1355</v>
      </c>
      <c r="K275" s="650" t="s">
        <v>397</v>
      </c>
    </row>
    <row r="279" spans="3:11" s="648" customFormat="1" ht="15.75" thickBot="1" x14ac:dyDescent="0.3">
      <c r="G279" s="646"/>
    </row>
    <row r="280" spans="3:11" s="648" customFormat="1" ht="15.75" thickBot="1" x14ac:dyDescent="0.3">
      <c r="C280" s="657" t="s">
        <v>53</v>
      </c>
      <c r="D280" s="663">
        <f>SUM(F287:F289)</f>
        <v>28000</v>
      </c>
      <c r="F280" s="644"/>
      <c r="G280" s="647"/>
      <c r="H280" s="644"/>
      <c r="I280" s="644"/>
    </row>
    <row r="281" spans="3:11" s="648" customFormat="1" x14ac:dyDescent="0.25">
      <c r="C281" s="644"/>
      <c r="D281" s="31"/>
      <c r="E281" s="649"/>
      <c r="F281" s="649"/>
      <c r="G281" s="649"/>
      <c r="H281" s="645"/>
      <c r="I281" s="645"/>
      <c r="J281" s="645"/>
      <c r="K281" s="651"/>
    </row>
    <row r="282" spans="3:11" s="648" customFormat="1" ht="15.75" x14ac:dyDescent="0.25">
      <c r="C282" s="271" t="s">
        <v>388</v>
      </c>
      <c r="D282" s="493">
        <f>'11. Gestion Administrativa'!F18</f>
        <v>11.04</v>
      </c>
      <c r="E282" s="649"/>
      <c r="F282" s="649"/>
      <c r="G282" s="649"/>
      <c r="H282" s="645"/>
      <c r="I282" s="645"/>
      <c r="J282" s="645"/>
      <c r="K282" s="651"/>
    </row>
    <row r="283" spans="3:11" s="648" customFormat="1" ht="18.75" x14ac:dyDescent="0.25">
      <c r="C283" s="661" t="str">
        <f>IFERROR(VLOOKUP(D282,'1. Desarrollo e Innov. Curricu.'!$F:$G,2,FALSE),IFERROR(VLOOKUP(D282,'2. Investigación Científica'!$F:$G,2,FALSE),IFERROR(VLOOKUP(D282,'3. Vinculación Univ. Sociedad'!$F:$G,2,FALSE),IFERROR(VLOOKUP(D282,'4. Docencia y Profesorado Univ.'!$F:$G,2,FALSE),IFERROR(VLOOKUP(D282,'5. Estudiantes y Graduados'!$F:$G,2,FALSE),IFERROR(VLOOKUP(D282,'11. Gestion Administrativa'!$F:$G,2,FALSE),IFERROR(VLOOKUP(D282,'13. Gestión Académica'!$F:$G,2,FALSE),IFERROR(VLOOKUP(D282,'9. Asegura. de la Calid. y M'!$F:$G,2,FALSE),IFERROR(VLOOKUP(D282,'6. Gestión del Conocimiento'!$F:$G,2,FALSE),IFERROR(VLOOKUP(D282,'15. Gobernabilidad y Proceso...'!$F:$G,2,FALSE),IFERROR(VLOOKUP(D282,'12. Gestión del Talento Humano'!$F:$G,2,FALSE),IFERROR(VLOOKUP(D282,'14. Internacional... de la E.S.'!$F:$G,2,FALSE),IFERROR(VLOOKUP(D282,'10. Posgrado'!$F:$G,2,FALSE),IFERROR(VLOOKUP(D282,'17. Gestión TIC'!$F:$G,2,FALSE),IFERROR(VLOOKUP(D282,'16. Desa. del Sistema Educ.Sup.'!$F:$G,2,FALSE),IFERROR(VLOOKUP(D282,'8. Cultura de Inno. Insti...'!$F:$G,2,FALSE),VLOOKUP(D282,'7. Lo Esencial de la Reforma U.'!$F:$G,2,0)))))))))))))))))</f>
        <v xml:space="preserve">Realizar el mantenimiento de maquinaria (Máquina de reproducción de material de papelería y  maquinaria de osmosis inversa). </v>
      </c>
      <c r="D283" s="31"/>
      <c r="E283" s="649"/>
      <c r="F283" s="649"/>
      <c r="G283" s="649"/>
      <c r="H283" s="645"/>
      <c r="I283" s="645"/>
      <c r="J283" s="645"/>
      <c r="K283" s="651"/>
    </row>
    <row r="284" spans="3:11" s="648" customFormat="1" ht="15.75" x14ac:dyDescent="0.25">
      <c r="C284" s="613" t="s">
        <v>2002</v>
      </c>
      <c r="E284" s="649"/>
      <c r="F284" s="649"/>
      <c r="G284" s="649"/>
      <c r="H284" s="645"/>
      <c r="I284" s="645"/>
      <c r="J284" s="645"/>
      <c r="K284" s="651"/>
    </row>
    <row r="285" spans="3:11" s="648" customFormat="1" ht="15.75" thickBot="1" x14ac:dyDescent="0.3">
      <c r="F285" s="649"/>
      <c r="G285" s="645"/>
      <c r="H285" s="645"/>
      <c r="I285" s="645"/>
    </row>
    <row r="286" spans="3:11" s="648" customFormat="1" ht="15.75" thickBot="1" x14ac:dyDescent="0.3">
      <c r="C286" s="653" t="s">
        <v>44</v>
      </c>
      <c r="D286" s="512" t="s">
        <v>55</v>
      </c>
      <c r="E286" s="654" t="s">
        <v>57</v>
      </c>
      <c r="F286" s="131" t="s">
        <v>27</v>
      </c>
      <c r="G286" s="129" t="s">
        <v>127</v>
      </c>
      <c r="H286" s="654" t="s">
        <v>46</v>
      </c>
      <c r="I286" s="129" t="s">
        <v>128</v>
      </c>
      <c r="J286" s="129" t="s">
        <v>406</v>
      </c>
      <c r="K286" s="129" t="s">
        <v>407</v>
      </c>
    </row>
    <row r="287" spans="3:11" s="648" customFormat="1" x14ac:dyDescent="0.25">
      <c r="C287" s="138" t="s">
        <v>2014</v>
      </c>
      <c r="D287" s="144">
        <v>1</v>
      </c>
      <c r="E287" s="905">
        <v>6000</v>
      </c>
      <c r="F287" s="855">
        <f t="shared" ref="F287:F288" si="16">D287*E287</f>
        <v>6000</v>
      </c>
      <c r="G287" s="153" t="s">
        <v>125</v>
      </c>
      <c r="H287" s="656" t="s">
        <v>672</v>
      </c>
      <c r="I287" s="127" t="str">
        <f>VLOOKUP(H287,[5]Presupuesto!$B$11:$C$565,2,0)</f>
        <v>MANTENIMIENTO Y REPARACION DE OTROS EQUIPOS</v>
      </c>
      <c r="J287" s="650" t="s">
        <v>1355</v>
      </c>
      <c r="K287" s="650" t="s">
        <v>399</v>
      </c>
    </row>
    <row r="288" spans="3:11" s="648" customFormat="1" x14ac:dyDescent="0.25">
      <c r="C288" s="138" t="s">
        <v>2971</v>
      </c>
      <c r="D288" s="144">
        <v>1</v>
      </c>
      <c r="E288" s="905">
        <v>12000</v>
      </c>
      <c r="F288" s="855">
        <f t="shared" si="16"/>
        <v>12000</v>
      </c>
      <c r="G288" s="153" t="s">
        <v>125</v>
      </c>
      <c r="H288" s="656" t="s">
        <v>672</v>
      </c>
      <c r="I288" s="127" t="str">
        <f>VLOOKUP(H288,[5]Presupuesto!$B$11:$C$565,2,0)</f>
        <v>MANTENIMIENTO Y REPARACION DE OTROS EQUIPOS</v>
      </c>
      <c r="J288" s="650" t="s">
        <v>1355</v>
      </c>
      <c r="K288" s="650" t="s">
        <v>399</v>
      </c>
    </row>
    <row r="289" spans="3:11" s="648" customFormat="1" x14ac:dyDescent="0.25">
      <c r="C289" s="138" t="s">
        <v>2015</v>
      </c>
      <c r="D289" s="144">
        <v>1</v>
      </c>
      <c r="E289" s="905">
        <v>10000</v>
      </c>
      <c r="F289" s="855">
        <f>D289*E289</f>
        <v>10000</v>
      </c>
      <c r="G289" s="153" t="s">
        <v>125</v>
      </c>
      <c r="H289" s="656" t="s">
        <v>672</v>
      </c>
      <c r="I289" s="127" t="str">
        <f>VLOOKUP(H289,[5]Presupuesto!$B$11:$C$565,2,0)</f>
        <v>MANTENIMIENTO Y REPARACION DE OTROS EQUIPOS</v>
      </c>
      <c r="J289" s="650" t="s">
        <v>1355</v>
      </c>
      <c r="K289" s="650" t="s">
        <v>399</v>
      </c>
    </row>
    <row r="291" spans="3:11" s="648" customFormat="1" x14ac:dyDescent="0.25">
      <c r="G291" s="646"/>
    </row>
    <row r="292" spans="3:11" s="648" customFormat="1" x14ac:dyDescent="0.25">
      <c r="G292" s="646"/>
    </row>
    <row r="293" spans="3:11" ht="15.75" thickBot="1" x14ac:dyDescent="0.3"/>
    <row r="294" spans="3:11" s="648" customFormat="1" ht="15.75" thickBot="1" x14ac:dyDescent="0.3">
      <c r="C294" s="657" t="s">
        <v>53</v>
      </c>
      <c r="D294" s="663">
        <f>SUM(F301:F302)</f>
        <v>152000</v>
      </c>
      <c r="F294" s="644"/>
      <c r="G294" s="647"/>
      <c r="H294" s="644"/>
      <c r="I294" s="644"/>
    </row>
    <row r="295" spans="3:11" s="648" customFormat="1" x14ac:dyDescent="0.25">
      <c r="C295" s="644"/>
      <c r="D295" s="31"/>
      <c r="E295" s="649"/>
      <c r="F295" s="649"/>
      <c r="G295" s="649"/>
      <c r="H295" s="645"/>
      <c r="I295" s="645"/>
      <c r="J295" s="645"/>
      <c r="K295" s="651"/>
    </row>
    <row r="296" spans="3:11" s="648" customFormat="1" ht="15.75" x14ac:dyDescent="0.25">
      <c r="C296" s="271" t="s">
        <v>388</v>
      </c>
      <c r="D296" s="493">
        <f>'11. Gestion Administrativa'!F19</f>
        <v>11.05</v>
      </c>
      <c r="E296" s="649"/>
      <c r="F296" s="649"/>
      <c r="G296" s="649"/>
      <c r="H296" s="645"/>
      <c r="I296" s="645"/>
      <c r="J296" s="645"/>
      <c r="K296" s="651"/>
    </row>
    <row r="297" spans="3:11" s="648" customFormat="1" ht="18.75" x14ac:dyDescent="0.25">
      <c r="C297" s="661" t="str">
        <f>IFERROR(VLOOKUP(D296,'1. Desarrollo e Innov. Curricu.'!$F:$G,2,FALSE),IFERROR(VLOOKUP(D296,'2. Investigación Científica'!$F:$G,2,FALSE),IFERROR(VLOOKUP(D296,'3. Vinculación Univ. Sociedad'!$F:$G,2,FALSE),IFERROR(VLOOKUP(D296,'4. Docencia y Profesorado Univ.'!$F:$G,2,FALSE),IFERROR(VLOOKUP(D296,'5. Estudiantes y Graduados'!$F:$G,2,FALSE),IFERROR(VLOOKUP(D296,'11. Gestion Administrativa'!$F:$G,2,FALSE),IFERROR(VLOOKUP(D296,'13. Gestión Académica'!$F:$G,2,FALSE),IFERROR(VLOOKUP(D296,'9. Asegura. de la Calid. y M'!$F:$G,2,FALSE),IFERROR(VLOOKUP(D296,'6. Gestión del Conocimiento'!$F:$G,2,FALSE),IFERROR(VLOOKUP(D296,'15. Gobernabilidad y Proceso...'!$F:$G,2,FALSE),IFERROR(VLOOKUP(D296,'12. Gestión del Talento Humano'!$F:$G,2,FALSE),IFERROR(VLOOKUP(D296,'14. Internacional... de la E.S.'!$F:$G,2,FALSE),IFERROR(VLOOKUP(D296,'10. Posgrado'!$F:$G,2,FALSE),IFERROR(VLOOKUP(D296,'17. Gestión TIC'!$F:$G,2,FALSE),IFERROR(VLOOKUP(D296,'16. Desa. del Sistema Educ.Sup.'!$F:$G,2,FALSE),IFERROR(VLOOKUP(D296,'8. Cultura de Inno. Insti...'!$F:$G,2,FALSE),VLOOKUP(D296,'7. Lo Esencial de la Reforma U.'!$F:$G,2,0)))))))))))))))))</f>
        <v>Realizar el mantenimiento y reparación de equipo educacional  (Armarios, Sillas, etc.)</v>
      </c>
      <c r="D297" s="31"/>
      <c r="E297" s="649"/>
      <c r="F297" s="649"/>
      <c r="G297" s="649"/>
      <c r="H297" s="645"/>
      <c r="I297" s="645"/>
      <c r="J297" s="645"/>
      <c r="K297" s="651"/>
    </row>
    <row r="298" spans="3:11" s="648" customFormat="1" ht="15.75" x14ac:dyDescent="0.25">
      <c r="C298" s="613"/>
      <c r="E298" s="649"/>
      <c r="F298" s="649"/>
      <c r="G298" s="649"/>
      <c r="H298" s="645"/>
      <c r="I298" s="645"/>
      <c r="J298" s="645"/>
      <c r="K298" s="651"/>
    </row>
    <row r="299" spans="3:11" s="648" customFormat="1" ht="15.75" thickBot="1" x14ac:dyDescent="0.3">
      <c r="F299" s="649"/>
      <c r="G299" s="645"/>
      <c r="H299" s="645"/>
      <c r="I299" s="645"/>
    </row>
    <row r="300" spans="3:11" s="648" customFormat="1" ht="15.75" thickBot="1" x14ac:dyDescent="0.3">
      <c r="C300" s="653" t="s">
        <v>44</v>
      </c>
      <c r="D300" s="512" t="s">
        <v>55</v>
      </c>
      <c r="E300" s="654" t="s">
        <v>57</v>
      </c>
      <c r="F300" s="131" t="s">
        <v>27</v>
      </c>
      <c r="G300" s="129" t="s">
        <v>127</v>
      </c>
      <c r="H300" s="654" t="s">
        <v>46</v>
      </c>
      <c r="I300" s="129" t="s">
        <v>128</v>
      </c>
      <c r="J300" s="129" t="s">
        <v>406</v>
      </c>
      <c r="K300" s="129" t="s">
        <v>407</v>
      </c>
    </row>
    <row r="301" spans="3:11" s="648" customFormat="1" x14ac:dyDescent="0.25">
      <c r="C301" s="138" t="s">
        <v>2974</v>
      </c>
      <c r="D301" s="144">
        <v>12</v>
      </c>
      <c r="E301" s="905">
        <v>1000</v>
      </c>
      <c r="F301" s="855">
        <f>D301*E301</f>
        <v>12000</v>
      </c>
      <c r="G301" s="153" t="s">
        <v>125</v>
      </c>
      <c r="H301" s="656" t="s">
        <v>672</v>
      </c>
      <c r="I301" s="127" t="str">
        <f>VLOOKUP(H301,[5]Presupuesto!$B$11:$C$565,2,0)</f>
        <v>MANTENIMIENTO Y REPARACION DE OTROS EQUIPOS</v>
      </c>
      <c r="J301" s="650" t="s">
        <v>1355</v>
      </c>
      <c r="K301" s="650" t="s">
        <v>394</v>
      </c>
    </row>
    <row r="302" spans="3:11" s="648" customFormat="1" x14ac:dyDescent="0.25">
      <c r="C302" s="138" t="s">
        <v>2975</v>
      </c>
      <c r="D302" s="144">
        <v>1</v>
      </c>
      <c r="E302" s="905">
        <v>140000</v>
      </c>
      <c r="F302" s="855">
        <f>D302*E302</f>
        <v>140000</v>
      </c>
      <c r="G302" s="153" t="s">
        <v>1676</v>
      </c>
      <c r="H302" s="656" t="s">
        <v>672</v>
      </c>
      <c r="I302" s="127" t="str">
        <f>VLOOKUP(H302,[5]Presupuesto!$B$11:$C$565,2,0)</f>
        <v>MANTENIMIENTO Y REPARACION DE OTROS EQUIPOS</v>
      </c>
      <c r="J302" s="650" t="s">
        <v>1355</v>
      </c>
      <c r="K302" s="650" t="s">
        <v>394</v>
      </c>
    </row>
    <row r="303" spans="3:11" s="648" customFormat="1" x14ac:dyDescent="0.25">
      <c r="G303" s="646"/>
    </row>
    <row r="305" spans="3:11" s="648" customFormat="1" x14ac:dyDescent="0.25">
      <c r="G305" s="646"/>
    </row>
    <row r="306" spans="3:11" s="648" customFormat="1" ht="15.75" thickBot="1" x14ac:dyDescent="0.3">
      <c r="G306" s="646"/>
    </row>
    <row r="307" spans="3:11" ht="15.75" thickBot="1" x14ac:dyDescent="0.3">
      <c r="C307" s="657" t="s">
        <v>53</v>
      </c>
      <c r="D307" s="663">
        <f>SUM(F314:F314)</f>
        <v>140000</v>
      </c>
      <c r="E307" s="648"/>
      <c r="F307" s="644"/>
      <c r="G307" s="647"/>
      <c r="H307" s="644"/>
      <c r="I307" s="644"/>
      <c r="J307" s="648"/>
      <c r="K307" s="648"/>
    </row>
    <row r="308" spans="3:11" s="648" customFormat="1" x14ac:dyDescent="0.25">
      <c r="C308" s="644"/>
      <c r="D308" s="31"/>
      <c r="E308" s="649"/>
      <c r="F308" s="649"/>
      <c r="G308" s="649"/>
      <c r="H308" s="645"/>
      <c r="I308" s="645"/>
      <c r="J308" s="645"/>
      <c r="K308" s="651"/>
    </row>
    <row r="309" spans="3:11" s="648" customFormat="1" ht="15.75" x14ac:dyDescent="0.25">
      <c r="C309" s="271" t="s">
        <v>388</v>
      </c>
      <c r="D309" s="493">
        <f>'11. Gestion Administrativa'!F20</f>
        <v>11.06</v>
      </c>
      <c r="E309" s="649"/>
      <c r="F309" s="649"/>
      <c r="G309" s="649"/>
      <c r="H309" s="645"/>
      <c r="I309" s="645"/>
      <c r="J309" s="645"/>
      <c r="K309" s="651"/>
    </row>
    <row r="310" spans="3:11" s="648" customFormat="1" ht="18.75" x14ac:dyDescent="0.25">
      <c r="C310" s="661" t="str">
        <f>IFERROR(VLOOKUP(D309,'1. Desarrollo e Innov. Curricu.'!$F:$G,2,FALSE),IFERROR(VLOOKUP(D309,'2. Investigación Científica'!$F:$G,2,FALSE),IFERROR(VLOOKUP(D309,'3. Vinculación Univ. Sociedad'!$F:$G,2,FALSE),IFERROR(VLOOKUP(D309,'4. Docencia y Profesorado Univ.'!$F:$G,2,FALSE),IFERROR(VLOOKUP(D309,'5. Estudiantes y Graduados'!$F:$G,2,FALSE),IFERROR(VLOOKUP(D309,'11. Gestion Administrativa'!$F:$G,2,FALSE),IFERROR(VLOOKUP(D309,'13. Gestión Académica'!$F:$G,2,FALSE),IFERROR(VLOOKUP(D309,'9. Asegura. de la Calid. y M'!$F:$G,2,FALSE),IFERROR(VLOOKUP(D309,'6. Gestión del Conocimiento'!$F:$G,2,FALSE),IFERROR(VLOOKUP(D309,'15. Gobernabilidad y Proceso...'!$F:$G,2,FALSE),IFERROR(VLOOKUP(D309,'12. Gestión del Talento Humano'!$F:$G,2,FALSE),IFERROR(VLOOKUP(D309,'14. Internacional... de la E.S.'!$F:$G,2,FALSE),IFERROR(VLOOKUP(D309,'10. Posgrado'!$F:$G,2,FALSE),IFERROR(VLOOKUP(D309,'17. Gestión TIC'!$F:$G,2,FALSE),IFERROR(VLOOKUP(D309,'16. Desa. del Sistema Educ.Sup.'!$F:$G,2,FALSE),IFERROR(VLOOKUP(D309,'8. Cultura de Inno. Insti...'!$F:$G,2,FALSE),VLOOKUP(D309,'7. Lo Esencial de la Reforma U.'!$F:$G,2,0)))))))))))))))))</f>
        <v>Gestionar la compra e instalación de proyectores en techo para impartir clases al estudiante de la carrera de quimica y farmacia y otras unidades que hagan uso de las instalaciones.</v>
      </c>
      <c r="D310" s="31"/>
      <c r="E310" s="649"/>
      <c r="F310" s="649"/>
      <c r="G310" s="649"/>
      <c r="H310" s="645"/>
      <c r="I310" s="645"/>
      <c r="J310" s="645"/>
      <c r="K310" s="651"/>
    </row>
    <row r="311" spans="3:11" s="648" customFormat="1" ht="15.75" x14ac:dyDescent="0.25">
      <c r="C311" s="613"/>
      <c r="E311" s="649"/>
      <c r="F311" s="649"/>
      <c r="G311" s="649"/>
      <c r="H311" s="645"/>
      <c r="I311" s="645"/>
      <c r="J311" s="645"/>
      <c r="K311" s="651"/>
    </row>
    <row r="312" spans="3:11" s="648" customFormat="1" ht="15.75" thickBot="1" x14ac:dyDescent="0.3">
      <c r="F312" s="649"/>
      <c r="G312" s="645"/>
      <c r="H312" s="645"/>
      <c r="I312" s="645"/>
    </row>
    <row r="313" spans="3:11" s="648" customFormat="1" ht="15.75" thickBot="1" x14ac:dyDescent="0.3">
      <c r="C313" s="653" t="s">
        <v>44</v>
      </c>
      <c r="D313" s="512" t="s">
        <v>55</v>
      </c>
      <c r="E313" s="654" t="s">
        <v>57</v>
      </c>
      <c r="F313" s="131" t="s">
        <v>27</v>
      </c>
      <c r="G313" s="129" t="s">
        <v>127</v>
      </c>
      <c r="H313" s="654" t="s">
        <v>46</v>
      </c>
      <c r="I313" s="129" t="s">
        <v>128</v>
      </c>
      <c r="J313" s="129" t="s">
        <v>406</v>
      </c>
      <c r="K313" s="129" t="s">
        <v>407</v>
      </c>
    </row>
    <row r="314" spans="3:11" s="648" customFormat="1" x14ac:dyDescent="0.25">
      <c r="C314" s="563" t="s">
        <v>2069</v>
      </c>
      <c r="D314" s="521">
        <v>50</v>
      </c>
      <c r="E314" s="854">
        <v>2800</v>
      </c>
      <c r="F314" s="855">
        <f>D314*E314</f>
        <v>140000</v>
      </c>
      <c r="G314" s="153" t="s">
        <v>1676</v>
      </c>
      <c r="H314" s="656" t="s">
        <v>672</v>
      </c>
      <c r="I314" s="127" t="str">
        <f>VLOOKUP(H314,[5]Presupuesto!$B$11:$C$565,2,0)</f>
        <v>MANTENIMIENTO Y REPARACION DE OTROS EQUIPOS</v>
      </c>
      <c r="J314" s="650" t="s">
        <v>1355</v>
      </c>
      <c r="K314" s="650" t="s">
        <v>394</v>
      </c>
    </row>
    <row r="315" spans="3:11" s="648" customFormat="1" x14ac:dyDescent="0.25">
      <c r="G315" s="646"/>
    </row>
    <row r="317" spans="3:11" s="648" customFormat="1" x14ac:dyDescent="0.25">
      <c r="G317" s="646"/>
    </row>
    <row r="318" spans="3:11" s="648" customFormat="1" ht="15.75" thickBot="1" x14ac:dyDescent="0.3">
      <c r="G318" s="646"/>
    </row>
    <row r="319" spans="3:11" s="648" customFormat="1" ht="15.75" thickBot="1" x14ac:dyDescent="0.3">
      <c r="C319" s="657" t="s">
        <v>53</v>
      </c>
      <c r="D319" s="663">
        <f>SUM(F326:F326)</f>
        <v>980000</v>
      </c>
      <c r="F319" s="644"/>
      <c r="G319" s="647"/>
      <c r="H319" s="644"/>
      <c r="I319" s="644"/>
    </row>
    <row r="320" spans="3:11" s="648" customFormat="1" x14ac:dyDescent="0.25">
      <c r="C320" s="644"/>
      <c r="D320" s="31"/>
      <c r="E320" s="649"/>
      <c r="F320" s="649"/>
      <c r="G320" s="649"/>
      <c r="H320" s="645"/>
      <c r="I320" s="645"/>
      <c r="J320" s="645"/>
      <c r="K320" s="651"/>
    </row>
    <row r="321" spans="3:11" s="648" customFormat="1" ht="15.75" x14ac:dyDescent="0.25">
      <c r="C321" s="271" t="s">
        <v>388</v>
      </c>
      <c r="D321" s="493">
        <f>'11. Gestion Administrativa'!F21</f>
        <v>11.07</v>
      </c>
      <c r="E321" s="649"/>
      <c r="F321" s="649"/>
      <c r="G321" s="649"/>
      <c r="H321" s="645"/>
      <c r="I321" s="645"/>
      <c r="J321" s="645"/>
      <c r="K321" s="651"/>
    </row>
    <row r="322" spans="3:11" s="648" customFormat="1" ht="18.75" x14ac:dyDescent="0.25">
      <c r="C322" s="661" t="str">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Gestionar la compra e instalación  de unidades de  aire acondicionado en oficinas administrativas, cubículo de maestros, cuartos de equipo especiales de medición y otras unidades que lo requieran.</v>
      </c>
      <c r="D322" s="31"/>
      <c r="E322" s="649"/>
      <c r="F322" s="649"/>
      <c r="G322" s="649"/>
      <c r="H322" s="645"/>
      <c r="I322" s="645"/>
      <c r="J322" s="645"/>
      <c r="K322" s="651"/>
    </row>
    <row r="323" spans="3:11" s="648" customFormat="1" ht="15.75" x14ac:dyDescent="0.25">
      <c r="C323" s="613"/>
      <c r="E323" s="649"/>
      <c r="F323" s="649"/>
      <c r="G323" s="649"/>
      <c r="H323" s="645"/>
      <c r="I323" s="645"/>
      <c r="J323" s="645"/>
      <c r="K323" s="651"/>
    </row>
    <row r="324" spans="3:11" s="648" customFormat="1" ht="15.75" thickBot="1" x14ac:dyDescent="0.3">
      <c r="F324" s="649"/>
      <c r="G324" s="645"/>
      <c r="H324" s="645"/>
      <c r="I324" s="645"/>
    </row>
    <row r="325" spans="3:11" s="648" customFormat="1" ht="15.75" thickBot="1" x14ac:dyDescent="0.3">
      <c r="C325" s="653" t="s">
        <v>44</v>
      </c>
      <c r="D325" s="512" t="s">
        <v>55</v>
      </c>
      <c r="E325" s="654" t="s">
        <v>57</v>
      </c>
      <c r="F325" s="131" t="s">
        <v>27</v>
      </c>
      <c r="G325" s="129" t="s">
        <v>127</v>
      </c>
      <c r="H325" s="654" t="s">
        <v>46</v>
      </c>
      <c r="I325" s="129" t="s">
        <v>128</v>
      </c>
      <c r="J325" s="129" t="s">
        <v>406</v>
      </c>
      <c r="K325" s="129" t="s">
        <v>407</v>
      </c>
    </row>
    <row r="326" spans="3:11" s="648" customFormat="1" ht="45" x14ac:dyDescent="0.25">
      <c r="C326" s="563" t="s">
        <v>2070</v>
      </c>
      <c r="D326" s="521">
        <v>28</v>
      </c>
      <c r="E326" s="854">
        <v>35000</v>
      </c>
      <c r="F326" s="855">
        <f>D326*E326</f>
        <v>980000</v>
      </c>
      <c r="G326" s="153" t="s">
        <v>1676</v>
      </c>
      <c r="H326" s="656" t="s">
        <v>672</v>
      </c>
      <c r="I326" s="127" t="str">
        <f>VLOOKUP(H326,[5]Presupuesto!$B$11:$C$565,2,0)</f>
        <v>MANTENIMIENTO Y REPARACION DE OTROS EQUIPOS</v>
      </c>
      <c r="J326" s="650" t="s">
        <v>1355</v>
      </c>
      <c r="K326" s="650" t="s">
        <v>395</v>
      </c>
    </row>
    <row r="327" spans="3:11" s="648" customFormat="1" x14ac:dyDescent="0.25">
      <c r="G327" s="646"/>
    </row>
    <row r="328" spans="3:11" s="648" customFormat="1" x14ac:dyDescent="0.25">
      <c r="G328" s="646"/>
    </row>
    <row r="329" spans="3:11" s="648" customFormat="1" x14ac:dyDescent="0.25">
      <c r="G329" s="646"/>
    </row>
    <row r="330" spans="3:11" ht="15.75" thickBot="1" x14ac:dyDescent="0.3"/>
    <row r="331" spans="3:11" ht="15.75" thickBot="1" x14ac:dyDescent="0.3">
      <c r="C331" s="657" t="s">
        <v>53</v>
      </c>
      <c r="D331" s="663">
        <f>SUM(F338:F362)</f>
        <v>8383</v>
      </c>
      <c r="E331" s="648"/>
      <c r="F331" s="644"/>
      <c r="G331" s="647"/>
      <c r="H331" s="644"/>
      <c r="I331" s="644"/>
      <c r="J331" s="648"/>
      <c r="K331" s="648"/>
    </row>
    <row r="332" spans="3:11" x14ac:dyDescent="0.25">
      <c r="C332" s="644"/>
      <c r="D332" s="31"/>
      <c r="E332" s="649"/>
      <c r="F332" s="649"/>
      <c r="G332" s="649"/>
      <c r="H332" s="645"/>
      <c r="I332" s="645"/>
      <c r="J332" s="645"/>
      <c r="K332" s="651"/>
    </row>
    <row r="333" spans="3:11" ht="15.75" x14ac:dyDescent="0.25">
      <c r="C333" s="271" t="s">
        <v>388</v>
      </c>
      <c r="D333" s="493">
        <f>'11. Gestion Administrativa'!F22</f>
        <v>11.08</v>
      </c>
      <c r="E333" s="649"/>
      <c r="F333" s="649"/>
      <c r="G333" s="649"/>
      <c r="H333" s="645"/>
      <c r="I333" s="645"/>
      <c r="J333" s="645"/>
      <c r="K333" s="651"/>
    </row>
    <row r="334" spans="3:11" ht="18.75" x14ac:dyDescent="0.25">
      <c r="C334" s="661" t="str">
        <f>IFERROR(VLOOKUP(D333,'1. Desarrollo e Innov. Curricu.'!$F:$G,2,FALSE),IFERROR(VLOOKUP(D333,'2. Investigación Científica'!$F:$G,2,FALSE),IFERROR(VLOOKUP(D333,'3. Vinculación Univ. Sociedad'!$F:$G,2,FALSE),IFERROR(VLOOKUP(D333,'4. Docencia y Profesorado Univ.'!$F:$G,2,FALSE),IFERROR(VLOOKUP(D333,'5. Estudiantes y Graduados'!$F:$G,2,FALSE),IFERROR(VLOOKUP(D333,'11. Gestion Administrativa'!$F:$G,2,FALSE),IFERROR(VLOOKUP(D333,'13. Gestión Académica'!$F:$G,2,FALSE),IFERROR(VLOOKUP(D333,'9. Asegura. de la Calid. y M'!$F:$G,2,FALSE),IFERROR(VLOOKUP(D333,'6. Gestión del Conocimiento'!$F:$G,2,FALSE),IFERROR(VLOOKUP(D333,'15. Gobernabilidad y Proceso...'!$F:$G,2,FALSE),IFERROR(VLOOKUP(D333,'12. Gestión del Talento Humano'!$F:$G,2,FALSE),IFERROR(VLOOKUP(D333,'14. Internacional... de la E.S.'!$F:$G,2,FALSE),IFERROR(VLOOKUP(D333,'10. Posgrado'!$F:$G,2,FALSE),IFERROR(VLOOKUP(D333,'17. Gestión TIC'!$F:$G,2,FALSE),IFERROR(VLOOKUP(D333,'16. Desa. del Sistema Educ.Sup.'!$F:$G,2,FALSE),IFERROR(VLOOKUP(D333,'8. Cultura de Inno. Insti...'!$F:$G,2,FALSE),VLOOKUP(D333,'7. Lo Esencial de la Reforma U.'!$F:$G,2,0)))))))))))))))))</f>
        <v>Realizar el mantenimiento y reparación de Equipo de laboratorio de la Facultad. (PREVENTIVO)</v>
      </c>
      <c r="D334" s="31"/>
      <c r="E334" s="649"/>
      <c r="F334" s="649"/>
      <c r="G334" s="649"/>
      <c r="H334" s="645"/>
      <c r="I334" s="645"/>
      <c r="J334" s="645"/>
      <c r="K334" s="651"/>
    </row>
    <row r="335" spans="3:11" ht="15.75" x14ac:dyDescent="0.25">
      <c r="C335" s="613"/>
      <c r="D335" s="648"/>
      <c r="E335" s="649"/>
      <c r="F335" s="649"/>
      <c r="G335" s="649"/>
      <c r="H335" s="645"/>
      <c r="I335" s="645"/>
      <c r="J335" s="645"/>
      <c r="K335" s="651"/>
    </row>
    <row r="336" spans="3:11" ht="16.5" thickBot="1" x14ac:dyDescent="0.3">
      <c r="C336" s="613" t="s">
        <v>1986</v>
      </c>
      <c r="D336" s="648"/>
      <c r="E336" s="648"/>
      <c r="F336" s="649"/>
      <c r="G336" s="645"/>
      <c r="H336" s="645"/>
      <c r="I336" s="645"/>
      <c r="J336" s="648"/>
      <c r="K336" s="648"/>
    </row>
    <row r="337" spans="3:11" s="648" customFormat="1" ht="15.75" thickBot="1" x14ac:dyDescent="0.3">
      <c r="C337" s="653" t="s">
        <v>44</v>
      </c>
      <c r="D337" s="512" t="s">
        <v>55</v>
      </c>
      <c r="E337" s="654" t="s">
        <v>57</v>
      </c>
      <c r="F337" s="131" t="s">
        <v>27</v>
      </c>
      <c r="G337" s="129" t="s">
        <v>127</v>
      </c>
      <c r="H337" s="654" t="s">
        <v>46</v>
      </c>
      <c r="I337" s="129" t="s">
        <v>128</v>
      </c>
      <c r="J337" s="129" t="s">
        <v>406</v>
      </c>
      <c r="K337" s="129" t="s">
        <v>407</v>
      </c>
    </row>
    <row r="338" spans="3:11" x14ac:dyDescent="0.25">
      <c r="C338" s="563" t="s">
        <v>2211</v>
      </c>
      <c r="D338" s="521">
        <v>1</v>
      </c>
      <c r="E338" s="905">
        <v>1000</v>
      </c>
      <c r="F338" s="855">
        <f t="shared" ref="F338:F362" si="17">D338*E338</f>
        <v>1000</v>
      </c>
      <c r="G338" s="153" t="s">
        <v>125</v>
      </c>
      <c r="H338" s="656" t="s">
        <v>672</v>
      </c>
      <c r="I338" s="127" t="str">
        <f>VLOOKUP(H338,[5]Presupuesto!$B$11:$C$565,2,0)</f>
        <v>MANTENIMIENTO Y REPARACION DE OTROS EQUIPOS</v>
      </c>
      <c r="J338" s="650" t="s">
        <v>1355</v>
      </c>
      <c r="K338" s="650" t="s">
        <v>391</v>
      </c>
    </row>
    <row r="339" spans="3:11" x14ac:dyDescent="0.25">
      <c r="C339" s="563" t="s">
        <v>2212</v>
      </c>
      <c r="D339" s="521">
        <v>1</v>
      </c>
      <c r="E339" s="905">
        <v>1000</v>
      </c>
      <c r="F339" s="855">
        <f t="shared" si="17"/>
        <v>1000</v>
      </c>
      <c r="G339" s="153" t="s">
        <v>125</v>
      </c>
      <c r="H339" s="656" t="s">
        <v>672</v>
      </c>
      <c r="I339" s="127" t="str">
        <f>VLOOKUP(H339,[5]Presupuesto!$B$11:$C$565,2,0)</f>
        <v>MANTENIMIENTO Y REPARACION DE OTROS EQUIPOS</v>
      </c>
      <c r="J339" s="650" t="s">
        <v>1355</v>
      </c>
      <c r="K339" s="650" t="s">
        <v>391</v>
      </c>
    </row>
    <row r="340" spans="3:11" x14ac:dyDescent="0.25">
      <c r="C340" s="563" t="s">
        <v>2213</v>
      </c>
      <c r="D340" s="521">
        <v>1</v>
      </c>
      <c r="E340" s="905">
        <v>218.9</v>
      </c>
      <c r="F340" s="855">
        <f t="shared" si="17"/>
        <v>218.9</v>
      </c>
      <c r="G340" s="153" t="s">
        <v>125</v>
      </c>
      <c r="H340" s="656" t="s">
        <v>672</v>
      </c>
      <c r="I340" s="127" t="str">
        <f>VLOOKUP(H340,[5]Presupuesto!$B$11:$C$565,2,0)</f>
        <v>MANTENIMIENTO Y REPARACION DE OTROS EQUIPOS</v>
      </c>
      <c r="J340" s="650" t="s">
        <v>1355</v>
      </c>
      <c r="K340" s="650" t="s">
        <v>391</v>
      </c>
    </row>
    <row r="341" spans="3:11" s="648" customFormat="1" x14ac:dyDescent="0.25">
      <c r="C341" s="563" t="s">
        <v>2019</v>
      </c>
      <c r="D341" s="521">
        <v>1</v>
      </c>
      <c r="E341" s="905">
        <v>272.8</v>
      </c>
      <c r="F341" s="855">
        <f t="shared" si="17"/>
        <v>272.8</v>
      </c>
      <c r="G341" s="153" t="s">
        <v>125</v>
      </c>
      <c r="H341" s="656" t="s">
        <v>672</v>
      </c>
      <c r="I341" s="127" t="str">
        <f>VLOOKUP(H341,[5]Presupuesto!$B$11:$C$565,2,0)</f>
        <v>MANTENIMIENTO Y REPARACION DE OTROS EQUIPOS</v>
      </c>
      <c r="J341" s="650" t="s">
        <v>1355</v>
      </c>
      <c r="K341" s="650" t="s">
        <v>391</v>
      </c>
    </row>
    <row r="342" spans="3:11" s="648" customFormat="1" x14ac:dyDescent="0.25">
      <c r="C342" s="563" t="s">
        <v>2020</v>
      </c>
      <c r="D342" s="521">
        <v>1</v>
      </c>
      <c r="E342" s="905">
        <v>272.8</v>
      </c>
      <c r="F342" s="855">
        <f t="shared" si="17"/>
        <v>272.8</v>
      </c>
      <c r="G342" s="153" t="s">
        <v>125</v>
      </c>
      <c r="H342" s="656" t="s">
        <v>672</v>
      </c>
      <c r="I342" s="127" t="str">
        <f>VLOOKUP(H342,[5]Presupuesto!$B$11:$C$565,2,0)</f>
        <v>MANTENIMIENTO Y REPARACION DE OTROS EQUIPOS</v>
      </c>
      <c r="J342" s="650" t="s">
        <v>1355</v>
      </c>
      <c r="K342" s="650" t="s">
        <v>391</v>
      </c>
    </row>
    <row r="343" spans="3:11" s="648" customFormat="1" x14ac:dyDescent="0.25">
      <c r="C343" s="563" t="s">
        <v>2021</v>
      </c>
      <c r="D343" s="521">
        <v>1</v>
      </c>
      <c r="E343" s="905">
        <v>280.5</v>
      </c>
      <c r="F343" s="855">
        <f t="shared" si="17"/>
        <v>280.5</v>
      </c>
      <c r="G343" s="153" t="s">
        <v>125</v>
      </c>
      <c r="H343" s="656" t="s">
        <v>672</v>
      </c>
      <c r="I343" s="127" t="str">
        <f>VLOOKUP(H343,[5]Presupuesto!$B$11:$C$565,2,0)</f>
        <v>MANTENIMIENTO Y REPARACION DE OTROS EQUIPOS</v>
      </c>
      <c r="J343" s="650" t="s">
        <v>1355</v>
      </c>
      <c r="K343" s="650" t="s">
        <v>391</v>
      </c>
    </row>
    <row r="344" spans="3:11" s="648" customFormat="1" x14ac:dyDescent="0.25">
      <c r="C344" s="563" t="s">
        <v>2022</v>
      </c>
      <c r="D344" s="521">
        <v>1</v>
      </c>
      <c r="E344" s="905">
        <v>389.40000000000003</v>
      </c>
      <c r="F344" s="855">
        <f t="shared" si="17"/>
        <v>389.40000000000003</v>
      </c>
      <c r="G344" s="153" t="s">
        <v>125</v>
      </c>
      <c r="H344" s="656" t="s">
        <v>672</v>
      </c>
      <c r="I344" s="127" t="str">
        <f>VLOOKUP(H344,[5]Presupuesto!$B$11:$C$565,2,0)</f>
        <v>MANTENIMIENTO Y REPARACION DE OTROS EQUIPOS</v>
      </c>
      <c r="J344" s="650" t="s">
        <v>1355</v>
      </c>
      <c r="K344" s="650" t="s">
        <v>391</v>
      </c>
    </row>
    <row r="345" spans="3:11" s="648" customFormat="1" x14ac:dyDescent="0.25">
      <c r="C345" s="563" t="s">
        <v>2023</v>
      </c>
      <c r="D345" s="521">
        <v>1</v>
      </c>
      <c r="E345" s="905">
        <v>200</v>
      </c>
      <c r="F345" s="855">
        <f t="shared" si="17"/>
        <v>200</v>
      </c>
      <c r="G345" s="153" t="s">
        <v>125</v>
      </c>
      <c r="H345" s="656" t="s">
        <v>672</v>
      </c>
      <c r="I345" s="127" t="str">
        <f>VLOOKUP(H345,[5]Presupuesto!$B$11:$C$565,2,0)</f>
        <v>MANTENIMIENTO Y REPARACION DE OTROS EQUIPOS</v>
      </c>
      <c r="J345" s="650" t="s">
        <v>1355</v>
      </c>
      <c r="K345" s="650" t="s">
        <v>391</v>
      </c>
    </row>
    <row r="346" spans="3:11" s="648" customFormat="1" x14ac:dyDescent="0.25">
      <c r="C346" s="563" t="s">
        <v>2024</v>
      </c>
      <c r="D346" s="521">
        <v>1</v>
      </c>
      <c r="E346" s="905">
        <v>256.3</v>
      </c>
      <c r="F346" s="855">
        <f t="shared" si="17"/>
        <v>256.3</v>
      </c>
      <c r="G346" s="153" t="s">
        <v>125</v>
      </c>
      <c r="H346" s="656" t="s">
        <v>672</v>
      </c>
      <c r="I346" s="127" t="str">
        <f>VLOOKUP(H346,[5]Presupuesto!$B$11:$C$565,2,0)</f>
        <v>MANTENIMIENTO Y REPARACION DE OTROS EQUIPOS</v>
      </c>
      <c r="J346" s="650" t="s">
        <v>1355</v>
      </c>
      <c r="K346" s="650" t="s">
        <v>391</v>
      </c>
    </row>
    <row r="347" spans="3:11" s="648" customFormat="1" x14ac:dyDescent="0.25">
      <c r="C347" s="563" t="s">
        <v>2025</v>
      </c>
      <c r="D347" s="521">
        <v>1</v>
      </c>
      <c r="E347" s="905">
        <v>256.3</v>
      </c>
      <c r="F347" s="855">
        <f t="shared" si="17"/>
        <v>256.3</v>
      </c>
      <c r="G347" s="153" t="s">
        <v>125</v>
      </c>
      <c r="H347" s="656" t="s">
        <v>672</v>
      </c>
      <c r="I347" s="127" t="str">
        <f>VLOOKUP(H347,[5]Presupuesto!$B$11:$C$565,2,0)</f>
        <v>MANTENIMIENTO Y REPARACION DE OTROS EQUIPOS</v>
      </c>
      <c r="J347" s="650" t="s">
        <v>1355</v>
      </c>
      <c r="K347" s="650" t="s">
        <v>391</v>
      </c>
    </row>
    <row r="348" spans="3:11" s="648" customFormat="1" x14ac:dyDescent="0.25">
      <c r="C348" s="563" t="s">
        <v>2026</v>
      </c>
      <c r="D348" s="521">
        <v>1</v>
      </c>
      <c r="E348" s="905">
        <v>256.3</v>
      </c>
      <c r="F348" s="855">
        <f t="shared" si="17"/>
        <v>256.3</v>
      </c>
      <c r="G348" s="153" t="s">
        <v>125</v>
      </c>
      <c r="H348" s="656" t="s">
        <v>672</v>
      </c>
      <c r="I348" s="127" t="str">
        <f>VLOOKUP(H348,[5]Presupuesto!$B$11:$C$565,2,0)</f>
        <v>MANTENIMIENTO Y REPARACION DE OTROS EQUIPOS</v>
      </c>
      <c r="J348" s="650" t="s">
        <v>1355</v>
      </c>
      <c r="K348" s="650" t="s">
        <v>391</v>
      </c>
    </row>
    <row r="349" spans="3:11" s="648" customFormat="1" x14ac:dyDescent="0.25">
      <c r="C349" s="563" t="s">
        <v>2027</v>
      </c>
      <c r="D349" s="521">
        <v>1</v>
      </c>
      <c r="E349" s="905">
        <v>269.5</v>
      </c>
      <c r="F349" s="855">
        <f t="shared" si="17"/>
        <v>269.5</v>
      </c>
      <c r="G349" s="153" t="s">
        <v>125</v>
      </c>
      <c r="H349" s="656" t="s">
        <v>672</v>
      </c>
      <c r="I349" s="127" t="str">
        <f>VLOOKUP(H349,[5]Presupuesto!$B$11:$C$565,2,0)</f>
        <v>MANTENIMIENTO Y REPARACION DE OTROS EQUIPOS</v>
      </c>
      <c r="J349" s="650" t="s">
        <v>1355</v>
      </c>
      <c r="K349" s="650" t="s">
        <v>391</v>
      </c>
    </row>
    <row r="350" spans="3:11" s="648" customFormat="1" x14ac:dyDescent="0.25">
      <c r="C350" s="563" t="s">
        <v>2028</v>
      </c>
      <c r="D350" s="521">
        <v>1</v>
      </c>
      <c r="E350" s="905">
        <v>200</v>
      </c>
      <c r="F350" s="855">
        <f t="shared" si="17"/>
        <v>200</v>
      </c>
      <c r="G350" s="153" t="s">
        <v>125</v>
      </c>
      <c r="H350" s="656" t="s">
        <v>672</v>
      </c>
      <c r="I350" s="127" t="str">
        <f>VLOOKUP(H350,[5]Presupuesto!$B$11:$C$565,2,0)</f>
        <v>MANTENIMIENTO Y REPARACION DE OTROS EQUIPOS</v>
      </c>
      <c r="J350" s="650" t="s">
        <v>1355</v>
      </c>
      <c r="K350" s="650" t="s">
        <v>391</v>
      </c>
    </row>
    <row r="351" spans="3:11" s="648" customFormat="1" x14ac:dyDescent="0.25">
      <c r="C351" s="563" t="s">
        <v>2029</v>
      </c>
      <c r="D351" s="521">
        <v>1</v>
      </c>
      <c r="E351" s="905">
        <v>300</v>
      </c>
      <c r="F351" s="855">
        <f t="shared" si="17"/>
        <v>300</v>
      </c>
      <c r="G351" s="153" t="s">
        <v>125</v>
      </c>
      <c r="H351" s="656" t="s">
        <v>672</v>
      </c>
      <c r="I351" s="127" t="str">
        <f>VLOOKUP(H351,[5]Presupuesto!$B$11:$C$565,2,0)</f>
        <v>MANTENIMIENTO Y REPARACION DE OTROS EQUIPOS</v>
      </c>
      <c r="J351" s="650" t="s">
        <v>1355</v>
      </c>
      <c r="K351" s="650" t="s">
        <v>391</v>
      </c>
    </row>
    <row r="352" spans="3:11" s="648" customFormat="1" x14ac:dyDescent="0.25">
      <c r="C352" s="563" t="s">
        <v>2030</v>
      </c>
      <c r="D352" s="521">
        <v>1</v>
      </c>
      <c r="E352" s="905">
        <v>200</v>
      </c>
      <c r="F352" s="855">
        <f t="shared" si="17"/>
        <v>200</v>
      </c>
      <c r="G352" s="153" t="s">
        <v>125</v>
      </c>
      <c r="H352" s="656" t="s">
        <v>672</v>
      </c>
      <c r="I352" s="127" t="str">
        <f>VLOOKUP(H352,[5]Presupuesto!$B$11:$C$565,2,0)</f>
        <v>MANTENIMIENTO Y REPARACION DE OTROS EQUIPOS</v>
      </c>
      <c r="J352" s="650" t="s">
        <v>1355</v>
      </c>
      <c r="K352" s="650" t="s">
        <v>391</v>
      </c>
    </row>
    <row r="353" spans="3:11" s="648" customFormat="1" x14ac:dyDescent="0.25">
      <c r="C353" s="563" t="s">
        <v>2031</v>
      </c>
      <c r="D353" s="521">
        <v>1</v>
      </c>
      <c r="E353" s="905">
        <v>200</v>
      </c>
      <c r="F353" s="855">
        <f t="shared" si="17"/>
        <v>200</v>
      </c>
      <c r="G353" s="153" t="s">
        <v>125</v>
      </c>
      <c r="H353" s="656" t="s">
        <v>672</v>
      </c>
      <c r="I353" s="127" t="str">
        <f>VLOOKUP(H353,[5]Presupuesto!$B$11:$C$565,2,0)</f>
        <v>MANTENIMIENTO Y REPARACION DE OTROS EQUIPOS</v>
      </c>
      <c r="J353" s="650" t="s">
        <v>1355</v>
      </c>
      <c r="K353" s="650" t="s">
        <v>391</v>
      </c>
    </row>
    <row r="354" spans="3:11" s="648" customFormat="1" x14ac:dyDescent="0.25">
      <c r="C354" s="563" t="s">
        <v>2032</v>
      </c>
      <c r="D354" s="521">
        <v>1</v>
      </c>
      <c r="E354" s="905">
        <v>150</v>
      </c>
      <c r="F354" s="855">
        <f t="shared" si="17"/>
        <v>150</v>
      </c>
      <c r="G354" s="153" t="s">
        <v>125</v>
      </c>
      <c r="H354" s="656" t="s">
        <v>672</v>
      </c>
      <c r="I354" s="127" t="str">
        <f>VLOOKUP(H354,[5]Presupuesto!$B$11:$C$565,2,0)</f>
        <v>MANTENIMIENTO Y REPARACION DE OTROS EQUIPOS</v>
      </c>
      <c r="J354" s="650" t="s">
        <v>1355</v>
      </c>
      <c r="K354" s="650" t="s">
        <v>391</v>
      </c>
    </row>
    <row r="355" spans="3:11" s="648" customFormat="1" x14ac:dyDescent="0.25">
      <c r="C355" s="563" t="s">
        <v>2033</v>
      </c>
      <c r="D355" s="521">
        <v>1</v>
      </c>
      <c r="E355" s="905">
        <v>500</v>
      </c>
      <c r="F355" s="855">
        <f t="shared" si="17"/>
        <v>500</v>
      </c>
      <c r="G355" s="153" t="s">
        <v>125</v>
      </c>
      <c r="H355" s="656" t="s">
        <v>672</v>
      </c>
      <c r="I355" s="127" t="str">
        <f>VLOOKUP(H355,[5]Presupuesto!$B$11:$C$565,2,0)</f>
        <v>MANTENIMIENTO Y REPARACION DE OTROS EQUIPOS</v>
      </c>
      <c r="J355" s="650" t="s">
        <v>1355</v>
      </c>
      <c r="K355" s="650" t="s">
        <v>391</v>
      </c>
    </row>
    <row r="356" spans="3:11" s="648" customFormat="1" x14ac:dyDescent="0.25">
      <c r="C356" s="563" t="s">
        <v>2034</v>
      </c>
      <c r="D356" s="521">
        <v>1</v>
      </c>
      <c r="E356" s="905">
        <v>300</v>
      </c>
      <c r="F356" s="855">
        <f t="shared" si="17"/>
        <v>300</v>
      </c>
      <c r="G356" s="153" t="s">
        <v>125</v>
      </c>
      <c r="H356" s="656" t="s">
        <v>672</v>
      </c>
      <c r="I356" s="127" t="str">
        <f>VLOOKUP(H356,[5]Presupuesto!$B$11:$C$565,2,0)</f>
        <v>MANTENIMIENTO Y REPARACION DE OTROS EQUIPOS</v>
      </c>
      <c r="J356" s="650" t="s">
        <v>1355</v>
      </c>
      <c r="K356" s="650" t="s">
        <v>391</v>
      </c>
    </row>
    <row r="357" spans="3:11" s="648" customFormat="1" x14ac:dyDescent="0.25">
      <c r="C357" s="563" t="s">
        <v>2035</v>
      </c>
      <c r="D357" s="521">
        <v>1</v>
      </c>
      <c r="E357" s="905">
        <v>484.00000000000006</v>
      </c>
      <c r="F357" s="855">
        <f t="shared" si="17"/>
        <v>484.00000000000006</v>
      </c>
      <c r="G357" s="153" t="s">
        <v>125</v>
      </c>
      <c r="H357" s="656" t="s">
        <v>672</v>
      </c>
      <c r="I357" s="127" t="str">
        <f>VLOOKUP(H357,[5]Presupuesto!$B$11:$C$565,2,0)</f>
        <v>MANTENIMIENTO Y REPARACION DE OTROS EQUIPOS</v>
      </c>
      <c r="J357" s="650" t="s">
        <v>1355</v>
      </c>
      <c r="K357" s="650" t="s">
        <v>391</v>
      </c>
    </row>
    <row r="358" spans="3:11" s="648" customFormat="1" x14ac:dyDescent="0.25">
      <c r="C358" s="563" t="s">
        <v>2036</v>
      </c>
      <c r="D358" s="521">
        <v>1</v>
      </c>
      <c r="E358" s="905">
        <v>200</v>
      </c>
      <c r="F358" s="855">
        <f t="shared" si="17"/>
        <v>200</v>
      </c>
      <c r="G358" s="153" t="s">
        <v>125</v>
      </c>
      <c r="H358" s="656" t="s">
        <v>672</v>
      </c>
      <c r="I358" s="127" t="str">
        <f>VLOOKUP(H358,[5]Presupuesto!$B$11:$C$565,2,0)</f>
        <v>MANTENIMIENTO Y REPARACION DE OTROS EQUIPOS</v>
      </c>
      <c r="J358" s="650" t="s">
        <v>1355</v>
      </c>
      <c r="K358" s="650" t="s">
        <v>391</v>
      </c>
    </row>
    <row r="359" spans="3:11" s="648" customFormat="1" x14ac:dyDescent="0.25">
      <c r="C359" s="563" t="s">
        <v>2037</v>
      </c>
      <c r="D359" s="521">
        <v>1</v>
      </c>
      <c r="E359" s="905">
        <v>150</v>
      </c>
      <c r="F359" s="855">
        <f t="shared" si="17"/>
        <v>150</v>
      </c>
      <c r="G359" s="153" t="s">
        <v>125</v>
      </c>
      <c r="H359" s="656" t="s">
        <v>672</v>
      </c>
      <c r="I359" s="127" t="str">
        <f>VLOOKUP(H359,[5]Presupuesto!$B$11:$C$565,2,0)</f>
        <v>MANTENIMIENTO Y REPARACION DE OTROS EQUIPOS</v>
      </c>
      <c r="J359" s="650" t="s">
        <v>1355</v>
      </c>
      <c r="K359" s="650" t="s">
        <v>391</v>
      </c>
    </row>
    <row r="360" spans="3:11" s="648" customFormat="1" x14ac:dyDescent="0.25">
      <c r="C360" s="563" t="s">
        <v>2038</v>
      </c>
      <c r="D360" s="521">
        <v>1</v>
      </c>
      <c r="E360" s="905">
        <v>300</v>
      </c>
      <c r="F360" s="855">
        <f t="shared" si="17"/>
        <v>300</v>
      </c>
      <c r="G360" s="153" t="s">
        <v>125</v>
      </c>
      <c r="H360" s="656" t="s">
        <v>672</v>
      </c>
      <c r="I360" s="127" t="str">
        <f>VLOOKUP(H360,[5]Presupuesto!$B$11:$C$565,2,0)</f>
        <v>MANTENIMIENTO Y REPARACION DE OTROS EQUIPOS</v>
      </c>
      <c r="J360" s="650" t="s">
        <v>1355</v>
      </c>
      <c r="K360" s="650" t="s">
        <v>391</v>
      </c>
    </row>
    <row r="361" spans="3:11" s="648" customFormat="1" x14ac:dyDescent="0.25">
      <c r="C361" s="563" t="s">
        <v>2039</v>
      </c>
      <c r="D361" s="521">
        <v>1</v>
      </c>
      <c r="E361" s="905">
        <v>376.20000000000005</v>
      </c>
      <c r="F361" s="855">
        <f t="shared" si="17"/>
        <v>376.20000000000005</v>
      </c>
      <c r="G361" s="153" t="s">
        <v>125</v>
      </c>
      <c r="H361" s="656" t="s">
        <v>672</v>
      </c>
      <c r="I361" s="127" t="str">
        <f>VLOOKUP(H361,[5]Presupuesto!$B$11:$C$565,2,0)</f>
        <v>MANTENIMIENTO Y REPARACION DE OTROS EQUIPOS</v>
      </c>
      <c r="J361" s="650" t="s">
        <v>1355</v>
      </c>
      <c r="K361" s="650" t="s">
        <v>391</v>
      </c>
    </row>
    <row r="362" spans="3:11" s="648" customFormat="1" x14ac:dyDescent="0.25">
      <c r="C362" s="563" t="s">
        <v>2040</v>
      </c>
      <c r="D362" s="521">
        <v>1</v>
      </c>
      <c r="E362" s="905">
        <v>350</v>
      </c>
      <c r="F362" s="855">
        <f t="shared" si="17"/>
        <v>350</v>
      </c>
      <c r="G362" s="153" t="s">
        <v>125</v>
      </c>
      <c r="H362" s="656" t="s">
        <v>672</v>
      </c>
      <c r="I362" s="127" t="str">
        <f>VLOOKUP(H362,[5]Presupuesto!$B$11:$C$565,2,0)</f>
        <v>MANTENIMIENTO Y REPARACION DE OTROS EQUIPOS</v>
      </c>
      <c r="J362" s="650" t="s">
        <v>1355</v>
      </c>
      <c r="K362" s="650" t="s">
        <v>391</v>
      </c>
    </row>
    <row r="363" spans="3:11" s="648" customFormat="1" x14ac:dyDescent="0.25">
      <c r="G363" s="646"/>
    </row>
    <row r="366" spans="3:11" s="648" customFormat="1" ht="15.75" thickBot="1" x14ac:dyDescent="0.3">
      <c r="G366" s="646"/>
    </row>
    <row r="367" spans="3:11" s="648" customFormat="1" ht="15.75" thickBot="1" x14ac:dyDescent="0.3">
      <c r="C367" s="657" t="s">
        <v>53</v>
      </c>
      <c r="D367" s="663">
        <f>SUM(F374:F380)</f>
        <v>53806.6</v>
      </c>
      <c r="F367" s="644"/>
      <c r="G367" s="647"/>
      <c r="H367" s="644"/>
      <c r="I367" s="644"/>
    </row>
    <row r="368" spans="3:11" s="648" customFormat="1" x14ac:dyDescent="0.25">
      <c r="C368" s="644"/>
      <c r="D368" s="31"/>
      <c r="E368" s="649"/>
      <c r="F368" s="649"/>
      <c r="G368" s="649"/>
      <c r="H368" s="645"/>
      <c r="I368" s="645"/>
      <c r="J368" s="645"/>
      <c r="K368" s="651"/>
    </row>
    <row r="369" spans="3:11" s="648" customFormat="1" ht="15.75" x14ac:dyDescent="0.25">
      <c r="C369" s="271" t="s">
        <v>388</v>
      </c>
      <c r="D369" s="493">
        <f>'11. Gestion Administrativa'!F22</f>
        <v>11.08</v>
      </c>
      <c r="E369" s="649"/>
      <c r="F369" s="649"/>
      <c r="G369" s="649"/>
      <c r="H369" s="645"/>
      <c r="I369" s="645"/>
      <c r="J369" s="645"/>
      <c r="K369" s="651"/>
    </row>
    <row r="370" spans="3:11" s="648" customFormat="1" ht="18.75" x14ac:dyDescent="0.25">
      <c r="C370" s="661" t="str">
        <f>IFERROR(VLOOKUP(D369,'1. Desarrollo e Innov. Curricu.'!$F:$G,2,FALSE),IFERROR(VLOOKUP(D369,'2. Investigación Científica'!$F:$G,2,FALSE),IFERROR(VLOOKUP(D369,'3. Vinculación Univ. Sociedad'!$F:$G,2,FALSE),IFERROR(VLOOKUP(D369,'4. Docencia y Profesorado Univ.'!$F:$G,2,FALSE),IFERROR(VLOOKUP(D369,'5. Estudiantes y Graduados'!$F:$G,2,FALSE),IFERROR(VLOOKUP(D369,'11. Gestion Administrativa'!$F:$G,2,FALSE),IFERROR(VLOOKUP(D369,'13. Gestión Académica'!$F:$G,2,FALSE),IFERROR(VLOOKUP(D369,'9. Asegura. de la Calid. y M'!$F:$G,2,FALSE),IFERROR(VLOOKUP(D369,'6. Gestión del Conocimiento'!$F:$G,2,FALSE),IFERROR(VLOOKUP(D369,'15. Gobernabilidad y Proceso...'!$F:$G,2,FALSE),IFERROR(VLOOKUP(D369,'12. Gestión del Talento Humano'!$F:$G,2,FALSE),IFERROR(VLOOKUP(D369,'14. Internacional... de la E.S.'!$F:$G,2,FALSE),IFERROR(VLOOKUP(D369,'10. Posgrado'!$F:$G,2,FALSE),IFERROR(VLOOKUP(D369,'17. Gestión TIC'!$F:$G,2,FALSE),IFERROR(VLOOKUP(D369,'16. Desa. del Sistema Educ.Sup.'!$F:$G,2,FALSE),IFERROR(VLOOKUP(D369,'8. Cultura de Inno. Insti...'!$F:$G,2,FALSE),VLOOKUP(D369,'7. Lo Esencial de la Reforma U.'!$F:$G,2,0)))))))))))))))))</f>
        <v>Realizar el mantenimiento y reparación de Equipo de laboratorio de la Facultad. (PREVENTIVO)</v>
      </c>
      <c r="D370" s="31"/>
      <c r="E370" s="649"/>
      <c r="F370" s="649"/>
      <c r="G370" s="649"/>
      <c r="H370" s="645"/>
      <c r="I370" s="645"/>
      <c r="J370" s="645"/>
      <c r="K370" s="651"/>
    </row>
    <row r="371" spans="3:11" s="648" customFormat="1" ht="15.75" x14ac:dyDescent="0.25">
      <c r="C371" s="613"/>
      <c r="E371" s="649"/>
      <c r="F371" s="649"/>
      <c r="G371" s="649"/>
      <c r="H371" s="645"/>
      <c r="I371" s="645"/>
      <c r="J371" s="645"/>
      <c r="K371" s="651"/>
    </row>
    <row r="372" spans="3:11" s="648" customFormat="1" ht="16.5" thickBot="1" x14ac:dyDescent="0.3">
      <c r="C372" s="613" t="s">
        <v>1987</v>
      </c>
      <c r="F372" s="649"/>
      <c r="G372" s="645"/>
      <c r="H372" s="645"/>
      <c r="I372" s="645"/>
    </row>
    <row r="373" spans="3:11" s="648" customFormat="1" ht="15.75" thickBot="1" x14ac:dyDescent="0.3">
      <c r="C373" s="653" t="s">
        <v>44</v>
      </c>
      <c r="D373" s="512" t="s">
        <v>55</v>
      </c>
      <c r="E373" s="654" t="s">
        <v>57</v>
      </c>
      <c r="F373" s="131" t="s">
        <v>27</v>
      </c>
      <c r="G373" s="129" t="s">
        <v>127</v>
      </c>
      <c r="H373" s="654" t="s">
        <v>46</v>
      </c>
      <c r="I373" s="129" t="s">
        <v>128</v>
      </c>
      <c r="J373" s="129" t="s">
        <v>406</v>
      </c>
      <c r="K373" s="129" t="s">
        <v>407</v>
      </c>
    </row>
    <row r="374" spans="3:11" s="648" customFormat="1" x14ac:dyDescent="0.25">
      <c r="C374" s="563" t="s">
        <v>2214</v>
      </c>
      <c r="D374" s="521">
        <v>1</v>
      </c>
      <c r="E374" s="905">
        <v>500</v>
      </c>
      <c r="F374" s="855">
        <f t="shared" ref="F374:F380" si="18">D374*E374</f>
        <v>500</v>
      </c>
      <c r="G374" s="153" t="s">
        <v>125</v>
      </c>
      <c r="H374" s="656" t="s">
        <v>672</v>
      </c>
      <c r="I374" s="127" t="str">
        <f>VLOOKUP(H374,[5]Presupuesto!$B$11:$C$565,2,0)</f>
        <v>MANTENIMIENTO Y REPARACION DE OTROS EQUIPOS</v>
      </c>
      <c r="J374" s="650" t="s">
        <v>1355</v>
      </c>
      <c r="K374" s="650" t="s">
        <v>394</v>
      </c>
    </row>
    <row r="375" spans="3:11" s="648" customFormat="1" x14ac:dyDescent="0.25">
      <c r="C375" s="563" t="s">
        <v>2215</v>
      </c>
      <c r="D375" s="521">
        <v>1</v>
      </c>
      <c r="E375" s="905">
        <v>500</v>
      </c>
      <c r="F375" s="855">
        <f t="shared" si="18"/>
        <v>500</v>
      </c>
      <c r="G375" s="153" t="s">
        <v>125</v>
      </c>
      <c r="H375" s="656" t="s">
        <v>672</v>
      </c>
      <c r="I375" s="127" t="str">
        <f>VLOOKUP(H375,[5]Presupuesto!$B$11:$C$565,2,0)</f>
        <v>MANTENIMIENTO Y REPARACION DE OTROS EQUIPOS</v>
      </c>
      <c r="J375" s="650" t="s">
        <v>1355</v>
      </c>
      <c r="K375" s="650" t="s">
        <v>394</v>
      </c>
    </row>
    <row r="376" spans="3:11" s="648" customFormat="1" x14ac:dyDescent="0.25">
      <c r="C376" s="563" t="s">
        <v>2216</v>
      </c>
      <c r="D376" s="521">
        <v>1</v>
      </c>
      <c r="E376" s="905">
        <v>218.9</v>
      </c>
      <c r="F376" s="855">
        <f t="shared" si="18"/>
        <v>218.9</v>
      </c>
      <c r="G376" s="153" t="s">
        <v>125</v>
      </c>
      <c r="H376" s="656" t="s">
        <v>672</v>
      </c>
      <c r="I376" s="127" t="str">
        <f>VLOOKUP(H376,[5]Presupuesto!$B$11:$C$565,2,0)</f>
        <v>MANTENIMIENTO Y REPARACION DE OTROS EQUIPOS</v>
      </c>
      <c r="J376" s="650" t="s">
        <v>1355</v>
      </c>
      <c r="K376" s="650" t="s">
        <v>394</v>
      </c>
    </row>
    <row r="377" spans="3:11" s="648" customFormat="1" x14ac:dyDescent="0.25">
      <c r="C377" s="563" t="s">
        <v>2041</v>
      </c>
      <c r="D377" s="521">
        <v>1</v>
      </c>
      <c r="E377" s="905">
        <v>220.00000000000003</v>
      </c>
      <c r="F377" s="855">
        <f t="shared" si="18"/>
        <v>220.00000000000003</v>
      </c>
      <c r="G377" s="153" t="s">
        <v>125</v>
      </c>
      <c r="H377" s="656" t="s">
        <v>672</v>
      </c>
      <c r="I377" s="127" t="str">
        <f>VLOOKUP(H377,[5]Presupuesto!$B$11:$C$565,2,0)</f>
        <v>MANTENIMIENTO Y REPARACION DE OTROS EQUIPOS</v>
      </c>
      <c r="J377" s="650" t="s">
        <v>1355</v>
      </c>
      <c r="K377" s="650" t="s">
        <v>394</v>
      </c>
    </row>
    <row r="378" spans="3:11" s="648" customFormat="1" x14ac:dyDescent="0.25">
      <c r="C378" s="563" t="s">
        <v>2042</v>
      </c>
      <c r="D378" s="521">
        <v>1</v>
      </c>
      <c r="E378" s="905">
        <v>250</v>
      </c>
      <c r="F378" s="855">
        <f t="shared" si="18"/>
        <v>250</v>
      </c>
      <c r="G378" s="153" t="s">
        <v>125</v>
      </c>
      <c r="H378" s="656" t="s">
        <v>672</v>
      </c>
      <c r="I378" s="127" t="str">
        <f>VLOOKUP(H378,[5]Presupuesto!$B$11:$C$565,2,0)</f>
        <v>MANTENIMIENTO Y REPARACION DE OTROS EQUIPOS</v>
      </c>
      <c r="J378" s="650" t="s">
        <v>1355</v>
      </c>
      <c r="K378" s="650" t="s">
        <v>394</v>
      </c>
    </row>
    <row r="379" spans="3:11" s="648" customFormat="1" x14ac:dyDescent="0.25">
      <c r="C379" s="563" t="s">
        <v>2043</v>
      </c>
      <c r="D379" s="521">
        <v>1</v>
      </c>
      <c r="E379" s="905">
        <v>117.7</v>
      </c>
      <c r="F379" s="855">
        <f t="shared" si="18"/>
        <v>117.7</v>
      </c>
      <c r="G379" s="153" t="s">
        <v>125</v>
      </c>
      <c r="H379" s="656" t="s">
        <v>672</v>
      </c>
      <c r="I379" s="127" t="str">
        <f>VLOOKUP(H379,[5]Presupuesto!$B$11:$C$565,2,0)</f>
        <v>MANTENIMIENTO Y REPARACION DE OTROS EQUIPOS</v>
      </c>
      <c r="J379" s="650" t="s">
        <v>1355</v>
      </c>
      <c r="K379" s="650" t="s">
        <v>394</v>
      </c>
    </row>
    <row r="380" spans="3:11" s="648" customFormat="1" x14ac:dyDescent="0.25">
      <c r="C380" s="563" t="s">
        <v>2044</v>
      </c>
      <c r="D380" s="521">
        <v>1</v>
      </c>
      <c r="E380" s="905">
        <v>52000</v>
      </c>
      <c r="F380" s="855">
        <f t="shared" si="18"/>
        <v>52000</v>
      </c>
      <c r="G380" s="153" t="s">
        <v>125</v>
      </c>
      <c r="H380" s="656" t="s">
        <v>672</v>
      </c>
      <c r="I380" s="127" t="str">
        <f>VLOOKUP(H380,[5]Presupuesto!$B$11:$C$565,2,0)</f>
        <v>MANTENIMIENTO Y REPARACION DE OTROS EQUIPOS</v>
      </c>
      <c r="J380" s="650" t="s">
        <v>1355</v>
      </c>
      <c r="K380" s="650" t="s">
        <v>394</v>
      </c>
    </row>
    <row r="381" spans="3:11" s="648" customFormat="1" x14ac:dyDescent="0.25">
      <c r="G381" s="646"/>
    </row>
    <row r="383" spans="3:11" s="501" customFormat="1" ht="15.75" thickBot="1" x14ac:dyDescent="0.3">
      <c r="G383" s="499"/>
    </row>
    <row r="384" spans="3:11" s="648" customFormat="1" ht="15.75" thickBot="1" x14ac:dyDescent="0.3">
      <c r="C384" s="657" t="s">
        <v>53</v>
      </c>
      <c r="D384" s="663">
        <f>SUM(F391:F410)</f>
        <v>6249.9000000000005</v>
      </c>
      <c r="F384" s="644"/>
      <c r="G384" s="647"/>
      <c r="H384" s="644"/>
      <c r="I384" s="644"/>
    </row>
    <row r="385" spans="3:11" s="648" customFormat="1" x14ac:dyDescent="0.25">
      <c r="C385" s="644"/>
      <c r="D385" s="31"/>
      <c r="E385" s="649"/>
      <c r="F385" s="649"/>
      <c r="G385" s="649"/>
      <c r="H385" s="645"/>
      <c r="I385" s="645"/>
      <c r="J385" s="645"/>
      <c r="K385" s="651"/>
    </row>
    <row r="386" spans="3:11" s="648" customFormat="1" ht="15.75" x14ac:dyDescent="0.25">
      <c r="C386" s="271" t="s">
        <v>388</v>
      </c>
      <c r="D386" s="493">
        <f>'11. Gestion Administrativa'!F22</f>
        <v>11.08</v>
      </c>
      <c r="E386" s="649"/>
      <c r="F386" s="649"/>
      <c r="G386" s="649"/>
      <c r="H386" s="645"/>
      <c r="I386" s="645"/>
      <c r="J386" s="645"/>
      <c r="K386" s="651"/>
    </row>
    <row r="387" spans="3:11" s="648" customFormat="1" ht="18.75" x14ac:dyDescent="0.25">
      <c r="C387" s="661" t="str">
        <f>IFERROR(VLOOKUP(D386,'1. Desarrollo e Innov. Curricu.'!$F:$G,2,FALSE),IFERROR(VLOOKUP(D386,'2. Investigación Científica'!$F:$G,2,FALSE),IFERROR(VLOOKUP(D386,'3. Vinculación Univ. Sociedad'!$F:$G,2,FALSE),IFERROR(VLOOKUP(D386,'4. Docencia y Profesorado Univ.'!$F:$G,2,FALSE),IFERROR(VLOOKUP(D386,'5. Estudiantes y Graduados'!$F:$G,2,FALSE),IFERROR(VLOOKUP(D386,'11. Gestion Administrativa'!$F:$G,2,FALSE),IFERROR(VLOOKUP(D386,'13. Gestión Académica'!$F:$G,2,FALSE),IFERROR(VLOOKUP(D386,'9. Asegura. de la Calid. y M'!$F:$G,2,FALSE),IFERROR(VLOOKUP(D386,'6. Gestión del Conocimiento'!$F:$G,2,FALSE),IFERROR(VLOOKUP(D386,'15. Gobernabilidad y Proceso...'!$F:$G,2,FALSE),IFERROR(VLOOKUP(D386,'12. Gestión del Talento Humano'!$F:$G,2,FALSE),IFERROR(VLOOKUP(D386,'14. Internacional... de la E.S.'!$F:$G,2,FALSE),IFERROR(VLOOKUP(D386,'10. Posgrado'!$F:$G,2,FALSE),IFERROR(VLOOKUP(D386,'17. Gestión TIC'!$F:$G,2,FALSE),IFERROR(VLOOKUP(D386,'16. Desa. del Sistema Educ.Sup.'!$F:$G,2,FALSE),IFERROR(VLOOKUP(D386,'8. Cultura de Inno. Insti...'!$F:$G,2,FALSE),VLOOKUP(D386,'7. Lo Esencial de la Reforma U.'!$F:$G,2,0)))))))))))))))))</f>
        <v>Realizar el mantenimiento y reparación de Equipo de laboratorio de la Facultad. (PREVENTIVO)</v>
      </c>
      <c r="D387" s="31"/>
      <c r="E387" s="649"/>
      <c r="F387" s="649"/>
      <c r="G387" s="649"/>
      <c r="H387" s="645"/>
      <c r="I387" s="645"/>
      <c r="J387" s="645"/>
      <c r="K387" s="651"/>
    </row>
    <row r="388" spans="3:11" s="648" customFormat="1" ht="15.75" x14ac:dyDescent="0.25">
      <c r="C388" s="613"/>
      <c r="E388" s="649"/>
      <c r="F388" s="649"/>
      <c r="G388" s="649"/>
      <c r="H388" s="645"/>
      <c r="I388" s="645"/>
      <c r="J388" s="645"/>
      <c r="K388" s="651"/>
    </row>
    <row r="389" spans="3:11" s="648" customFormat="1" ht="16.5" thickBot="1" x14ac:dyDescent="0.3">
      <c r="C389" s="613" t="s">
        <v>3127</v>
      </c>
      <c r="F389" s="649"/>
      <c r="G389" s="645"/>
      <c r="H389" s="645"/>
      <c r="I389" s="645"/>
    </row>
    <row r="390" spans="3:11" s="648" customFormat="1" ht="15.75" thickBot="1" x14ac:dyDescent="0.3">
      <c r="C390" s="653" t="s">
        <v>44</v>
      </c>
      <c r="D390" s="512" t="s">
        <v>55</v>
      </c>
      <c r="E390" s="654" t="s">
        <v>57</v>
      </c>
      <c r="F390" s="131" t="s">
        <v>27</v>
      </c>
      <c r="G390" s="129" t="s">
        <v>127</v>
      </c>
      <c r="H390" s="654" t="s">
        <v>46</v>
      </c>
      <c r="I390" s="129" t="s">
        <v>128</v>
      </c>
      <c r="J390" s="129" t="s">
        <v>406</v>
      </c>
      <c r="K390" s="129" t="s">
        <v>407</v>
      </c>
    </row>
    <row r="391" spans="3:11" s="648" customFormat="1" x14ac:dyDescent="0.25">
      <c r="C391" s="563" t="s">
        <v>2019</v>
      </c>
      <c r="D391" s="521">
        <v>1</v>
      </c>
      <c r="E391" s="854">
        <v>272.8</v>
      </c>
      <c r="F391" s="855">
        <f t="shared" ref="F391:F410" si="19">D391*E391</f>
        <v>272.8</v>
      </c>
      <c r="G391" s="153" t="s">
        <v>125</v>
      </c>
      <c r="H391" s="656" t="s">
        <v>672</v>
      </c>
      <c r="I391" s="127" t="str">
        <f>VLOOKUP(H391,[5]Presupuesto!$B$11:$C$565,2,0)</f>
        <v>MANTENIMIENTO Y REPARACION DE OTROS EQUIPOS</v>
      </c>
      <c r="J391" s="650" t="s">
        <v>1355</v>
      </c>
      <c r="K391" s="650" t="s">
        <v>396</v>
      </c>
    </row>
    <row r="392" spans="3:11" s="648" customFormat="1" x14ac:dyDescent="0.25">
      <c r="C392" s="563" t="s">
        <v>2020</v>
      </c>
      <c r="D392" s="521">
        <v>1</v>
      </c>
      <c r="E392" s="854">
        <v>272.8</v>
      </c>
      <c r="F392" s="855">
        <f t="shared" si="19"/>
        <v>272.8</v>
      </c>
      <c r="G392" s="153" t="s">
        <v>125</v>
      </c>
      <c r="H392" s="656" t="s">
        <v>672</v>
      </c>
      <c r="I392" s="127" t="str">
        <f>VLOOKUP(H392,[5]Presupuesto!$B$11:$C$565,2,0)</f>
        <v>MANTENIMIENTO Y REPARACION DE OTROS EQUIPOS</v>
      </c>
      <c r="J392" s="650" t="s">
        <v>1355</v>
      </c>
      <c r="K392" s="650" t="s">
        <v>396</v>
      </c>
    </row>
    <row r="393" spans="3:11" s="648" customFormat="1" x14ac:dyDescent="0.25">
      <c r="C393" s="563" t="s">
        <v>2021</v>
      </c>
      <c r="D393" s="521">
        <v>1</v>
      </c>
      <c r="E393" s="854">
        <v>280.5</v>
      </c>
      <c r="F393" s="855">
        <f t="shared" si="19"/>
        <v>280.5</v>
      </c>
      <c r="G393" s="153" t="s">
        <v>125</v>
      </c>
      <c r="H393" s="656" t="s">
        <v>672</v>
      </c>
      <c r="I393" s="127" t="str">
        <f>VLOOKUP(H393,[5]Presupuesto!$B$11:$C$565,2,0)</f>
        <v>MANTENIMIENTO Y REPARACION DE OTROS EQUIPOS</v>
      </c>
      <c r="J393" s="650" t="s">
        <v>1355</v>
      </c>
      <c r="K393" s="650" t="s">
        <v>396</v>
      </c>
    </row>
    <row r="394" spans="3:11" s="648" customFormat="1" x14ac:dyDescent="0.25">
      <c r="C394" s="563" t="s">
        <v>2022</v>
      </c>
      <c r="D394" s="521">
        <v>1</v>
      </c>
      <c r="E394" s="854">
        <v>389.40000000000003</v>
      </c>
      <c r="F394" s="855">
        <f t="shared" si="19"/>
        <v>389.40000000000003</v>
      </c>
      <c r="G394" s="153" t="s">
        <v>125</v>
      </c>
      <c r="H394" s="656" t="s">
        <v>672</v>
      </c>
      <c r="I394" s="127" t="str">
        <f>VLOOKUP(H394,[5]Presupuesto!$B$11:$C$565,2,0)</f>
        <v>MANTENIMIENTO Y REPARACION DE OTROS EQUIPOS</v>
      </c>
      <c r="J394" s="650" t="s">
        <v>1355</v>
      </c>
      <c r="K394" s="650" t="s">
        <v>396</v>
      </c>
    </row>
    <row r="395" spans="3:11" s="648" customFormat="1" x14ac:dyDescent="0.25">
      <c r="C395" s="563" t="s">
        <v>2023</v>
      </c>
      <c r="D395" s="521">
        <v>1</v>
      </c>
      <c r="E395" s="854">
        <v>150</v>
      </c>
      <c r="F395" s="855">
        <f t="shared" si="19"/>
        <v>150</v>
      </c>
      <c r="G395" s="153" t="s">
        <v>125</v>
      </c>
      <c r="H395" s="656" t="s">
        <v>672</v>
      </c>
      <c r="I395" s="127" t="str">
        <f>VLOOKUP(H395,[5]Presupuesto!$B$11:$C$565,2,0)</f>
        <v>MANTENIMIENTO Y REPARACION DE OTROS EQUIPOS</v>
      </c>
      <c r="J395" s="650" t="s">
        <v>1355</v>
      </c>
      <c r="K395" s="650" t="s">
        <v>396</v>
      </c>
    </row>
    <row r="396" spans="3:11" s="648" customFormat="1" x14ac:dyDescent="0.25">
      <c r="C396" s="563" t="s">
        <v>2024</v>
      </c>
      <c r="D396" s="521">
        <v>1</v>
      </c>
      <c r="E396" s="854">
        <v>256.3</v>
      </c>
      <c r="F396" s="855">
        <f t="shared" si="19"/>
        <v>256.3</v>
      </c>
      <c r="G396" s="153" t="s">
        <v>125</v>
      </c>
      <c r="H396" s="656" t="s">
        <v>672</v>
      </c>
      <c r="I396" s="127" t="str">
        <f>VLOOKUP(H396,[5]Presupuesto!$B$11:$C$565,2,0)</f>
        <v>MANTENIMIENTO Y REPARACION DE OTROS EQUIPOS</v>
      </c>
      <c r="J396" s="650" t="s">
        <v>1355</v>
      </c>
      <c r="K396" s="650" t="s">
        <v>396</v>
      </c>
    </row>
    <row r="397" spans="3:11" s="648" customFormat="1" x14ac:dyDescent="0.25">
      <c r="C397" s="563" t="s">
        <v>2025</v>
      </c>
      <c r="D397" s="521">
        <v>1</v>
      </c>
      <c r="E397" s="854">
        <v>256.3</v>
      </c>
      <c r="F397" s="855">
        <f t="shared" si="19"/>
        <v>256.3</v>
      </c>
      <c r="G397" s="153" t="s">
        <v>125</v>
      </c>
      <c r="H397" s="656" t="s">
        <v>672</v>
      </c>
      <c r="I397" s="127" t="str">
        <f>VLOOKUP(H397,[5]Presupuesto!$B$11:$C$565,2,0)</f>
        <v>MANTENIMIENTO Y REPARACION DE OTROS EQUIPOS</v>
      </c>
      <c r="J397" s="650" t="s">
        <v>1355</v>
      </c>
      <c r="K397" s="650" t="s">
        <v>396</v>
      </c>
    </row>
    <row r="398" spans="3:11" s="648" customFormat="1" x14ac:dyDescent="0.25">
      <c r="C398" s="563" t="s">
        <v>2026</v>
      </c>
      <c r="D398" s="521">
        <v>1</v>
      </c>
      <c r="E398" s="854">
        <v>256.3</v>
      </c>
      <c r="F398" s="855">
        <f t="shared" si="19"/>
        <v>256.3</v>
      </c>
      <c r="G398" s="153" t="s">
        <v>125</v>
      </c>
      <c r="H398" s="656" t="s">
        <v>672</v>
      </c>
      <c r="I398" s="127" t="str">
        <f>VLOOKUP(H398,[5]Presupuesto!$B$11:$C$565,2,0)</f>
        <v>MANTENIMIENTO Y REPARACION DE OTROS EQUIPOS</v>
      </c>
      <c r="J398" s="650" t="s">
        <v>1355</v>
      </c>
      <c r="K398" s="650" t="s">
        <v>396</v>
      </c>
    </row>
    <row r="399" spans="3:11" s="648" customFormat="1" x14ac:dyDescent="0.25">
      <c r="C399" s="563" t="s">
        <v>2027</v>
      </c>
      <c r="D399" s="521">
        <v>1</v>
      </c>
      <c r="E399" s="854">
        <v>269.5</v>
      </c>
      <c r="F399" s="855">
        <f t="shared" si="19"/>
        <v>269.5</v>
      </c>
      <c r="G399" s="153" t="s">
        <v>125</v>
      </c>
      <c r="H399" s="656" t="s">
        <v>672</v>
      </c>
      <c r="I399" s="127" t="str">
        <f>VLOOKUP(H399,[5]Presupuesto!$B$11:$C$565,2,0)</f>
        <v>MANTENIMIENTO Y REPARACION DE OTROS EQUIPOS</v>
      </c>
      <c r="J399" s="650" t="s">
        <v>1355</v>
      </c>
      <c r="K399" s="650" t="s">
        <v>396</v>
      </c>
    </row>
    <row r="400" spans="3:11" s="648" customFormat="1" x14ac:dyDescent="0.25">
      <c r="C400" s="563" t="s">
        <v>2028</v>
      </c>
      <c r="D400" s="521">
        <v>1</v>
      </c>
      <c r="E400" s="854">
        <v>487.3</v>
      </c>
      <c r="F400" s="855">
        <f t="shared" si="19"/>
        <v>487.3</v>
      </c>
      <c r="G400" s="153" t="s">
        <v>125</v>
      </c>
      <c r="H400" s="656" t="s">
        <v>672</v>
      </c>
      <c r="I400" s="127" t="str">
        <f>VLOOKUP(H400,[5]Presupuesto!$B$11:$C$565,2,0)</f>
        <v>MANTENIMIENTO Y REPARACION DE OTROS EQUIPOS</v>
      </c>
      <c r="J400" s="650" t="s">
        <v>1355</v>
      </c>
      <c r="K400" s="650" t="s">
        <v>396</v>
      </c>
    </row>
    <row r="401" spans="3:11" s="648" customFormat="1" x14ac:dyDescent="0.25">
      <c r="C401" s="563" t="s">
        <v>2029</v>
      </c>
      <c r="D401" s="521">
        <v>1</v>
      </c>
      <c r="E401" s="854">
        <v>528</v>
      </c>
      <c r="F401" s="855">
        <f t="shared" si="19"/>
        <v>528</v>
      </c>
      <c r="G401" s="153" t="s">
        <v>125</v>
      </c>
      <c r="H401" s="656" t="s">
        <v>672</v>
      </c>
      <c r="I401" s="127" t="str">
        <f>VLOOKUP(H401,[5]Presupuesto!$B$11:$C$565,2,0)</f>
        <v>MANTENIMIENTO Y REPARACION DE OTROS EQUIPOS</v>
      </c>
      <c r="J401" s="650" t="s">
        <v>1355</v>
      </c>
      <c r="K401" s="650" t="s">
        <v>396</v>
      </c>
    </row>
    <row r="402" spans="3:11" s="648" customFormat="1" x14ac:dyDescent="0.25">
      <c r="C402" s="563" t="s">
        <v>2030</v>
      </c>
      <c r="D402" s="521">
        <v>1</v>
      </c>
      <c r="E402" s="854">
        <v>200</v>
      </c>
      <c r="F402" s="855">
        <f t="shared" si="19"/>
        <v>200</v>
      </c>
      <c r="G402" s="153" t="s">
        <v>125</v>
      </c>
      <c r="H402" s="656" t="s">
        <v>672</v>
      </c>
      <c r="I402" s="127" t="str">
        <f>VLOOKUP(H402,[5]Presupuesto!$B$11:$C$565,2,0)</f>
        <v>MANTENIMIENTO Y REPARACION DE OTROS EQUIPOS</v>
      </c>
      <c r="J402" s="650" t="s">
        <v>1355</v>
      </c>
      <c r="K402" s="650" t="s">
        <v>396</v>
      </c>
    </row>
    <row r="403" spans="3:11" s="648" customFormat="1" x14ac:dyDescent="0.25">
      <c r="C403" s="563" t="s">
        <v>2031</v>
      </c>
      <c r="D403" s="521">
        <v>1</v>
      </c>
      <c r="E403" s="854">
        <v>200</v>
      </c>
      <c r="F403" s="855">
        <f t="shared" si="19"/>
        <v>200</v>
      </c>
      <c r="G403" s="153" t="s">
        <v>125</v>
      </c>
      <c r="H403" s="656" t="s">
        <v>672</v>
      </c>
      <c r="I403" s="127" t="str">
        <f>VLOOKUP(H403,[5]Presupuesto!$B$11:$C$565,2,0)</f>
        <v>MANTENIMIENTO Y REPARACION DE OTROS EQUIPOS</v>
      </c>
      <c r="J403" s="650" t="s">
        <v>1355</v>
      </c>
      <c r="K403" s="650" t="s">
        <v>396</v>
      </c>
    </row>
    <row r="404" spans="3:11" s="648" customFormat="1" x14ac:dyDescent="0.25">
      <c r="C404" s="563" t="s">
        <v>2032</v>
      </c>
      <c r="D404" s="521">
        <v>1</v>
      </c>
      <c r="E404" s="854">
        <v>240.9</v>
      </c>
      <c r="F404" s="855">
        <f t="shared" si="19"/>
        <v>240.9</v>
      </c>
      <c r="G404" s="153" t="s">
        <v>125</v>
      </c>
      <c r="H404" s="656" t="s">
        <v>672</v>
      </c>
      <c r="I404" s="127" t="str">
        <f>VLOOKUP(H404,[5]Presupuesto!$B$11:$C$565,2,0)</f>
        <v>MANTENIMIENTO Y REPARACION DE OTROS EQUIPOS</v>
      </c>
      <c r="J404" s="650" t="s">
        <v>1355</v>
      </c>
      <c r="K404" s="650" t="s">
        <v>396</v>
      </c>
    </row>
    <row r="405" spans="3:11" s="648" customFormat="1" x14ac:dyDescent="0.25">
      <c r="C405" s="563" t="s">
        <v>2033</v>
      </c>
      <c r="D405" s="521">
        <v>1</v>
      </c>
      <c r="E405" s="854">
        <v>300</v>
      </c>
      <c r="F405" s="855">
        <f t="shared" si="19"/>
        <v>300</v>
      </c>
      <c r="G405" s="153" t="s">
        <v>125</v>
      </c>
      <c r="H405" s="656" t="s">
        <v>672</v>
      </c>
      <c r="I405" s="127" t="str">
        <f>VLOOKUP(H405,[5]Presupuesto!$B$11:$C$565,2,0)</f>
        <v>MANTENIMIENTO Y REPARACION DE OTROS EQUIPOS</v>
      </c>
      <c r="J405" s="650" t="s">
        <v>1355</v>
      </c>
      <c r="K405" s="650" t="s">
        <v>396</v>
      </c>
    </row>
    <row r="406" spans="3:11" s="648" customFormat="1" x14ac:dyDescent="0.25">
      <c r="C406" s="563" t="s">
        <v>2034</v>
      </c>
      <c r="D406" s="521">
        <v>1</v>
      </c>
      <c r="E406" s="854">
        <v>400</v>
      </c>
      <c r="F406" s="855">
        <f t="shared" si="19"/>
        <v>400</v>
      </c>
      <c r="G406" s="153" t="s">
        <v>125</v>
      </c>
      <c r="H406" s="656" t="s">
        <v>672</v>
      </c>
      <c r="I406" s="127" t="str">
        <f>VLOOKUP(H406,[5]Presupuesto!$B$11:$C$565,2,0)</f>
        <v>MANTENIMIENTO Y REPARACION DE OTROS EQUIPOS</v>
      </c>
      <c r="J406" s="650" t="s">
        <v>1355</v>
      </c>
      <c r="K406" s="650" t="s">
        <v>396</v>
      </c>
    </row>
    <row r="407" spans="3:11" s="648" customFormat="1" x14ac:dyDescent="0.25">
      <c r="C407" s="563" t="s">
        <v>2035</v>
      </c>
      <c r="D407" s="521">
        <v>1</v>
      </c>
      <c r="E407" s="854">
        <v>200</v>
      </c>
      <c r="F407" s="855">
        <f t="shared" si="19"/>
        <v>200</v>
      </c>
      <c r="G407" s="153" t="s">
        <v>125</v>
      </c>
      <c r="H407" s="656" t="s">
        <v>672</v>
      </c>
      <c r="I407" s="127" t="str">
        <f>VLOOKUP(H407,[5]Presupuesto!$B$11:$C$565,2,0)</f>
        <v>MANTENIMIENTO Y REPARACION DE OTROS EQUIPOS</v>
      </c>
      <c r="J407" s="650" t="s">
        <v>1355</v>
      </c>
      <c r="K407" s="650" t="s">
        <v>396</v>
      </c>
    </row>
    <row r="408" spans="3:11" s="648" customFormat="1" x14ac:dyDescent="0.25">
      <c r="C408" s="563" t="s">
        <v>2038</v>
      </c>
      <c r="D408" s="521">
        <v>1</v>
      </c>
      <c r="E408" s="854">
        <v>413.6</v>
      </c>
      <c r="F408" s="855">
        <f t="shared" si="19"/>
        <v>413.6</v>
      </c>
      <c r="G408" s="153" t="s">
        <v>125</v>
      </c>
      <c r="H408" s="656" t="s">
        <v>672</v>
      </c>
      <c r="I408" s="127" t="str">
        <f>VLOOKUP(H408,[5]Presupuesto!$B$11:$C$565,2,0)</f>
        <v>MANTENIMIENTO Y REPARACION DE OTROS EQUIPOS</v>
      </c>
      <c r="J408" s="650" t="s">
        <v>1355</v>
      </c>
      <c r="K408" s="650" t="s">
        <v>396</v>
      </c>
    </row>
    <row r="409" spans="3:11" s="648" customFormat="1" x14ac:dyDescent="0.25">
      <c r="C409" s="563" t="s">
        <v>2039</v>
      </c>
      <c r="D409" s="521">
        <v>1</v>
      </c>
      <c r="E409" s="854">
        <v>376.20000000000005</v>
      </c>
      <c r="F409" s="855">
        <f t="shared" si="19"/>
        <v>376.20000000000005</v>
      </c>
      <c r="G409" s="153" t="s">
        <v>125</v>
      </c>
      <c r="H409" s="656" t="s">
        <v>672</v>
      </c>
      <c r="I409" s="127" t="str">
        <f>VLOOKUP(H409,[5]Presupuesto!$B$11:$C$565,2,0)</f>
        <v>MANTENIMIENTO Y REPARACION DE OTROS EQUIPOS</v>
      </c>
      <c r="J409" s="650" t="s">
        <v>1355</v>
      </c>
      <c r="K409" s="650" t="s">
        <v>396</v>
      </c>
    </row>
    <row r="410" spans="3:11" s="648" customFormat="1" x14ac:dyDescent="0.25">
      <c r="C410" s="563" t="s">
        <v>2040</v>
      </c>
      <c r="D410" s="521">
        <v>1</v>
      </c>
      <c r="E410" s="854">
        <v>500</v>
      </c>
      <c r="F410" s="855">
        <f t="shared" si="19"/>
        <v>500</v>
      </c>
      <c r="G410" s="153" t="s">
        <v>125</v>
      </c>
      <c r="H410" s="656" t="s">
        <v>672</v>
      </c>
      <c r="I410" s="127" t="str">
        <f>VLOOKUP(H410,[5]Presupuesto!$B$11:$C$565,2,0)</f>
        <v>MANTENIMIENTO Y REPARACION DE OTROS EQUIPOS</v>
      </c>
      <c r="J410" s="650" t="s">
        <v>1355</v>
      </c>
      <c r="K410" s="650" t="s">
        <v>396</v>
      </c>
    </row>
    <row r="411" spans="3:11" s="648" customFormat="1" x14ac:dyDescent="0.25">
      <c r="G411" s="646"/>
    </row>
    <row r="412" spans="3:11" s="648" customFormat="1" x14ac:dyDescent="0.25">
      <c r="G412" s="646"/>
    </row>
    <row r="413" spans="3:11" s="648" customFormat="1" x14ac:dyDescent="0.25">
      <c r="G413" s="646"/>
    </row>
    <row r="414" spans="3:11" s="648" customFormat="1" ht="15.75" thickBot="1" x14ac:dyDescent="0.3">
      <c r="G414" s="646"/>
    </row>
    <row r="415" spans="3:11" s="648" customFormat="1" ht="15.75" thickBot="1" x14ac:dyDescent="0.3">
      <c r="C415" s="657" t="s">
        <v>53</v>
      </c>
      <c r="D415" s="663">
        <f>SUM(F422:F437)</f>
        <v>5026.2</v>
      </c>
      <c r="F415" s="644"/>
      <c r="G415" s="647"/>
      <c r="H415" s="644"/>
      <c r="I415" s="644"/>
    </row>
    <row r="416" spans="3:11" s="648" customFormat="1" x14ac:dyDescent="0.25">
      <c r="C416" s="644"/>
      <c r="D416" s="31"/>
      <c r="E416" s="649"/>
      <c r="F416" s="649"/>
      <c r="G416" s="649"/>
      <c r="H416" s="645"/>
      <c r="I416" s="645"/>
      <c r="J416" s="645"/>
      <c r="K416" s="651"/>
    </row>
    <row r="417" spans="3:11" s="648" customFormat="1" ht="15.75" x14ac:dyDescent="0.25">
      <c r="C417" s="271" t="s">
        <v>388</v>
      </c>
      <c r="D417" s="493">
        <f>'11. Gestion Administrativa'!F22</f>
        <v>11.08</v>
      </c>
      <c r="E417" s="649"/>
      <c r="F417" s="649"/>
      <c r="G417" s="649"/>
      <c r="H417" s="645"/>
      <c r="I417" s="645"/>
      <c r="J417" s="645"/>
      <c r="K417" s="651"/>
    </row>
    <row r="418" spans="3:11" s="648" customFormat="1" ht="18.75" x14ac:dyDescent="0.25">
      <c r="C418" s="661" t="str">
        <f>IFERROR(VLOOKUP(D417,'1. Desarrollo e Innov. Curricu.'!$F:$G,2,FALSE),IFERROR(VLOOKUP(D417,'2. Investigación Científica'!$F:$G,2,FALSE),IFERROR(VLOOKUP(D417,'3. Vinculación Univ. Sociedad'!$F:$G,2,FALSE),IFERROR(VLOOKUP(D417,'4. Docencia y Profesorado Univ.'!$F:$G,2,FALSE),IFERROR(VLOOKUP(D417,'5. Estudiantes y Graduados'!$F:$G,2,FALSE),IFERROR(VLOOKUP(D417,'11. Gestion Administrativa'!$F:$G,2,FALSE),IFERROR(VLOOKUP(D417,'13. Gestión Académica'!$F:$G,2,FALSE),IFERROR(VLOOKUP(D417,'9. Asegura. de la Calid. y M'!$F:$G,2,FALSE),IFERROR(VLOOKUP(D417,'6. Gestión del Conocimiento'!$F:$G,2,FALSE),IFERROR(VLOOKUP(D417,'15. Gobernabilidad y Proceso...'!$F:$G,2,FALSE),IFERROR(VLOOKUP(D417,'12. Gestión del Talento Humano'!$F:$G,2,FALSE),IFERROR(VLOOKUP(D417,'14. Internacional... de la E.S.'!$F:$G,2,FALSE),IFERROR(VLOOKUP(D417,'10. Posgrado'!$F:$G,2,FALSE),IFERROR(VLOOKUP(D417,'17. Gestión TIC'!$F:$G,2,FALSE),IFERROR(VLOOKUP(D417,'16. Desa. del Sistema Educ.Sup.'!$F:$G,2,FALSE),IFERROR(VLOOKUP(D417,'8. Cultura de Inno. Insti...'!$F:$G,2,FALSE),VLOOKUP(D417,'7. Lo Esencial de la Reforma U.'!$F:$G,2,0)))))))))))))))))</f>
        <v>Realizar el mantenimiento y reparación de Equipo de laboratorio de la Facultad. (PREVENTIVO)</v>
      </c>
      <c r="D418" s="31"/>
      <c r="E418" s="649"/>
      <c r="F418" s="649"/>
      <c r="G418" s="649"/>
      <c r="H418" s="645"/>
      <c r="I418" s="645"/>
      <c r="J418" s="645"/>
      <c r="K418" s="651"/>
    </row>
    <row r="419" spans="3:11" s="648" customFormat="1" ht="15.75" x14ac:dyDescent="0.25">
      <c r="C419" s="613"/>
      <c r="E419" s="649"/>
      <c r="F419" s="649"/>
      <c r="G419" s="649"/>
      <c r="H419" s="645"/>
      <c r="I419" s="645"/>
      <c r="J419" s="645"/>
      <c r="K419" s="651"/>
    </row>
    <row r="420" spans="3:11" s="648" customFormat="1" ht="16.5" thickBot="1" x14ac:dyDescent="0.3">
      <c r="C420" s="613" t="s">
        <v>2002</v>
      </c>
      <c r="F420" s="649"/>
      <c r="G420" s="645"/>
      <c r="H420" s="645"/>
      <c r="I420" s="645"/>
    </row>
    <row r="421" spans="3:11" s="648" customFormat="1" ht="15.75" thickBot="1" x14ac:dyDescent="0.3">
      <c r="C421" s="653" t="s">
        <v>44</v>
      </c>
      <c r="D421" s="512" t="s">
        <v>55</v>
      </c>
      <c r="E421" s="654" t="s">
        <v>57</v>
      </c>
      <c r="F421" s="131" t="s">
        <v>27</v>
      </c>
      <c r="G421" s="129" t="s">
        <v>127</v>
      </c>
      <c r="H421" s="654" t="s">
        <v>46</v>
      </c>
      <c r="I421" s="129" t="s">
        <v>128</v>
      </c>
      <c r="J421" s="129" t="s">
        <v>406</v>
      </c>
      <c r="K421" s="129" t="s">
        <v>407</v>
      </c>
    </row>
    <row r="422" spans="3:11" s="648" customFormat="1" x14ac:dyDescent="0.25">
      <c r="C422" s="563" t="s">
        <v>2214</v>
      </c>
      <c r="D422" s="521">
        <v>1</v>
      </c>
      <c r="E422" s="854">
        <v>500</v>
      </c>
      <c r="F422" s="855">
        <f t="shared" ref="F422:F437" si="20">D422*E422</f>
        <v>500</v>
      </c>
      <c r="G422" s="153" t="s">
        <v>125</v>
      </c>
      <c r="H422" s="656" t="s">
        <v>672</v>
      </c>
      <c r="I422" s="127" t="str">
        <f>VLOOKUP(H422,[5]Presupuesto!$B$11:$C$565,2,0)</f>
        <v>MANTENIMIENTO Y REPARACION DE OTROS EQUIPOS</v>
      </c>
      <c r="J422" s="650" t="s">
        <v>1355</v>
      </c>
      <c r="K422" s="650" t="s">
        <v>398</v>
      </c>
    </row>
    <row r="423" spans="3:11" s="648" customFormat="1" x14ac:dyDescent="0.25">
      <c r="C423" s="563" t="s">
        <v>2215</v>
      </c>
      <c r="D423" s="521">
        <v>1</v>
      </c>
      <c r="E423" s="854">
        <v>500</v>
      </c>
      <c r="F423" s="855">
        <f t="shared" si="20"/>
        <v>500</v>
      </c>
      <c r="G423" s="153" t="s">
        <v>125</v>
      </c>
      <c r="H423" s="656" t="s">
        <v>672</v>
      </c>
      <c r="I423" s="127" t="str">
        <f>VLOOKUP(H423,[5]Presupuesto!$B$11:$C$565,2,0)</f>
        <v>MANTENIMIENTO Y REPARACION DE OTROS EQUIPOS</v>
      </c>
      <c r="J423" s="650" t="s">
        <v>1355</v>
      </c>
      <c r="K423" s="650" t="s">
        <v>398</v>
      </c>
    </row>
    <row r="424" spans="3:11" s="648" customFormat="1" x14ac:dyDescent="0.25">
      <c r="C424" s="563" t="s">
        <v>2216</v>
      </c>
      <c r="D424" s="521">
        <v>1</v>
      </c>
      <c r="E424" s="854">
        <v>218.9</v>
      </c>
      <c r="F424" s="855">
        <f t="shared" si="20"/>
        <v>218.9</v>
      </c>
      <c r="G424" s="153" t="s">
        <v>125</v>
      </c>
      <c r="H424" s="656" t="s">
        <v>672</v>
      </c>
      <c r="I424" s="127" t="str">
        <f>VLOOKUP(H424,[5]Presupuesto!$B$11:$C$565,2,0)</f>
        <v>MANTENIMIENTO Y REPARACION DE OTROS EQUIPOS</v>
      </c>
      <c r="J424" s="650" t="s">
        <v>1355</v>
      </c>
      <c r="K424" s="650" t="s">
        <v>398</v>
      </c>
    </row>
    <row r="425" spans="3:11" s="648" customFormat="1" x14ac:dyDescent="0.25">
      <c r="C425" s="563" t="s">
        <v>2019</v>
      </c>
      <c r="D425" s="521">
        <v>1</v>
      </c>
      <c r="E425" s="854">
        <v>272.8</v>
      </c>
      <c r="F425" s="855">
        <f t="shared" si="20"/>
        <v>272.8</v>
      </c>
      <c r="G425" s="153" t="s">
        <v>125</v>
      </c>
      <c r="H425" s="656" t="s">
        <v>672</v>
      </c>
      <c r="I425" s="127" t="str">
        <f>VLOOKUP(H425,[5]Presupuesto!$B$11:$C$565,2,0)</f>
        <v>MANTENIMIENTO Y REPARACION DE OTROS EQUIPOS</v>
      </c>
      <c r="J425" s="650" t="s">
        <v>1355</v>
      </c>
      <c r="K425" s="650" t="s">
        <v>398</v>
      </c>
    </row>
    <row r="426" spans="3:11" s="648" customFormat="1" x14ac:dyDescent="0.25">
      <c r="C426" s="563" t="s">
        <v>2020</v>
      </c>
      <c r="D426" s="521">
        <v>1</v>
      </c>
      <c r="E426" s="854">
        <v>272.8</v>
      </c>
      <c r="F426" s="855">
        <f t="shared" si="20"/>
        <v>272.8</v>
      </c>
      <c r="G426" s="153" t="s">
        <v>125</v>
      </c>
      <c r="H426" s="656" t="s">
        <v>672</v>
      </c>
      <c r="I426" s="127" t="str">
        <f>VLOOKUP(H426,[5]Presupuesto!$B$11:$C$565,2,0)</f>
        <v>MANTENIMIENTO Y REPARACION DE OTROS EQUIPOS</v>
      </c>
      <c r="J426" s="650" t="s">
        <v>1355</v>
      </c>
      <c r="K426" s="650" t="s">
        <v>398</v>
      </c>
    </row>
    <row r="427" spans="3:11" s="648" customFormat="1" x14ac:dyDescent="0.25">
      <c r="C427" s="563" t="s">
        <v>2023</v>
      </c>
      <c r="D427" s="521">
        <v>1</v>
      </c>
      <c r="E427" s="854">
        <v>200</v>
      </c>
      <c r="F427" s="855">
        <f t="shared" si="20"/>
        <v>200</v>
      </c>
      <c r="G427" s="153" t="s">
        <v>125</v>
      </c>
      <c r="H427" s="656" t="s">
        <v>672</v>
      </c>
      <c r="I427" s="127" t="str">
        <f>VLOOKUP(H427,[5]Presupuesto!$B$11:$C$565,2,0)</f>
        <v>MANTENIMIENTO Y REPARACION DE OTROS EQUIPOS</v>
      </c>
      <c r="J427" s="650" t="s">
        <v>1355</v>
      </c>
      <c r="K427" s="650" t="s">
        <v>398</v>
      </c>
    </row>
    <row r="428" spans="3:11" s="648" customFormat="1" x14ac:dyDescent="0.25">
      <c r="C428" s="563" t="s">
        <v>2029</v>
      </c>
      <c r="D428" s="521">
        <v>1</v>
      </c>
      <c r="E428" s="854">
        <v>528</v>
      </c>
      <c r="F428" s="855">
        <f t="shared" si="20"/>
        <v>528</v>
      </c>
      <c r="G428" s="153" t="s">
        <v>125</v>
      </c>
      <c r="H428" s="656" t="s">
        <v>672</v>
      </c>
      <c r="I428" s="127" t="str">
        <f>VLOOKUP(H428,[5]Presupuesto!$B$11:$C$565,2,0)</f>
        <v>MANTENIMIENTO Y REPARACION DE OTROS EQUIPOS</v>
      </c>
      <c r="J428" s="650" t="s">
        <v>1355</v>
      </c>
      <c r="K428" s="650" t="s">
        <v>398</v>
      </c>
    </row>
    <row r="429" spans="3:11" s="648" customFormat="1" x14ac:dyDescent="0.25">
      <c r="C429" s="563" t="s">
        <v>2033</v>
      </c>
      <c r="D429" s="521">
        <v>1</v>
      </c>
      <c r="E429" s="854">
        <v>200</v>
      </c>
      <c r="F429" s="855">
        <f t="shared" si="20"/>
        <v>200</v>
      </c>
      <c r="G429" s="153" t="s">
        <v>125</v>
      </c>
      <c r="H429" s="656" t="s">
        <v>672</v>
      </c>
      <c r="I429" s="127" t="str">
        <f>VLOOKUP(H429,[5]Presupuesto!$B$11:$C$565,2,0)</f>
        <v>MANTENIMIENTO Y REPARACION DE OTROS EQUIPOS</v>
      </c>
      <c r="J429" s="650" t="s">
        <v>1355</v>
      </c>
      <c r="K429" s="650" t="s">
        <v>398</v>
      </c>
    </row>
    <row r="430" spans="3:11" s="648" customFormat="1" x14ac:dyDescent="0.25">
      <c r="C430" s="563" t="s">
        <v>2036</v>
      </c>
      <c r="D430" s="521">
        <v>1</v>
      </c>
      <c r="E430" s="854">
        <v>410.3</v>
      </c>
      <c r="F430" s="855">
        <f t="shared" si="20"/>
        <v>410.3</v>
      </c>
      <c r="G430" s="153" t="s">
        <v>125</v>
      </c>
      <c r="H430" s="656" t="s">
        <v>672</v>
      </c>
      <c r="I430" s="127" t="str">
        <f>VLOOKUP(H430,[5]Presupuesto!$B$11:$C$565,2,0)</f>
        <v>MANTENIMIENTO Y REPARACION DE OTROS EQUIPOS</v>
      </c>
      <c r="J430" s="650" t="s">
        <v>1355</v>
      </c>
      <c r="K430" s="650" t="s">
        <v>398</v>
      </c>
    </row>
    <row r="431" spans="3:11" s="648" customFormat="1" x14ac:dyDescent="0.25">
      <c r="C431" s="563" t="s">
        <v>2037</v>
      </c>
      <c r="D431" s="521">
        <v>1</v>
      </c>
      <c r="E431" s="854">
        <v>295.90000000000003</v>
      </c>
      <c r="F431" s="855">
        <f t="shared" si="20"/>
        <v>295.90000000000003</v>
      </c>
      <c r="G431" s="153" t="s">
        <v>125</v>
      </c>
      <c r="H431" s="656" t="s">
        <v>672</v>
      </c>
      <c r="I431" s="127" t="str">
        <f>VLOOKUP(H431,[5]Presupuesto!$B$11:$C$565,2,0)</f>
        <v>MANTENIMIENTO Y REPARACION DE OTROS EQUIPOS</v>
      </c>
      <c r="J431" s="650" t="s">
        <v>1355</v>
      </c>
      <c r="K431" s="650" t="s">
        <v>398</v>
      </c>
    </row>
    <row r="432" spans="3:11" s="648" customFormat="1" x14ac:dyDescent="0.25">
      <c r="C432" s="563" t="s">
        <v>2038</v>
      </c>
      <c r="D432" s="521">
        <v>1</v>
      </c>
      <c r="E432" s="854">
        <v>413.6</v>
      </c>
      <c r="F432" s="855">
        <f t="shared" si="20"/>
        <v>413.6</v>
      </c>
      <c r="G432" s="153" t="s">
        <v>125</v>
      </c>
      <c r="H432" s="656" t="s">
        <v>672</v>
      </c>
      <c r="I432" s="127" t="str">
        <f>VLOOKUP(H432,[5]Presupuesto!$B$11:$C$565,2,0)</f>
        <v>MANTENIMIENTO Y REPARACION DE OTROS EQUIPOS</v>
      </c>
      <c r="J432" s="650" t="s">
        <v>1355</v>
      </c>
      <c r="K432" s="650" t="s">
        <v>398</v>
      </c>
    </row>
    <row r="433" spans="3:12" s="648" customFormat="1" x14ac:dyDescent="0.25">
      <c r="C433" s="563" t="s">
        <v>2039</v>
      </c>
      <c r="D433" s="521">
        <v>1</v>
      </c>
      <c r="E433" s="854">
        <v>376.20000000000005</v>
      </c>
      <c r="F433" s="855">
        <f t="shared" si="20"/>
        <v>376.20000000000005</v>
      </c>
      <c r="G433" s="153" t="s">
        <v>125</v>
      </c>
      <c r="H433" s="656" t="s">
        <v>672</v>
      </c>
      <c r="I433" s="127" t="str">
        <f>VLOOKUP(H433,[5]Presupuesto!$B$11:$C$565,2,0)</f>
        <v>MANTENIMIENTO Y REPARACION DE OTROS EQUIPOS</v>
      </c>
      <c r="J433" s="650" t="s">
        <v>1355</v>
      </c>
      <c r="K433" s="650" t="s">
        <v>398</v>
      </c>
    </row>
    <row r="434" spans="3:12" s="648" customFormat="1" x14ac:dyDescent="0.25">
      <c r="C434" s="563" t="s">
        <v>2040</v>
      </c>
      <c r="D434" s="521">
        <v>1</v>
      </c>
      <c r="E434" s="854">
        <v>300</v>
      </c>
      <c r="F434" s="855">
        <f t="shared" si="20"/>
        <v>300</v>
      </c>
      <c r="G434" s="153" t="s">
        <v>125</v>
      </c>
      <c r="H434" s="656" t="s">
        <v>672</v>
      </c>
      <c r="I434" s="127" t="str">
        <f>VLOOKUP(H434,[5]Presupuesto!$B$11:$C$565,2,0)</f>
        <v>MANTENIMIENTO Y REPARACION DE OTROS EQUIPOS</v>
      </c>
      <c r="J434" s="650" t="s">
        <v>1355</v>
      </c>
      <c r="K434" s="650" t="s">
        <v>398</v>
      </c>
    </row>
    <row r="435" spans="3:12" s="648" customFormat="1" x14ac:dyDescent="0.25">
      <c r="C435" s="563" t="s">
        <v>2041</v>
      </c>
      <c r="D435" s="521">
        <v>1</v>
      </c>
      <c r="E435" s="854">
        <v>220.00000000000003</v>
      </c>
      <c r="F435" s="855">
        <f t="shared" si="20"/>
        <v>220.00000000000003</v>
      </c>
      <c r="G435" s="153" t="s">
        <v>125</v>
      </c>
      <c r="H435" s="656" t="s">
        <v>672</v>
      </c>
      <c r="I435" s="127" t="str">
        <f>VLOOKUP(H435,[5]Presupuesto!$B$11:$C$565,2,0)</f>
        <v>MANTENIMIENTO Y REPARACION DE OTROS EQUIPOS</v>
      </c>
      <c r="J435" s="650" t="s">
        <v>1355</v>
      </c>
      <c r="K435" s="650" t="s">
        <v>398</v>
      </c>
    </row>
    <row r="436" spans="3:12" x14ac:dyDescent="0.25">
      <c r="C436" s="563" t="s">
        <v>2042</v>
      </c>
      <c r="D436" s="521">
        <v>1</v>
      </c>
      <c r="E436" s="854">
        <v>200</v>
      </c>
      <c r="F436" s="855">
        <f t="shared" si="20"/>
        <v>200</v>
      </c>
      <c r="G436" s="153" t="s">
        <v>125</v>
      </c>
      <c r="H436" s="656" t="s">
        <v>672</v>
      </c>
      <c r="I436" s="127" t="str">
        <f>VLOOKUP(H436,[5]Presupuesto!$B$11:$C$565,2,0)</f>
        <v>MANTENIMIENTO Y REPARACION DE OTROS EQUIPOS</v>
      </c>
      <c r="J436" s="650" t="s">
        <v>1355</v>
      </c>
      <c r="K436" s="650" t="s">
        <v>398</v>
      </c>
    </row>
    <row r="437" spans="3:12" x14ac:dyDescent="0.25">
      <c r="C437" s="563" t="s">
        <v>2043</v>
      </c>
      <c r="D437" s="521">
        <v>1</v>
      </c>
      <c r="E437" s="854">
        <v>117.7</v>
      </c>
      <c r="F437" s="855">
        <f t="shared" si="20"/>
        <v>117.7</v>
      </c>
      <c r="G437" s="153" t="s">
        <v>125</v>
      </c>
      <c r="H437" s="656" t="s">
        <v>672</v>
      </c>
      <c r="I437" s="127" t="str">
        <f>VLOOKUP(H437,[5]Presupuesto!$B$11:$C$565,2,0)</f>
        <v>MANTENIMIENTO Y REPARACION DE OTROS EQUIPOS</v>
      </c>
      <c r="J437" s="650" t="s">
        <v>1355</v>
      </c>
      <c r="K437" s="650" t="s">
        <v>398</v>
      </c>
      <c r="L437" s="501"/>
    </row>
    <row r="438" spans="3:12" x14ac:dyDescent="0.25">
      <c r="C438" s="501"/>
      <c r="D438" s="501"/>
      <c r="E438" s="501"/>
      <c r="F438" s="501"/>
      <c r="G438" s="499"/>
      <c r="H438" s="501"/>
      <c r="I438" s="501"/>
      <c r="J438" s="501"/>
      <c r="K438" s="501"/>
      <c r="L438" s="501"/>
    </row>
    <row r="439" spans="3:12" x14ac:dyDescent="0.25">
      <c r="C439" s="501"/>
      <c r="D439" s="501"/>
      <c r="E439" s="501"/>
      <c r="F439" s="501"/>
      <c r="G439" s="499"/>
      <c r="H439" s="501"/>
      <c r="I439" s="501"/>
      <c r="J439" s="501"/>
      <c r="K439" s="501"/>
      <c r="L439" s="501"/>
    </row>
    <row r="440" spans="3:12" x14ac:dyDescent="0.25">
      <c r="C440" s="501"/>
      <c r="D440" s="501"/>
      <c r="E440" s="501"/>
      <c r="F440" s="501"/>
      <c r="G440" s="499"/>
      <c r="H440" s="501"/>
      <c r="I440" s="501"/>
      <c r="J440" s="501"/>
      <c r="K440" s="501"/>
      <c r="L440" s="501"/>
    </row>
    <row r="441" spans="3:12" ht="15.75" thickBot="1" x14ac:dyDescent="0.3">
      <c r="C441" s="501"/>
      <c r="D441" s="501"/>
      <c r="E441" s="501"/>
      <c r="F441" s="501"/>
      <c r="G441" s="499"/>
      <c r="H441" s="501"/>
      <c r="I441" s="501"/>
      <c r="J441" s="501"/>
      <c r="K441" s="501"/>
      <c r="L441" s="501"/>
    </row>
    <row r="442" spans="3:12" s="648" customFormat="1" ht="15.75" thickBot="1" x14ac:dyDescent="0.3">
      <c r="C442" s="657" t="s">
        <v>53</v>
      </c>
      <c r="D442" s="663">
        <f>SUM(F449:F450)</f>
        <v>15000</v>
      </c>
      <c r="F442" s="644"/>
      <c r="G442" s="647"/>
      <c r="H442" s="644"/>
      <c r="I442" s="644"/>
    </row>
    <row r="443" spans="3:12" s="648" customFormat="1" x14ac:dyDescent="0.25">
      <c r="C443" s="644"/>
      <c r="D443" s="31"/>
      <c r="E443" s="649"/>
      <c r="F443" s="649"/>
      <c r="G443" s="649"/>
      <c r="H443" s="645"/>
      <c r="I443" s="645"/>
      <c r="J443" s="645"/>
      <c r="K443" s="651"/>
    </row>
    <row r="444" spans="3:12" s="648" customFormat="1" ht="15.75" x14ac:dyDescent="0.25">
      <c r="C444" s="271" t="s">
        <v>388</v>
      </c>
      <c r="D444" s="493">
        <f>'11. Gestion Administrativa'!F23</f>
        <v>11.09</v>
      </c>
      <c r="E444" s="649"/>
      <c r="F444" s="649"/>
      <c r="G444" s="649"/>
      <c r="H444" s="645"/>
      <c r="I444" s="645"/>
      <c r="J444" s="645"/>
      <c r="K444" s="651"/>
    </row>
    <row r="445" spans="3:12" s="648" customFormat="1" ht="18.75" x14ac:dyDescent="0.25">
      <c r="C445" s="661" t="str">
        <f>IFERROR(VLOOKUP(D444,'1. Desarrollo e Innov. Curricu.'!$F:$G,2,FALSE),IFERROR(VLOOKUP(D444,'2. Investigación Científica'!$F:$G,2,FALSE),IFERROR(VLOOKUP(D444,'3. Vinculación Univ. Sociedad'!$F:$G,2,FALSE),IFERROR(VLOOKUP(D444,'4. Docencia y Profesorado Univ.'!$F:$G,2,FALSE),IFERROR(VLOOKUP(D444,'5. Estudiantes y Graduados'!$F:$G,2,FALSE),IFERROR(VLOOKUP(D444,'11. Gestion Administrativa'!$F:$G,2,FALSE),IFERROR(VLOOKUP(D444,'13. Gestión Académica'!$F:$G,2,FALSE),IFERROR(VLOOKUP(D444,'9. Asegura. de la Calid. y M'!$F:$G,2,FALSE),IFERROR(VLOOKUP(D444,'6. Gestión del Conocimiento'!$F:$G,2,FALSE),IFERROR(VLOOKUP(D444,'15. Gobernabilidad y Proceso...'!$F:$G,2,FALSE),IFERROR(VLOOKUP(D444,'12. Gestión del Talento Humano'!$F:$G,2,FALSE),IFERROR(VLOOKUP(D444,'14. Internacional... de la E.S.'!$F:$G,2,FALSE),IFERROR(VLOOKUP(D444,'10. Posgrado'!$F:$G,2,FALSE),IFERROR(VLOOKUP(D444,'17. Gestión TIC'!$F:$G,2,FALSE),IFERROR(VLOOKUP(D444,'16. Desa. del Sistema Educ.Sup.'!$F:$G,2,FALSE),IFERROR(VLOOKUP(D444,'8. Cultura de Inno. Insti...'!$F:$G,2,FALSE),VLOOKUP(D444,'7. Lo Esencial de la Reforma U.'!$F:$G,2,0)))))))))))))))))</f>
        <v>Realizar el mantenimiento y reparación de Equipo de laboratorio de la Facultad. (CORRECTIVO)</v>
      </c>
      <c r="D445" s="31"/>
      <c r="E445" s="649"/>
      <c r="F445" s="649"/>
      <c r="G445" s="649"/>
      <c r="H445" s="645"/>
      <c r="I445" s="645"/>
      <c r="J445" s="645"/>
      <c r="K445" s="651"/>
    </row>
    <row r="446" spans="3:12" s="648" customFormat="1" ht="15.75" x14ac:dyDescent="0.25">
      <c r="C446" s="613"/>
      <c r="E446" s="649"/>
      <c r="F446" s="649"/>
      <c r="G446" s="649"/>
      <c r="H446" s="645"/>
      <c r="I446" s="645"/>
      <c r="J446" s="645"/>
      <c r="K446" s="651"/>
    </row>
    <row r="447" spans="3:12" s="648" customFormat="1" ht="16.5" thickBot="1" x14ac:dyDescent="0.3">
      <c r="C447" s="613" t="s">
        <v>1986</v>
      </c>
      <c r="F447" s="649"/>
      <c r="G447" s="645"/>
      <c r="H447" s="645"/>
      <c r="I447" s="645"/>
    </row>
    <row r="448" spans="3:12" s="648" customFormat="1" ht="15.75" thickBot="1" x14ac:dyDescent="0.3">
      <c r="C448" s="653" t="s">
        <v>44</v>
      </c>
      <c r="D448" s="512" t="s">
        <v>55</v>
      </c>
      <c r="E448" s="654" t="s">
        <v>57</v>
      </c>
      <c r="F448" s="131" t="s">
        <v>27</v>
      </c>
      <c r="G448" s="129" t="s">
        <v>127</v>
      </c>
      <c r="H448" s="654" t="s">
        <v>46</v>
      </c>
      <c r="I448" s="129" t="s">
        <v>128</v>
      </c>
      <c r="J448" s="129" t="s">
        <v>406</v>
      </c>
      <c r="K448" s="129" t="s">
        <v>407</v>
      </c>
    </row>
    <row r="449" spans="3:11" s="648" customFormat="1" x14ac:dyDescent="0.25">
      <c r="C449" s="563" t="s">
        <v>2218</v>
      </c>
      <c r="D449" s="521">
        <v>1</v>
      </c>
      <c r="E449" s="854">
        <v>10000</v>
      </c>
      <c r="F449" s="855">
        <f t="shared" ref="F449:F450" si="21">D449*E449</f>
        <v>10000</v>
      </c>
      <c r="G449" s="153" t="s">
        <v>125</v>
      </c>
      <c r="H449" s="656" t="s">
        <v>672</v>
      </c>
      <c r="I449" s="127" t="str">
        <f>VLOOKUP(H449,[5]Presupuesto!$B$11:$C$565,2,0)</f>
        <v>MANTENIMIENTO Y REPARACION DE OTROS EQUIPOS</v>
      </c>
      <c r="J449" s="650" t="s">
        <v>1355</v>
      </c>
      <c r="K449" s="650" t="s">
        <v>391</v>
      </c>
    </row>
    <row r="450" spans="3:11" s="648" customFormat="1" x14ac:dyDescent="0.25">
      <c r="C450" s="563" t="s">
        <v>2219</v>
      </c>
      <c r="D450" s="521">
        <v>1</v>
      </c>
      <c r="E450" s="854">
        <v>5000</v>
      </c>
      <c r="F450" s="855">
        <f t="shared" si="21"/>
        <v>5000</v>
      </c>
      <c r="G450" s="153" t="s">
        <v>125</v>
      </c>
      <c r="H450" s="656" t="s">
        <v>672</v>
      </c>
      <c r="I450" s="127" t="str">
        <f>VLOOKUP(H450,[5]Presupuesto!$B$11:$C$565,2,0)</f>
        <v>MANTENIMIENTO Y REPARACION DE OTROS EQUIPOS</v>
      </c>
      <c r="J450" s="650" t="s">
        <v>1355</v>
      </c>
      <c r="K450" s="650" t="s">
        <v>391</v>
      </c>
    </row>
    <row r="451" spans="3:11" s="648" customFormat="1" x14ac:dyDescent="0.25">
      <c r="G451" s="646"/>
    </row>
    <row r="452" spans="3:11" s="648" customFormat="1" x14ac:dyDescent="0.25">
      <c r="G452" s="646"/>
    </row>
    <row r="453" spans="3:11" s="648" customFormat="1" x14ac:dyDescent="0.25">
      <c r="G453" s="646"/>
    </row>
    <row r="454" spans="3:11" s="648" customFormat="1" ht="15.75" thickBot="1" x14ac:dyDescent="0.3">
      <c r="G454" s="646"/>
    </row>
    <row r="455" spans="3:11" s="648" customFormat="1" ht="15.75" thickBot="1" x14ac:dyDescent="0.3">
      <c r="C455" s="657" t="s">
        <v>53</v>
      </c>
      <c r="D455" s="663">
        <f>SUM(F462:F463)</f>
        <v>44000</v>
      </c>
      <c r="F455" s="644"/>
      <c r="G455" s="647"/>
      <c r="H455" s="644"/>
      <c r="I455" s="644"/>
    </row>
    <row r="456" spans="3:11" s="648" customFormat="1" x14ac:dyDescent="0.25">
      <c r="C456" s="644"/>
      <c r="D456" s="31"/>
      <c r="E456" s="649"/>
      <c r="F456" s="649"/>
      <c r="G456" s="649"/>
      <c r="H456" s="645"/>
      <c r="I456" s="645"/>
      <c r="J456" s="645"/>
      <c r="K456" s="651"/>
    </row>
    <row r="457" spans="3:11" s="648" customFormat="1" ht="15.75" x14ac:dyDescent="0.25">
      <c r="C457" s="271" t="s">
        <v>388</v>
      </c>
      <c r="D457" s="493">
        <f>'11. Gestion Administrativa'!F23</f>
        <v>11.09</v>
      </c>
      <c r="E457" s="649"/>
      <c r="F457" s="649"/>
      <c r="G457" s="649"/>
      <c r="H457" s="645"/>
      <c r="I457" s="645"/>
      <c r="J457" s="645"/>
      <c r="K457" s="651"/>
    </row>
    <row r="458" spans="3:11" s="648" customFormat="1" ht="18.75" x14ac:dyDescent="0.25">
      <c r="C458" s="661" t="str">
        <f>IFERROR(VLOOKUP(D457,'1. Desarrollo e Innov. Curricu.'!$F:$G,2,FALSE),IFERROR(VLOOKUP(D457,'2. Investigación Científica'!$F:$G,2,FALSE),IFERROR(VLOOKUP(D457,'3. Vinculación Univ. Sociedad'!$F:$G,2,FALSE),IFERROR(VLOOKUP(D457,'4. Docencia y Profesorado Univ.'!$F:$G,2,FALSE),IFERROR(VLOOKUP(D457,'5. Estudiantes y Graduados'!$F:$G,2,FALSE),IFERROR(VLOOKUP(D457,'11. Gestion Administrativa'!$F:$G,2,FALSE),IFERROR(VLOOKUP(D457,'13. Gestión Académica'!$F:$G,2,FALSE),IFERROR(VLOOKUP(D457,'9. Asegura. de la Calid. y M'!$F:$G,2,FALSE),IFERROR(VLOOKUP(D457,'6. Gestión del Conocimiento'!$F:$G,2,FALSE),IFERROR(VLOOKUP(D457,'15. Gobernabilidad y Proceso...'!$F:$G,2,FALSE),IFERROR(VLOOKUP(D457,'12. Gestión del Talento Humano'!$F:$G,2,FALSE),IFERROR(VLOOKUP(D457,'14. Internacional... de la E.S.'!$F:$G,2,FALSE),IFERROR(VLOOKUP(D457,'10. Posgrado'!$F:$G,2,FALSE),IFERROR(VLOOKUP(D457,'17. Gestión TIC'!$F:$G,2,FALSE),IFERROR(VLOOKUP(D457,'16. Desa. del Sistema Educ.Sup.'!$F:$G,2,FALSE),IFERROR(VLOOKUP(D457,'8. Cultura de Inno. Insti...'!$F:$G,2,FALSE),VLOOKUP(D457,'7. Lo Esencial de la Reforma U.'!$F:$G,2,0)))))))))))))))))</f>
        <v>Realizar el mantenimiento y reparación de Equipo de laboratorio de la Facultad. (CORRECTIVO)</v>
      </c>
      <c r="D458" s="31"/>
      <c r="E458" s="649"/>
      <c r="F458" s="649"/>
      <c r="G458" s="649"/>
      <c r="H458" s="645"/>
      <c r="I458" s="645"/>
      <c r="J458" s="645"/>
      <c r="K458" s="651"/>
    </row>
    <row r="459" spans="3:11" s="648" customFormat="1" ht="15.75" x14ac:dyDescent="0.25">
      <c r="C459" s="613"/>
      <c r="E459" s="649"/>
      <c r="F459" s="649"/>
      <c r="G459" s="649"/>
      <c r="H459" s="645"/>
      <c r="I459" s="645"/>
      <c r="J459" s="645"/>
      <c r="K459" s="651"/>
    </row>
    <row r="460" spans="3:11" s="648" customFormat="1" ht="16.5" thickBot="1" x14ac:dyDescent="0.3">
      <c r="C460" s="613" t="s">
        <v>1987</v>
      </c>
      <c r="F460" s="649"/>
      <c r="G460" s="645"/>
      <c r="H460" s="645"/>
      <c r="I460" s="645"/>
    </row>
    <row r="461" spans="3:11" s="648" customFormat="1" ht="15.75" thickBot="1" x14ac:dyDescent="0.3">
      <c r="C461" s="653" t="s">
        <v>44</v>
      </c>
      <c r="D461" s="512" t="s">
        <v>55</v>
      </c>
      <c r="E461" s="654" t="s">
        <v>57</v>
      </c>
      <c r="F461" s="131" t="s">
        <v>27</v>
      </c>
      <c r="G461" s="129" t="s">
        <v>127</v>
      </c>
      <c r="H461" s="654" t="s">
        <v>46</v>
      </c>
      <c r="I461" s="129" t="s">
        <v>128</v>
      </c>
      <c r="J461" s="129" t="s">
        <v>406</v>
      </c>
      <c r="K461" s="129" t="s">
        <v>407</v>
      </c>
    </row>
    <row r="462" spans="3:11" s="648" customFormat="1" x14ac:dyDescent="0.25">
      <c r="C462" s="563" t="s">
        <v>2220</v>
      </c>
      <c r="D462" s="521">
        <v>1</v>
      </c>
      <c r="E462" s="854">
        <v>40000</v>
      </c>
      <c r="F462" s="855">
        <f t="shared" ref="F462:F463" si="22">D462*E462</f>
        <v>40000</v>
      </c>
      <c r="G462" s="153" t="s">
        <v>125</v>
      </c>
      <c r="H462" s="656" t="s">
        <v>672</v>
      </c>
      <c r="I462" s="127" t="str">
        <f>VLOOKUP(H462,[5]Presupuesto!$B$11:$C$565,2,0)</f>
        <v>MANTENIMIENTO Y REPARACION DE OTROS EQUIPOS</v>
      </c>
      <c r="J462" s="650" t="s">
        <v>1355</v>
      </c>
      <c r="K462" s="650" t="s">
        <v>393</v>
      </c>
    </row>
    <row r="463" spans="3:11" s="648" customFormat="1" x14ac:dyDescent="0.25">
      <c r="C463" s="563" t="s">
        <v>2222</v>
      </c>
      <c r="D463" s="521">
        <v>1</v>
      </c>
      <c r="E463" s="854">
        <v>4000</v>
      </c>
      <c r="F463" s="855">
        <f t="shared" si="22"/>
        <v>4000</v>
      </c>
      <c r="G463" s="153" t="s">
        <v>125</v>
      </c>
      <c r="H463" s="656" t="s">
        <v>672</v>
      </c>
      <c r="I463" s="127" t="str">
        <f>VLOOKUP(H463,[5]Presupuesto!$B$11:$C$565,2,0)</f>
        <v>MANTENIMIENTO Y REPARACION DE OTROS EQUIPOS</v>
      </c>
      <c r="J463" s="650" t="s">
        <v>1355</v>
      </c>
      <c r="K463" s="650" t="s">
        <v>393</v>
      </c>
    </row>
    <row r="464" spans="3:11" s="648" customFormat="1" x14ac:dyDescent="0.25">
      <c r="G464" s="646"/>
    </row>
    <row r="465" spans="3:12" s="648" customFormat="1" x14ac:dyDescent="0.25">
      <c r="G465" s="646"/>
    </row>
    <row r="466" spans="3:12" s="648" customFormat="1" x14ac:dyDescent="0.25">
      <c r="G466" s="646"/>
    </row>
    <row r="467" spans="3:12" ht="15.75" thickBot="1" x14ac:dyDescent="0.3">
      <c r="C467" s="501"/>
      <c r="D467" s="501"/>
      <c r="E467" s="501"/>
      <c r="F467" s="501"/>
      <c r="G467" s="499"/>
      <c r="H467" s="501"/>
      <c r="I467" s="501"/>
      <c r="J467" s="501"/>
      <c r="K467" s="501"/>
      <c r="L467" s="501"/>
    </row>
    <row r="468" spans="3:12" ht="15.75" thickBot="1" x14ac:dyDescent="0.3">
      <c r="C468" s="657" t="s">
        <v>53</v>
      </c>
      <c r="D468" s="663">
        <f>SUM(F475:F477)</f>
        <v>33500</v>
      </c>
      <c r="E468" s="648"/>
      <c r="F468" s="644"/>
      <c r="G468" s="647"/>
      <c r="H468" s="644"/>
      <c r="I468" s="644"/>
      <c r="J468" s="648"/>
      <c r="K468" s="648"/>
      <c r="L468" s="501"/>
    </row>
    <row r="469" spans="3:12" s="648" customFormat="1" x14ac:dyDescent="0.25">
      <c r="C469" s="644"/>
      <c r="D469" s="31"/>
      <c r="E469" s="649"/>
      <c r="F469" s="649"/>
      <c r="G469" s="649"/>
      <c r="H469" s="645"/>
      <c r="I469" s="645"/>
      <c r="J469" s="645"/>
      <c r="K469" s="651"/>
    </row>
    <row r="470" spans="3:12" s="648" customFormat="1" ht="15.75" x14ac:dyDescent="0.25">
      <c r="C470" s="271" t="s">
        <v>388</v>
      </c>
      <c r="D470" s="493">
        <f>'11. Gestion Administrativa'!F23</f>
        <v>11.09</v>
      </c>
      <c r="E470" s="649"/>
      <c r="F470" s="649"/>
      <c r="G470" s="649"/>
      <c r="H470" s="645"/>
      <c r="I470" s="645"/>
      <c r="J470" s="645"/>
      <c r="K470" s="651"/>
    </row>
    <row r="471" spans="3:12" s="648" customFormat="1" ht="18.75" x14ac:dyDescent="0.25">
      <c r="C471" s="661" t="str">
        <f>IFERROR(VLOOKUP(D470,'1. Desarrollo e Innov. Curricu.'!$F:$G,2,FALSE),IFERROR(VLOOKUP(D470,'2. Investigación Científica'!$F:$G,2,FALSE),IFERROR(VLOOKUP(D470,'3. Vinculación Univ. Sociedad'!$F:$G,2,FALSE),IFERROR(VLOOKUP(D470,'4. Docencia y Profesorado Univ.'!$F:$G,2,FALSE),IFERROR(VLOOKUP(D470,'5. Estudiantes y Graduados'!$F:$G,2,FALSE),IFERROR(VLOOKUP(D470,'11. Gestion Administrativa'!$F:$G,2,FALSE),IFERROR(VLOOKUP(D470,'13. Gestión Académica'!$F:$G,2,FALSE),IFERROR(VLOOKUP(D470,'9. Asegura. de la Calid. y M'!$F:$G,2,FALSE),IFERROR(VLOOKUP(D470,'6. Gestión del Conocimiento'!$F:$G,2,FALSE),IFERROR(VLOOKUP(D470,'15. Gobernabilidad y Proceso...'!$F:$G,2,FALSE),IFERROR(VLOOKUP(D470,'12. Gestión del Talento Humano'!$F:$G,2,FALSE),IFERROR(VLOOKUP(D470,'14. Internacional... de la E.S.'!$F:$G,2,FALSE),IFERROR(VLOOKUP(D470,'10. Posgrado'!$F:$G,2,FALSE),IFERROR(VLOOKUP(D470,'17. Gestión TIC'!$F:$G,2,FALSE),IFERROR(VLOOKUP(D470,'16. Desa. del Sistema Educ.Sup.'!$F:$G,2,FALSE),IFERROR(VLOOKUP(D470,'8. Cultura de Inno. Insti...'!$F:$G,2,FALSE),VLOOKUP(D470,'7. Lo Esencial de la Reforma U.'!$F:$G,2,0)))))))))))))))))</f>
        <v>Realizar el mantenimiento y reparación de Equipo de laboratorio de la Facultad. (CORRECTIVO)</v>
      </c>
      <c r="D471" s="31"/>
      <c r="E471" s="649"/>
      <c r="F471" s="649"/>
      <c r="G471" s="649"/>
      <c r="H471" s="645"/>
      <c r="I471" s="645"/>
      <c r="J471" s="645"/>
      <c r="K471" s="651"/>
    </row>
    <row r="472" spans="3:12" s="648" customFormat="1" ht="15.75" x14ac:dyDescent="0.25">
      <c r="C472" s="613"/>
      <c r="E472" s="649"/>
      <c r="F472" s="649"/>
      <c r="G472" s="649"/>
      <c r="H472" s="645"/>
      <c r="I472" s="645"/>
      <c r="J472" s="645"/>
      <c r="K472" s="651"/>
    </row>
    <row r="473" spans="3:12" s="648" customFormat="1" ht="16.5" thickBot="1" x14ac:dyDescent="0.3">
      <c r="C473" s="613" t="s">
        <v>2001</v>
      </c>
      <c r="F473" s="649"/>
      <c r="G473" s="645"/>
      <c r="H473" s="645"/>
      <c r="I473" s="645"/>
    </row>
    <row r="474" spans="3:12" s="648" customFormat="1" ht="15.75" thickBot="1" x14ac:dyDescent="0.3">
      <c r="C474" s="653" t="s">
        <v>44</v>
      </c>
      <c r="D474" s="512" t="s">
        <v>55</v>
      </c>
      <c r="E474" s="654" t="s">
        <v>57</v>
      </c>
      <c r="F474" s="131" t="s">
        <v>27</v>
      </c>
      <c r="G474" s="129" t="s">
        <v>127</v>
      </c>
      <c r="H474" s="654" t="s">
        <v>46</v>
      </c>
      <c r="I474" s="129" t="s">
        <v>128</v>
      </c>
      <c r="J474" s="129" t="s">
        <v>406</v>
      </c>
      <c r="K474" s="129" t="s">
        <v>407</v>
      </c>
    </row>
    <row r="475" spans="3:12" s="648" customFormat="1" x14ac:dyDescent="0.25">
      <c r="C475" s="563" t="s">
        <v>2223</v>
      </c>
      <c r="D475" s="521">
        <v>1</v>
      </c>
      <c r="E475" s="854">
        <v>20000</v>
      </c>
      <c r="F475" s="855">
        <f t="shared" ref="F475:F477" si="23">D475*E475</f>
        <v>20000</v>
      </c>
      <c r="G475" s="153" t="s">
        <v>125</v>
      </c>
      <c r="H475" s="656" t="s">
        <v>672</v>
      </c>
      <c r="I475" s="127" t="str">
        <f>VLOOKUP(H475,[5]Presupuesto!$B$11:$C$565,2,0)</f>
        <v>MANTENIMIENTO Y REPARACION DE OTROS EQUIPOS</v>
      </c>
      <c r="J475" s="650" t="s">
        <v>1355</v>
      </c>
      <c r="K475" s="650" t="s">
        <v>395</v>
      </c>
    </row>
    <row r="476" spans="3:12" s="648" customFormat="1" x14ac:dyDescent="0.25">
      <c r="C476" s="563" t="s">
        <v>2221</v>
      </c>
      <c r="D476" s="521">
        <v>1</v>
      </c>
      <c r="E476" s="854">
        <v>12000</v>
      </c>
      <c r="F476" s="855">
        <f t="shared" si="23"/>
        <v>12000</v>
      </c>
      <c r="G476" s="153" t="s">
        <v>125</v>
      </c>
      <c r="H476" s="656" t="s">
        <v>672</v>
      </c>
      <c r="I476" s="127" t="str">
        <f>VLOOKUP(H476,[5]Presupuesto!$B$11:$C$565,2,0)</f>
        <v>MANTENIMIENTO Y REPARACION DE OTROS EQUIPOS</v>
      </c>
      <c r="J476" s="650" t="s">
        <v>1355</v>
      </c>
      <c r="K476" s="650" t="s">
        <v>395</v>
      </c>
    </row>
    <row r="477" spans="3:12" s="648" customFormat="1" x14ac:dyDescent="0.25">
      <c r="C477" s="563" t="s">
        <v>2224</v>
      </c>
      <c r="D477" s="521">
        <v>1</v>
      </c>
      <c r="E477" s="854">
        <v>1500</v>
      </c>
      <c r="F477" s="855">
        <f t="shared" si="23"/>
        <v>1500</v>
      </c>
      <c r="G477" s="153" t="s">
        <v>125</v>
      </c>
      <c r="H477" s="656" t="s">
        <v>672</v>
      </c>
      <c r="I477" s="127" t="str">
        <f>VLOOKUP(H477,[5]Presupuesto!$B$11:$C$565,2,0)</f>
        <v>MANTENIMIENTO Y REPARACION DE OTROS EQUIPOS</v>
      </c>
      <c r="J477" s="650" t="s">
        <v>1355</v>
      </c>
      <c r="K477" s="650" t="s">
        <v>395</v>
      </c>
    </row>
    <row r="478" spans="3:12" s="648" customFormat="1" x14ac:dyDescent="0.25">
      <c r="G478" s="646"/>
    </row>
    <row r="479" spans="3:12" s="648" customFormat="1" x14ac:dyDescent="0.25">
      <c r="G479" s="646"/>
    </row>
    <row r="480" spans="3:12" x14ac:dyDescent="0.25">
      <c r="C480" s="501"/>
      <c r="D480" s="501"/>
      <c r="E480" s="501"/>
      <c r="F480" s="501"/>
      <c r="G480" s="499"/>
      <c r="H480" s="501"/>
      <c r="I480" s="501"/>
      <c r="J480" s="501"/>
      <c r="K480" s="501"/>
      <c r="L480" s="501"/>
    </row>
    <row r="481" spans="3:12" ht="15.75" thickBot="1" x14ac:dyDescent="0.3">
      <c r="C481" s="501"/>
      <c r="D481" s="501"/>
      <c r="E481" s="501"/>
      <c r="F481" s="501"/>
      <c r="G481" s="499"/>
      <c r="H481" s="501"/>
      <c r="I481" s="501"/>
      <c r="J481" s="501"/>
      <c r="K481" s="501"/>
      <c r="L481" s="501"/>
    </row>
    <row r="482" spans="3:12" ht="15.75" thickBot="1" x14ac:dyDescent="0.3">
      <c r="C482" s="657" t="s">
        <v>53</v>
      </c>
      <c r="D482" s="663">
        <f>SUM(F489:F489)</f>
        <v>10000</v>
      </c>
      <c r="E482" s="648"/>
      <c r="F482" s="644"/>
      <c r="G482" s="647"/>
      <c r="H482" s="644"/>
      <c r="I482" s="644"/>
      <c r="J482" s="648"/>
      <c r="K482" s="648"/>
      <c r="L482" s="501"/>
    </row>
    <row r="483" spans="3:12" s="648" customFormat="1" x14ac:dyDescent="0.25">
      <c r="C483" s="644"/>
      <c r="D483" s="31"/>
      <c r="E483" s="649"/>
      <c r="F483" s="649"/>
      <c r="G483" s="649"/>
      <c r="H483" s="645"/>
      <c r="I483" s="645"/>
      <c r="J483" s="645"/>
      <c r="K483" s="651"/>
    </row>
    <row r="484" spans="3:12" s="648" customFormat="1" ht="15.75" x14ac:dyDescent="0.25">
      <c r="C484" s="271" t="s">
        <v>388</v>
      </c>
      <c r="D484" s="493">
        <f>'11. Gestion Administrativa'!F23</f>
        <v>11.09</v>
      </c>
      <c r="E484" s="649"/>
      <c r="F484" s="649"/>
      <c r="G484" s="649"/>
      <c r="H484" s="645"/>
      <c r="I484" s="645"/>
      <c r="J484" s="645"/>
      <c r="K484" s="651"/>
    </row>
    <row r="485" spans="3:12" s="648" customFormat="1" ht="18.75" x14ac:dyDescent="0.25">
      <c r="C485" s="661" t="str">
        <f>IFERROR(VLOOKUP(D484,'1. Desarrollo e Innov. Curricu.'!$F:$G,2,FALSE),IFERROR(VLOOKUP(D484,'2. Investigación Científica'!$F:$G,2,FALSE),IFERROR(VLOOKUP(D484,'3. Vinculación Univ. Sociedad'!$F:$G,2,FALSE),IFERROR(VLOOKUP(D484,'4. Docencia y Profesorado Univ.'!$F:$G,2,FALSE),IFERROR(VLOOKUP(D484,'5. Estudiantes y Graduados'!$F:$G,2,FALSE),IFERROR(VLOOKUP(D484,'11. Gestion Administrativa'!$F:$G,2,FALSE),IFERROR(VLOOKUP(D484,'13. Gestión Académica'!$F:$G,2,FALSE),IFERROR(VLOOKUP(D484,'9. Asegura. de la Calid. y M'!$F:$G,2,FALSE),IFERROR(VLOOKUP(D484,'6. Gestión del Conocimiento'!$F:$G,2,FALSE),IFERROR(VLOOKUP(D484,'15. Gobernabilidad y Proceso...'!$F:$G,2,FALSE),IFERROR(VLOOKUP(D484,'12. Gestión del Talento Humano'!$F:$G,2,FALSE),IFERROR(VLOOKUP(D484,'14. Internacional... de la E.S.'!$F:$G,2,FALSE),IFERROR(VLOOKUP(D484,'10. Posgrado'!$F:$G,2,FALSE),IFERROR(VLOOKUP(D484,'17. Gestión TIC'!$F:$G,2,FALSE),IFERROR(VLOOKUP(D484,'16. Desa. del Sistema Educ.Sup.'!$F:$G,2,FALSE),IFERROR(VLOOKUP(D484,'8. Cultura de Inno. Insti...'!$F:$G,2,FALSE),VLOOKUP(D484,'7. Lo Esencial de la Reforma U.'!$F:$G,2,0)))))))))))))))))</f>
        <v>Realizar el mantenimiento y reparación de Equipo de laboratorio de la Facultad. (CORRECTIVO)</v>
      </c>
      <c r="D485" s="31"/>
      <c r="E485" s="649"/>
      <c r="F485" s="649"/>
      <c r="G485" s="649"/>
      <c r="H485" s="645"/>
      <c r="I485" s="645"/>
      <c r="J485" s="645"/>
      <c r="K485" s="651"/>
    </row>
    <row r="486" spans="3:12" s="648" customFormat="1" ht="15.75" x14ac:dyDescent="0.25">
      <c r="C486" s="613"/>
      <c r="E486" s="649"/>
      <c r="F486" s="649"/>
      <c r="G486" s="649"/>
      <c r="H486" s="645"/>
      <c r="I486" s="645"/>
      <c r="J486" s="645"/>
      <c r="K486" s="651"/>
    </row>
    <row r="487" spans="3:12" s="648" customFormat="1" ht="16.5" thickBot="1" x14ac:dyDescent="0.3">
      <c r="C487" s="613" t="s">
        <v>2002</v>
      </c>
      <c r="F487" s="649"/>
      <c r="G487" s="645"/>
      <c r="H487" s="645"/>
      <c r="I487" s="645"/>
    </row>
    <row r="488" spans="3:12" s="648" customFormat="1" ht="15.75" thickBot="1" x14ac:dyDescent="0.3">
      <c r="C488" s="653" t="s">
        <v>44</v>
      </c>
      <c r="D488" s="512" t="s">
        <v>55</v>
      </c>
      <c r="E488" s="654" t="s">
        <v>57</v>
      </c>
      <c r="F488" s="131" t="s">
        <v>27</v>
      </c>
      <c r="G488" s="129" t="s">
        <v>127</v>
      </c>
      <c r="H488" s="654" t="s">
        <v>46</v>
      </c>
      <c r="I488" s="129" t="s">
        <v>128</v>
      </c>
      <c r="J488" s="129" t="s">
        <v>406</v>
      </c>
      <c r="K488" s="129" t="s">
        <v>407</v>
      </c>
    </row>
    <row r="489" spans="3:12" s="648" customFormat="1" x14ac:dyDescent="0.25">
      <c r="C489" s="563" t="s">
        <v>2217</v>
      </c>
      <c r="D489" s="521">
        <v>1</v>
      </c>
      <c r="E489" s="854">
        <v>10000</v>
      </c>
      <c r="F489" s="855">
        <f t="shared" ref="F489" si="24">D489*E489</f>
        <v>10000</v>
      </c>
      <c r="G489" s="153" t="s">
        <v>125</v>
      </c>
      <c r="H489" s="656" t="s">
        <v>672</v>
      </c>
      <c r="I489" s="127" t="str">
        <f>VLOOKUP(H489,[5]Presupuesto!$B$11:$C$565,2,0)</f>
        <v>MANTENIMIENTO Y REPARACION DE OTROS EQUIPOS</v>
      </c>
      <c r="J489" s="650" t="s">
        <v>1355</v>
      </c>
      <c r="K489" s="650" t="s">
        <v>398</v>
      </c>
    </row>
    <row r="490" spans="3:12" s="648" customFormat="1" x14ac:dyDescent="0.25">
      <c r="G490" s="646"/>
    </row>
    <row r="491" spans="3:12" x14ac:dyDescent="0.25">
      <c r="C491" s="501"/>
      <c r="D491" s="501"/>
      <c r="E491" s="501"/>
      <c r="F491" s="501"/>
      <c r="G491" s="499"/>
      <c r="H491" s="501"/>
      <c r="I491" s="501"/>
      <c r="J491" s="501"/>
      <c r="K491" s="501"/>
      <c r="L491" s="501"/>
    </row>
    <row r="492" spans="3:12" x14ac:dyDescent="0.25">
      <c r="C492" s="501"/>
      <c r="D492" s="501"/>
      <c r="E492" s="501"/>
      <c r="F492" s="501"/>
      <c r="G492" s="499"/>
      <c r="H492" s="501"/>
      <c r="I492" s="501"/>
      <c r="J492" s="501"/>
      <c r="K492" s="501"/>
      <c r="L492" s="501"/>
    </row>
    <row r="493" spans="3:12" x14ac:dyDescent="0.25">
      <c r="C493" s="501"/>
      <c r="D493" s="501"/>
      <c r="E493" s="501"/>
      <c r="F493" s="501"/>
      <c r="G493" s="499"/>
      <c r="H493" s="501"/>
      <c r="I493" s="604"/>
      <c r="J493" s="501"/>
      <c r="K493" s="501"/>
      <c r="L493" s="501"/>
    </row>
    <row r="494" spans="3:12" x14ac:dyDescent="0.25">
      <c r="C494" s="501"/>
      <c r="D494" s="501"/>
      <c r="E494" s="501"/>
      <c r="F494" s="501"/>
      <c r="G494" s="499"/>
      <c r="H494" s="501"/>
      <c r="I494" s="501"/>
      <c r="J494" s="501"/>
      <c r="K494" s="501"/>
      <c r="L494" s="501"/>
    </row>
    <row r="495" spans="3:12" x14ac:dyDescent="0.25">
      <c r="C495" s="501"/>
      <c r="D495" s="501"/>
      <c r="E495" s="501"/>
      <c r="F495" s="501"/>
      <c r="G495" s="499"/>
      <c r="H495" s="501"/>
      <c r="I495" s="501"/>
      <c r="J495" s="501"/>
      <c r="K495" s="501"/>
      <c r="L495" s="501"/>
    </row>
    <row r="496" spans="3:12" x14ac:dyDescent="0.25">
      <c r="C496" s="501"/>
      <c r="D496" s="501"/>
      <c r="E496" s="501"/>
      <c r="F496" s="501"/>
      <c r="G496" s="499"/>
      <c r="H496" s="501"/>
      <c r="I496" s="501"/>
      <c r="J496" s="501"/>
      <c r="K496" s="501"/>
      <c r="L496" s="501"/>
    </row>
    <row r="497" spans="3:12" x14ac:dyDescent="0.25">
      <c r="C497" s="501"/>
      <c r="D497" s="501"/>
      <c r="E497" s="501"/>
      <c r="F497" s="501"/>
      <c r="G497" s="499"/>
      <c r="H497" s="501"/>
      <c r="I497" s="501"/>
      <c r="J497" s="501"/>
      <c r="K497" s="501"/>
      <c r="L497" s="501"/>
    </row>
    <row r="498" spans="3:12" s="501" customFormat="1" x14ac:dyDescent="0.25">
      <c r="G498" s="499"/>
    </row>
    <row r="499" spans="3:12" x14ac:dyDescent="0.25">
      <c r="C499" s="501"/>
      <c r="D499" s="501"/>
      <c r="E499" s="501"/>
      <c r="F499" s="501"/>
      <c r="G499" s="499"/>
      <c r="H499" s="501"/>
      <c r="I499" s="501"/>
      <c r="J499" s="501"/>
      <c r="K499" s="501"/>
      <c r="L499" s="501"/>
    </row>
    <row r="500" spans="3:12" x14ac:dyDescent="0.25">
      <c r="C500" s="501"/>
      <c r="D500" s="501"/>
      <c r="E500" s="501"/>
      <c r="F500" s="501"/>
      <c r="G500" s="499"/>
      <c r="H500" s="501"/>
      <c r="I500" s="501"/>
      <c r="J500" s="501"/>
      <c r="K500" s="501"/>
      <c r="L500" s="501"/>
    </row>
    <row r="501" spans="3:12" x14ac:dyDescent="0.25">
      <c r="C501" s="501"/>
      <c r="D501" s="501"/>
      <c r="E501" s="501"/>
      <c r="F501" s="501"/>
      <c r="G501" s="499"/>
      <c r="H501" s="501"/>
      <c r="I501" s="501"/>
      <c r="J501" s="501"/>
      <c r="K501" s="501"/>
      <c r="L501" s="501"/>
    </row>
    <row r="502" spans="3:12" s="501" customFormat="1" x14ac:dyDescent="0.25">
      <c r="G502" s="499"/>
    </row>
    <row r="503" spans="3:12" s="648" customFormat="1" x14ac:dyDescent="0.25">
      <c r="G503" s="646"/>
    </row>
    <row r="504" spans="3:12" s="648" customFormat="1" x14ac:dyDescent="0.25">
      <c r="G504" s="646"/>
    </row>
    <row r="505" spans="3:12" s="648" customFormat="1" x14ac:dyDescent="0.25">
      <c r="G505" s="646"/>
    </row>
    <row r="506" spans="3:12" s="648" customFormat="1" x14ac:dyDescent="0.25">
      <c r="G506" s="646"/>
    </row>
    <row r="507" spans="3:12" s="648" customFormat="1" x14ac:dyDescent="0.25">
      <c r="G507" s="646"/>
    </row>
    <row r="508" spans="3:12" s="648" customFormat="1" x14ac:dyDescent="0.25">
      <c r="G508" s="646"/>
    </row>
    <row r="509" spans="3:12" s="648" customFormat="1" x14ac:dyDescent="0.25">
      <c r="G509" s="646"/>
    </row>
    <row r="510" spans="3:12" s="648" customFormat="1" x14ac:dyDescent="0.25">
      <c r="G510" s="646"/>
    </row>
    <row r="511" spans="3:12" s="501" customFormat="1" x14ac:dyDescent="0.25">
      <c r="G511" s="499"/>
    </row>
    <row r="512" spans="3:12" x14ac:dyDescent="0.25">
      <c r="C512" s="501"/>
      <c r="D512" s="501"/>
      <c r="E512" s="501"/>
      <c r="F512" s="501"/>
      <c r="G512" s="499"/>
      <c r="H512" s="501"/>
      <c r="I512" s="501"/>
      <c r="J512" s="501"/>
      <c r="K512" s="501"/>
      <c r="L512" s="501"/>
    </row>
    <row r="513" spans="3:12" x14ac:dyDescent="0.25">
      <c r="C513" s="501"/>
      <c r="D513" s="501"/>
      <c r="E513" s="501"/>
      <c r="F513" s="501"/>
      <c r="G513" s="499"/>
      <c r="H513" s="501"/>
      <c r="I513" s="501"/>
      <c r="J513" s="501"/>
      <c r="K513" s="501"/>
      <c r="L513" s="501"/>
    </row>
  </sheetData>
  <dataValidations xWindow="1260" yWindow="354" count="8">
    <dataValidation type="list" allowBlank="1" showInputMessage="1" showErrorMessage="1" errorTitle="¡Ingreso Inválido!" error="Seleccione una opción de la lista." promptTitle="Tipo de Presupuesto" prompt="Seleccione una opción de la lista." sqref="G28:G44 G56:G61 G73:G83 G94:G97 G109:G131 G142:G149 G160:G165 G176:G192 G203:G213 G224:G226 G237:G245 G256:G260 G271:G275 G287:G289 G301:G302 G314 G326 G338:G362 G374:G380 G391:G410 G422:G437 G449:G450 G462:G463 G475:G477 G489">
      <formula1>$R$2:$S$2</formula1>
    </dataValidation>
    <dataValidation type="list" allowBlank="1" showInputMessage="1" showErrorMessage="1" errorTitle="¡Ingreso Inválido!" error="Seleccione una opción de la lista" promptTitle="Mes Requerido" prompt="Seleccione el mes en el que requiere el recurso." sqref="K28 K56:K61 K73:K83 K94:K97 K109:K131 K142:K149 K160:K165 K176:K192 K203:K213 K224:K226 K237:K245 K256:K260 K271:K275 K287:K289 K301:K302 K314 K326 K338:K362 K374:K380 K391:K410 K422:K437 K449:K450 K462:K463 K475:K477 K489">
      <formula1>$U$2:$AF$2</formula1>
    </dataValidation>
    <dataValidation type="list" allowBlank="1" showInputMessage="1" showErrorMessage="1" errorTitle="¡Ingreso Inválido!" error="Seleccione una opción de la lista." promptTitle="Proyecto" prompt="Seleccione una opción." sqref="L17 L28">
      <formula1>$M$2:$O$2</formula1>
    </dataValidation>
    <dataValidation type="list" allowBlank="1" showInputMessage="1" showErrorMessage="1" errorTitle="¡Ingreso Inválido!" error="Verifique el valor ingresado." promptTitle="Ingrese el Objeto de Gasto" prompt="Ingrese el Objeto de Gasto" sqref="H28 H56 H73:H83 H94:H97 H109:H131 H142:H149 H160:H165 H176:H192 H203:H213 H224:H226 H237:H245 H256:H260 H271:H275 H287:H289 H301:H302 H314 H326 H338:H362 H374:H380 H391:H410 H422:H437 H449:H450 H462:H463 H475:H477 H489">
      <formula1>$A$1:$UI$1</formula1>
    </dataValidation>
    <dataValidation type="list" allowBlank="1" showInputMessage="1" showErrorMessage="1" errorTitle="¡Ingreso Inválido!" error="Seleccione una opción de la lista." promptTitle="Dimensión Estratégica" prompt="Seleccione una opción de la lista." sqref="J17 J28:J44 J56:J61 J73:J83 J94:J97 J109:J131 J142:J149 J160:J165 J176:J192 J203:J213 J224:J226 J237:J245 J256:J260 J271:J275 J287:J289 J301:J302 J314 J326 J338:J362 J374:J380 J391:J410 J422:J437 J449:J450 J462:J463 J475:J477 J489">
      <formula1>$A$2:$P$2</formula1>
    </dataValidation>
    <dataValidation type="list" allowBlank="1" showInputMessage="1" showErrorMessage="1" errorTitle="¡Ingreso Inválido!" error="Verifique el valor ingresado." promptTitle="Ingrese el Objeto de Gasto" prompt="Ingrese el Objeto de Gasto" sqref="H17 H29:H44 H57:H61">
      <formula1>$A$1:$UH$1</formula1>
    </dataValidation>
    <dataValidation type="list" allowBlank="1" showInputMessage="1" showErrorMessage="1" errorTitle="¡Ingreso Inválido!" error="Seleccione una opción de la lista" promptTitle="Mes Requerido" prompt="Seleccione el mes en el que requiere el recurso." sqref="K17 K29:K44">
      <formula1>$T$2:$AE$2</formula1>
    </dataValidation>
    <dataValidation type="list" allowBlank="1" showInputMessage="1" showErrorMessage="1" errorTitle="¡Ingreso Inválido!" error="Seleccione una opción de la lista." promptTitle="Tipo de Presupuesto" prompt="Seleccione una opción de la lista." sqref="G17">
      <formula1>$Q$2:$R$2</formula1>
    </dataValidation>
  </dataValidations>
  <pageMargins left="0.7" right="0.7" top="0.75" bottom="0.75" header="0.3" footer="0.3"/>
  <pageSetup paperSize="5" orientation="landscape"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0"/>
  <sheetViews>
    <sheetView topLeftCell="D1" zoomScale="78" zoomScaleNormal="78" workbookViewId="0">
      <pane ySplit="7" topLeftCell="A14" activePane="bottomLeft" state="frozen"/>
      <selection activeCell="M8" sqref="M8"/>
      <selection pane="bottomLeft" activeCell="M18" sqref="M18"/>
    </sheetView>
  </sheetViews>
  <sheetFormatPr baseColWidth="10" defaultColWidth="11.5703125" defaultRowHeight="15" x14ac:dyDescent="0.25"/>
  <cols>
    <col min="1" max="1" width="35.5703125" style="86" customWidth="1"/>
    <col min="2" max="2" width="21.7109375" style="86" customWidth="1"/>
    <col min="3" max="3" width="37.85546875" style="86" customWidth="1"/>
    <col min="4" max="4" width="27.42578125" style="406" customWidth="1"/>
    <col min="5" max="5" width="27.42578125" style="86" customWidth="1"/>
    <col min="6" max="6" width="12.5703125" style="77" customWidth="1"/>
    <col min="7" max="7" width="52.140625" style="86" customWidth="1"/>
    <col min="8" max="8" width="17.28515625" style="86" customWidth="1"/>
    <col min="9" max="9" width="13.85546875" style="86" bestFit="1" customWidth="1"/>
    <col min="10" max="10" width="18" style="86" customWidth="1"/>
    <col min="11" max="11" width="15.140625" style="86" bestFit="1" customWidth="1"/>
    <col min="12" max="12" width="16.7109375" style="86" customWidth="1"/>
    <col min="13" max="13" width="15.85546875" style="86" customWidth="1"/>
    <col min="14" max="14" width="15.5703125" style="86" customWidth="1"/>
    <col min="15" max="15" width="15.140625" style="86" bestFit="1" customWidth="1"/>
    <col min="16" max="16" width="19.140625" style="86" customWidth="1"/>
    <col min="17" max="17" width="15.140625" style="86" bestFit="1" customWidth="1"/>
    <col min="18" max="18" width="44.5703125" style="86" bestFit="1" customWidth="1"/>
    <col min="19" max="19" width="30.85546875" style="86" bestFit="1" customWidth="1"/>
    <col min="20" max="20" width="20.5703125" style="86" hidden="1" customWidth="1"/>
    <col min="21" max="21" width="24.42578125" style="86" customWidth="1"/>
    <col min="22" max="16384" width="11.5703125" style="86"/>
  </cols>
  <sheetData>
    <row r="1" spans="1:21" ht="18" customHeight="1" x14ac:dyDescent="0.25">
      <c r="B1" s="438" t="s">
        <v>1666</v>
      </c>
      <c r="C1" s="439" t="s">
        <v>1667</v>
      </c>
      <c r="D1" s="190"/>
      <c r="E1" s="190"/>
      <c r="F1" s="214"/>
      <c r="H1" s="191" t="s">
        <v>1334</v>
      </c>
      <c r="I1" s="190"/>
      <c r="J1" s="190"/>
      <c r="K1" s="190"/>
      <c r="L1" s="190"/>
      <c r="M1" s="190"/>
      <c r="N1" s="190"/>
      <c r="O1" s="190"/>
      <c r="P1" s="190"/>
      <c r="Q1" s="190"/>
      <c r="R1" s="190"/>
      <c r="S1" s="190"/>
      <c r="T1" s="190"/>
      <c r="U1" s="190"/>
    </row>
    <row r="2" spans="1:21" ht="18" customHeight="1" x14ac:dyDescent="0.25">
      <c r="A2" s="278" t="s">
        <v>1333</v>
      </c>
      <c r="B2" s="190"/>
      <c r="C2" s="190"/>
      <c r="D2" s="190"/>
      <c r="E2" s="190"/>
      <c r="F2" s="214"/>
      <c r="H2" s="191"/>
      <c r="I2" s="190"/>
      <c r="J2" s="190"/>
      <c r="K2" s="190"/>
      <c r="L2" s="190"/>
      <c r="M2" s="190"/>
      <c r="N2" s="190"/>
      <c r="O2" s="190"/>
      <c r="P2" s="190"/>
      <c r="Q2" s="190"/>
      <c r="R2" s="190"/>
      <c r="S2" s="190"/>
      <c r="T2" s="190"/>
      <c r="U2" s="190"/>
    </row>
    <row r="3" spans="1:21" ht="18" customHeight="1" x14ac:dyDescent="0.25">
      <c r="A3" s="278" t="s">
        <v>1335</v>
      </c>
      <c r="B3" s="190"/>
      <c r="C3" s="190"/>
      <c r="D3" s="190"/>
      <c r="E3" s="190"/>
      <c r="F3" s="214"/>
      <c r="H3" s="191"/>
      <c r="I3" s="190"/>
      <c r="J3" s="190"/>
      <c r="K3" s="190"/>
      <c r="L3" s="190"/>
      <c r="M3" s="190"/>
      <c r="N3" s="190"/>
      <c r="O3" s="190"/>
      <c r="P3" s="190"/>
      <c r="Q3" s="190"/>
      <c r="R3" s="190"/>
      <c r="S3" s="190"/>
      <c r="T3" s="190"/>
      <c r="U3" s="190"/>
    </row>
    <row r="4" spans="1:21" ht="18" customHeight="1" x14ac:dyDescent="0.25">
      <c r="A4" s="278" t="s">
        <v>1364</v>
      </c>
      <c r="B4" s="190"/>
      <c r="C4" s="190"/>
      <c r="D4" s="190"/>
      <c r="E4" s="190"/>
      <c r="F4" s="214"/>
      <c r="H4" s="191"/>
      <c r="I4" s="190"/>
      <c r="J4" s="190"/>
      <c r="K4" s="190"/>
      <c r="L4" s="190"/>
      <c r="M4" s="190"/>
      <c r="N4" s="190"/>
      <c r="O4" s="190"/>
      <c r="P4" s="190"/>
      <c r="Q4" s="190"/>
      <c r="R4" s="190"/>
      <c r="S4" s="190"/>
      <c r="T4" s="190"/>
      <c r="U4" s="190"/>
    </row>
    <row r="5" spans="1:21" ht="14.45" customHeight="1" x14ac:dyDescent="0.25">
      <c r="A5" s="946" t="s">
        <v>94</v>
      </c>
      <c r="B5" s="945" t="s">
        <v>108</v>
      </c>
      <c r="C5" s="948" t="s">
        <v>1517</v>
      </c>
      <c r="D5" s="948" t="s">
        <v>1518</v>
      </c>
      <c r="E5" s="948" t="s">
        <v>84</v>
      </c>
      <c r="F5" s="948" t="s">
        <v>388</v>
      </c>
      <c r="G5" s="948" t="s">
        <v>85</v>
      </c>
      <c r="H5" s="951" t="s">
        <v>97</v>
      </c>
      <c r="I5" s="957"/>
      <c r="J5" s="957"/>
      <c r="K5" s="957"/>
      <c r="L5" s="957"/>
      <c r="M5" s="957"/>
      <c r="N5" s="957"/>
      <c r="O5" s="952"/>
      <c r="P5" s="953" t="s">
        <v>98</v>
      </c>
      <c r="Q5" s="954"/>
      <c r="R5" s="945" t="s">
        <v>100</v>
      </c>
      <c r="S5" s="945" t="s">
        <v>107</v>
      </c>
      <c r="T5" s="945" t="s">
        <v>106</v>
      </c>
      <c r="U5" s="942" t="s">
        <v>86</v>
      </c>
    </row>
    <row r="6" spans="1:21" ht="14.45" customHeight="1" x14ac:dyDescent="0.25">
      <c r="A6" s="946"/>
      <c r="B6" s="946"/>
      <c r="C6" s="949"/>
      <c r="D6" s="949"/>
      <c r="E6" s="949"/>
      <c r="F6" s="949"/>
      <c r="G6" s="949"/>
      <c r="H6" s="951" t="s">
        <v>101</v>
      </c>
      <c r="I6" s="952"/>
      <c r="J6" s="951" t="s">
        <v>102</v>
      </c>
      <c r="K6" s="952"/>
      <c r="L6" s="951" t="s">
        <v>103</v>
      </c>
      <c r="M6" s="952"/>
      <c r="N6" s="951" t="s">
        <v>104</v>
      </c>
      <c r="O6" s="952"/>
      <c r="P6" s="955"/>
      <c r="Q6" s="956"/>
      <c r="R6" s="946"/>
      <c r="S6" s="946"/>
      <c r="T6" s="946"/>
      <c r="U6" s="943"/>
    </row>
    <row r="7" spans="1:21" ht="25.5" x14ac:dyDescent="0.25">
      <c r="A7" s="947"/>
      <c r="B7" s="947"/>
      <c r="C7" s="950"/>
      <c r="D7" s="950"/>
      <c r="E7" s="950"/>
      <c r="F7" s="950"/>
      <c r="G7" s="950"/>
      <c r="H7" s="381" t="s">
        <v>105</v>
      </c>
      <c r="I7" s="381" t="s">
        <v>12</v>
      </c>
      <c r="J7" s="381" t="s">
        <v>105</v>
      </c>
      <c r="K7" s="381" t="s">
        <v>12</v>
      </c>
      <c r="L7" s="381" t="s">
        <v>105</v>
      </c>
      <c r="M7" s="381" t="s">
        <v>12</v>
      </c>
      <c r="N7" s="381" t="s">
        <v>105</v>
      </c>
      <c r="O7" s="381" t="s">
        <v>12</v>
      </c>
      <c r="P7" s="381" t="s">
        <v>105</v>
      </c>
      <c r="Q7" s="381" t="s">
        <v>12</v>
      </c>
      <c r="R7" s="947"/>
      <c r="S7" s="947"/>
      <c r="T7" s="947"/>
      <c r="U7" s="944"/>
    </row>
    <row r="8" spans="1:21" ht="18" customHeight="1" x14ac:dyDescent="0.25">
      <c r="A8" s="382"/>
      <c r="B8" s="383"/>
      <c r="C8" s="384"/>
      <c r="D8" s="384"/>
      <c r="E8" s="384"/>
      <c r="F8" s="385"/>
      <c r="G8" s="384"/>
      <c r="H8" s="386"/>
      <c r="I8" s="386"/>
      <c r="J8" s="386"/>
      <c r="K8" s="386"/>
      <c r="L8" s="386"/>
      <c r="M8" s="386"/>
      <c r="N8" s="386"/>
      <c r="O8" s="386"/>
      <c r="P8" s="386"/>
      <c r="Q8" s="386"/>
      <c r="R8" s="387"/>
      <c r="S8" s="387"/>
      <c r="T8" s="387"/>
      <c r="U8" s="388"/>
    </row>
    <row r="9" spans="1:21" ht="67.5" customHeight="1" x14ac:dyDescent="0.25">
      <c r="A9" s="963" t="s">
        <v>1365</v>
      </c>
      <c r="B9" s="961" t="s">
        <v>1366</v>
      </c>
      <c r="C9" s="965" t="s">
        <v>1666</v>
      </c>
      <c r="D9" s="965" t="s">
        <v>2280</v>
      </c>
      <c r="E9" s="967" t="s">
        <v>2246</v>
      </c>
      <c r="F9" s="744">
        <v>1.01</v>
      </c>
      <c r="G9" s="745" t="s">
        <v>2228</v>
      </c>
      <c r="H9" s="746"/>
      <c r="I9" s="747"/>
      <c r="J9" s="746">
        <v>0.5</v>
      </c>
      <c r="K9" s="747"/>
      <c r="L9" s="746">
        <v>0.5</v>
      </c>
      <c r="M9" s="746"/>
      <c r="N9" s="746"/>
      <c r="O9" s="746"/>
      <c r="P9" s="748">
        <f>H9+J9+L9+N9</f>
        <v>1</v>
      </c>
      <c r="Q9" s="749">
        <f>I9+K9+M9+O9</f>
        <v>0</v>
      </c>
      <c r="R9" s="599" t="s">
        <v>2249</v>
      </c>
      <c r="S9" s="599" t="s">
        <v>2261</v>
      </c>
      <c r="T9" s="759"/>
      <c r="U9" s="752" t="s">
        <v>2741</v>
      </c>
    </row>
    <row r="10" spans="1:21" ht="56.25" customHeight="1" x14ac:dyDescent="0.25">
      <c r="A10" s="964"/>
      <c r="B10" s="962"/>
      <c r="C10" s="966"/>
      <c r="D10" s="966"/>
      <c r="E10" s="968"/>
      <c r="F10" s="744">
        <v>1.02</v>
      </c>
      <c r="G10" s="745" t="s">
        <v>2229</v>
      </c>
      <c r="H10" s="746">
        <v>0.5</v>
      </c>
      <c r="I10" s="747"/>
      <c r="J10" s="746">
        <v>0.5</v>
      </c>
      <c r="K10" s="747"/>
      <c r="L10" s="746"/>
      <c r="M10" s="746"/>
      <c r="N10" s="746"/>
      <c r="O10" s="746"/>
      <c r="P10" s="748">
        <f t="shared" ref="P10:P36" si="0">H10+J10+L10+N10</f>
        <v>1</v>
      </c>
      <c r="Q10" s="749">
        <f t="shared" ref="Q10:Q36" si="1">I10+K10+M10+O10</f>
        <v>0</v>
      </c>
      <c r="R10" s="599" t="s">
        <v>2250</v>
      </c>
      <c r="S10" s="599" t="s">
        <v>2262</v>
      </c>
      <c r="T10" s="759"/>
      <c r="U10" s="752" t="s">
        <v>2741</v>
      </c>
    </row>
    <row r="11" spans="1:21" s="648" customFormat="1" ht="98.25" customHeight="1" x14ac:dyDescent="0.25">
      <c r="A11" s="964"/>
      <c r="B11" s="962"/>
      <c r="C11" s="966"/>
      <c r="D11" s="966"/>
      <c r="E11" s="968"/>
      <c r="F11" s="744">
        <v>1.03</v>
      </c>
      <c r="G11" s="745" t="s">
        <v>2742</v>
      </c>
      <c r="H11" s="746">
        <v>1</v>
      </c>
      <c r="I11" s="747"/>
      <c r="J11" s="746"/>
      <c r="K11" s="747"/>
      <c r="L11" s="746"/>
      <c r="M11" s="746"/>
      <c r="N11" s="746"/>
      <c r="O11" s="746"/>
      <c r="P11" s="748">
        <f t="shared" si="0"/>
        <v>1</v>
      </c>
      <c r="Q11" s="749">
        <f t="shared" si="1"/>
        <v>0</v>
      </c>
      <c r="R11" s="750" t="s">
        <v>2743</v>
      </c>
      <c r="S11" s="750" t="s">
        <v>2744</v>
      </c>
      <c r="T11" s="751"/>
      <c r="U11" s="752" t="s">
        <v>2741</v>
      </c>
    </row>
    <row r="12" spans="1:21" s="648" customFormat="1" ht="92.25" customHeight="1" x14ac:dyDescent="0.25">
      <c r="A12" s="964"/>
      <c r="B12" s="962"/>
      <c r="C12" s="966"/>
      <c r="D12" s="966"/>
      <c r="E12" s="968"/>
      <c r="F12" s="744">
        <v>1.04</v>
      </c>
      <c r="G12" s="745" t="s">
        <v>2745</v>
      </c>
      <c r="H12" s="746">
        <v>0.5</v>
      </c>
      <c r="I12" s="747"/>
      <c r="J12" s="746"/>
      <c r="K12" s="747"/>
      <c r="L12" s="746">
        <v>0.5</v>
      </c>
      <c r="M12" s="746"/>
      <c r="N12" s="746"/>
      <c r="O12" s="746"/>
      <c r="P12" s="748">
        <f t="shared" si="0"/>
        <v>1</v>
      </c>
      <c r="Q12" s="749">
        <f t="shared" si="1"/>
        <v>0</v>
      </c>
      <c r="R12" s="750" t="s">
        <v>2746</v>
      </c>
      <c r="S12" s="750" t="s">
        <v>2747</v>
      </c>
      <c r="T12" s="751"/>
      <c r="U12" s="752" t="s">
        <v>2741</v>
      </c>
    </row>
    <row r="13" spans="1:21" s="648" customFormat="1" ht="92.25" customHeight="1" x14ac:dyDescent="0.25">
      <c r="A13" s="964"/>
      <c r="B13" s="962"/>
      <c r="C13" s="966"/>
      <c r="D13" s="966"/>
      <c r="E13" s="968"/>
      <c r="F13" s="744">
        <v>1.05</v>
      </c>
      <c r="G13" s="745" t="s">
        <v>2748</v>
      </c>
      <c r="H13" s="746">
        <v>0.25</v>
      </c>
      <c r="I13" s="747"/>
      <c r="J13" s="746">
        <v>0.5</v>
      </c>
      <c r="K13" s="747"/>
      <c r="L13" s="746">
        <v>0.25</v>
      </c>
      <c r="M13" s="746"/>
      <c r="N13" s="746"/>
      <c r="O13" s="746"/>
      <c r="P13" s="748">
        <f t="shared" si="0"/>
        <v>1</v>
      </c>
      <c r="Q13" s="749">
        <f t="shared" si="1"/>
        <v>0</v>
      </c>
      <c r="R13" s="750" t="s">
        <v>2749</v>
      </c>
      <c r="S13" s="750" t="s">
        <v>2750</v>
      </c>
      <c r="T13" s="751"/>
      <c r="U13" s="752" t="s">
        <v>2741</v>
      </c>
    </row>
    <row r="14" spans="1:21" ht="49.5" customHeight="1" x14ac:dyDescent="0.25">
      <c r="A14" s="964"/>
      <c r="B14" s="962"/>
      <c r="C14" s="966"/>
      <c r="D14" s="966"/>
      <c r="E14" s="968"/>
      <c r="F14" s="744">
        <v>1.06</v>
      </c>
      <c r="G14" s="745" t="s">
        <v>2230</v>
      </c>
      <c r="H14" s="746">
        <v>0.1</v>
      </c>
      <c r="I14" s="747"/>
      <c r="J14" s="746">
        <v>0.45</v>
      </c>
      <c r="K14" s="753">
        <f>'5. ACTIVIDADES ESPECIALES'!D10</f>
        <v>1800</v>
      </c>
      <c r="L14" s="746">
        <v>0.45</v>
      </c>
      <c r="M14" s="753">
        <f>'5. ACTIVIDADES ESPECIALES'!D20</f>
        <v>1800</v>
      </c>
      <c r="N14" s="746"/>
      <c r="O14" s="746"/>
      <c r="P14" s="748">
        <f t="shared" si="0"/>
        <v>1</v>
      </c>
      <c r="Q14" s="749">
        <f t="shared" si="1"/>
        <v>3600</v>
      </c>
      <c r="R14" s="599" t="s">
        <v>2751</v>
      </c>
      <c r="S14" s="599" t="s">
        <v>2752</v>
      </c>
      <c r="T14" s="751"/>
      <c r="U14" s="752" t="s">
        <v>2741</v>
      </c>
    </row>
    <row r="15" spans="1:21" ht="51" customHeight="1" x14ac:dyDescent="0.25">
      <c r="A15" s="964"/>
      <c r="B15" s="962"/>
      <c r="C15" s="966"/>
      <c r="D15" s="966"/>
      <c r="E15" s="968"/>
      <c r="F15" s="744">
        <v>1.07</v>
      </c>
      <c r="G15" s="745" t="s">
        <v>2231</v>
      </c>
      <c r="H15" s="746">
        <v>0.4</v>
      </c>
      <c r="I15" s="747"/>
      <c r="J15" s="746">
        <v>0.6</v>
      </c>
      <c r="K15" s="753">
        <f>'5. ACTIVIDADES ESPECIALES'!D31</f>
        <v>900</v>
      </c>
      <c r="L15" s="746"/>
      <c r="M15" s="746"/>
      <c r="N15" s="746"/>
      <c r="O15" s="746"/>
      <c r="P15" s="748">
        <f t="shared" si="0"/>
        <v>1</v>
      </c>
      <c r="Q15" s="749">
        <f t="shared" si="1"/>
        <v>900</v>
      </c>
      <c r="R15" s="599" t="s">
        <v>2753</v>
      </c>
      <c r="S15" s="599" t="s">
        <v>2263</v>
      </c>
      <c r="T15" s="751"/>
      <c r="U15" s="752" t="s">
        <v>2741</v>
      </c>
    </row>
    <row r="16" spans="1:21" ht="63" customHeight="1" x14ac:dyDescent="0.25">
      <c r="A16" s="964"/>
      <c r="B16" s="962"/>
      <c r="C16" s="966"/>
      <c r="D16" s="966"/>
      <c r="E16" s="968"/>
      <c r="F16" s="744">
        <v>1.08</v>
      </c>
      <c r="G16" s="745" t="s">
        <v>2232</v>
      </c>
      <c r="H16" s="746">
        <v>0.25</v>
      </c>
      <c r="I16" s="753">
        <f>'5. ACTIVIDADES ESPECIALES'!D42</f>
        <v>900</v>
      </c>
      <c r="J16" s="746">
        <v>0.25</v>
      </c>
      <c r="K16" s="753">
        <f>'5. ACTIVIDADES ESPECIALES'!D53</f>
        <v>1800</v>
      </c>
      <c r="L16" s="746">
        <v>0.5</v>
      </c>
      <c r="M16" s="753">
        <f>'5. ACTIVIDADES ESPECIALES'!D63</f>
        <v>1800</v>
      </c>
      <c r="N16" s="746"/>
      <c r="O16" s="746"/>
      <c r="P16" s="748">
        <f t="shared" si="0"/>
        <v>1</v>
      </c>
      <c r="Q16" s="749">
        <f t="shared" si="1"/>
        <v>4500</v>
      </c>
      <c r="R16" s="599" t="s">
        <v>2754</v>
      </c>
      <c r="S16" s="599" t="s">
        <v>2264</v>
      </c>
      <c r="T16" s="751"/>
      <c r="U16" s="752" t="s">
        <v>2741</v>
      </c>
    </row>
    <row r="17" spans="1:21" ht="102" customHeight="1" x14ac:dyDescent="0.25">
      <c r="A17" s="964"/>
      <c r="B17" s="962"/>
      <c r="C17" s="966"/>
      <c r="D17" s="966"/>
      <c r="E17" s="968"/>
      <c r="F17" s="744">
        <v>1.0900000000000001</v>
      </c>
      <c r="G17" s="754" t="s">
        <v>2755</v>
      </c>
      <c r="H17" s="746"/>
      <c r="I17" s="753"/>
      <c r="J17" s="746">
        <v>0.4</v>
      </c>
      <c r="K17" s="753">
        <f>'5. ACTIVIDADES ESPECIALES'!D74</f>
        <v>1800</v>
      </c>
      <c r="L17" s="746">
        <v>0.4</v>
      </c>
      <c r="M17" s="753">
        <f>'5. ACTIVIDADES ESPECIALES'!D85</f>
        <v>1800</v>
      </c>
      <c r="N17" s="746">
        <v>0.2</v>
      </c>
      <c r="O17" s="581"/>
      <c r="P17" s="748">
        <f t="shared" si="0"/>
        <v>1</v>
      </c>
      <c r="Q17" s="749">
        <f t="shared" si="1"/>
        <v>3600</v>
      </c>
      <c r="R17" s="754" t="s">
        <v>2756</v>
      </c>
      <c r="S17" s="599" t="s">
        <v>2265</v>
      </c>
      <c r="T17" s="751"/>
      <c r="U17" s="752" t="s">
        <v>2741</v>
      </c>
    </row>
    <row r="18" spans="1:21" ht="74.25" customHeight="1" x14ac:dyDescent="0.25">
      <c r="A18" s="964"/>
      <c r="B18" s="962"/>
      <c r="C18" s="966"/>
      <c r="D18" s="966"/>
      <c r="E18" s="968"/>
      <c r="F18" s="744">
        <v>1.1000000000000001</v>
      </c>
      <c r="G18" s="754" t="s">
        <v>2757</v>
      </c>
      <c r="H18" s="746"/>
      <c r="I18" s="746"/>
      <c r="J18" s="746">
        <v>0.2</v>
      </c>
      <c r="K18" s="753"/>
      <c r="L18" s="746">
        <v>0.8</v>
      </c>
      <c r="M18" s="753">
        <f>'5. ACTIVIDADES ESPECIALES'!D97</f>
        <v>104658</v>
      </c>
      <c r="N18" s="746"/>
      <c r="O18" s="746"/>
      <c r="P18" s="748">
        <f t="shared" si="0"/>
        <v>1</v>
      </c>
      <c r="Q18" s="749">
        <f t="shared" si="1"/>
        <v>104658</v>
      </c>
      <c r="R18" s="754" t="s">
        <v>2759</v>
      </c>
      <c r="S18" s="599" t="s">
        <v>2266</v>
      </c>
      <c r="T18" s="751"/>
      <c r="U18" s="752" t="s">
        <v>2741</v>
      </c>
    </row>
    <row r="19" spans="1:21" ht="79.5" customHeight="1" x14ac:dyDescent="0.25">
      <c r="A19" s="964"/>
      <c r="B19" s="962"/>
      <c r="C19" s="966"/>
      <c r="D19" s="966"/>
      <c r="E19" s="968"/>
      <c r="F19" s="744">
        <v>1.1100000000000001</v>
      </c>
      <c r="G19" s="754" t="s">
        <v>2758</v>
      </c>
      <c r="H19" s="746"/>
      <c r="I19" s="746"/>
      <c r="J19" s="746"/>
      <c r="K19" s="746"/>
      <c r="L19" s="746">
        <v>0.2</v>
      </c>
      <c r="M19" s="746"/>
      <c r="N19" s="746"/>
      <c r="O19" s="753">
        <f>'5. ACTIVIDADES ESPECIALES'!D109</f>
        <v>104658</v>
      </c>
      <c r="P19" s="748">
        <f t="shared" si="0"/>
        <v>0.2</v>
      </c>
      <c r="Q19" s="749">
        <f t="shared" si="1"/>
        <v>104658</v>
      </c>
      <c r="R19" s="754" t="s">
        <v>2760</v>
      </c>
      <c r="S19" s="599" t="s">
        <v>2266</v>
      </c>
      <c r="T19" s="751"/>
      <c r="U19" s="752" t="s">
        <v>2741</v>
      </c>
    </row>
    <row r="20" spans="1:21" s="501" customFormat="1" ht="73.5" customHeight="1" x14ac:dyDescent="0.25">
      <c r="A20" s="964"/>
      <c r="B20" s="962"/>
      <c r="C20" s="966"/>
      <c r="D20" s="966"/>
      <c r="E20" s="968"/>
      <c r="F20" s="744">
        <v>1.1200000000000001</v>
      </c>
      <c r="G20" s="754" t="s">
        <v>2761</v>
      </c>
      <c r="H20" s="746"/>
      <c r="I20" s="746"/>
      <c r="J20" s="746"/>
      <c r="K20" s="747"/>
      <c r="L20" s="746">
        <v>0.75</v>
      </c>
      <c r="M20" s="746"/>
      <c r="N20" s="746">
        <v>0.25</v>
      </c>
      <c r="O20" s="746"/>
      <c r="P20" s="748">
        <f t="shared" si="0"/>
        <v>1</v>
      </c>
      <c r="Q20" s="749">
        <f t="shared" si="1"/>
        <v>0</v>
      </c>
      <c r="R20" s="754" t="s">
        <v>2763</v>
      </c>
      <c r="S20" s="599" t="s">
        <v>2764</v>
      </c>
      <c r="T20" s="751"/>
      <c r="U20" s="752" t="s">
        <v>2741</v>
      </c>
    </row>
    <row r="21" spans="1:21" s="501" customFormat="1" ht="57" customHeight="1" x14ac:dyDescent="0.25">
      <c r="A21" s="964"/>
      <c r="B21" s="962"/>
      <c r="C21" s="966"/>
      <c r="D21" s="966"/>
      <c r="E21" s="968"/>
      <c r="F21" s="744">
        <v>1.1299999999999999</v>
      </c>
      <c r="G21" s="754" t="s">
        <v>2762</v>
      </c>
      <c r="H21" s="746"/>
      <c r="I21" s="747"/>
      <c r="J21" s="746"/>
      <c r="K21" s="747"/>
      <c r="L21" s="746">
        <v>0.75</v>
      </c>
      <c r="M21" s="747"/>
      <c r="N21" s="746">
        <v>0.25</v>
      </c>
      <c r="O21" s="746"/>
      <c r="P21" s="748">
        <f t="shared" si="0"/>
        <v>1</v>
      </c>
      <c r="Q21" s="749">
        <f t="shared" si="1"/>
        <v>0</v>
      </c>
      <c r="R21" s="754" t="s">
        <v>2765</v>
      </c>
      <c r="S21" s="599" t="s">
        <v>2766</v>
      </c>
      <c r="T21" s="751"/>
      <c r="U21" s="752" t="s">
        <v>2741</v>
      </c>
    </row>
    <row r="22" spans="1:21" s="648" customFormat="1" ht="57" customHeight="1" x14ac:dyDescent="0.25">
      <c r="A22" s="964"/>
      <c r="B22" s="962"/>
      <c r="C22" s="966"/>
      <c r="D22" s="966"/>
      <c r="E22" s="968"/>
      <c r="F22" s="744">
        <v>1.1399999999999999</v>
      </c>
      <c r="G22" s="754" t="s">
        <v>2767</v>
      </c>
      <c r="H22" s="746">
        <v>0.5</v>
      </c>
      <c r="I22" s="747"/>
      <c r="J22" s="746">
        <v>0.5</v>
      </c>
      <c r="K22" s="747"/>
      <c r="L22" s="746"/>
      <c r="M22" s="747"/>
      <c r="N22" s="746"/>
      <c r="O22" s="746"/>
      <c r="P22" s="748">
        <f t="shared" si="0"/>
        <v>1</v>
      </c>
      <c r="Q22" s="749">
        <f t="shared" si="1"/>
        <v>0</v>
      </c>
      <c r="R22" s="754" t="s">
        <v>2768</v>
      </c>
      <c r="S22" s="599" t="s">
        <v>2769</v>
      </c>
      <c r="T22" s="751"/>
      <c r="U22" s="752" t="s">
        <v>2741</v>
      </c>
    </row>
    <row r="23" spans="1:21" s="501" customFormat="1" ht="69.75" customHeight="1" x14ac:dyDescent="0.25">
      <c r="A23" s="964"/>
      <c r="B23" s="962"/>
      <c r="C23" s="966"/>
      <c r="D23" s="966"/>
      <c r="E23" s="967" t="s">
        <v>2247</v>
      </c>
      <c r="F23" s="744">
        <v>1.1499999999999999</v>
      </c>
      <c r="G23" s="745" t="s">
        <v>2770</v>
      </c>
      <c r="H23" s="746">
        <v>0.1</v>
      </c>
      <c r="I23" s="747"/>
      <c r="J23" s="746">
        <v>0.4</v>
      </c>
      <c r="K23" s="747"/>
      <c r="L23" s="746">
        <v>0.5</v>
      </c>
      <c r="M23" s="747"/>
      <c r="N23" s="746"/>
      <c r="O23" s="624"/>
      <c r="P23" s="748">
        <f t="shared" si="0"/>
        <v>1</v>
      </c>
      <c r="Q23" s="749">
        <f t="shared" si="1"/>
        <v>0</v>
      </c>
      <c r="R23" s="599" t="s">
        <v>2771</v>
      </c>
      <c r="S23" s="599" t="s">
        <v>2267</v>
      </c>
      <c r="T23" s="751"/>
      <c r="U23" s="752" t="s">
        <v>2772</v>
      </c>
    </row>
    <row r="24" spans="1:21" s="501" customFormat="1" ht="101.25" customHeight="1" x14ac:dyDescent="0.25">
      <c r="A24" s="964"/>
      <c r="B24" s="962"/>
      <c r="C24" s="966"/>
      <c r="D24" s="966"/>
      <c r="E24" s="968"/>
      <c r="F24" s="744">
        <v>1.1599999999999999</v>
      </c>
      <c r="G24" s="755" t="s">
        <v>2233</v>
      </c>
      <c r="H24" s="746">
        <v>0.1</v>
      </c>
      <c r="I24" s="747"/>
      <c r="J24" s="746">
        <v>0.4</v>
      </c>
      <c r="K24" s="747"/>
      <c r="L24" s="746">
        <v>0.5</v>
      </c>
      <c r="M24" s="753">
        <f>'2. CONTRATACION DE PERSONAL'!D10</f>
        <v>72600</v>
      </c>
      <c r="N24" s="746"/>
      <c r="O24" s="624"/>
      <c r="P24" s="748">
        <f t="shared" si="0"/>
        <v>1</v>
      </c>
      <c r="Q24" s="749">
        <f t="shared" si="1"/>
        <v>72600</v>
      </c>
      <c r="R24" s="599" t="s">
        <v>2773</v>
      </c>
      <c r="S24" s="599" t="s">
        <v>2774</v>
      </c>
      <c r="T24" s="751"/>
      <c r="U24" s="752" t="s">
        <v>2772</v>
      </c>
    </row>
    <row r="25" spans="1:21" s="501" customFormat="1" ht="60.75" customHeight="1" x14ac:dyDescent="0.25">
      <c r="A25" s="964"/>
      <c r="B25" s="962"/>
      <c r="C25" s="966"/>
      <c r="D25" s="966"/>
      <c r="E25" s="968"/>
      <c r="F25" s="744">
        <v>1.17</v>
      </c>
      <c r="G25" s="756" t="s">
        <v>2234</v>
      </c>
      <c r="H25" s="746">
        <v>0.125</v>
      </c>
      <c r="I25" s="747"/>
      <c r="J25" s="746">
        <v>0.1258</v>
      </c>
      <c r="K25" s="747"/>
      <c r="L25" s="746">
        <v>0.25</v>
      </c>
      <c r="M25" s="746"/>
      <c r="N25" s="746">
        <v>0.5</v>
      </c>
      <c r="O25" s="753"/>
      <c r="P25" s="748">
        <f t="shared" si="0"/>
        <v>1.0007999999999999</v>
      </c>
      <c r="Q25" s="749">
        <f t="shared" si="1"/>
        <v>0</v>
      </c>
      <c r="R25" s="599" t="s">
        <v>2251</v>
      </c>
      <c r="S25" s="599" t="s">
        <v>2268</v>
      </c>
      <c r="T25" s="757"/>
      <c r="U25" s="752" t="s">
        <v>2772</v>
      </c>
    </row>
    <row r="26" spans="1:21" s="501" customFormat="1" ht="60.75" customHeight="1" x14ac:dyDescent="0.25">
      <c r="A26" s="964"/>
      <c r="B26" s="962"/>
      <c r="C26" s="966"/>
      <c r="D26" s="966"/>
      <c r="E26" s="968"/>
      <c r="F26" s="744">
        <v>1.18</v>
      </c>
      <c r="G26" s="756" t="s">
        <v>2775</v>
      </c>
      <c r="H26" s="746"/>
      <c r="I26" s="747"/>
      <c r="J26" s="746"/>
      <c r="K26" s="747"/>
      <c r="L26" s="746">
        <v>0.25</v>
      </c>
      <c r="M26" s="746"/>
      <c r="N26" s="746">
        <v>0.75</v>
      </c>
      <c r="O26" s="753"/>
      <c r="P26" s="748">
        <f t="shared" si="0"/>
        <v>1</v>
      </c>
      <c r="Q26" s="749">
        <f t="shared" si="1"/>
        <v>0</v>
      </c>
      <c r="R26" s="599" t="s">
        <v>2776</v>
      </c>
      <c r="S26" s="599" t="s">
        <v>2777</v>
      </c>
      <c r="T26" s="757"/>
      <c r="U26" s="752" t="s">
        <v>2772</v>
      </c>
    </row>
    <row r="27" spans="1:21" s="501" customFormat="1" ht="81.75" customHeight="1" x14ac:dyDescent="0.25">
      <c r="A27" s="964"/>
      <c r="B27" s="962"/>
      <c r="C27" s="966"/>
      <c r="D27" s="966"/>
      <c r="E27" s="968"/>
      <c r="F27" s="744">
        <v>1.19</v>
      </c>
      <c r="G27" s="756" t="s">
        <v>2235</v>
      </c>
      <c r="H27" s="746"/>
      <c r="I27" s="746"/>
      <c r="J27" s="746"/>
      <c r="K27" s="746"/>
      <c r="L27" s="746">
        <v>0.25</v>
      </c>
      <c r="M27" s="747"/>
      <c r="N27" s="746">
        <v>0.75</v>
      </c>
      <c r="O27" s="753"/>
      <c r="P27" s="748">
        <f t="shared" si="0"/>
        <v>1</v>
      </c>
      <c r="Q27" s="749">
        <f t="shared" si="1"/>
        <v>0</v>
      </c>
      <c r="R27" s="599" t="s">
        <v>2252</v>
      </c>
      <c r="S27" s="599" t="s">
        <v>2269</v>
      </c>
      <c r="T27" s="757"/>
      <c r="U27" s="752" t="s">
        <v>2278</v>
      </c>
    </row>
    <row r="28" spans="1:21" s="501" customFormat="1" ht="60.75" customHeight="1" x14ac:dyDescent="0.25">
      <c r="A28" s="964"/>
      <c r="B28" s="962"/>
      <c r="C28" s="966"/>
      <c r="D28" s="966"/>
      <c r="E28" s="970"/>
      <c r="F28" s="744">
        <v>1.2</v>
      </c>
      <c r="G28" s="758" t="s">
        <v>2236</v>
      </c>
      <c r="H28" s="746"/>
      <c r="I28" s="746"/>
      <c r="J28" s="746"/>
      <c r="K28" s="746"/>
      <c r="L28" s="746">
        <v>0.5</v>
      </c>
      <c r="M28" s="747"/>
      <c r="N28" s="746">
        <v>0.5</v>
      </c>
      <c r="O28" s="753"/>
      <c r="P28" s="748">
        <f t="shared" si="0"/>
        <v>1</v>
      </c>
      <c r="Q28" s="749">
        <f t="shared" si="1"/>
        <v>0</v>
      </c>
      <c r="R28" s="599" t="s">
        <v>2260</v>
      </c>
      <c r="S28" s="599" t="s">
        <v>2270</v>
      </c>
      <c r="T28" s="757"/>
      <c r="U28" s="752" t="s">
        <v>2278</v>
      </c>
    </row>
    <row r="29" spans="1:21" s="501" customFormat="1" ht="85.5" customHeight="1" x14ac:dyDescent="0.25">
      <c r="A29" s="964"/>
      <c r="B29" s="962"/>
      <c r="C29" s="966"/>
      <c r="D29" s="966"/>
      <c r="E29" s="969" t="s">
        <v>2248</v>
      </c>
      <c r="F29" s="744">
        <v>1.21</v>
      </c>
      <c r="G29" s="758" t="s">
        <v>2237</v>
      </c>
      <c r="H29" s="746">
        <v>0.6</v>
      </c>
      <c r="I29" s="753">
        <f>'2. CONTRATACION DE PERSONAL'!D20</f>
        <v>24000</v>
      </c>
      <c r="J29" s="746">
        <v>0.4</v>
      </c>
      <c r="K29" s="753">
        <f>'2. CONTRATACION DE PERSONAL'!D31</f>
        <v>16000</v>
      </c>
      <c r="L29" s="746"/>
      <c r="M29" s="746"/>
      <c r="N29" s="746"/>
      <c r="O29" s="753"/>
      <c r="P29" s="748">
        <f t="shared" si="0"/>
        <v>1</v>
      </c>
      <c r="Q29" s="749">
        <f t="shared" si="1"/>
        <v>40000</v>
      </c>
      <c r="R29" s="599" t="s">
        <v>2773</v>
      </c>
      <c r="S29" s="599" t="s">
        <v>2778</v>
      </c>
      <c r="T29" s="757"/>
      <c r="U29" s="752" t="s">
        <v>2779</v>
      </c>
    </row>
    <row r="30" spans="1:21" s="501" customFormat="1" ht="60.75" customHeight="1" x14ac:dyDescent="0.25">
      <c r="A30" s="964"/>
      <c r="B30" s="962"/>
      <c r="C30" s="966"/>
      <c r="D30" s="966"/>
      <c r="E30" s="969"/>
      <c r="F30" s="744">
        <v>1.22</v>
      </c>
      <c r="G30" s="754" t="s">
        <v>2238</v>
      </c>
      <c r="H30" s="746">
        <v>0.6</v>
      </c>
      <c r="I30" s="753">
        <f>'2. CONTRATACION DE PERSONAL'!D42</f>
        <v>12000</v>
      </c>
      <c r="J30" s="746">
        <v>0.4</v>
      </c>
      <c r="K30" s="753">
        <f>'2. CONTRATACION DE PERSONAL'!D53</f>
        <v>8000</v>
      </c>
      <c r="L30" s="746"/>
      <c r="M30" s="746"/>
      <c r="N30" s="746"/>
      <c r="O30" s="753"/>
      <c r="P30" s="748">
        <f t="shared" si="0"/>
        <v>1</v>
      </c>
      <c r="Q30" s="749">
        <f t="shared" si="1"/>
        <v>20000</v>
      </c>
      <c r="R30" s="457" t="s">
        <v>2253</v>
      </c>
      <c r="S30" s="457" t="s">
        <v>2271</v>
      </c>
      <c r="T30" s="757"/>
      <c r="U30" s="752" t="s">
        <v>2779</v>
      </c>
    </row>
    <row r="31" spans="1:21" s="501" customFormat="1" ht="60.75" customHeight="1" x14ac:dyDescent="0.25">
      <c r="A31" s="964"/>
      <c r="B31" s="962"/>
      <c r="C31" s="966"/>
      <c r="D31" s="966"/>
      <c r="E31" s="969"/>
      <c r="F31" s="744">
        <v>1.23</v>
      </c>
      <c r="G31" s="756" t="s">
        <v>2239</v>
      </c>
      <c r="H31" s="746">
        <v>0.5</v>
      </c>
      <c r="I31" s="753">
        <f>'2. CONTRATACION DE PERSONAL'!D64</f>
        <v>6000</v>
      </c>
      <c r="J31" s="746">
        <v>0.5</v>
      </c>
      <c r="K31" s="753">
        <f>'2. CONTRATACION DE PERSONAL'!D75</f>
        <v>6000</v>
      </c>
      <c r="L31" s="746"/>
      <c r="M31" s="746"/>
      <c r="N31" s="746"/>
      <c r="O31" s="753"/>
      <c r="P31" s="748">
        <f t="shared" si="0"/>
        <v>1</v>
      </c>
      <c r="Q31" s="749">
        <f t="shared" si="1"/>
        <v>12000</v>
      </c>
      <c r="R31" s="457" t="s">
        <v>2257</v>
      </c>
      <c r="S31" s="457" t="s">
        <v>2272</v>
      </c>
      <c r="T31" s="757"/>
      <c r="U31" s="752" t="s">
        <v>2279</v>
      </c>
    </row>
    <row r="32" spans="1:21" s="501" customFormat="1" ht="60.75" customHeight="1" x14ac:dyDescent="0.25">
      <c r="A32" s="964"/>
      <c r="B32" s="962"/>
      <c r="C32" s="966"/>
      <c r="D32" s="966"/>
      <c r="E32" s="969"/>
      <c r="F32" s="744">
        <v>1.24</v>
      </c>
      <c r="G32" s="755" t="s">
        <v>2240</v>
      </c>
      <c r="H32" s="746"/>
      <c r="I32" s="746"/>
      <c r="J32" s="746">
        <v>1</v>
      </c>
      <c r="K32" s="746"/>
      <c r="L32" s="746"/>
      <c r="M32" s="746"/>
      <c r="N32" s="746"/>
      <c r="O32" s="753"/>
      <c r="P32" s="748">
        <f t="shared" si="0"/>
        <v>1</v>
      </c>
      <c r="Q32" s="749">
        <f t="shared" si="1"/>
        <v>0</v>
      </c>
      <c r="R32" s="457" t="s">
        <v>2258</v>
      </c>
      <c r="S32" s="457" t="s">
        <v>2273</v>
      </c>
      <c r="T32" s="757"/>
      <c r="U32" s="752" t="s">
        <v>2279</v>
      </c>
    </row>
    <row r="33" spans="1:21" s="501" customFormat="1" ht="88.5" customHeight="1" x14ac:dyDescent="0.25">
      <c r="A33" s="964"/>
      <c r="B33" s="962"/>
      <c r="C33" s="966"/>
      <c r="D33" s="966"/>
      <c r="E33" s="969"/>
      <c r="F33" s="744">
        <v>1.25</v>
      </c>
      <c r="G33" s="758" t="s">
        <v>2241</v>
      </c>
      <c r="H33" s="746">
        <v>0.5</v>
      </c>
      <c r="I33" s="746"/>
      <c r="J33" s="746">
        <v>0.5</v>
      </c>
      <c r="K33" s="746"/>
      <c r="L33" s="746"/>
      <c r="M33" s="746"/>
      <c r="N33" s="746"/>
      <c r="O33" s="753"/>
      <c r="P33" s="748">
        <f t="shared" si="0"/>
        <v>1</v>
      </c>
      <c r="Q33" s="749">
        <f t="shared" si="1"/>
        <v>0</v>
      </c>
      <c r="R33" s="457" t="s">
        <v>2259</v>
      </c>
      <c r="S33" s="457" t="s">
        <v>2274</v>
      </c>
      <c r="T33" s="757"/>
      <c r="U33" s="752" t="s">
        <v>2279</v>
      </c>
    </row>
    <row r="34" spans="1:21" s="501" customFormat="1" ht="88.5" customHeight="1" x14ac:dyDescent="0.25">
      <c r="A34" s="964"/>
      <c r="B34" s="962"/>
      <c r="C34" s="966"/>
      <c r="D34" s="966"/>
      <c r="E34" s="969"/>
      <c r="F34" s="744">
        <v>1.26</v>
      </c>
      <c r="G34" s="758" t="s">
        <v>2242</v>
      </c>
      <c r="H34" s="746">
        <v>0.2</v>
      </c>
      <c r="I34" s="746"/>
      <c r="J34" s="746">
        <v>0.8</v>
      </c>
      <c r="K34" s="746"/>
      <c r="L34" s="746"/>
      <c r="M34" s="746"/>
      <c r="N34" s="746"/>
      <c r="O34" s="753"/>
      <c r="P34" s="748">
        <f t="shared" si="0"/>
        <v>1</v>
      </c>
      <c r="Q34" s="749">
        <f t="shared" si="1"/>
        <v>0</v>
      </c>
      <c r="R34" s="457" t="s">
        <v>2254</v>
      </c>
      <c r="S34" s="457" t="s">
        <v>2275</v>
      </c>
      <c r="T34" s="757"/>
      <c r="U34" s="752" t="s">
        <v>2279</v>
      </c>
    </row>
    <row r="35" spans="1:21" s="501" customFormat="1" ht="126" customHeight="1" x14ac:dyDescent="0.25">
      <c r="A35" s="964"/>
      <c r="B35" s="962"/>
      <c r="C35" s="966"/>
      <c r="D35" s="966"/>
      <c r="E35" s="969"/>
      <c r="F35" s="744">
        <v>1.27</v>
      </c>
      <c r="G35" s="758" t="s">
        <v>2243</v>
      </c>
      <c r="H35" s="746">
        <v>0.5</v>
      </c>
      <c r="I35" s="753">
        <f>'2. CONTRATACION DE PERSONAL'!D86</f>
        <v>30000</v>
      </c>
      <c r="J35" s="746">
        <v>0.5</v>
      </c>
      <c r="K35" s="753">
        <f>'2. CONTRATACION DE PERSONAL'!D97</f>
        <v>30000</v>
      </c>
      <c r="L35" s="746"/>
      <c r="M35" s="746"/>
      <c r="N35" s="746"/>
      <c r="O35" s="753"/>
      <c r="P35" s="748">
        <f t="shared" si="0"/>
        <v>1</v>
      </c>
      <c r="Q35" s="749">
        <f t="shared" si="1"/>
        <v>60000</v>
      </c>
      <c r="R35" s="457" t="s">
        <v>2255</v>
      </c>
      <c r="S35" s="457" t="s">
        <v>2276</v>
      </c>
      <c r="T35" s="757"/>
      <c r="U35" s="752" t="s">
        <v>2279</v>
      </c>
    </row>
    <row r="36" spans="1:21" s="501" customFormat="1" ht="108" customHeight="1" x14ac:dyDescent="0.25">
      <c r="A36" s="964"/>
      <c r="B36" s="962"/>
      <c r="C36" s="966"/>
      <c r="D36" s="966"/>
      <c r="E36" s="969"/>
      <c r="F36" s="744">
        <v>1.28</v>
      </c>
      <c r="G36" s="758" t="s">
        <v>2244</v>
      </c>
      <c r="H36" s="746">
        <v>0.4</v>
      </c>
      <c r="I36" s="753">
        <f>'2. CONTRATACION DE PERSONAL'!D108</f>
        <v>24600</v>
      </c>
      <c r="J36" s="746">
        <v>0.6</v>
      </c>
      <c r="K36" s="753">
        <f>'2. CONTRATACION DE PERSONAL'!D119</f>
        <v>36900</v>
      </c>
      <c r="L36" s="746"/>
      <c r="M36" s="746"/>
      <c r="N36" s="746"/>
      <c r="O36" s="753"/>
      <c r="P36" s="748">
        <f t="shared" si="0"/>
        <v>1</v>
      </c>
      <c r="Q36" s="749">
        <f t="shared" si="1"/>
        <v>61500</v>
      </c>
      <c r="R36" s="457" t="s">
        <v>2256</v>
      </c>
      <c r="S36" s="457" t="s">
        <v>2277</v>
      </c>
      <c r="T36" s="757"/>
      <c r="U36" s="752" t="s">
        <v>2279</v>
      </c>
    </row>
    <row r="37" spans="1:21" ht="15.75" hidden="1" x14ac:dyDescent="0.25">
      <c r="A37" s="958" t="s">
        <v>1367</v>
      </c>
      <c r="B37" s="958" t="s">
        <v>1366</v>
      </c>
      <c r="C37" s="311"/>
      <c r="D37" s="311"/>
      <c r="E37" s="292"/>
      <c r="F37" s="86"/>
      <c r="H37" s="71"/>
      <c r="I37" s="312"/>
      <c r="J37" s="71"/>
      <c r="K37" s="71"/>
      <c r="L37" s="71"/>
      <c r="M37" s="312"/>
      <c r="N37" s="71"/>
      <c r="O37" s="71"/>
      <c r="P37" s="332">
        <f t="shared" ref="P37:P46" si="2">H37+J37+L37+N37</f>
        <v>0</v>
      </c>
      <c r="Q37" s="332">
        <f t="shared" ref="Q37:Q46" si="3">I37+K37+M37+O37</f>
        <v>0</v>
      </c>
      <c r="R37" s="71"/>
      <c r="S37" s="71"/>
      <c r="T37" s="71"/>
      <c r="U37" s="71"/>
    </row>
    <row r="38" spans="1:21" ht="15.75" hidden="1" x14ac:dyDescent="0.25">
      <c r="A38" s="959"/>
      <c r="B38" s="959"/>
      <c r="C38" s="311"/>
      <c r="D38" s="311"/>
      <c r="E38" s="292"/>
      <c r="F38" s="86"/>
      <c r="H38" s="71"/>
      <c r="I38" s="312"/>
      <c r="J38" s="71"/>
      <c r="K38" s="71"/>
      <c r="L38" s="71"/>
      <c r="M38" s="312"/>
      <c r="N38" s="71"/>
      <c r="O38" s="71"/>
      <c r="P38" s="332">
        <f t="shared" si="2"/>
        <v>0</v>
      </c>
      <c r="Q38" s="332">
        <f t="shared" si="3"/>
        <v>0</v>
      </c>
      <c r="R38" s="71"/>
      <c r="S38" s="71"/>
      <c r="T38" s="71"/>
      <c r="U38" s="71"/>
    </row>
    <row r="39" spans="1:21" ht="15.75" hidden="1" x14ac:dyDescent="0.25">
      <c r="A39" s="959"/>
      <c r="B39" s="959"/>
      <c r="C39" s="311"/>
      <c r="D39" s="311"/>
      <c r="E39" s="292"/>
      <c r="F39" s="86"/>
      <c r="H39" s="71"/>
      <c r="I39" s="312"/>
      <c r="J39" s="71"/>
      <c r="K39" s="71"/>
      <c r="L39" s="71"/>
      <c r="M39" s="312"/>
      <c r="N39" s="71"/>
      <c r="O39" s="71"/>
      <c r="P39" s="332">
        <f t="shared" si="2"/>
        <v>0</v>
      </c>
      <c r="Q39" s="332">
        <f t="shared" si="3"/>
        <v>0</v>
      </c>
      <c r="R39" s="71"/>
      <c r="S39" s="71"/>
      <c r="T39" s="71"/>
      <c r="U39" s="71"/>
    </row>
    <row r="40" spans="1:21" ht="15.75" hidden="1" x14ac:dyDescent="0.25">
      <c r="A40" s="959"/>
      <c r="B40" s="959"/>
      <c r="C40" s="311"/>
      <c r="D40" s="311"/>
      <c r="E40" s="292"/>
      <c r="F40" s="86"/>
      <c r="H40" s="71"/>
      <c r="I40" s="312"/>
      <c r="J40" s="71"/>
      <c r="K40" s="71"/>
      <c r="L40" s="71"/>
      <c r="M40" s="312"/>
      <c r="N40" s="71"/>
      <c r="O40" s="71"/>
      <c r="P40" s="332">
        <f t="shared" si="2"/>
        <v>0</v>
      </c>
      <c r="Q40" s="332">
        <f t="shared" si="3"/>
        <v>0</v>
      </c>
      <c r="R40" s="71"/>
      <c r="S40" s="71"/>
      <c r="T40" s="71"/>
      <c r="U40" s="71"/>
    </row>
    <row r="41" spans="1:21" ht="15.75" hidden="1" x14ac:dyDescent="0.25">
      <c r="A41" s="959"/>
      <c r="B41" s="959"/>
      <c r="C41" s="311"/>
      <c r="D41" s="311"/>
      <c r="E41" s="292"/>
      <c r="F41" s="86"/>
      <c r="H41" s="71"/>
      <c r="I41" s="312"/>
      <c r="J41" s="71"/>
      <c r="K41" s="71"/>
      <c r="L41" s="71"/>
      <c r="M41" s="312"/>
      <c r="N41" s="71"/>
      <c r="O41" s="71"/>
      <c r="P41" s="332">
        <f t="shared" si="2"/>
        <v>0</v>
      </c>
      <c r="Q41" s="332">
        <f t="shared" si="3"/>
        <v>0</v>
      </c>
      <c r="R41" s="71"/>
      <c r="S41" s="71"/>
      <c r="T41" s="71"/>
      <c r="U41" s="71"/>
    </row>
    <row r="42" spans="1:21" ht="15.75" hidden="1" x14ac:dyDescent="0.25">
      <c r="A42" s="959"/>
      <c r="B42" s="959"/>
      <c r="C42" s="311"/>
      <c r="D42" s="311"/>
      <c r="E42" s="292"/>
      <c r="F42" s="86"/>
      <c r="H42" s="71"/>
      <c r="I42" s="312"/>
      <c r="J42" s="71"/>
      <c r="K42" s="71"/>
      <c r="L42" s="71"/>
      <c r="M42" s="312"/>
      <c r="N42" s="71"/>
      <c r="O42" s="71"/>
      <c r="P42" s="332">
        <f t="shared" si="2"/>
        <v>0</v>
      </c>
      <c r="Q42" s="332">
        <f t="shared" si="3"/>
        <v>0</v>
      </c>
      <c r="R42" s="71"/>
      <c r="S42" s="71"/>
      <c r="T42" s="71"/>
      <c r="U42" s="71"/>
    </row>
    <row r="43" spans="1:21" ht="15.75" hidden="1" x14ac:dyDescent="0.25">
      <c r="A43" s="959"/>
      <c r="B43" s="959"/>
      <c r="C43" s="311"/>
      <c r="D43" s="311"/>
      <c r="E43" s="292"/>
      <c r="F43" s="86"/>
      <c r="H43" s="188"/>
      <c r="I43" s="71"/>
      <c r="J43" s="71"/>
      <c r="K43" s="71"/>
      <c r="L43" s="71"/>
      <c r="M43" s="71"/>
      <c r="N43" s="71"/>
      <c r="O43" s="71"/>
      <c r="P43" s="332">
        <f t="shared" si="2"/>
        <v>0</v>
      </c>
      <c r="Q43" s="332">
        <f t="shared" si="3"/>
        <v>0</v>
      </c>
      <c r="R43" s="71"/>
      <c r="S43" s="71"/>
      <c r="T43" s="71"/>
      <c r="U43" s="71"/>
    </row>
    <row r="44" spans="1:21" ht="15.75" hidden="1" x14ac:dyDescent="0.25">
      <c r="A44" s="959"/>
      <c r="B44" s="959"/>
      <c r="C44" s="311"/>
      <c r="D44" s="311"/>
      <c r="E44" s="311"/>
      <c r="F44" s="86"/>
      <c r="H44" s="71"/>
      <c r="I44" s="71"/>
      <c r="J44" s="71"/>
      <c r="K44" s="71"/>
      <c r="L44" s="71"/>
      <c r="M44" s="71"/>
      <c r="N44" s="71"/>
      <c r="O44" s="71"/>
      <c r="P44" s="332">
        <f t="shared" si="2"/>
        <v>0</v>
      </c>
      <c r="Q44" s="332">
        <f t="shared" si="3"/>
        <v>0</v>
      </c>
      <c r="R44" s="71"/>
      <c r="S44" s="71"/>
      <c r="T44" s="71"/>
      <c r="U44" s="71"/>
    </row>
    <row r="45" spans="1:21" s="501" customFormat="1" ht="15.75" hidden="1" x14ac:dyDescent="0.25">
      <c r="A45" s="959"/>
      <c r="B45" s="959"/>
      <c r="C45" s="311"/>
      <c r="D45" s="311"/>
      <c r="E45" s="311"/>
      <c r="H45" s="71"/>
      <c r="I45" s="71"/>
      <c r="J45" s="71"/>
      <c r="K45" s="71"/>
      <c r="L45" s="71"/>
      <c r="M45" s="71"/>
      <c r="N45" s="71"/>
      <c r="O45" s="71"/>
      <c r="P45" s="332"/>
      <c r="Q45" s="332"/>
      <c r="R45" s="71"/>
      <c r="S45" s="71"/>
      <c r="T45" s="71"/>
      <c r="U45" s="71"/>
    </row>
    <row r="46" spans="1:21" ht="15.75" hidden="1" x14ac:dyDescent="0.25">
      <c r="A46" s="960"/>
      <c r="B46" s="960"/>
      <c r="C46" s="311"/>
      <c r="D46" s="311"/>
      <c r="E46" s="311"/>
      <c r="F46" s="86"/>
      <c r="H46" s="71"/>
      <c r="I46" s="71"/>
      <c r="J46" s="71"/>
      <c r="K46" s="71"/>
      <c r="L46" s="71"/>
      <c r="M46" s="71"/>
      <c r="N46" s="71"/>
      <c r="O46" s="71"/>
      <c r="P46" s="332">
        <f t="shared" si="2"/>
        <v>0</v>
      </c>
      <c r="Q46" s="332">
        <f t="shared" si="3"/>
        <v>0</v>
      </c>
      <c r="R46" s="71"/>
      <c r="S46" s="71"/>
      <c r="T46" s="71"/>
      <c r="U46" s="72"/>
    </row>
    <row r="47" spans="1:21" ht="15.6" customHeight="1" x14ac:dyDescent="0.25">
      <c r="A47" s="264"/>
      <c r="B47" s="265"/>
      <c r="C47" s="264" t="s">
        <v>1342</v>
      </c>
      <c r="D47" s="265"/>
      <c r="E47" s="265"/>
      <c r="F47" s="265"/>
      <c r="G47" s="265"/>
      <c r="H47" s="205">
        <f t="shared" ref="H47:P47" si="4">SUM(H9:H46)</f>
        <v>7.125</v>
      </c>
      <c r="I47" s="205">
        <f t="shared" si="4"/>
        <v>97500</v>
      </c>
      <c r="J47" s="205">
        <f t="shared" si="4"/>
        <v>9.5258000000000003</v>
      </c>
      <c r="K47" s="205">
        <f t="shared" si="4"/>
        <v>103200</v>
      </c>
      <c r="L47" s="205">
        <f t="shared" si="4"/>
        <v>7.3500000000000005</v>
      </c>
      <c r="M47" s="205">
        <f t="shared" si="4"/>
        <v>182658</v>
      </c>
      <c r="N47" s="205">
        <f t="shared" si="4"/>
        <v>3.2</v>
      </c>
      <c r="O47" s="205">
        <f t="shared" si="4"/>
        <v>104658</v>
      </c>
      <c r="P47" s="205">
        <f t="shared" si="4"/>
        <v>27.200800000000001</v>
      </c>
      <c r="Q47" s="205">
        <f>SUM(Q9:Q46)</f>
        <v>488016</v>
      </c>
      <c r="R47" s="189"/>
      <c r="S47" s="189"/>
      <c r="T47" s="189"/>
      <c r="U47" s="192"/>
    </row>
    <row r="48" spans="1:21" x14ac:dyDescent="0.25">
      <c r="F48" s="86"/>
    </row>
    <row r="49" spans="3:6" x14ac:dyDescent="0.25">
      <c r="F49" s="86"/>
    </row>
    <row r="50" spans="3:6" x14ac:dyDescent="0.25">
      <c r="C50" s="146"/>
      <c r="F50" s="86"/>
    </row>
    <row r="51" spans="3:6" x14ac:dyDescent="0.25">
      <c r="C51" s="437"/>
      <c r="F51" s="86"/>
    </row>
    <row r="52" spans="3:6" x14ac:dyDescent="0.25">
      <c r="C52" s="146"/>
      <c r="F52" s="86"/>
    </row>
    <row r="53" spans="3:6" x14ac:dyDescent="0.25">
      <c r="F53" s="86"/>
    </row>
    <row r="54" spans="3:6" x14ac:dyDescent="0.25">
      <c r="F54" s="86"/>
    </row>
    <row r="55" spans="3:6" x14ac:dyDescent="0.25">
      <c r="F55" s="86"/>
    </row>
    <row r="56" spans="3:6" x14ac:dyDescent="0.25">
      <c r="F56" s="86"/>
    </row>
    <row r="57" spans="3:6" x14ac:dyDescent="0.25">
      <c r="F57" s="86"/>
    </row>
    <row r="58" spans="3:6" x14ac:dyDescent="0.25">
      <c r="F58" s="86"/>
    </row>
    <row r="59" spans="3:6" x14ac:dyDescent="0.25">
      <c r="F59" s="86"/>
    </row>
    <row r="60" spans="3:6" x14ac:dyDescent="0.25">
      <c r="F60" s="86"/>
    </row>
    <row r="61" spans="3:6" x14ac:dyDescent="0.25">
      <c r="F61" s="86"/>
    </row>
    <row r="62" spans="3:6" x14ac:dyDescent="0.25">
      <c r="F62" s="86"/>
    </row>
    <row r="63" spans="3:6" x14ac:dyDescent="0.25">
      <c r="F63" s="86"/>
    </row>
    <row r="64" spans="3: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row r="92" spans="6:6" x14ac:dyDescent="0.25">
      <c r="F92" s="86"/>
    </row>
    <row r="93" spans="6:6" x14ac:dyDescent="0.25">
      <c r="F93" s="86"/>
    </row>
    <row r="94" spans="6:6" x14ac:dyDescent="0.25">
      <c r="F94" s="86"/>
    </row>
    <row r="95" spans="6:6" x14ac:dyDescent="0.25">
      <c r="F95" s="86"/>
    </row>
    <row r="96" spans="6:6" x14ac:dyDescent="0.25">
      <c r="F96" s="86"/>
    </row>
    <row r="97" spans="6:6" x14ac:dyDescent="0.25">
      <c r="F97" s="86"/>
    </row>
    <row r="98" spans="6:6" x14ac:dyDescent="0.25">
      <c r="F98" s="86"/>
    </row>
    <row r="99" spans="6:6" x14ac:dyDescent="0.25">
      <c r="F99" s="86"/>
    </row>
    <row r="100" spans="6:6" x14ac:dyDescent="0.25">
      <c r="F100" s="86"/>
    </row>
    <row r="101" spans="6:6" x14ac:dyDescent="0.25">
      <c r="F101" s="86"/>
    </row>
    <row r="102" spans="6:6" x14ac:dyDescent="0.25">
      <c r="F102" s="86"/>
    </row>
    <row r="103" spans="6:6" x14ac:dyDescent="0.25">
      <c r="F103" s="86"/>
    </row>
    <row r="104" spans="6:6" x14ac:dyDescent="0.25">
      <c r="F104" s="86"/>
    </row>
    <row r="105" spans="6:6" x14ac:dyDescent="0.25">
      <c r="F105" s="86"/>
    </row>
    <row r="106" spans="6:6" x14ac:dyDescent="0.25">
      <c r="F106" s="86"/>
    </row>
    <row r="107" spans="6:6" x14ac:dyDescent="0.25">
      <c r="F107" s="86"/>
    </row>
    <row r="108" spans="6:6" x14ac:dyDescent="0.25">
      <c r="F108" s="86"/>
    </row>
    <row r="109" spans="6:6" x14ac:dyDescent="0.25">
      <c r="F109" s="86"/>
    </row>
    <row r="110" spans="6:6" x14ac:dyDescent="0.25">
      <c r="F110" s="86"/>
    </row>
  </sheetData>
  <mergeCells count="26">
    <mergeCell ref="D9:D36"/>
    <mergeCell ref="A5:A7"/>
    <mergeCell ref="B5:B7"/>
    <mergeCell ref="E5:E7"/>
    <mergeCell ref="D5:D7"/>
    <mergeCell ref="E9:E22"/>
    <mergeCell ref="E29:E36"/>
    <mergeCell ref="E23:E28"/>
    <mergeCell ref="B37:B46"/>
    <mergeCell ref="B9:B36"/>
    <mergeCell ref="A9:A36"/>
    <mergeCell ref="A37:A46"/>
    <mergeCell ref="C5:C7"/>
    <mergeCell ref="C9:C36"/>
    <mergeCell ref="U5:U7"/>
    <mergeCell ref="R5:R7"/>
    <mergeCell ref="F5:F7"/>
    <mergeCell ref="T5:T7"/>
    <mergeCell ref="S5:S7"/>
    <mergeCell ref="H6:I6"/>
    <mergeCell ref="L6:M6"/>
    <mergeCell ref="N6:O6"/>
    <mergeCell ref="P5:Q6"/>
    <mergeCell ref="J6:K6"/>
    <mergeCell ref="G5:G7"/>
    <mergeCell ref="H5:O5"/>
  </mergeCells>
  <conditionalFormatting sqref="F9:F10 F14:F16 F35:F36">
    <cfRule type="duplicateValues" dxfId="12" priority="16"/>
  </conditionalFormatting>
  <conditionalFormatting sqref="F11">
    <cfRule type="duplicateValues" dxfId="11" priority="12"/>
  </conditionalFormatting>
  <conditionalFormatting sqref="F12">
    <cfRule type="duplicateValues" dxfId="10" priority="11"/>
  </conditionalFormatting>
  <conditionalFormatting sqref="F13">
    <cfRule type="duplicateValues" dxfId="9" priority="10"/>
  </conditionalFormatting>
  <conditionalFormatting sqref="F17">
    <cfRule type="duplicateValues" dxfId="8" priority="9"/>
  </conditionalFormatting>
  <conditionalFormatting sqref="F18:F19">
    <cfRule type="duplicateValues" dxfId="7" priority="8"/>
  </conditionalFormatting>
  <conditionalFormatting sqref="F20:F22">
    <cfRule type="duplicateValues" dxfId="6" priority="19"/>
  </conditionalFormatting>
  <conditionalFormatting sqref="F23">
    <cfRule type="duplicateValues" dxfId="5" priority="6"/>
  </conditionalFormatting>
  <conditionalFormatting sqref="F24">
    <cfRule type="duplicateValues" dxfId="4" priority="5"/>
  </conditionalFormatting>
  <conditionalFormatting sqref="F25:F26">
    <cfRule type="duplicateValues" dxfId="3" priority="4"/>
  </conditionalFormatting>
  <conditionalFormatting sqref="F27:F28">
    <cfRule type="duplicateValues" dxfId="2" priority="22"/>
  </conditionalFormatting>
  <conditionalFormatting sqref="F29:F30">
    <cfRule type="duplicateValues" dxfId="1" priority="2"/>
  </conditionalFormatting>
  <conditionalFormatting sqref="F31:F34">
    <cfRule type="duplicateValues" dxfId="0" priority="1"/>
  </conditionalFormatting>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 C37:C46">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4"/>
  <sheetViews>
    <sheetView showGridLines="0" topLeftCell="E1" zoomScale="84" zoomScaleNormal="84" workbookViewId="0">
      <pane ySplit="6" topLeftCell="A25" activePane="bottomLeft" state="frozen"/>
      <selection sqref="A1:V1"/>
      <selection pane="bottomLeft" activeCell="U21" sqref="U21"/>
    </sheetView>
  </sheetViews>
  <sheetFormatPr baseColWidth="10" defaultColWidth="12.5703125" defaultRowHeight="12" x14ac:dyDescent="0.25"/>
  <cols>
    <col min="1" max="1" width="35.140625" style="232" customWidth="1"/>
    <col min="2" max="2" width="54.7109375" style="225" customWidth="1"/>
    <col min="3" max="3" width="48.42578125" style="225" customWidth="1"/>
    <col min="4" max="4" width="45.5703125" style="225" customWidth="1"/>
    <col min="5" max="5" width="34.42578125" style="225" customWidth="1"/>
    <col min="6" max="6" width="11.85546875" style="233" customWidth="1"/>
    <col min="7" max="7" width="57.7109375" style="225" customWidth="1"/>
    <col min="8" max="8" width="13.5703125" style="225" customWidth="1"/>
    <col min="9" max="9" width="12.7109375" style="225" customWidth="1"/>
    <col min="10" max="10" width="18.85546875" style="225" customWidth="1"/>
    <col min="11" max="11" width="14.5703125" style="225" bestFit="1" customWidth="1"/>
    <col min="12" max="12" width="14.140625" style="225" customWidth="1"/>
    <col min="13" max="13" width="17.42578125" style="225" customWidth="1"/>
    <col min="14" max="14" width="15.85546875" style="225" customWidth="1"/>
    <col min="15" max="15" width="14.42578125" style="225" customWidth="1"/>
    <col min="16" max="16" width="17.42578125" style="338" customWidth="1"/>
    <col min="17" max="17" width="17.28515625" style="338" customWidth="1"/>
    <col min="18" max="18" width="16.42578125" style="225" customWidth="1"/>
    <col min="19" max="19" width="28.5703125" style="225" customWidth="1"/>
    <col min="20" max="20" width="27.140625" style="225" customWidth="1"/>
    <col min="21" max="21" width="32.42578125" style="225" customWidth="1"/>
    <col min="22" max="16384" width="12.5703125" style="225"/>
  </cols>
  <sheetData>
    <row r="1" spans="1:24" s="218" customFormat="1" ht="18.75" x14ac:dyDescent="0.25">
      <c r="B1" s="258"/>
      <c r="C1" s="258"/>
      <c r="D1" s="258"/>
      <c r="E1" s="258"/>
      <c r="F1" s="258"/>
      <c r="G1" s="258"/>
      <c r="H1" s="258" t="s">
        <v>1371</v>
      </c>
      <c r="I1" s="258"/>
      <c r="L1" s="441" t="s">
        <v>1519</v>
      </c>
      <c r="M1" s="441" t="s">
        <v>1520</v>
      </c>
      <c r="N1" s="441" t="s">
        <v>1521</v>
      </c>
      <c r="O1" s="441" t="s">
        <v>1522</v>
      </c>
      <c r="P1" s="441" t="s">
        <v>1523</v>
      </c>
      <c r="Q1" s="441" t="s">
        <v>1524</v>
      </c>
      <c r="R1" s="441" t="s">
        <v>1525</v>
      </c>
      <c r="S1" s="441" t="s">
        <v>1526</v>
      </c>
      <c r="T1" s="441" t="s">
        <v>1527</v>
      </c>
      <c r="U1" s="441" t="s">
        <v>1528</v>
      </c>
      <c r="V1" s="441" t="s">
        <v>1531</v>
      </c>
      <c r="W1" s="441" t="s">
        <v>1532</v>
      </c>
      <c r="X1" s="441" t="s">
        <v>1533</v>
      </c>
    </row>
    <row r="2" spans="1:24" s="218" customFormat="1" ht="18.75" x14ac:dyDescent="0.25">
      <c r="A2" s="279" t="s">
        <v>1333</v>
      </c>
      <c r="B2" s="258"/>
      <c r="C2" s="258"/>
      <c r="D2" s="258"/>
      <c r="E2" s="258"/>
      <c r="F2" s="258"/>
      <c r="G2" s="258"/>
      <c r="H2" s="258"/>
      <c r="I2" s="258"/>
      <c r="J2" s="258"/>
      <c r="K2" s="258"/>
      <c r="L2" s="258"/>
      <c r="M2" s="258"/>
      <c r="N2" s="258"/>
      <c r="O2" s="258"/>
      <c r="P2" s="333"/>
      <c r="Q2" s="333"/>
      <c r="R2" s="258"/>
      <c r="S2" s="258"/>
      <c r="T2" s="258"/>
      <c r="U2" s="258"/>
    </row>
    <row r="3" spans="1:24" s="218" customFormat="1" ht="21" customHeight="1" x14ac:dyDescent="0.25">
      <c r="A3" s="219" t="s">
        <v>1368</v>
      </c>
      <c r="B3" s="220"/>
      <c r="C3" s="220"/>
      <c r="D3" s="220"/>
      <c r="E3" s="220"/>
      <c r="F3" s="221"/>
      <c r="G3" s="220"/>
      <c r="H3" s="220"/>
      <c r="I3" s="220"/>
      <c r="J3" s="220"/>
      <c r="K3" s="220"/>
      <c r="L3" s="220"/>
      <c r="M3" s="220"/>
      <c r="N3" s="220"/>
      <c r="O3" s="220"/>
      <c r="P3" s="334"/>
      <c r="Q3" s="334"/>
      <c r="R3" s="220"/>
      <c r="S3" s="220"/>
      <c r="T3" s="220"/>
      <c r="U3" s="220"/>
    </row>
    <row r="4" spans="1:24" s="67" customFormat="1" ht="23.25" customHeight="1" x14ac:dyDescent="0.25">
      <c r="A4" s="946" t="s">
        <v>94</v>
      </c>
      <c r="B4" s="945" t="s">
        <v>108</v>
      </c>
      <c r="C4" s="948" t="s">
        <v>1517</v>
      </c>
      <c r="D4" s="948" t="s">
        <v>1518</v>
      </c>
      <c r="E4" s="948" t="s">
        <v>84</v>
      </c>
      <c r="F4" s="948" t="s">
        <v>388</v>
      </c>
      <c r="G4" s="948" t="s">
        <v>85</v>
      </c>
      <c r="H4" s="951" t="s">
        <v>97</v>
      </c>
      <c r="I4" s="957"/>
      <c r="J4" s="957"/>
      <c r="K4" s="957"/>
      <c r="L4" s="957"/>
      <c r="M4" s="957"/>
      <c r="N4" s="957"/>
      <c r="O4" s="952"/>
      <c r="P4" s="953" t="s">
        <v>98</v>
      </c>
      <c r="Q4" s="954"/>
      <c r="R4" s="945" t="s">
        <v>100</v>
      </c>
      <c r="S4" s="945" t="s">
        <v>107</v>
      </c>
      <c r="T4" s="945" t="s">
        <v>106</v>
      </c>
      <c r="U4" s="942" t="s">
        <v>86</v>
      </c>
    </row>
    <row r="5" spans="1:24" s="67" customFormat="1" ht="15" customHeight="1" x14ac:dyDescent="0.25">
      <c r="A5" s="946"/>
      <c r="B5" s="946"/>
      <c r="C5" s="949"/>
      <c r="D5" s="949"/>
      <c r="E5" s="949"/>
      <c r="F5" s="949"/>
      <c r="G5" s="949"/>
      <c r="H5" s="951" t="s">
        <v>101</v>
      </c>
      <c r="I5" s="952"/>
      <c r="J5" s="951" t="s">
        <v>102</v>
      </c>
      <c r="K5" s="952"/>
      <c r="L5" s="951" t="s">
        <v>103</v>
      </c>
      <c r="M5" s="952"/>
      <c r="N5" s="951" t="s">
        <v>104</v>
      </c>
      <c r="O5" s="952"/>
      <c r="P5" s="955"/>
      <c r="Q5" s="956"/>
      <c r="R5" s="946"/>
      <c r="S5" s="946"/>
      <c r="T5" s="946"/>
      <c r="U5" s="943"/>
    </row>
    <row r="6" spans="1:24" s="67" customFormat="1" ht="24" customHeight="1" x14ac:dyDescent="0.25">
      <c r="A6" s="947"/>
      <c r="B6" s="947"/>
      <c r="C6" s="950"/>
      <c r="D6" s="950"/>
      <c r="E6" s="950"/>
      <c r="F6" s="950"/>
      <c r="G6" s="950"/>
      <c r="H6" s="381" t="s">
        <v>105</v>
      </c>
      <c r="I6" s="381" t="s">
        <v>12</v>
      </c>
      <c r="J6" s="381" t="s">
        <v>105</v>
      </c>
      <c r="K6" s="381" t="s">
        <v>12</v>
      </c>
      <c r="L6" s="381" t="s">
        <v>105</v>
      </c>
      <c r="M6" s="381" t="s">
        <v>12</v>
      </c>
      <c r="N6" s="381" t="s">
        <v>105</v>
      </c>
      <c r="O6" s="381" t="s">
        <v>12</v>
      </c>
      <c r="P6" s="381" t="s">
        <v>105</v>
      </c>
      <c r="Q6" s="381" t="s">
        <v>12</v>
      </c>
      <c r="R6" s="947"/>
      <c r="S6" s="947"/>
      <c r="T6" s="947"/>
      <c r="U6" s="944"/>
    </row>
    <row r="7" spans="1:24" s="67" customFormat="1" ht="15.75" x14ac:dyDescent="0.25">
      <c r="A7" s="382"/>
      <c r="B7" s="383"/>
      <c r="C7" s="384"/>
      <c r="D7" s="384"/>
      <c r="E7" s="384"/>
      <c r="F7" s="385"/>
      <c r="G7" s="384"/>
      <c r="H7" s="386"/>
      <c r="I7" s="386"/>
      <c r="J7" s="386"/>
      <c r="K7" s="386"/>
      <c r="L7" s="386"/>
      <c r="M7" s="386"/>
      <c r="N7" s="386"/>
      <c r="O7" s="386"/>
      <c r="P7" s="386"/>
      <c r="Q7" s="386"/>
      <c r="R7" s="387"/>
      <c r="S7" s="387"/>
      <c r="T7" s="387"/>
      <c r="U7" s="388"/>
    </row>
    <row r="8" spans="1:24" ht="104.25" customHeight="1" x14ac:dyDescent="0.25">
      <c r="A8" s="974" t="s">
        <v>1369</v>
      </c>
      <c r="B8" s="974" t="s">
        <v>1436</v>
      </c>
      <c r="C8" s="275" t="s">
        <v>1519</v>
      </c>
      <c r="D8" s="275" t="s">
        <v>1764</v>
      </c>
      <c r="E8" s="598" t="s">
        <v>3129</v>
      </c>
      <c r="F8" s="760">
        <v>2.0099999999999998</v>
      </c>
      <c r="G8" s="454" t="s">
        <v>2292</v>
      </c>
      <c r="H8" s="746">
        <v>0.25</v>
      </c>
      <c r="I8" s="599"/>
      <c r="J8" s="746">
        <v>0.25</v>
      </c>
      <c r="K8" s="761"/>
      <c r="L8" s="746">
        <v>0.25</v>
      </c>
      <c r="M8" s="762"/>
      <c r="N8" s="746">
        <v>0.25</v>
      </c>
      <c r="O8" s="762"/>
      <c r="P8" s="746">
        <f>H8+J8+L8+N8</f>
        <v>1</v>
      </c>
      <c r="Q8" s="765">
        <f>I8+K8+M8+O8</f>
        <v>0</v>
      </c>
      <c r="R8" s="971" t="s">
        <v>1765</v>
      </c>
      <c r="S8" s="472" t="s">
        <v>1766</v>
      </c>
      <c r="T8" s="472" t="s">
        <v>1767</v>
      </c>
      <c r="U8" s="456" t="s">
        <v>1768</v>
      </c>
    </row>
    <row r="9" spans="1:24" ht="95.25" customHeight="1" x14ac:dyDescent="0.25">
      <c r="A9" s="975"/>
      <c r="B9" s="975"/>
      <c r="C9" s="978" t="s">
        <v>1520</v>
      </c>
      <c r="D9" s="978" t="s">
        <v>1769</v>
      </c>
      <c r="E9" s="598" t="s">
        <v>2781</v>
      </c>
      <c r="F9" s="760">
        <v>2.02</v>
      </c>
      <c r="G9" s="454" t="s">
        <v>2780</v>
      </c>
      <c r="H9" s="599"/>
      <c r="I9" s="599"/>
      <c r="J9" s="763"/>
      <c r="K9" s="761"/>
      <c r="L9" s="226"/>
      <c r="M9" s="762"/>
      <c r="N9" s="764">
        <v>3</v>
      </c>
      <c r="O9" s="762"/>
      <c r="P9" s="764">
        <f t="shared" ref="P9:P26" si="0">H9+J9+L9+N9</f>
        <v>3</v>
      </c>
      <c r="Q9" s="765">
        <f t="shared" ref="Q9:Q26" si="1">I9+K9+M9+O9</f>
        <v>0</v>
      </c>
      <c r="R9" s="972"/>
      <c r="S9" s="472" t="s">
        <v>1770</v>
      </c>
      <c r="T9" s="472" t="s">
        <v>1771</v>
      </c>
      <c r="U9" s="456" t="s">
        <v>1772</v>
      </c>
    </row>
    <row r="10" spans="1:24" ht="108" customHeight="1" x14ac:dyDescent="0.25">
      <c r="A10" s="975"/>
      <c r="B10" s="975"/>
      <c r="C10" s="979"/>
      <c r="D10" s="980"/>
      <c r="E10" s="768" t="s">
        <v>1796</v>
      </c>
      <c r="F10" s="760">
        <v>2.0299999999999998</v>
      </c>
      <c r="G10" s="769" t="s">
        <v>2281</v>
      </c>
      <c r="H10" s="746"/>
      <c r="I10" s="599"/>
      <c r="J10" s="770">
        <v>1</v>
      </c>
      <c r="K10" s="753">
        <f>'1. TALLERES SEMINARIOS'!D10</f>
        <v>16500</v>
      </c>
      <c r="L10" s="766"/>
      <c r="M10" s="771"/>
      <c r="N10" s="766"/>
      <c r="O10" s="772"/>
      <c r="P10" s="746">
        <f t="shared" si="0"/>
        <v>1</v>
      </c>
      <c r="Q10" s="765">
        <f t="shared" si="1"/>
        <v>16500</v>
      </c>
      <c r="R10" s="972"/>
      <c r="S10" s="472" t="s">
        <v>1814</v>
      </c>
      <c r="T10" s="472" t="s">
        <v>1773</v>
      </c>
      <c r="U10" s="472" t="s">
        <v>1774</v>
      </c>
    </row>
    <row r="11" spans="1:24" ht="103.5" customHeight="1" x14ac:dyDescent="0.25">
      <c r="A11" s="975"/>
      <c r="B11" s="975"/>
      <c r="C11" s="980"/>
      <c r="D11" s="275" t="s">
        <v>1775</v>
      </c>
      <c r="E11" s="768" t="s">
        <v>1776</v>
      </c>
      <c r="F11" s="760">
        <v>2.04</v>
      </c>
      <c r="G11" s="769" t="s">
        <v>2282</v>
      </c>
      <c r="H11" s="226"/>
      <c r="I11" s="772"/>
      <c r="J11" s="763"/>
      <c r="K11" s="761"/>
      <c r="L11" s="746"/>
      <c r="M11" s="762"/>
      <c r="N11" s="746">
        <v>1</v>
      </c>
      <c r="O11" s="765">
        <f>'5. ACTIVIDADES ESPECIALES'!D125</f>
        <v>15500</v>
      </c>
      <c r="P11" s="746">
        <f t="shared" si="0"/>
        <v>1</v>
      </c>
      <c r="Q11" s="765">
        <f t="shared" si="1"/>
        <v>15500</v>
      </c>
      <c r="R11" s="973"/>
      <c r="S11" s="472" t="s">
        <v>1777</v>
      </c>
      <c r="T11" s="472" t="s">
        <v>1778</v>
      </c>
      <c r="U11" s="456" t="s">
        <v>1779</v>
      </c>
    </row>
    <row r="12" spans="1:24" ht="78.75" customHeight="1" x14ac:dyDescent="0.25">
      <c r="A12" s="975"/>
      <c r="B12" s="974" t="s">
        <v>1437</v>
      </c>
      <c r="C12" s="275" t="s">
        <v>1526</v>
      </c>
      <c r="D12" s="978" t="s">
        <v>1780</v>
      </c>
      <c r="E12" s="984" t="s">
        <v>1795</v>
      </c>
      <c r="F12" s="760">
        <v>2.0499999999999998</v>
      </c>
      <c r="G12" s="769" t="s">
        <v>2283</v>
      </c>
      <c r="H12" s="226"/>
      <c r="I12" s="226"/>
      <c r="J12" s="226"/>
      <c r="K12" s="772"/>
      <c r="L12" s="746"/>
      <c r="M12" s="242"/>
      <c r="N12" s="746">
        <v>1</v>
      </c>
      <c r="O12" s="765">
        <f>'5. ACTIVIDADES ESPECIALES'!D138</f>
        <v>104455.14</v>
      </c>
      <c r="P12" s="746">
        <f t="shared" si="0"/>
        <v>1</v>
      </c>
      <c r="Q12" s="765">
        <f t="shared" si="1"/>
        <v>104455.14</v>
      </c>
      <c r="R12" s="971" t="s">
        <v>1781</v>
      </c>
      <c r="S12" s="472" t="s">
        <v>1782</v>
      </c>
      <c r="T12" s="472" t="s">
        <v>1783</v>
      </c>
      <c r="U12" s="456" t="s">
        <v>1784</v>
      </c>
    </row>
    <row r="13" spans="1:24" ht="85.5" customHeight="1" x14ac:dyDescent="0.25">
      <c r="A13" s="975"/>
      <c r="B13" s="975"/>
      <c r="C13" s="275" t="s">
        <v>1528</v>
      </c>
      <c r="D13" s="980"/>
      <c r="E13" s="985"/>
      <c r="F13" s="760">
        <v>2.06</v>
      </c>
      <c r="G13" s="769" t="s">
        <v>2284</v>
      </c>
      <c r="H13" s="226"/>
      <c r="I13" s="226"/>
      <c r="J13" s="746"/>
      <c r="K13" s="747"/>
      <c r="L13" s="746">
        <v>0.5</v>
      </c>
      <c r="M13" s="242"/>
      <c r="N13" s="746">
        <v>0.5</v>
      </c>
      <c r="O13" s="242"/>
      <c r="P13" s="746">
        <f t="shared" si="0"/>
        <v>1</v>
      </c>
      <c r="Q13" s="765">
        <f t="shared" si="1"/>
        <v>0</v>
      </c>
      <c r="R13" s="972"/>
      <c r="S13" s="472" t="s">
        <v>1785</v>
      </c>
      <c r="T13" s="472" t="s">
        <v>1783</v>
      </c>
      <c r="U13" s="456" t="s">
        <v>1786</v>
      </c>
    </row>
    <row r="14" spans="1:24" ht="97.5" customHeight="1" x14ac:dyDescent="0.25">
      <c r="A14" s="975"/>
      <c r="B14" s="975"/>
      <c r="C14" s="275" t="s">
        <v>1524</v>
      </c>
      <c r="D14" s="275" t="s">
        <v>1787</v>
      </c>
      <c r="E14" s="598" t="s">
        <v>3130</v>
      </c>
      <c r="F14" s="760">
        <v>2.0699999999999998</v>
      </c>
      <c r="G14" s="769" t="s">
        <v>2285</v>
      </c>
      <c r="H14" s="226"/>
      <c r="I14" s="226"/>
      <c r="J14" s="746"/>
      <c r="K14" s="747"/>
      <c r="L14" s="226"/>
      <c r="M14" s="242"/>
      <c r="N14" s="764">
        <v>4</v>
      </c>
      <c r="O14" s="242"/>
      <c r="P14" s="764">
        <f t="shared" si="0"/>
        <v>4</v>
      </c>
      <c r="Q14" s="765">
        <f t="shared" si="1"/>
        <v>0</v>
      </c>
      <c r="R14" s="972"/>
      <c r="S14" s="472" t="s">
        <v>1788</v>
      </c>
      <c r="T14" s="472" t="s">
        <v>1789</v>
      </c>
      <c r="U14" s="456" t="s">
        <v>1790</v>
      </c>
    </row>
    <row r="15" spans="1:24" ht="102" customHeight="1" x14ac:dyDescent="0.25">
      <c r="A15" s="975"/>
      <c r="B15" s="975"/>
      <c r="C15" s="488" t="s">
        <v>1527</v>
      </c>
      <c r="D15" s="978" t="s">
        <v>1791</v>
      </c>
      <c r="E15" s="598" t="s">
        <v>1797</v>
      </c>
      <c r="F15" s="760">
        <v>2.08</v>
      </c>
      <c r="G15" s="769" t="s">
        <v>2286</v>
      </c>
      <c r="H15" s="226"/>
      <c r="I15" s="226"/>
      <c r="J15" s="746"/>
      <c r="K15" s="747"/>
      <c r="L15" s="746">
        <v>1</v>
      </c>
      <c r="M15" s="773"/>
      <c r="N15" s="746"/>
      <c r="O15" s="242"/>
      <c r="P15" s="746">
        <f t="shared" si="0"/>
        <v>1</v>
      </c>
      <c r="Q15" s="765">
        <f t="shared" si="1"/>
        <v>0</v>
      </c>
      <c r="R15" s="972"/>
      <c r="S15" s="472" t="s">
        <v>1792</v>
      </c>
      <c r="T15" s="472" t="s">
        <v>1789</v>
      </c>
      <c r="U15" s="456" t="s">
        <v>1818</v>
      </c>
    </row>
    <row r="16" spans="1:24" ht="72" customHeight="1" x14ac:dyDescent="0.25">
      <c r="A16" s="975"/>
      <c r="B16" s="975"/>
      <c r="C16" s="978" t="s">
        <v>1526</v>
      </c>
      <c r="D16" s="979"/>
      <c r="E16" s="984" t="s">
        <v>2821</v>
      </c>
      <c r="F16" s="760">
        <v>2.09</v>
      </c>
      <c r="G16" s="769" t="s">
        <v>2727</v>
      </c>
      <c r="H16" s="226"/>
      <c r="I16" s="226"/>
      <c r="J16" s="746">
        <v>0.5</v>
      </c>
      <c r="K16" s="747"/>
      <c r="L16" s="746">
        <v>0.5</v>
      </c>
      <c r="M16" s="774">
        <f>'5. ACTIVIDADES ESPECIALES'!D149</f>
        <v>40000</v>
      </c>
      <c r="N16" s="746"/>
      <c r="O16" s="242"/>
      <c r="P16" s="746">
        <f t="shared" si="0"/>
        <v>1</v>
      </c>
      <c r="Q16" s="765">
        <f t="shared" si="1"/>
        <v>40000</v>
      </c>
      <c r="R16" s="972"/>
      <c r="S16" s="472" t="s">
        <v>1815</v>
      </c>
      <c r="T16" s="472" t="s">
        <v>1789</v>
      </c>
      <c r="U16" s="456" t="s">
        <v>1817</v>
      </c>
    </row>
    <row r="17" spans="1:21" ht="68.25" customHeight="1" x14ac:dyDescent="0.25">
      <c r="A17" s="975"/>
      <c r="B17" s="975"/>
      <c r="C17" s="979"/>
      <c r="D17" s="979"/>
      <c r="E17" s="986"/>
      <c r="F17" s="760">
        <v>2.1</v>
      </c>
      <c r="G17" s="769" t="s">
        <v>2287</v>
      </c>
      <c r="H17" s="746">
        <v>0.5</v>
      </c>
      <c r="I17" s="226"/>
      <c r="J17" s="746">
        <v>0.5</v>
      </c>
      <c r="K17" s="753">
        <f>'5. ACTIVIDADES ESPECIALES'!D161</f>
        <v>67000</v>
      </c>
      <c r="L17" s="746"/>
      <c r="M17" s="773"/>
      <c r="N17" s="746"/>
      <c r="O17" s="242"/>
      <c r="P17" s="746">
        <f t="shared" si="0"/>
        <v>1</v>
      </c>
      <c r="Q17" s="765">
        <f t="shared" si="1"/>
        <v>67000</v>
      </c>
      <c r="R17" s="972"/>
      <c r="S17" s="472" t="s">
        <v>1816</v>
      </c>
      <c r="T17" s="472" t="s">
        <v>1789</v>
      </c>
      <c r="U17" s="456" t="s">
        <v>1817</v>
      </c>
    </row>
    <row r="18" spans="1:21" ht="52.5" customHeight="1" x14ac:dyDescent="0.25">
      <c r="A18" s="975"/>
      <c r="B18" s="976"/>
      <c r="C18" s="980"/>
      <c r="D18" s="980"/>
      <c r="E18" s="985"/>
      <c r="F18" s="760">
        <v>2.11</v>
      </c>
      <c r="G18" s="769" t="s">
        <v>2288</v>
      </c>
      <c r="H18" s="746">
        <v>0.5</v>
      </c>
      <c r="I18" s="226"/>
      <c r="J18" s="746">
        <v>0.5</v>
      </c>
      <c r="K18" s="753">
        <f>'5. ACTIVIDADES ESPECIALES'!D173</f>
        <v>500000</v>
      </c>
      <c r="L18" s="746"/>
      <c r="M18" s="242"/>
      <c r="N18" s="746"/>
      <c r="O18" s="242"/>
      <c r="P18" s="746">
        <f t="shared" si="0"/>
        <v>1</v>
      </c>
      <c r="Q18" s="765">
        <f t="shared" si="1"/>
        <v>500000</v>
      </c>
      <c r="R18" s="973"/>
      <c r="S18" s="472" t="s">
        <v>1793</v>
      </c>
      <c r="T18" s="472" t="s">
        <v>1789</v>
      </c>
      <c r="U18" s="456" t="s">
        <v>1819</v>
      </c>
    </row>
    <row r="19" spans="1:21" ht="81" customHeight="1" x14ac:dyDescent="0.25">
      <c r="A19" s="975"/>
      <c r="B19" s="452" t="s">
        <v>1438</v>
      </c>
      <c r="C19" s="275" t="s">
        <v>1529</v>
      </c>
      <c r="D19" s="275" t="s">
        <v>1798</v>
      </c>
      <c r="E19" s="598" t="s">
        <v>2822</v>
      </c>
      <c r="F19" s="760">
        <v>2.12</v>
      </c>
      <c r="G19" s="769" t="s">
        <v>2289</v>
      </c>
      <c r="H19" s="226"/>
      <c r="I19" s="775"/>
      <c r="J19" s="746"/>
      <c r="K19" s="753"/>
      <c r="L19" s="746">
        <v>1</v>
      </c>
      <c r="M19" s="242"/>
      <c r="N19" s="226"/>
      <c r="O19" s="242"/>
      <c r="P19" s="746">
        <f t="shared" si="0"/>
        <v>1</v>
      </c>
      <c r="Q19" s="765">
        <f t="shared" si="1"/>
        <v>0</v>
      </c>
      <c r="R19" s="472" t="s">
        <v>1799</v>
      </c>
      <c r="S19" s="472" t="s">
        <v>1793</v>
      </c>
      <c r="T19" s="472" t="s">
        <v>1800</v>
      </c>
      <c r="U19" s="456" t="s">
        <v>1794</v>
      </c>
    </row>
    <row r="20" spans="1:21" ht="74.25" customHeight="1" x14ac:dyDescent="0.25">
      <c r="A20" s="975"/>
      <c r="B20" s="453" t="s">
        <v>1486</v>
      </c>
      <c r="C20" s="222" t="s">
        <v>1530</v>
      </c>
      <c r="D20" s="275" t="s">
        <v>1801</v>
      </c>
      <c r="E20" s="768" t="s">
        <v>3131</v>
      </c>
      <c r="F20" s="760">
        <v>2.13</v>
      </c>
      <c r="G20" s="769" t="s">
        <v>2290</v>
      </c>
      <c r="H20" s="226"/>
      <c r="I20" s="775"/>
      <c r="J20" s="226">
        <v>1</v>
      </c>
      <c r="K20" s="753"/>
      <c r="L20" s="226">
        <v>1</v>
      </c>
      <c r="M20" s="242"/>
      <c r="N20" s="226"/>
      <c r="O20" s="242"/>
      <c r="P20" s="764">
        <f t="shared" si="0"/>
        <v>2</v>
      </c>
      <c r="Q20" s="765">
        <f t="shared" si="1"/>
        <v>0</v>
      </c>
      <c r="R20" s="474" t="s">
        <v>1802</v>
      </c>
      <c r="S20" s="472" t="s">
        <v>1803</v>
      </c>
      <c r="T20" s="472" t="s">
        <v>1783</v>
      </c>
      <c r="U20" s="456" t="s">
        <v>1794</v>
      </c>
    </row>
    <row r="21" spans="1:21" ht="88.5" customHeight="1" x14ac:dyDescent="0.25">
      <c r="A21" s="975"/>
      <c r="B21" s="977" t="s">
        <v>1439</v>
      </c>
      <c r="C21" s="981" t="s">
        <v>1533</v>
      </c>
      <c r="D21" s="981" t="s">
        <v>1806</v>
      </c>
      <c r="E21" s="768" t="s">
        <v>3132</v>
      </c>
      <c r="F21" s="760">
        <v>2.14</v>
      </c>
      <c r="G21" s="769" t="s">
        <v>2783</v>
      </c>
      <c r="H21" s="766">
        <v>0.25</v>
      </c>
      <c r="I21" s="226"/>
      <c r="J21" s="766">
        <v>0.25</v>
      </c>
      <c r="K21" s="226"/>
      <c r="L21" s="766">
        <v>0.25</v>
      </c>
      <c r="M21" s="242"/>
      <c r="N21" s="766">
        <v>0.25</v>
      </c>
      <c r="O21" s="242"/>
      <c r="P21" s="746">
        <f t="shared" si="0"/>
        <v>1</v>
      </c>
      <c r="Q21" s="765">
        <f t="shared" si="1"/>
        <v>0</v>
      </c>
      <c r="R21" s="596"/>
      <c r="S21" s="457" t="s">
        <v>1820</v>
      </c>
      <c r="T21" s="457" t="s">
        <v>1804</v>
      </c>
      <c r="U21" s="454" t="s">
        <v>1805</v>
      </c>
    </row>
    <row r="22" spans="1:21" ht="90" customHeight="1" x14ac:dyDescent="0.25">
      <c r="A22" s="975"/>
      <c r="B22" s="977"/>
      <c r="C22" s="982"/>
      <c r="D22" s="982"/>
      <c r="E22" s="768" t="s">
        <v>2293</v>
      </c>
      <c r="F22" s="760">
        <v>2.15</v>
      </c>
      <c r="G22" s="769" t="s">
        <v>2782</v>
      </c>
      <c r="H22" s="766"/>
      <c r="I22" s="226"/>
      <c r="J22" s="766"/>
      <c r="K22" s="226"/>
      <c r="L22" s="766">
        <v>0.5</v>
      </c>
      <c r="M22" s="765"/>
      <c r="N22" s="766">
        <v>0.5</v>
      </c>
      <c r="O22" s="242"/>
      <c r="P22" s="746">
        <f t="shared" si="0"/>
        <v>1</v>
      </c>
      <c r="Q22" s="765">
        <f t="shared" si="1"/>
        <v>0</v>
      </c>
      <c r="R22" s="474" t="s">
        <v>1807</v>
      </c>
      <c r="S22" s="472" t="s">
        <v>1808</v>
      </c>
      <c r="T22" s="472" t="s">
        <v>1809</v>
      </c>
      <c r="U22" s="456" t="s">
        <v>1810</v>
      </c>
    </row>
    <row r="23" spans="1:21" ht="90" customHeight="1" x14ac:dyDescent="0.25">
      <c r="A23" s="975"/>
      <c r="B23" s="977"/>
      <c r="C23" s="982"/>
      <c r="D23" s="982"/>
      <c r="E23" s="768" t="s">
        <v>3133</v>
      </c>
      <c r="F23" s="760">
        <v>2.16</v>
      </c>
      <c r="G23" s="769" t="s">
        <v>2784</v>
      </c>
      <c r="H23" s="776"/>
      <c r="I23" s="777"/>
      <c r="J23" s="776"/>
      <c r="K23" s="777"/>
      <c r="L23" s="766">
        <v>0.5</v>
      </c>
      <c r="M23" s="606"/>
      <c r="N23" s="766">
        <v>0.5</v>
      </c>
      <c r="O23" s="778"/>
      <c r="P23" s="746">
        <f t="shared" si="0"/>
        <v>1</v>
      </c>
      <c r="Q23" s="765">
        <f t="shared" si="1"/>
        <v>0</v>
      </c>
      <c r="R23" s="472" t="s">
        <v>2785</v>
      </c>
      <c r="S23" s="696" t="s">
        <v>2786</v>
      </c>
      <c r="T23" s="696" t="s">
        <v>2787</v>
      </c>
      <c r="U23" s="473" t="s">
        <v>2788</v>
      </c>
    </row>
    <row r="24" spans="1:21" ht="78.75" customHeight="1" x14ac:dyDescent="0.25">
      <c r="A24" s="975"/>
      <c r="B24" s="977"/>
      <c r="C24" s="983"/>
      <c r="D24" s="983"/>
      <c r="E24" s="768" t="s">
        <v>1839</v>
      </c>
      <c r="F24" s="760">
        <v>2.17</v>
      </c>
      <c r="G24" s="769" t="s">
        <v>2291</v>
      </c>
      <c r="H24" s="776"/>
      <c r="I24" s="777"/>
      <c r="J24" s="776">
        <v>0.5</v>
      </c>
      <c r="K24" s="777"/>
      <c r="L24" s="776">
        <v>0.5</v>
      </c>
      <c r="M24" s="606">
        <f>'5. ACTIVIDADES ESPECIALES'!D184</f>
        <v>10349.469999999999</v>
      </c>
      <c r="N24" s="776"/>
      <c r="O24" s="778"/>
      <c r="P24" s="746">
        <f t="shared" si="0"/>
        <v>1</v>
      </c>
      <c r="Q24" s="765">
        <f t="shared" si="1"/>
        <v>10349.469999999999</v>
      </c>
      <c r="R24" s="475"/>
      <c r="S24" s="583" t="s">
        <v>1811</v>
      </c>
      <c r="T24" s="583" t="s">
        <v>1812</v>
      </c>
      <c r="U24" s="473" t="s">
        <v>1813</v>
      </c>
    </row>
    <row r="25" spans="1:21" ht="78.75" customHeight="1" x14ac:dyDescent="0.25">
      <c r="A25" s="975"/>
      <c r="B25" s="977"/>
      <c r="C25" s="222" t="s">
        <v>1519</v>
      </c>
      <c r="D25" s="222" t="s">
        <v>1764</v>
      </c>
      <c r="E25" s="598" t="s">
        <v>3134</v>
      </c>
      <c r="F25" s="760">
        <v>2.1800000000000002</v>
      </c>
      <c r="G25" s="769" t="s">
        <v>2789</v>
      </c>
      <c r="H25" s="746"/>
      <c r="I25" s="226"/>
      <c r="J25" s="766">
        <v>0.5</v>
      </c>
      <c r="K25" s="606">
        <f>'5. ACTIVIDADES ESPECIALES'!D195</f>
        <v>24000</v>
      </c>
      <c r="L25" s="746">
        <v>0.5</v>
      </c>
      <c r="M25" s="242"/>
      <c r="N25" s="746"/>
      <c r="O25" s="242"/>
      <c r="P25" s="746">
        <f t="shared" si="0"/>
        <v>1</v>
      </c>
      <c r="Q25" s="765">
        <f t="shared" si="1"/>
        <v>24000</v>
      </c>
      <c r="R25" s="460" t="s">
        <v>2790</v>
      </c>
      <c r="S25" s="460" t="s">
        <v>2791</v>
      </c>
      <c r="T25" s="460" t="s">
        <v>2177</v>
      </c>
      <c r="U25" s="455" t="s">
        <v>2792</v>
      </c>
    </row>
    <row r="26" spans="1:21" ht="141.75" customHeight="1" x14ac:dyDescent="0.25">
      <c r="A26" s="975"/>
      <c r="B26" s="977"/>
      <c r="C26" s="222" t="s">
        <v>1530</v>
      </c>
      <c r="D26" s="459" t="s">
        <v>2793</v>
      </c>
      <c r="E26" s="598" t="s">
        <v>3135</v>
      </c>
      <c r="F26" s="760">
        <v>2.19</v>
      </c>
      <c r="G26" s="454" t="s">
        <v>2794</v>
      </c>
      <c r="H26" s="766"/>
      <c r="I26" s="226"/>
      <c r="J26" s="766">
        <v>0.33329999999999999</v>
      </c>
      <c r="K26" s="606">
        <f>'5. ACTIVIDADES ESPECIALES'!D206</f>
        <v>120000</v>
      </c>
      <c r="L26" s="766">
        <v>0.33329999999999999</v>
      </c>
      <c r="M26" s="765"/>
      <c r="N26" s="766">
        <v>0.33329999999999999</v>
      </c>
      <c r="O26" s="242"/>
      <c r="P26" s="746">
        <f t="shared" si="0"/>
        <v>0.99990000000000001</v>
      </c>
      <c r="Q26" s="765">
        <f t="shared" si="1"/>
        <v>120000</v>
      </c>
      <c r="R26" s="472" t="s">
        <v>2795</v>
      </c>
      <c r="S26" s="472" t="s">
        <v>2796</v>
      </c>
      <c r="T26" s="472" t="s">
        <v>2797</v>
      </c>
      <c r="U26" s="456" t="s">
        <v>1794</v>
      </c>
    </row>
    <row r="27" spans="1:21" ht="15.75" x14ac:dyDescent="0.25">
      <c r="A27" s="261"/>
      <c r="B27" s="262"/>
      <c r="C27" s="261" t="s">
        <v>1370</v>
      </c>
      <c r="D27" s="262"/>
      <c r="E27" s="262"/>
      <c r="F27" s="262"/>
      <c r="G27" s="263"/>
      <c r="H27" s="227">
        <f t="shared" ref="H27:P27" si="2">SUM(H8:H24)</f>
        <v>1.5</v>
      </c>
      <c r="I27" s="227">
        <f t="shared" si="2"/>
        <v>0</v>
      </c>
      <c r="J27" s="227">
        <f>SUM(J8:J26)</f>
        <v>5.3333000000000004</v>
      </c>
      <c r="K27" s="227">
        <f t="shared" si="2"/>
        <v>583500</v>
      </c>
      <c r="L27" s="779">
        <f>SUM(L8:L26)</f>
        <v>6.8333000000000004</v>
      </c>
      <c r="M27" s="227">
        <f t="shared" si="2"/>
        <v>50349.47</v>
      </c>
      <c r="N27" s="227">
        <f t="shared" si="2"/>
        <v>11</v>
      </c>
      <c r="O27" s="227">
        <f t="shared" si="2"/>
        <v>119955.14</v>
      </c>
      <c r="P27" s="227">
        <f t="shared" si="2"/>
        <v>23</v>
      </c>
      <c r="Q27" s="227">
        <f>SUM(Q8:Q26)</f>
        <v>897804.61</v>
      </c>
      <c r="R27" s="228"/>
      <c r="S27" s="228"/>
      <c r="T27" s="228"/>
      <c r="U27" s="228"/>
    </row>
    <row r="28" spans="1:21" ht="15.75" x14ac:dyDescent="0.25">
      <c r="A28" s="229"/>
      <c r="B28" s="230"/>
      <c r="C28" s="230"/>
      <c r="D28" s="230"/>
      <c r="E28" s="230"/>
      <c r="F28" s="231"/>
      <c r="G28" s="230"/>
      <c r="H28" s="230"/>
      <c r="I28" s="230"/>
      <c r="J28" s="230"/>
      <c r="K28" s="230"/>
      <c r="L28" s="230"/>
      <c r="M28" s="230"/>
      <c r="N28" s="230"/>
      <c r="O28" s="230"/>
      <c r="P28" s="337"/>
      <c r="Q28" s="337"/>
      <c r="R28" s="230"/>
      <c r="S28" s="230"/>
      <c r="T28" s="230"/>
      <c r="U28" s="230"/>
    </row>
    <row r="29" spans="1:21" ht="15.75" x14ac:dyDescent="0.25">
      <c r="A29" s="229"/>
      <c r="B29" s="230"/>
      <c r="C29" s="230"/>
      <c r="D29" s="230"/>
      <c r="E29" s="230"/>
      <c r="F29" s="231"/>
      <c r="G29" s="230"/>
      <c r="H29" s="230"/>
      <c r="I29" s="230"/>
      <c r="J29" s="230"/>
      <c r="K29" s="230"/>
      <c r="L29" s="230"/>
      <c r="M29" s="230"/>
      <c r="N29" s="230"/>
      <c r="O29" s="230"/>
      <c r="P29" s="337"/>
      <c r="Q29" s="337"/>
      <c r="R29" s="230"/>
      <c r="S29" s="230"/>
      <c r="T29" s="230"/>
      <c r="U29" s="230"/>
    </row>
    <row r="30" spans="1:21" ht="15.75" x14ac:dyDescent="0.25">
      <c r="A30" s="229"/>
      <c r="B30" s="230"/>
      <c r="C30" s="230"/>
      <c r="D30" s="230"/>
      <c r="E30" s="230"/>
      <c r="F30" s="231"/>
      <c r="G30" s="230"/>
      <c r="H30" s="230"/>
      <c r="I30" s="230"/>
      <c r="J30" s="230"/>
      <c r="K30" s="230"/>
      <c r="L30" s="230"/>
      <c r="M30" s="230"/>
      <c r="N30" s="230"/>
      <c r="O30" s="230"/>
      <c r="P30" s="337"/>
      <c r="Q30" s="337"/>
      <c r="R30" s="230"/>
      <c r="S30" s="230"/>
      <c r="T30" s="230"/>
      <c r="U30" s="230"/>
    </row>
    <row r="31" spans="1:21" ht="15.75" x14ac:dyDescent="0.25">
      <c r="A31" s="229"/>
      <c r="B31" s="230"/>
      <c r="C31" s="230"/>
      <c r="D31" s="230"/>
      <c r="E31" s="230"/>
      <c r="F31" s="231"/>
      <c r="G31" s="230"/>
      <c r="H31" s="230"/>
      <c r="I31" s="230"/>
      <c r="J31" s="230"/>
      <c r="K31" s="230"/>
      <c r="L31" s="230"/>
      <c r="M31" s="230"/>
      <c r="N31" s="230"/>
      <c r="O31" s="230"/>
      <c r="P31" s="337"/>
      <c r="Q31" s="337"/>
      <c r="R31" s="230"/>
      <c r="S31" s="230"/>
      <c r="T31" s="230"/>
      <c r="U31" s="230"/>
    </row>
    <row r="32" spans="1:21" ht="15.75" x14ac:dyDescent="0.25">
      <c r="A32" s="229"/>
      <c r="B32" s="230"/>
      <c r="C32" s="230"/>
      <c r="D32" s="230"/>
      <c r="E32" s="230"/>
      <c r="F32" s="231"/>
      <c r="G32" s="230"/>
      <c r="H32" s="230"/>
      <c r="I32" s="230"/>
      <c r="J32" s="230"/>
      <c r="K32" s="230"/>
      <c r="L32" s="230"/>
      <c r="M32" s="230"/>
      <c r="N32" s="230"/>
      <c r="O32" s="230"/>
      <c r="P32" s="337"/>
      <c r="Q32" s="337"/>
      <c r="R32" s="230"/>
      <c r="S32" s="230"/>
      <c r="T32" s="230"/>
      <c r="U32" s="230"/>
    </row>
    <row r="33" spans="1:21" ht="15.75" x14ac:dyDescent="0.25">
      <c r="A33" s="229"/>
      <c r="B33" s="230"/>
      <c r="C33" s="230"/>
      <c r="D33" s="230"/>
      <c r="E33" s="230"/>
      <c r="F33" s="231"/>
      <c r="G33" s="230"/>
      <c r="H33" s="230"/>
      <c r="I33" s="230"/>
      <c r="J33" s="230"/>
      <c r="K33" s="230"/>
      <c r="L33" s="230"/>
      <c r="M33" s="230"/>
      <c r="N33" s="230"/>
      <c r="O33" s="230"/>
      <c r="P33" s="337"/>
      <c r="Q33" s="337"/>
      <c r="R33" s="230"/>
      <c r="S33" s="230"/>
      <c r="T33" s="230"/>
      <c r="U33" s="230"/>
    </row>
    <row r="34" spans="1:21" ht="15" x14ac:dyDescent="0.25">
      <c r="C34" s="440"/>
    </row>
    <row r="46" spans="1:21" x14ac:dyDescent="0.25">
      <c r="A46" s="225"/>
      <c r="F46" s="225"/>
    </row>
    <row r="47" spans="1:21" x14ac:dyDescent="0.25">
      <c r="A47" s="225"/>
      <c r="F47" s="225"/>
    </row>
    <row r="48" spans="1:21" x14ac:dyDescent="0.25">
      <c r="A48" s="225"/>
      <c r="F48" s="225"/>
    </row>
    <row r="49" spans="1:6" x14ac:dyDescent="0.25">
      <c r="A49" s="225"/>
      <c r="F49" s="225"/>
    </row>
    <row r="50" spans="1:6" x14ac:dyDescent="0.25">
      <c r="A50" s="225"/>
      <c r="F50" s="225"/>
    </row>
    <row r="51" spans="1:6" x14ac:dyDescent="0.25">
      <c r="A51" s="225"/>
      <c r="F51" s="225"/>
    </row>
    <row r="52" spans="1:6" x14ac:dyDescent="0.25">
      <c r="A52" s="225"/>
      <c r="F52" s="225"/>
    </row>
    <row r="53" spans="1:6" x14ac:dyDescent="0.25">
      <c r="A53" s="225"/>
      <c r="F53" s="225"/>
    </row>
    <row r="54" spans="1:6" x14ac:dyDescent="0.25">
      <c r="A54" s="225"/>
      <c r="F54" s="225"/>
    </row>
    <row r="55" spans="1:6" x14ac:dyDescent="0.25">
      <c r="A55" s="225"/>
      <c r="F55" s="225"/>
    </row>
    <row r="56" spans="1:6" x14ac:dyDescent="0.25">
      <c r="A56" s="225"/>
      <c r="F56" s="225"/>
    </row>
    <row r="57" spans="1:6" x14ac:dyDescent="0.25">
      <c r="A57" s="225"/>
      <c r="F57" s="225"/>
    </row>
    <row r="58" spans="1:6" x14ac:dyDescent="0.25">
      <c r="A58" s="225"/>
      <c r="F58" s="225"/>
    </row>
    <row r="59" spans="1:6" x14ac:dyDescent="0.25">
      <c r="A59" s="225"/>
      <c r="F59" s="225"/>
    </row>
    <row r="60" spans="1:6" x14ac:dyDescent="0.25">
      <c r="A60" s="225"/>
      <c r="F60" s="225"/>
    </row>
    <row r="61" spans="1:6" x14ac:dyDescent="0.25">
      <c r="A61" s="225"/>
      <c r="F61" s="225"/>
    </row>
    <row r="62" spans="1:6" x14ac:dyDescent="0.25">
      <c r="A62" s="225"/>
      <c r="F62" s="225"/>
    </row>
    <row r="63" spans="1:6" x14ac:dyDescent="0.25">
      <c r="A63" s="225"/>
      <c r="F63" s="225"/>
    </row>
    <row r="64" spans="1:6" x14ac:dyDescent="0.25">
      <c r="A64" s="225"/>
      <c r="F64" s="225"/>
    </row>
    <row r="65" spans="1:6" x14ac:dyDescent="0.25">
      <c r="A65" s="225"/>
      <c r="F65" s="225"/>
    </row>
    <row r="66" spans="1:6" x14ac:dyDescent="0.25">
      <c r="A66" s="225"/>
      <c r="F66" s="225"/>
    </row>
    <row r="67" spans="1:6" x14ac:dyDescent="0.25">
      <c r="A67" s="225"/>
      <c r="F67" s="225"/>
    </row>
    <row r="68" spans="1:6" x14ac:dyDescent="0.25">
      <c r="A68" s="225"/>
      <c r="F68" s="225"/>
    </row>
    <row r="69" spans="1:6" x14ac:dyDescent="0.25">
      <c r="A69" s="225"/>
      <c r="F69" s="225"/>
    </row>
    <row r="70" spans="1:6" x14ac:dyDescent="0.25">
      <c r="A70" s="225"/>
      <c r="F70" s="225"/>
    </row>
    <row r="71" spans="1:6" x14ac:dyDescent="0.25">
      <c r="A71" s="225"/>
      <c r="F71" s="225"/>
    </row>
    <row r="72" spans="1:6" x14ac:dyDescent="0.25">
      <c r="A72" s="225"/>
      <c r="F72" s="225"/>
    </row>
    <row r="73" spans="1:6" x14ac:dyDescent="0.25">
      <c r="A73" s="225"/>
      <c r="F73" s="225"/>
    </row>
    <row r="74" spans="1:6" x14ac:dyDescent="0.25">
      <c r="A74" s="225"/>
      <c r="F74" s="225"/>
    </row>
    <row r="75" spans="1:6" x14ac:dyDescent="0.25">
      <c r="A75" s="225"/>
      <c r="F75" s="225"/>
    </row>
    <row r="76" spans="1:6" x14ac:dyDescent="0.25">
      <c r="A76" s="225"/>
      <c r="F76" s="225"/>
    </row>
    <row r="77" spans="1:6" x14ac:dyDescent="0.25">
      <c r="A77" s="225"/>
      <c r="F77" s="225"/>
    </row>
    <row r="78" spans="1:6" x14ac:dyDescent="0.25">
      <c r="A78" s="225"/>
      <c r="F78" s="225"/>
    </row>
    <row r="79" spans="1:6" x14ac:dyDescent="0.25">
      <c r="A79" s="225"/>
      <c r="F79" s="225"/>
    </row>
    <row r="80" spans="1:6" x14ac:dyDescent="0.25">
      <c r="A80" s="225"/>
      <c r="F80" s="225"/>
    </row>
    <row r="81" spans="1:6" x14ac:dyDescent="0.25">
      <c r="A81" s="225"/>
      <c r="F81" s="225"/>
    </row>
    <row r="82" spans="1:6" x14ac:dyDescent="0.25">
      <c r="A82" s="225"/>
      <c r="F82" s="225"/>
    </row>
    <row r="83" spans="1:6" x14ac:dyDescent="0.25">
      <c r="A83" s="225"/>
      <c r="F83" s="225"/>
    </row>
    <row r="84" spans="1:6" x14ac:dyDescent="0.25">
      <c r="A84" s="225"/>
      <c r="F84" s="225"/>
    </row>
    <row r="85" spans="1:6" x14ac:dyDescent="0.25">
      <c r="A85" s="225"/>
      <c r="F85" s="225"/>
    </row>
    <row r="86" spans="1:6" x14ac:dyDescent="0.25">
      <c r="A86" s="225"/>
      <c r="F86" s="225"/>
    </row>
    <row r="87" spans="1:6" x14ac:dyDescent="0.25">
      <c r="A87" s="225"/>
      <c r="F87" s="225"/>
    </row>
    <row r="88" spans="1:6" x14ac:dyDescent="0.25">
      <c r="A88" s="225"/>
      <c r="F88" s="225"/>
    </row>
    <row r="89" spans="1:6" x14ac:dyDescent="0.25">
      <c r="A89" s="225"/>
      <c r="F89" s="225"/>
    </row>
    <row r="90" spans="1:6" x14ac:dyDescent="0.25">
      <c r="A90" s="225"/>
      <c r="F90" s="225"/>
    </row>
    <row r="91" spans="1:6" x14ac:dyDescent="0.25">
      <c r="A91" s="225"/>
      <c r="F91" s="225"/>
    </row>
    <row r="92" spans="1:6" x14ac:dyDescent="0.25">
      <c r="A92" s="225"/>
      <c r="F92" s="225"/>
    </row>
    <row r="93" spans="1:6" x14ac:dyDescent="0.25">
      <c r="A93" s="225"/>
      <c r="F93" s="225"/>
    </row>
    <row r="94" spans="1:6" x14ac:dyDescent="0.25">
      <c r="A94" s="225"/>
      <c r="F94" s="225"/>
    </row>
    <row r="95" spans="1:6" x14ac:dyDescent="0.25">
      <c r="A95" s="225"/>
      <c r="F95" s="225"/>
    </row>
    <row r="96" spans="1:6" x14ac:dyDescent="0.25">
      <c r="A96" s="225"/>
      <c r="F96" s="225"/>
    </row>
    <row r="97" spans="1:6" x14ac:dyDescent="0.25">
      <c r="A97" s="225"/>
      <c r="F97" s="225"/>
    </row>
    <row r="98" spans="1:6" x14ac:dyDescent="0.25">
      <c r="A98" s="225"/>
      <c r="F98" s="225"/>
    </row>
    <row r="99" spans="1:6" x14ac:dyDescent="0.25">
      <c r="A99" s="225"/>
      <c r="F99" s="225"/>
    </row>
    <row r="100" spans="1:6" x14ac:dyDescent="0.25">
      <c r="A100" s="225"/>
      <c r="F100" s="225"/>
    </row>
    <row r="101" spans="1:6" x14ac:dyDescent="0.25">
      <c r="A101" s="225"/>
      <c r="F101" s="225"/>
    </row>
    <row r="102" spans="1:6" x14ac:dyDescent="0.25">
      <c r="A102" s="225"/>
      <c r="F102" s="225"/>
    </row>
    <row r="103" spans="1:6" x14ac:dyDescent="0.25">
      <c r="A103" s="225"/>
      <c r="F103" s="225"/>
    </row>
    <row r="104" spans="1:6" x14ac:dyDescent="0.25">
      <c r="A104" s="225"/>
      <c r="F104" s="225"/>
    </row>
    <row r="105" spans="1:6" x14ac:dyDescent="0.25">
      <c r="A105" s="225"/>
      <c r="F105" s="225"/>
    </row>
    <row r="106" spans="1:6" x14ac:dyDescent="0.25">
      <c r="A106" s="225"/>
      <c r="F106" s="225"/>
    </row>
    <row r="107" spans="1:6" x14ac:dyDescent="0.25">
      <c r="A107" s="225"/>
      <c r="F107" s="225"/>
    </row>
    <row r="108" spans="1:6" x14ac:dyDescent="0.25">
      <c r="A108" s="225"/>
      <c r="F108" s="225"/>
    </row>
    <row r="109" spans="1:6" x14ac:dyDescent="0.25">
      <c r="A109" s="225"/>
      <c r="F109" s="225"/>
    </row>
    <row r="110" spans="1:6" x14ac:dyDescent="0.25">
      <c r="A110" s="225"/>
      <c r="F110" s="225"/>
    </row>
    <row r="111" spans="1:6" x14ac:dyDescent="0.25">
      <c r="A111" s="225"/>
      <c r="F111" s="225"/>
    </row>
    <row r="112" spans="1:6" x14ac:dyDescent="0.25">
      <c r="A112" s="225"/>
      <c r="F112" s="225"/>
    </row>
    <row r="113" spans="1:6" x14ac:dyDescent="0.25">
      <c r="A113" s="225"/>
      <c r="F113" s="225"/>
    </row>
    <row r="114" spans="1:6" x14ac:dyDescent="0.25">
      <c r="A114" s="225"/>
      <c r="F114" s="225"/>
    </row>
  </sheetData>
  <mergeCells count="32">
    <mergeCell ref="D21:D24"/>
    <mergeCell ref="D4:D6"/>
    <mergeCell ref="D9:D10"/>
    <mergeCell ref="D12:D13"/>
    <mergeCell ref="E12:E13"/>
    <mergeCell ref="D15:D18"/>
    <mergeCell ref="E16:E18"/>
    <mergeCell ref="A8:A26"/>
    <mergeCell ref="B12:B18"/>
    <mergeCell ref="C4:C6"/>
    <mergeCell ref="B8:B11"/>
    <mergeCell ref="B21:B26"/>
    <mergeCell ref="C9:C11"/>
    <mergeCell ref="C16:C18"/>
    <mergeCell ref="A4:A6"/>
    <mergeCell ref="B4:B6"/>
    <mergeCell ref="C21:C24"/>
    <mergeCell ref="U4:U6"/>
    <mergeCell ref="H4:O4"/>
    <mergeCell ref="S4:S6"/>
    <mergeCell ref="T4:T6"/>
    <mergeCell ref="P4:Q5"/>
    <mergeCell ref="R4:R6"/>
    <mergeCell ref="H5:I5"/>
    <mergeCell ref="R8:R11"/>
    <mergeCell ref="R12:R18"/>
    <mergeCell ref="F4:F6"/>
    <mergeCell ref="E4:E6"/>
    <mergeCell ref="G4:G6"/>
    <mergeCell ref="J5:K5"/>
    <mergeCell ref="L5:M5"/>
    <mergeCell ref="N5:O5"/>
  </mergeCells>
  <dataValidations disablePrompts="1"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9 C21 C12:C16 C19">
      <formula1>$L$1:$X$1</formula1>
    </dataValidation>
    <dataValidation type="list" allowBlank="1" showInputMessage="1" showErrorMessage="1" sqref="C20 C25:C26">
      <formula1>$L$1:$Z$1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5"/>
  <sheetViews>
    <sheetView showGridLines="0" topLeftCell="G1" zoomScale="91" zoomScaleNormal="91" workbookViewId="0">
      <pane ySplit="7" topLeftCell="A56" activePane="bottomLeft" state="frozen"/>
      <selection activeCell="A7" sqref="A7"/>
      <selection pane="bottomLeft" activeCell="L11" sqref="L11"/>
    </sheetView>
  </sheetViews>
  <sheetFormatPr baseColWidth="10" defaultColWidth="11.42578125" defaultRowHeight="12.75" x14ac:dyDescent="0.25"/>
  <cols>
    <col min="1" max="1" width="25.5703125" style="234" customWidth="1"/>
    <col min="2" max="2" width="29.5703125" style="234" customWidth="1"/>
    <col min="3" max="3" width="41.28515625" style="234" customWidth="1"/>
    <col min="4" max="4" width="34.140625" style="234" customWidth="1"/>
    <col min="5" max="5" width="27.42578125" style="234" customWidth="1"/>
    <col min="6" max="6" width="13.28515625" style="233" customWidth="1"/>
    <col min="7" max="7" width="51" style="234" customWidth="1"/>
    <col min="8" max="8" width="12.85546875" style="234" customWidth="1"/>
    <col min="9" max="10" width="15.85546875" style="234" customWidth="1"/>
    <col min="11" max="11" width="13.42578125" style="234" bestFit="1" customWidth="1"/>
    <col min="12" max="12" width="15.140625" style="234" customWidth="1"/>
    <col min="13" max="13" width="16" style="234" customWidth="1"/>
    <col min="14" max="14" width="15.7109375" style="234" customWidth="1"/>
    <col min="15" max="15" width="13.7109375" style="234" customWidth="1"/>
    <col min="16" max="16" width="19.42578125" style="234" customWidth="1"/>
    <col min="17" max="17" width="17.28515625" style="234" customWidth="1"/>
    <col min="18" max="18" width="27" style="234" customWidth="1"/>
    <col min="19" max="19" width="28.5703125" style="232" customWidth="1"/>
    <col min="20" max="20" width="26.5703125" style="232" customWidth="1"/>
    <col min="21" max="21" width="31.7109375" style="234" customWidth="1"/>
    <col min="22" max="16384" width="11.42578125" style="234"/>
  </cols>
  <sheetData>
    <row r="1" spans="1:36" ht="18.75" customHeight="1" x14ac:dyDescent="0.25">
      <c r="F1" s="258"/>
      <c r="H1" s="253" t="s">
        <v>88</v>
      </c>
      <c r="J1" s="253"/>
      <c r="K1" s="253"/>
      <c r="L1" s="253"/>
      <c r="M1" s="442" t="s">
        <v>1557</v>
      </c>
      <c r="N1" s="442" t="s">
        <v>1556</v>
      </c>
      <c r="O1" s="442" t="s">
        <v>1555</v>
      </c>
      <c r="P1" s="442" t="s">
        <v>1554</v>
      </c>
      <c r="Q1" s="442" t="s">
        <v>1553</v>
      </c>
      <c r="R1" s="442" t="s">
        <v>1552</v>
      </c>
      <c r="S1" s="442" t="s">
        <v>1551</v>
      </c>
      <c r="T1" s="442" t="s">
        <v>1550</v>
      </c>
      <c r="U1" s="442" t="s">
        <v>1549</v>
      </c>
      <c r="V1" s="442" t="s">
        <v>1534</v>
      </c>
      <c r="W1" s="442" t="s">
        <v>1535</v>
      </c>
      <c r="X1" s="442" t="s">
        <v>1536</v>
      </c>
      <c r="Y1" s="442" t="s">
        <v>1537</v>
      </c>
      <c r="Z1" s="442" t="s">
        <v>1538</v>
      </c>
      <c r="AA1" s="442" t="s">
        <v>1539</v>
      </c>
      <c r="AB1" s="442" t="s">
        <v>1540</v>
      </c>
      <c r="AC1" s="442" t="s">
        <v>1541</v>
      </c>
      <c r="AD1" s="442" t="s">
        <v>1542</v>
      </c>
      <c r="AE1" s="442" t="s">
        <v>1543</v>
      </c>
      <c r="AF1" s="442" t="s">
        <v>1544</v>
      </c>
      <c r="AG1" s="442" t="s">
        <v>1545</v>
      </c>
      <c r="AH1" s="442" t="s">
        <v>1546</v>
      </c>
      <c r="AI1" s="442" t="s">
        <v>1547</v>
      </c>
      <c r="AJ1" s="442" t="s">
        <v>1548</v>
      </c>
    </row>
    <row r="2" spans="1:36" ht="18.75" x14ac:dyDescent="0.25">
      <c r="A2" s="240" t="s">
        <v>1339</v>
      </c>
      <c r="F2" s="258"/>
      <c r="H2" s="253"/>
      <c r="J2" s="253"/>
      <c r="K2" s="253"/>
      <c r="L2" s="253"/>
      <c r="M2" s="253"/>
      <c r="N2" s="253"/>
      <c r="O2" s="253"/>
      <c r="P2" s="253"/>
      <c r="Q2" s="253"/>
      <c r="R2" s="253"/>
      <c r="S2" s="253"/>
      <c r="T2" s="253"/>
      <c r="U2" s="253"/>
      <c r="V2" s="253"/>
      <c r="W2" s="253"/>
      <c r="X2" s="253"/>
      <c r="Y2" s="253"/>
      <c r="Z2" s="253"/>
      <c r="AA2" s="253"/>
    </row>
    <row r="3" spans="1:36" ht="18.75" x14ac:dyDescent="0.25">
      <c r="A3" s="285" t="s">
        <v>1455</v>
      </c>
      <c r="F3" s="258"/>
      <c r="H3" s="253"/>
      <c r="J3" s="253"/>
      <c r="K3" s="253"/>
      <c r="L3" s="253"/>
      <c r="M3" s="253"/>
      <c r="N3" s="253"/>
      <c r="O3" s="253"/>
      <c r="P3" s="253"/>
      <c r="Q3" s="253"/>
      <c r="R3" s="253"/>
      <c r="S3" s="253"/>
      <c r="T3" s="253"/>
      <c r="U3" s="253"/>
      <c r="V3" s="253"/>
      <c r="W3" s="253"/>
      <c r="X3" s="253"/>
      <c r="Y3" s="253"/>
      <c r="Z3" s="253"/>
      <c r="AA3" s="253"/>
    </row>
    <row r="4" spans="1:36" ht="15" x14ac:dyDescent="0.25">
      <c r="A4" s="326" t="s">
        <v>1456</v>
      </c>
      <c r="B4" s="240"/>
      <c r="C4" s="240"/>
      <c r="D4" s="240"/>
      <c r="E4" s="240"/>
      <c r="F4" s="221"/>
      <c r="G4" s="240"/>
      <c r="H4" s="240"/>
      <c r="I4" s="240"/>
      <c r="J4" s="240"/>
      <c r="K4" s="240"/>
      <c r="L4" s="240"/>
      <c r="M4" s="240"/>
      <c r="N4" s="240"/>
      <c r="O4" s="240"/>
      <c r="P4" s="240"/>
      <c r="Q4" s="240"/>
      <c r="R4" s="240"/>
      <c r="S4" s="240"/>
      <c r="T4" s="240"/>
      <c r="U4" s="240"/>
    </row>
    <row r="5" spans="1:36" s="66" customFormat="1" ht="23.25" customHeight="1" x14ac:dyDescent="0.25">
      <c r="A5" s="946" t="s">
        <v>94</v>
      </c>
      <c r="B5" s="945" t="s">
        <v>108</v>
      </c>
      <c r="C5" s="948" t="s">
        <v>1517</v>
      </c>
      <c r="D5" s="948" t="s">
        <v>1518</v>
      </c>
      <c r="E5" s="948" t="s">
        <v>84</v>
      </c>
      <c r="F5" s="948" t="s">
        <v>388</v>
      </c>
      <c r="G5" s="948" t="s">
        <v>85</v>
      </c>
      <c r="H5" s="951" t="s">
        <v>97</v>
      </c>
      <c r="I5" s="957"/>
      <c r="J5" s="957"/>
      <c r="K5" s="957"/>
      <c r="L5" s="957"/>
      <c r="M5" s="957"/>
      <c r="N5" s="957"/>
      <c r="O5" s="952"/>
      <c r="P5" s="953" t="s">
        <v>98</v>
      </c>
      <c r="Q5" s="954"/>
      <c r="R5" s="945" t="s">
        <v>100</v>
      </c>
      <c r="S5" s="945" t="s">
        <v>107</v>
      </c>
      <c r="T5" s="945" t="s">
        <v>106</v>
      </c>
      <c r="U5" s="942" t="s">
        <v>86</v>
      </c>
    </row>
    <row r="6" spans="1:36" s="66" customFormat="1" ht="15" customHeight="1" x14ac:dyDescent="0.25">
      <c r="A6" s="946"/>
      <c r="B6" s="946"/>
      <c r="C6" s="949"/>
      <c r="D6" s="949"/>
      <c r="E6" s="949"/>
      <c r="F6" s="949"/>
      <c r="G6" s="949"/>
      <c r="H6" s="951" t="s">
        <v>101</v>
      </c>
      <c r="I6" s="952"/>
      <c r="J6" s="951" t="s">
        <v>102</v>
      </c>
      <c r="K6" s="952"/>
      <c r="L6" s="951" t="s">
        <v>103</v>
      </c>
      <c r="M6" s="952"/>
      <c r="N6" s="951" t="s">
        <v>104</v>
      </c>
      <c r="O6" s="952"/>
      <c r="P6" s="955"/>
      <c r="Q6" s="956"/>
      <c r="R6" s="946"/>
      <c r="S6" s="946"/>
      <c r="T6" s="946"/>
      <c r="U6" s="943"/>
    </row>
    <row r="7" spans="1:36" s="66" customFormat="1" ht="24" customHeight="1" x14ac:dyDescent="0.25">
      <c r="A7" s="947"/>
      <c r="B7" s="947"/>
      <c r="C7" s="950"/>
      <c r="D7" s="950"/>
      <c r="E7" s="950"/>
      <c r="F7" s="950"/>
      <c r="G7" s="950"/>
      <c r="H7" s="381" t="s">
        <v>105</v>
      </c>
      <c r="I7" s="381" t="s">
        <v>12</v>
      </c>
      <c r="J7" s="381" t="s">
        <v>105</v>
      </c>
      <c r="K7" s="381" t="s">
        <v>12</v>
      </c>
      <c r="L7" s="381" t="s">
        <v>105</v>
      </c>
      <c r="M7" s="381" t="s">
        <v>12</v>
      </c>
      <c r="N7" s="381" t="s">
        <v>105</v>
      </c>
      <c r="O7" s="381" t="s">
        <v>12</v>
      </c>
      <c r="P7" s="381" t="s">
        <v>105</v>
      </c>
      <c r="Q7" s="381" t="s">
        <v>12</v>
      </c>
      <c r="R7" s="947"/>
      <c r="S7" s="947"/>
      <c r="T7" s="947"/>
      <c r="U7" s="944"/>
    </row>
    <row r="8" spans="1:36" ht="15.75" customHeight="1" x14ac:dyDescent="0.25">
      <c r="A8" s="382"/>
      <c r="B8" s="383"/>
      <c r="C8" s="384"/>
      <c r="D8" s="384"/>
      <c r="E8" s="384"/>
      <c r="F8" s="385"/>
      <c r="G8" s="384"/>
      <c r="H8" s="386"/>
      <c r="I8" s="386"/>
      <c r="J8" s="386"/>
      <c r="K8" s="386"/>
      <c r="L8" s="386"/>
      <c r="M8" s="386"/>
      <c r="N8" s="386"/>
      <c r="O8" s="386"/>
      <c r="P8" s="386"/>
      <c r="Q8" s="386"/>
      <c r="R8" s="387"/>
      <c r="S8" s="387"/>
      <c r="T8" s="387"/>
      <c r="U8" s="388"/>
    </row>
    <row r="9" spans="1:36" ht="120.75" customHeight="1" x14ac:dyDescent="0.25">
      <c r="A9" s="987" t="s">
        <v>1442</v>
      </c>
      <c r="B9" s="974" t="s">
        <v>1440</v>
      </c>
      <c r="C9" s="275" t="s">
        <v>1555</v>
      </c>
      <c r="D9" s="978" t="s">
        <v>1681</v>
      </c>
      <c r="E9" s="226" t="s">
        <v>3136</v>
      </c>
      <c r="F9" s="760">
        <v>3.01</v>
      </c>
      <c r="G9" s="780" t="s">
        <v>2193</v>
      </c>
      <c r="H9" s="746"/>
      <c r="I9" s="781"/>
      <c r="J9" s="782">
        <v>1</v>
      </c>
      <c r="K9" s="753">
        <f>'5. ACTIVIDADES ESPECIALES'!D219</f>
        <v>16000</v>
      </c>
      <c r="L9" s="782"/>
      <c r="M9" s="753"/>
      <c r="N9" s="782">
        <v>1</v>
      </c>
      <c r="O9" s="753">
        <f>'5. ACTIVIDADES ESPECIALES'!D231</f>
        <v>16000</v>
      </c>
      <c r="P9" s="783">
        <f>H9+J9+L9+N9</f>
        <v>2</v>
      </c>
      <c r="Q9" s="784">
        <f>I9+K9+M9+O9</f>
        <v>32000</v>
      </c>
      <c r="R9" s="458" t="s">
        <v>1699</v>
      </c>
      <c r="S9" s="458" t="s">
        <v>1700</v>
      </c>
      <c r="T9" s="458" t="s">
        <v>1701</v>
      </c>
      <c r="U9" s="458" t="s">
        <v>1679</v>
      </c>
    </row>
    <row r="10" spans="1:36" ht="74.25" customHeight="1" x14ac:dyDescent="0.25">
      <c r="A10" s="988"/>
      <c r="B10" s="975"/>
      <c r="C10" s="978" t="s">
        <v>1538</v>
      </c>
      <c r="D10" s="979"/>
      <c r="E10" s="993" t="s">
        <v>2196</v>
      </c>
      <c r="F10" s="760">
        <v>3.02</v>
      </c>
      <c r="G10" s="780" t="s">
        <v>2194</v>
      </c>
      <c r="H10" s="782">
        <v>1</v>
      </c>
      <c r="I10" s="781"/>
      <c r="J10" s="785"/>
      <c r="K10" s="781"/>
      <c r="L10" s="782">
        <v>1</v>
      </c>
      <c r="M10" s="781"/>
      <c r="N10" s="782">
        <v>1</v>
      </c>
      <c r="O10" s="781"/>
      <c r="P10" s="783">
        <f t="shared" ref="P10:P58" si="0">H10+J10+L10+N10</f>
        <v>3</v>
      </c>
      <c r="Q10" s="784">
        <f t="shared" ref="Q10:Q57" si="1">I10+K10+M10+O10</f>
        <v>0</v>
      </c>
      <c r="R10" s="458" t="s">
        <v>1704</v>
      </c>
      <c r="S10" s="458" t="s">
        <v>1702</v>
      </c>
      <c r="T10" s="458" t="s">
        <v>1703</v>
      </c>
      <c r="U10" s="276" t="s">
        <v>1682</v>
      </c>
    </row>
    <row r="11" spans="1:36" ht="71.25" customHeight="1" x14ac:dyDescent="0.25">
      <c r="A11" s="988"/>
      <c r="B11" s="975"/>
      <c r="C11" s="979"/>
      <c r="D11" s="979"/>
      <c r="E11" s="994"/>
      <c r="F11" s="760">
        <v>3.03</v>
      </c>
      <c r="G11" s="599" t="s">
        <v>1678</v>
      </c>
      <c r="H11" s="746"/>
      <c r="I11" s="781"/>
      <c r="J11" s="782">
        <v>1</v>
      </c>
      <c r="K11" s="781"/>
      <c r="L11" s="785"/>
      <c r="M11" s="781"/>
      <c r="N11" s="782">
        <v>1</v>
      </c>
      <c r="O11" s="781"/>
      <c r="P11" s="783">
        <f t="shared" si="0"/>
        <v>2</v>
      </c>
      <c r="Q11" s="784">
        <f t="shared" si="1"/>
        <v>0</v>
      </c>
      <c r="R11" s="458" t="s">
        <v>1704</v>
      </c>
      <c r="S11" s="458" t="s">
        <v>1702</v>
      </c>
      <c r="T11" s="458" t="s">
        <v>1705</v>
      </c>
      <c r="U11" s="458" t="s">
        <v>1706</v>
      </c>
    </row>
    <row r="12" spans="1:36" ht="74.25" customHeight="1" x14ac:dyDescent="0.25">
      <c r="A12" s="595"/>
      <c r="B12" s="975"/>
      <c r="C12" s="979"/>
      <c r="D12" s="979"/>
      <c r="E12" s="995"/>
      <c r="F12" s="760">
        <v>3.04</v>
      </c>
      <c r="G12" s="780" t="s">
        <v>2298</v>
      </c>
      <c r="H12" s="766"/>
      <c r="I12" s="753"/>
      <c r="J12" s="766">
        <v>0.33329999999999999</v>
      </c>
      <c r="K12" s="753"/>
      <c r="L12" s="766">
        <v>0.33329999999999999</v>
      </c>
      <c r="M12" s="786"/>
      <c r="N12" s="766">
        <v>0.33329999999999999</v>
      </c>
      <c r="O12" s="753"/>
      <c r="P12" s="789">
        <f t="shared" si="0"/>
        <v>0.99990000000000001</v>
      </c>
      <c r="Q12" s="784">
        <f t="shared" si="1"/>
        <v>0</v>
      </c>
      <c r="R12" s="700"/>
      <c r="S12" s="460" t="s">
        <v>2199</v>
      </c>
      <c r="T12" s="460" t="s">
        <v>2200</v>
      </c>
      <c r="U12" s="460" t="s">
        <v>2198</v>
      </c>
    </row>
    <row r="13" spans="1:36" ht="124.5" customHeight="1" x14ac:dyDescent="0.25">
      <c r="A13" s="451"/>
      <c r="B13" s="976"/>
      <c r="C13" s="980"/>
      <c r="D13" s="980"/>
      <c r="E13" s="223" t="s">
        <v>1684</v>
      </c>
      <c r="F13" s="760">
        <v>3.05</v>
      </c>
      <c r="G13" s="780" t="s">
        <v>2197</v>
      </c>
      <c r="H13" s="782"/>
      <c r="I13" s="781"/>
      <c r="J13" s="782"/>
      <c r="K13" s="781"/>
      <c r="L13" s="766">
        <v>0.5</v>
      </c>
      <c r="M13" s="753">
        <f>'5. ACTIVIDADES ESPECIALES'!D246</f>
        <v>11000</v>
      </c>
      <c r="N13" s="766">
        <v>0.5</v>
      </c>
      <c r="O13" s="781"/>
      <c r="P13" s="789">
        <f t="shared" si="0"/>
        <v>1</v>
      </c>
      <c r="Q13" s="784">
        <f t="shared" si="1"/>
        <v>11000</v>
      </c>
      <c r="R13" s="458" t="s">
        <v>1729</v>
      </c>
      <c r="S13" s="460" t="s">
        <v>1728</v>
      </c>
      <c r="T13" s="460" t="s">
        <v>1730</v>
      </c>
      <c r="U13" s="461" t="s">
        <v>1683</v>
      </c>
    </row>
    <row r="14" spans="1:36" ht="75.75" customHeight="1" x14ac:dyDescent="0.25">
      <c r="A14" s="974" t="s">
        <v>1441</v>
      </c>
      <c r="B14" s="974" t="s">
        <v>1443</v>
      </c>
      <c r="C14" s="978" t="s">
        <v>1538</v>
      </c>
      <c r="D14" s="978" t="s">
        <v>1688</v>
      </c>
      <c r="E14" s="223" t="s">
        <v>1686</v>
      </c>
      <c r="F14" s="760">
        <v>3.06</v>
      </c>
      <c r="G14" s="780" t="s">
        <v>1680</v>
      </c>
      <c r="H14" s="226"/>
      <c r="I14" s="781"/>
      <c r="J14" s="782">
        <v>1</v>
      </c>
      <c r="K14" s="781"/>
      <c r="L14" s="782">
        <v>1</v>
      </c>
      <c r="M14" s="781"/>
      <c r="N14" s="782">
        <v>1</v>
      </c>
      <c r="O14" s="781"/>
      <c r="P14" s="783">
        <f t="shared" si="0"/>
        <v>3</v>
      </c>
      <c r="Q14" s="784">
        <f t="shared" si="1"/>
        <v>0</v>
      </c>
      <c r="R14" s="460" t="s">
        <v>1707</v>
      </c>
      <c r="S14" s="460" t="s">
        <v>1702</v>
      </c>
      <c r="T14" s="460" t="s">
        <v>1708</v>
      </c>
      <c r="U14" s="460" t="s">
        <v>1709</v>
      </c>
    </row>
    <row r="15" spans="1:36" ht="82.5" customHeight="1" x14ac:dyDescent="0.25">
      <c r="A15" s="975"/>
      <c r="B15" s="975"/>
      <c r="C15" s="979"/>
      <c r="D15" s="979"/>
      <c r="E15" s="223" t="s">
        <v>1687</v>
      </c>
      <c r="F15" s="760">
        <v>3.07</v>
      </c>
      <c r="G15" s="599" t="s">
        <v>1685</v>
      </c>
      <c r="H15" s="226"/>
      <c r="I15" s="781"/>
      <c r="J15" s="782">
        <v>1</v>
      </c>
      <c r="K15" s="781"/>
      <c r="L15" s="782">
        <v>1</v>
      </c>
      <c r="M15" s="781"/>
      <c r="N15" s="782">
        <v>1</v>
      </c>
      <c r="O15" s="781"/>
      <c r="P15" s="783">
        <f t="shared" si="0"/>
        <v>3</v>
      </c>
      <c r="Q15" s="784">
        <f t="shared" si="1"/>
        <v>0</v>
      </c>
      <c r="R15" s="460" t="s">
        <v>1707</v>
      </c>
      <c r="S15" s="460" t="s">
        <v>1702</v>
      </c>
      <c r="T15" s="460" t="s">
        <v>1710</v>
      </c>
      <c r="U15" s="460" t="s">
        <v>1711</v>
      </c>
    </row>
    <row r="16" spans="1:36" ht="85.5" customHeight="1" x14ac:dyDescent="0.25">
      <c r="A16" s="975"/>
      <c r="B16" s="450" t="s">
        <v>1444</v>
      </c>
      <c r="C16" s="598"/>
      <c r="D16" s="598" t="s">
        <v>1713</v>
      </c>
      <c r="E16" s="226" t="s">
        <v>1712</v>
      </c>
      <c r="F16" s="760">
        <v>3.08</v>
      </c>
      <c r="G16" s="599" t="s">
        <v>1697</v>
      </c>
      <c r="H16" s="746"/>
      <c r="I16" s="787"/>
      <c r="J16" s="785"/>
      <c r="K16" s="787"/>
      <c r="L16" s="785">
        <v>0.5</v>
      </c>
      <c r="M16" s="787"/>
      <c r="N16" s="785">
        <v>0.5</v>
      </c>
      <c r="O16" s="787"/>
      <c r="P16" s="789">
        <f t="shared" si="0"/>
        <v>1</v>
      </c>
      <c r="Q16" s="784">
        <f t="shared" si="1"/>
        <v>0</v>
      </c>
      <c r="R16" s="458" t="s">
        <v>1717</v>
      </c>
      <c r="S16" s="458" t="s">
        <v>1714</v>
      </c>
      <c r="T16" s="458" t="s">
        <v>1715</v>
      </c>
      <c r="U16" s="458" t="s">
        <v>1716</v>
      </c>
    </row>
    <row r="17" spans="1:21" ht="15.75" hidden="1" x14ac:dyDescent="0.25">
      <c r="A17" s="975"/>
      <c r="B17" s="977" t="s">
        <v>1445</v>
      </c>
      <c r="C17" s="275"/>
      <c r="D17" s="275"/>
      <c r="E17" s="223"/>
      <c r="F17" s="760">
        <v>3.01</v>
      </c>
      <c r="G17" s="788"/>
      <c r="H17" s="226"/>
      <c r="I17" s="787"/>
      <c r="J17" s="781"/>
      <c r="K17" s="781"/>
      <c r="L17" s="781"/>
      <c r="M17" s="781"/>
      <c r="N17" s="781"/>
      <c r="O17" s="781"/>
      <c r="P17" s="783">
        <f t="shared" si="0"/>
        <v>0</v>
      </c>
      <c r="Q17" s="784">
        <f t="shared" si="1"/>
        <v>0</v>
      </c>
      <c r="R17" s="223"/>
      <c r="S17" s="223"/>
      <c r="T17" s="223"/>
      <c r="U17" s="223"/>
    </row>
    <row r="18" spans="1:21" ht="15.75" hidden="1" x14ac:dyDescent="0.25">
      <c r="A18" s="975"/>
      <c r="B18" s="977"/>
      <c r="C18" s="275"/>
      <c r="D18" s="275"/>
      <c r="E18" s="223"/>
      <c r="F18" s="760">
        <v>3.01</v>
      </c>
      <c r="G18" s="788"/>
      <c r="H18" s="226"/>
      <c r="I18" s="787"/>
      <c r="J18" s="781"/>
      <c r="K18" s="781"/>
      <c r="L18" s="781"/>
      <c r="M18" s="781"/>
      <c r="N18" s="781"/>
      <c r="O18" s="781"/>
      <c r="P18" s="783">
        <f t="shared" si="0"/>
        <v>0</v>
      </c>
      <c r="Q18" s="784">
        <f t="shared" si="1"/>
        <v>0</v>
      </c>
      <c r="R18" s="223"/>
      <c r="S18" s="223"/>
      <c r="T18" s="223"/>
      <c r="U18" s="223"/>
    </row>
    <row r="19" spans="1:21" ht="15.75" hidden="1" x14ac:dyDescent="0.25">
      <c r="A19" s="975"/>
      <c r="B19" s="977"/>
      <c r="C19" s="275"/>
      <c r="D19" s="275"/>
      <c r="E19" s="223"/>
      <c r="F19" s="760">
        <v>3.01</v>
      </c>
      <c r="G19" s="788"/>
      <c r="H19" s="226"/>
      <c r="I19" s="787"/>
      <c r="J19" s="781"/>
      <c r="K19" s="781"/>
      <c r="L19" s="781"/>
      <c r="M19" s="781"/>
      <c r="N19" s="781"/>
      <c r="O19" s="781"/>
      <c r="P19" s="783">
        <f t="shared" si="0"/>
        <v>0</v>
      </c>
      <c r="Q19" s="784">
        <f t="shared" si="1"/>
        <v>0</v>
      </c>
      <c r="R19" s="223"/>
      <c r="S19" s="223"/>
      <c r="T19" s="223"/>
      <c r="U19" s="223"/>
    </row>
    <row r="20" spans="1:21" ht="15.75" hidden="1" x14ac:dyDescent="0.25">
      <c r="A20" s="975"/>
      <c r="B20" s="977"/>
      <c r="C20" s="275"/>
      <c r="D20" s="275"/>
      <c r="E20" s="223"/>
      <c r="F20" s="760">
        <v>3.01</v>
      </c>
      <c r="G20" s="788"/>
      <c r="H20" s="226"/>
      <c r="I20" s="787"/>
      <c r="J20" s="781"/>
      <c r="K20" s="781"/>
      <c r="L20" s="781"/>
      <c r="M20" s="781"/>
      <c r="N20" s="781"/>
      <c r="O20" s="781"/>
      <c r="P20" s="783">
        <f t="shared" si="0"/>
        <v>0</v>
      </c>
      <c r="Q20" s="784">
        <f t="shared" si="1"/>
        <v>0</v>
      </c>
      <c r="R20" s="223"/>
      <c r="S20" s="223"/>
      <c r="T20" s="223"/>
      <c r="U20" s="223"/>
    </row>
    <row r="21" spans="1:21" ht="15.75" hidden="1" x14ac:dyDescent="0.25">
      <c r="A21" s="975"/>
      <c r="B21" s="977"/>
      <c r="C21" s="275"/>
      <c r="D21" s="275"/>
      <c r="E21" s="223"/>
      <c r="F21" s="760">
        <v>3.01</v>
      </c>
      <c r="G21" s="788"/>
      <c r="H21" s="226"/>
      <c r="I21" s="787"/>
      <c r="J21" s="781"/>
      <c r="K21" s="781"/>
      <c r="L21" s="781"/>
      <c r="M21" s="781"/>
      <c r="N21" s="781"/>
      <c r="O21" s="781"/>
      <c r="P21" s="783">
        <f t="shared" si="0"/>
        <v>0</v>
      </c>
      <c r="Q21" s="784">
        <f t="shared" si="1"/>
        <v>0</v>
      </c>
      <c r="R21" s="223"/>
      <c r="S21" s="223"/>
      <c r="T21" s="223"/>
      <c r="U21" s="223"/>
    </row>
    <row r="22" spans="1:21" ht="15.75" hidden="1" x14ac:dyDescent="0.25">
      <c r="A22" s="975"/>
      <c r="B22" s="977" t="s">
        <v>1446</v>
      </c>
      <c r="C22" s="275"/>
      <c r="D22" s="275"/>
      <c r="E22" s="223"/>
      <c r="F22" s="760">
        <v>3.01</v>
      </c>
      <c r="G22" s="788"/>
      <c r="H22" s="226"/>
      <c r="I22" s="787"/>
      <c r="J22" s="781"/>
      <c r="K22" s="781"/>
      <c r="L22" s="781"/>
      <c r="M22" s="781"/>
      <c r="N22" s="781"/>
      <c r="O22" s="781"/>
      <c r="P22" s="783">
        <f t="shared" si="0"/>
        <v>0</v>
      </c>
      <c r="Q22" s="784">
        <f t="shared" si="1"/>
        <v>0</v>
      </c>
      <c r="R22" s="223"/>
      <c r="S22" s="223"/>
      <c r="T22" s="223"/>
      <c r="U22" s="223"/>
    </row>
    <row r="23" spans="1:21" ht="15.75" hidden="1" x14ac:dyDescent="0.25">
      <c r="A23" s="975"/>
      <c r="B23" s="977"/>
      <c r="C23" s="275"/>
      <c r="D23" s="275"/>
      <c r="E23" s="223"/>
      <c r="F23" s="760">
        <v>3.01</v>
      </c>
      <c r="G23" s="788"/>
      <c r="H23" s="226"/>
      <c r="I23" s="787"/>
      <c r="J23" s="781"/>
      <c r="K23" s="781"/>
      <c r="L23" s="781"/>
      <c r="M23" s="781"/>
      <c r="N23" s="781"/>
      <c r="O23" s="781"/>
      <c r="P23" s="783">
        <f t="shared" si="0"/>
        <v>0</v>
      </c>
      <c r="Q23" s="784">
        <f t="shared" si="1"/>
        <v>0</v>
      </c>
      <c r="R23" s="223"/>
      <c r="S23" s="223"/>
      <c r="T23" s="223"/>
      <c r="U23" s="223"/>
    </row>
    <row r="24" spans="1:21" ht="15.75" hidden="1" x14ac:dyDescent="0.25">
      <c r="A24" s="975"/>
      <c r="B24" s="977"/>
      <c r="C24" s="275"/>
      <c r="D24" s="275"/>
      <c r="E24" s="223"/>
      <c r="F24" s="760">
        <v>3.01</v>
      </c>
      <c r="G24" s="788"/>
      <c r="H24" s="226"/>
      <c r="I24" s="787"/>
      <c r="J24" s="781"/>
      <c r="K24" s="781"/>
      <c r="L24" s="781"/>
      <c r="M24" s="781"/>
      <c r="N24" s="781"/>
      <c r="O24" s="781"/>
      <c r="P24" s="783">
        <f t="shared" si="0"/>
        <v>0</v>
      </c>
      <c r="Q24" s="784">
        <f t="shared" si="1"/>
        <v>0</v>
      </c>
      <c r="R24" s="223"/>
      <c r="S24" s="223"/>
      <c r="T24" s="223"/>
      <c r="U24" s="223"/>
    </row>
    <row r="25" spans="1:21" ht="15.75" hidden="1" x14ac:dyDescent="0.25">
      <c r="A25" s="975"/>
      <c r="B25" s="977"/>
      <c r="C25" s="275"/>
      <c r="D25" s="275"/>
      <c r="E25" s="223"/>
      <c r="F25" s="760">
        <v>3.01</v>
      </c>
      <c r="G25" s="788"/>
      <c r="H25" s="226"/>
      <c r="I25" s="787"/>
      <c r="J25" s="781"/>
      <c r="K25" s="781"/>
      <c r="L25" s="781"/>
      <c r="M25" s="781"/>
      <c r="N25" s="781"/>
      <c r="O25" s="781"/>
      <c r="P25" s="783">
        <f t="shared" si="0"/>
        <v>0</v>
      </c>
      <c r="Q25" s="784">
        <f t="shared" si="1"/>
        <v>0</v>
      </c>
      <c r="R25" s="223"/>
      <c r="S25" s="223"/>
      <c r="T25" s="223"/>
      <c r="U25" s="223"/>
    </row>
    <row r="26" spans="1:21" ht="15.75" hidden="1" x14ac:dyDescent="0.25">
      <c r="A26" s="975"/>
      <c r="B26" s="977" t="s">
        <v>1447</v>
      </c>
      <c r="C26" s="275"/>
      <c r="D26" s="275"/>
      <c r="E26" s="223"/>
      <c r="F26" s="760">
        <v>3.01</v>
      </c>
      <c r="G26" s="788"/>
      <c r="H26" s="226"/>
      <c r="I26" s="787"/>
      <c r="J26" s="781"/>
      <c r="K26" s="781"/>
      <c r="L26" s="781"/>
      <c r="M26" s="781"/>
      <c r="N26" s="781"/>
      <c r="O26" s="781"/>
      <c r="P26" s="783">
        <f t="shared" si="0"/>
        <v>0</v>
      </c>
      <c r="Q26" s="784">
        <f t="shared" si="1"/>
        <v>0</v>
      </c>
      <c r="R26" s="223"/>
      <c r="S26" s="223"/>
      <c r="T26" s="223"/>
      <c r="U26" s="223"/>
    </row>
    <row r="27" spans="1:21" ht="15.75" hidden="1" x14ac:dyDescent="0.25">
      <c r="A27" s="975"/>
      <c r="B27" s="977"/>
      <c r="C27" s="275"/>
      <c r="D27" s="275"/>
      <c r="E27" s="223"/>
      <c r="F27" s="760">
        <v>3.01</v>
      </c>
      <c r="G27" s="788"/>
      <c r="H27" s="226"/>
      <c r="I27" s="787"/>
      <c r="J27" s="781"/>
      <c r="K27" s="781"/>
      <c r="L27" s="781"/>
      <c r="M27" s="781"/>
      <c r="N27" s="781"/>
      <c r="O27" s="781"/>
      <c r="P27" s="783">
        <f t="shared" si="0"/>
        <v>0</v>
      </c>
      <c r="Q27" s="784">
        <f t="shared" si="1"/>
        <v>0</v>
      </c>
      <c r="R27" s="223"/>
      <c r="S27" s="223"/>
      <c r="T27" s="223"/>
      <c r="U27" s="223"/>
    </row>
    <row r="28" spans="1:21" ht="15.75" hidden="1" x14ac:dyDescent="0.25">
      <c r="A28" s="975"/>
      <c r="B28" s="977"/>
      <c r="C28" s="275"/>
      <c r="D28" s="275"/>
      <c r="E28" s="223"/>
      <c r="F28" s="760">
        <v>3.01</v>
      </c>
      <c r="G28" s="788"/>
      <c r="H28" s="226"/>
      <c r="I28" s="787"/>
      <c r="J28" s="781"/>
      <c r="K28" s="781"/>
      <c r="L28" s="781"/>
      <c r="M28" s="781"/>
      <c r="N28" s="781"/>
      <c r="O28" s="781"/>
      <c r="P28" s="783">
        <f t="shared" si="0"/>
        <v>0</v>
      </c>
      <c r="Q28" s="784">
        <f t="shared" si="1"/>
        <v>0</v>
      </c>
      <c r="R28" s="223"/>
      <c r="S28" s="223"/>
      <c r="T28" s="223"/>
      <c r="U28" s="223"/>
    </row>
    <row r="29" spans="1:21" ht="15.75" hidden="1" x14ac:dyDescent="0.25">
      <c r="A29" s="975"/>
      <c r="B29" s="977"/>
      <c r="C29" s="275"/>
      <c r="D29" s="275"/>
      <c r="E29" s="223"/>
      <c r="F29" s="760">
        <v>3.01</v>
      </c>
      <c r="G29" s="788"/>
      <c r="H29" s="226"/>
      <c r="I29" s="787"/>
      <c r="J29" s="781"/>
      <c r="K29" s="781"/>
      <c r="L29" s="781"/>
      <c r="M29" s="781"/>
      <c r="N29" s="781"/>
      <c r="O29" s="781"/>
      <c r="P29" s="783">
        <f t="shared" si="0"/>
        <v>0</v>
      </c>
      <c r="Q29" s="784">
        <f t="shared" si="1"/>
        <v>0</v>
      </c>
      <c r="R29" s="223"/>
      <c r="S29" s="223"/>
      <c r="T29" s="223"/>
      <c r="U29" s="223"/>
    </row>
    <row r="30" spans="1:21" ht="15.75" hidden="1" x14ac:dyDescent="0.25">
      <c r="A30" s="975"/>
      <c r="B30" s="977"/>
      <c r="C30" s="275"/>
      <c r="D30" s="275"/>
      <c r="E30" s="223"/>
      <c r="F30" s="760">
        <v>3.01</v>
      </c>
      <c r="G30" s="788"/>
      <c r="H30" s="226"/>
      <c r="I30" s="787"/>
      <c r="J30" s="781"/>
      <c r="K30" s="781"/>
      <c r="L30" s="781"/>
      <c r="M30" s="781"/>
      <c r="N30" s="781"/>
      <c r="O30" s="781"/>
      <c r="P30" s="783">
        <f t="shared" si="0"/>
        <v>0</v>
      </c>
      <c r="Q30" s="784">
        <f t="shared" si="1"/>
        <v>0</v>
      </c>
      <c r="R30" s="223"/>
      <c r="S30" s="223"/>
      <c r="T30" s="223"/>
      <c r="U30" s="223"/>
    </row>
    <row r="31" spans="1:21" ht="154.5" customHeight="1" x14ac:dyDescent="0.25">
      <c r="A31" s="698"/>
      <c r="B31" s="699"/>
      <c r="C31" s="275"/>
      <c r="D31" s="275" t="s">
        <v>2825</v>
      </c>
      <c r="E31" s="226" t="s">
        <v>2823</v>
      </c>
      <c r="F31" s="760">
        <v>3.09</v>
      </c>
      <c r="G31" s="788" t="s">
        <v>2824</v>
      </c>
      <c r="H31" s="226"/>
      <c r="I31" s="787"/>
      <c r="J31" s="781">
        <v>1</v>
      </c>
      <c r="K31" s="781"/>
      <c r="L31" s="781">
        <v>1</v>
      </c>
      <c r="M31" s="781"/>
      <c r="N31" s="781">
        <v>1</v>
      </c>
      <c r="O31" s="781"/>
      <c r="P31" s="783">
        <f t="shared" si="0"/>
        <v>3</v>
      </c>
      <c r="Q31" s="784">
        <f t="shared" si="1"/>
        <v>0</v>
      </c>
      <c r="R31" s="226" t="s">
        <v>2826</v>
      </c>
      <c r="S31" s="703" t="s">
        <v>1721</v>
      </c>
      <c r="T31" s="226" t="s">
        <v>2827</v>
      </c>
      <c r="U31" s="226" t="s">
        <v>2828</v>
      </c>
    </row>
    <row r="32" spans="1:21" ht="80.25" customHeight="1" x14ac:dyDescent="0.25">
      <c r="A32" s="974" t="s">
        <v>1442</v>
      </c>
      <c r="B32" s="977" t="s">
        <v>1448</v>
      </c>
      <c r="C32" s="275" t="s">
        <v>1544</v>
      </c>
      <c r="D32" s="275" t="s">
        <v>1695</v>
      </c>
      <c r="E32" s="223" t="s">
        <v>1690</v>
      </c>
      <c r="F32" s="760">
        <v>3.1</v>
      </c>
      <c r="G32" s="780" t="s">
        <v>1689</v>
      </c>
      <c r="H32" s="746"/>
      <c r="I32" s="781"/>
      <c r="J32" s="785"/>
      <c r="K32" s="781"/>
      <c r="L32" s="785"/>
      <c r="M32" s="781"/>
      <c r="N32" s="782">
        <v>3</v>
      </c>
      <c r="O32" s="781"/>
      <c r="P32" s="783">
        <f t="shared" si="0"/>
        <v>3</v>
      </c>
      <c r="Q32" s="784">
        <f t="shared" si="1"/>
        <v>0</v>
      </c>
      <c r="R32" s="458" t="s">
        <v>1704</v>
      </c>
      <c r="S32" s="458" t="s">
        <v>1718</v>
      </c>
      <c r="T32" s="458" t="s">
        <v>1705</v>
      </c>
      <c r="U32" s="458" t="s">
        <v>1719</v>
      </c>
    </row>
    <row r="33" spans="1:21" ht="80.25" customHeight="1" x14ac:dyDescent="0.25">
      <c r="A33" s="975"/>
      <c r="B33" s="977"/>
      <c r="C33" s="275" t="s">
        <v>1557</v>
      </c>
      <c r="D33" s="275" t="s">
        <v>1696</v>
      </c>
      <c r="E33" s="223" t="s">
        <v>1691</v>
      </c>
      <c r="F33" s="760">
        <v>3.11</v>
      </c>
      <c r="G33" s="780" t="s">
        <v>1698</v>
      </c>
      <c r="H33" s="746"/>
      <c r="I33" s="781"/>
      <c r="J33" s="785"/>
      <c r="K33" s="781"/>
      <c r="L33" s="785"/>
      <c r="M33" s="781"/>
      <c r="N33" s="782">
        <v>1</v>
      </c>
      <c r="O33" s="781"/>
      <c r="P33" s="783">
        <f t="shared" si="0"/>
        <v>1</v>
      </c>
      <c r="Q33" s="784">
        <f t="shared" si="1"/>
        <v>0</v>
      </c>
      <c r="R33" s="458" t="s">
        <v>1727</v>
      </c>
      <c r="S33" s="458" t="s">
        <v>1725</v>
      </c>
      <c r="T33" s="458" t="s">
        <v>1726</v>
      </c>
      <c r="U33" s="458" t="s">
        <v>1692</v>
      </c>
    </row>
    <row r="34" spans="1:21" ht="15.75" hidden="1" customHeight="1" x14ac:dyDescent="0.25">
      <c r="A34" s="975"/>
      <c r="B34" s="977" t="s">
        <v>1449</v>
      </c>
      <c r="C34" s="275"/>
      <c r="D34" s="275"/>
      <c r="E34" s="223"/>
      <c r="F34" s="760">
        <v>3.01</v>
      </c>
      <c r="G34" s="788"/>
      <c r="H34" s="746"/>
      <c r="I34" s="781"/>
      <c r="J34" s="785"/>
      <c r="K34" s="781"/>
      <c r="L34" s="785"/>
      <c r="M34" s="781"/>
      <c r="N34" s="782">
        <v>1</v>
      </c>
      <c r="O34" s="781"/>
      <c r="P34" s="783">
        <f t="shared" si="0"/>
        <v>1</v>
      </c>
      <c r="Q34" s="784">
        <f t="shared" si="1"/>
        <v>0</v>
      </c>
      <c r="R34" s="313"/>
      <c r="S34" s="223"/>
      <c r="T34" s="223"/>
      <c r="U34" s="458" t="s">
        <v>1692</v>
      </c>
    </row>
    <row r="35" spans="1:21" ht="15.75" hidden="1" customHeight="1" x14ac:dyDescent="0.25">
      <c r="A35" s="975"/>
      <c r="B35" s="977"/>
      <c r="C35" s="275"/>
      <c r="D35" s="275"/>
      <c r="E35" s="223"/>
      <c r="F35" s="760">
        <v>3.01</v>
      </c>
      <c r="G35" s="788"/>
      <c r="H35" s="746"/>
      <c r="I35" s="781"/>
      <c r="J35" s="785"/>
      <c r="K35" s="781"/>
      <c r="L35" s="785"/>
      <c r="M35" s="781"/>
      <c r="N35" s="782">
        <v>1</v>
      </c>
      <c r="O35" s="781"/>
      <c r="P35" s="783">
        <f t="shared" si="0"/>
        <v>1</v>
      </c>
      <c r="Q35" s="784">
        <f t="shared" si="1"/>
        <v>0</v>
      </c>
      <c r="R35" s="313"/>
      <c r="S35" s="223"/>
      <c r="T35" s="223"/>
      <c r="U35" s="458" t="s">
        <v>1692</v>
      </c>
    </row>
    <row r="36" spans="1:21" ht="15.75" hidden="1" customHeight="1" x14ac:dyDescent="0.25">
      <c r="A36" s="975"/>
      <c r="B36" s="977"/>
      <c r="C36" s="275"/>
      <c r="D36" s="275"/>
      <c r="E36" s="223"/>
      <c r="F36" s="760">
        <v>3.01</v>
      </c>
      <c r="G36" s="788"/>
      <c r="H36" s="746"/>
      <c r="I36" s="781"/>
      <c r="J36" s="785"/>
      <c r="K36" s="781"/>
      <c r="L36" s="785"/>
      <c r="M36" s="781"/>
      <c r="N36" s="782">
        <v>1</v>
      </c>
      <c r="O36" s="781"/>
      <c r="P36" s="783">
        <f t="shared" si="0"/>
        <v>1</v>
      </c>
      <c r="Q36" s="784">
        <f t="shared" si="1"/>
        <v>0</v>
      </c>
      <c r="R36" s="313"/>
      <c r="S36" s="223"/>
      <c r="T36" s="223"/>
      <c r="U36" s="458" t="s">
        <v>1692</v>
      </c>
    </row>
    <row r="37" spans="1:21" ht="15.75" hidden="1" customHeight="1" x14ac:dyDescent="0.25">
      <c r="A37" s="975"/>
      <c r="B37" s="977" t="s">
        <v>1450</v>
      </c>
      <c r="C37" s="275"/>
      <c r="D37" s="275"/>
      <c r="E37" s="223"/>
      <c r="F37" s="760">
        <v>3.01</v>
      </c>
      <c r="G37" s="788"/>
      <c r="H37" s="746"/>
      <c r="I37" s="781"/>
      <c r="J37" s="785"/>
      <c r="K37" s="781"/>
      <c r="L37" s="785"/>
      <c r="M37" s="781"/>
      <c r="N37" s="782">
        <v>1</v>
      </c>
      <c r="O37" s="781"/>
      <c r="P37" s="783">
        <f t="shared" si="0"/>
        <v>1</v>
      </c>
      <c r="Q37" s="784">
        <f t="shared" si="1"/>
        <v>0</v>
      </c>
      <c r="R37" s="313"/>
      <c r="S37" s="223"/>
      <c r="T37" s="223"/>
      <c r="U37" s="458" t="s">
        <v>1692</v>
      </c>
    </row>
    <row r="38" spans="1:21" ht="15.75" hidden="1" customHeight="1" x14ac:dyDescent="0.25">
      <c r="A38" s="975"/>
      <c r="B38" s="977"/>
      <c r="C38" s="275"/>
      <c r="D38" s="275"/>
      <c r="E38" s="223"/>
      <c r="F38" s="760">
        <v>3.01</v>
      </c>
      <c r="G38" s="788"/>
      <c r="H38" s="746"/>
      <c r="I38" s="781"/>
      <c r="J38" s="785"/>
      <c r="K38" s="781"/>
      <c r="L38" s="785"/>
      <c r="M38" s="781"/>
      <c r="N38" s="782">
        <v>1</v>
      </c>
      <c r="O38" s="781"/>
      <c r="P38" s="783">
        <f t="shared" si="0"/>
        <v>1</v>
      </c>
      <c r="Q38" s="784">
        <f t="shared" si="1"/>
        <v>0</v>
      </c>
      <c r="R38" s="313"/>
      <c r="S38" s="223"/>
      <c r="T38" s="223"/>
      <c r="U38" s="458" t="s">
        <v>1692</v>
      </c>
    </row>
    <row r="39" spans="1:21" ht="15.75" hidden="1" customHeight="1" x14ac:dyDescent="0.25">
      <c r="A39" s="975"/>
      <c r="B39" s="977"/>
      <c r="C39" s="275"/>
      <c r="D39" s="275"/>
      <c r="E39" s="223"/>
      <c r="F39" s="760">
        <v>3.01</v>
      </c>
      <c r="G39" s="788"/>
      <c r="H39" s="746"/>
      <c r="I39" s="781"/>
      <c r="J39" s="785"/>
      <c r="K39" s="781"/>
      <c r="L39" s="785"/>
      <c r="M39" s="781"/>
      <c r="N39" s="782">
        <v>1</v>
      </c>
      <c r="O39" s="781"/>
      <c r="P39" s="783">
        <f t="shared" si="0"/>
        <v>1</v>
      </c>
      <c r="Q39" s="784">
        <f t="shared" si="1"/>
        <v>0</v>
      </c>
      <c r="R39" s="313"/>
      <c r="S39" s="223"/>
      <c r="T39" s="223"/>
      <c r="U39" s="458" t="s">
        <v>1692</v>
      </c>
    </row>
    <row r="40" spans="1:21" ht="15.75" hidden="1" customHeight="1" x14ac:dyDescent="0.25">
      <c r="A40" s="975"/>
      <c r="B40" s="977"/>
      <c r="C40" s="275"/>
      <c r="D40" s="275"/>
      <c r="E40" s="223"/>
      <c r="F40" s="760">
        <v>3.01</v>
      </c>
      <c r="G40" s="788"/>
      <c r="H40" s="746"/>
      <c r="I40" s="781"/>
      <c r="J40" s="785"/>
      <c r="K40" s="781"/>
      <c r="L40" s="785"/>
      <c r="M40" s="781"/>
      <c r="N40" s="782">
        <v>1</v>
      </c>
      <c r="O40" s="781"/>
      <c r="P40" s="783">
        <f t="shared" si="0"/>
        <v>1</v>
      </c>
      <c r="Q40" s="784">
        <f t="shared" si="1"/>
        <v>0</v>
      </c>
      <c r="R40" s="313"/>
      <c r="S40" s="223"/>
      <c r="T40" s="223"/>
      <c r="U40" s="458" t="s">
        <v>1692</v>
      </c>
    </row>
    <row r="41" spans="1:21" ht="15.75" hidden="1" customHeight="1" x14ac:dyDescent="0.25">
      <c r="A41" s="975"/>
      <c r="B41" s="977" t="s">
        <v>1451</v>
      </c>
      <c r="C41" s="275"/>
      <c r="D41" s="275"/>
      <c r="E41" s="223"/>
      <c r="F41" s="760">
        <v>3.01</v>
      </c>
      <c r="G41" s="788"/>
      <c r="H41" s="746"/>
      <c r="I41" s="781"/>
      <c r="J41" s="785"/>
      <c r="K41" s="781"/>
      <c r="L41" s="785"/>
      <c r="M41" s="781"/>
      <c r="N41" s="782">
        <v>1</v>
      </c>
      <c r="O41" s="781"/>
      <c r="P41" s="783">
        <f t="shared" si="0"/>
        <v>1</v>
      </c>
      <c r="Q41" s="784">
        <f t="shared" si="1"/>
        <v>0</v>
      </c>
      <c r="R41" s="313"/>
      <c r="S41" s="223"/>
      <c r="T41" s="223"/>
      <c r="U41" s="458" t="s">
        <v>1692</v>
      </c>
    </row>
    <row r="42" spans="1:21" ht="15.75" hidden="1" customHeight="1" x14ac:dyDescent="0.25">
      <c r="A42" s="975"/>
      <c r="B42" s="977"/>
      <c r="C42" s="275"/>
      <c r="D42" s="275"/>
      <c r="E42" s="223"/>
      <c r="F42" s="760">
        <v>3.01</v>
      </c>
      <c r="G42" s="788"/>
      <c r="H42" s="746"/>
      <c r="I42" s="781"/>
      <c r="J42" s="785"/>
      <c r="K42" s="781"/>
      <c r="L42" s="785"/>
      <c r="M42" s="781"/>
      <c r="N42" s="782">
        <v>1</v>
      </c>
      <c r="O42" s="781"/>
      <c r="P42" s="783">
        <f t="shared" si="0"/>
        <v>1</v>
      </c>
      <c r="Q42" s="784">
        <f t="shared" si="1"/>
        <v>0</v>
      </c>
      <c r="R42" s="313"/>
      <c r="S42" s="223"/>
      <c r="T42" s="223"/>
      <c r="U42" s="458" t="s">
        <v>1692</v>
      </c>
    </row>
    <row r="43" spans="1:21" ht="15.75" hidden="1" customHeight="1" x14ac:dyDescent="0.25">
      <c r="A43" s="975"/>
      <c r="B43" s="977"/>
      <c r="C43" s="275"/>
      <c r="D43" s="275"/>
      <c r="E43" s="223"/>
      <c r="F43" s="760">
        <v>3.01</v>
      </c>
      <c r="G43" s="788"/>
      <c r="H43" s="746"/>
      <c r="I43" s="781"/>
      <c r="J43" s="785"/>
      <c r="K43" s="781"/>
      <c r="L43" s="785"/>
      <c r="M43" s="781"/>
      <c r="N43" s="782">
        <v>1</v>
      </c>
      <c r="O43" s="781"/>
      <c r="P43" s="783">
        <f t="shared" si="0"/>
        <v>1</v>
      </c>
      <c r="Q43" s="784">
        <f t="shared" si="1"/>
        <v>0</v>
      </c>
      <c r="R43" s="313"/>
      <c r="S43" s="223"/>
      <c r="T43" s="223"/>
      <c r="U43" s="458" t="s">
        <v>1692</v>
      </c>
    </row>
    <row r="44" spans="1:21" ht="15.75" hidden="1" customHeight="1" x14ac:dyDescent="0.25">
      <c r="A44" s="975"/>
      <c r="B44" s="977"/>
      <c r="C44" s="275"/>
      <c r="D44" s="275"/>
      <c r="E44" s="223"/>
      <c r="F44" s="760">
        <v>3.01</v>
      </c>
      <c r="G44" s="788"/>
      <c r="H44" s="746"/>
      <c r="I44" s="781"/>
      <c r="J44" s="785"/>
      <c r="K44" s="781"/>
      <c r="L44" s="785"/>
      <c r="M44" s="781"/>
      <c r="N44" s="782">
        <v>1</v>
      </c>
      <c r="O44" s="781"/>
      <c r="P44" s="783">
        <f t="shared" si="0"/>
        <v>1</v>
      </c>
      <c r="Q44" s="784">
        <f t="shared" si="1"/>
        <v>0</v>
      </c>
      <c r="R44" s="313"/>
      <c r="S44" s="223"/>
      <c r="T44" s="223"/>
      <c r="U44" s="458" t="s">
        <v>1692</v>
      </c>
    </row>
    <row r="45" spans="1:21" ht="47.25" hidden="1" x14ac:dyDescent="0.25">
      <c r="A45" s="975"/>
      <c r="B45" s="977" t="s">
        <v>1452</v>
      </c>
      <c r="C45" s="275"/>
      <c r="D45" s="275"/>
      <c r="E45" s="223"/>
      <c r="F45" s="760">
        <v>3.01</v>
      </c>
      <c r="G45" s="788"/>
      <c r="H45" s="746"/>
      <c r="I45" s="781"/>
      <c r="J45" s="785"/>
      <c r="K45" s="781"/>
      <c r="L45" s="785"/>
      <c r="M45" s="781"/>
      <c r="N45" s="782">
        <v>1</v>
      </c>
      <c r="O45" s="781"/>
      <c r="P45" s="783">
        <f t="shared" si="0"/>
        <v>1</v>
      </c>
      <c r="Q45" s="784">
        <f t="shared" si="1"/>
        <v>0</v>
      </c>
      <c r="R45" s="313"/>
      <c r="S45" s="223"/>
      <c r="T45" s="223"/>
      <c r="U45" s="458" t="s">
        <v>1692</v>
      </c>
    </row>
    <row r="46" spans="1:21" ht="47.25" hidden="1" x14ac:dyDescent="0.25">
      <c r="A46" s="975"/>
      <c r="B46" s="977"/>
      <c r="C46" s="275"/>
      <c r="D46" s="275"/>
      <c r="E46" s="223"/>
      <c r="F46" s="760">
        <v>3.01</v>
      </c>
      <c r="G46" s="788"/>
      <c r="H46" s="746"/>
      <c r="I46" s="781"/>
      <c r="J46" s="785"/>
      <c r="K46" s="781"/>
      <c r="L46" s="785"/>
      <c r="M46" s="781"/>
      <c r="N46" s="782">
        <v>1</v>
      </c>
      <c r="O46" s="781"/>
      <c r="P46" s="783">
        <f t="shared" si="0"/>
        <v>1</v>
      </c>
      <c r="Q46" s="784">
        <f t="shared" si="1"/>
        <v>0</v>
      </c>
      <c r="R46" s="313"/>
      <c r="S46" s="223"/>
      <c r="T46" s="223"/>
      <c r="U46" s="458" t="s">
        <v>1692</v>
      </c>
    </row>
    <row r="47" spans="1:21" ht="47.25" hidden="1" x14ac:dyDescent="0.25">
      <c r="A47" s="975"/>
      <c r="B47" s="977"/>
      <c r="C47" s="275"/>
      <c r="D47" s="275"/>
      <c r="E47" s="223"/>
      <c r="F47" s="760">
        <v>3.01</v>
      </c>
      <c r="G47" s="788"/>
      <c r="H47" s="746"/>
      <c r="I47" s="781"/>
      <c r="J47" s="785"/>
      <c r="K47" s="781"/>
      <c r="L47" s="785"/>
      <c r="M47" s="781"/>
      <c r="N47" s="782">
        <v>1</v>
      </c>
      <c r="O47" s="781"/>
      <c r="P47" s="783">
        <f t="shared" si="0"/>
        <v>1</v>
      </c>
      <c r="Q47" s="784">
        <f t="shared" si="1"/>
        <v>0</v>
      </c>
      <c r="R47" s="313"/>
      <c r="S47" s="223"/>
      <c r="T47" s="223"/>
      <c r="U47" s="458" t="s">
        <v>1692</v>
      </c>
    </row>
    <row r="48" spans="1:21" ht="47.25" hidden="1" x14ac:dyDescent="0.25">
      <c r="A48" s="975"/>
      <c r="B48" s="977"/>
      <c r="C48" s="275"/>
      <c r="D48" s="275"/>
      <c r="E48" s="223"/>
      <c r="F48" s="760">
        <v>3.01</v>
      </c>
      <c r="G48" s="788"/>
      <c r="H48" s="746"/>
      <c r="I48" s="781"/>
      <c r="J48" s="785"/>
      <c r="K48" s="781"/>
      <c r="L48" s="785"/>
      <c r="M48" s="781"/>
      <c r="N48" s="782">
        <v>1</v>
      </c>
      <c r="O48" s="781"/>
      <c r="P48" s="783">
        <f t="shared" si="0"/>
        <v>1</v>
      </c>
      <c r="Q48" s="784">
        <f t="shared" si="1"/>
        <v>0</v>
      </c>
      <c r="R48" s="313"/>
      <c r="S48" s="223"/>
      <c r="T48" s="223"/>
      <c r="U48" s="458" t="s">
        <v>1692</v>
      </c>
    </row>
    <row r="49" spans="1:21" ht="15.75" hidden="1" customHeight="1" x14ac:dyDescent="0.25">
      <c r="A49" s="975"/>
      <c r="B49" s="990" t="s">
        <v>1453</v>
      </c>
      <c r="C49" s="275"/>
      <c r="D49" s="275"/>
      <c r="E49" s="223"/>
      <c r="F49" s="760">
        <v>3.01</v>
      </c>
      <c r="G49" s="788"/>
      <c r="H49" s="746"/>
      <c r="I49" s="781"/>
      <c r="J49" s="785"/>
      <c r="K49" s="781"/>
      <c r="L49" s="785"/>
      <c r="M49" s="781"/>
      <c r="N49" s="782">
        <v>1</v>
      </c>
      <c r="O49" s="781"/>
      <c r="P49" s="783">
        <f t="shared" si="0"/>
        <v>1</v>
      </c>
      <c r="Q49" s="784">
        <f t="shared" si="1"/>
        <v>0</v>
      </c>
      <c r="R49" s="313"/>
      <c r="S49" s="223"/>
      <c r="T49" s="223"/>
      <c r="U49" s="458" t="s">
        <v>1692</v>
      </c>
    </row>
    <row r="50" spans="1:21" ht="15.75" hidden="1" customHeight="1" x14ac:dyDescent="0.25">
      <c r="A50" s="975"/>
      <c r="B50" s="991"/>
      <c r="C50" s="275"/>
      <c r="D50" s="275"/>
      <c r="E50" s="223"/>
      <c r="F50" s="760">
        <v>3.01</v>
      </c>
      <c r="G50" s="788"/>
      <c r="H50" s="746"/>
      <c r="I50" s="781"/>
      <c r="J50" s="785"/>
      <c r="K50" s="781"/>
      <c r="L50" s="785"/>
      <c r="M50" s="781"/>
      <c r="N50" s="782">
        <v>1</v>
      </c>
      <c r="O50" s="781"/>
      <c r="P50" s="783">
        <f t="shared" si="0"/>
        <v>1</v>
      </c>
      <c r="Q50" s="784">
        <f t="shared" si="1"/>
        <v>0</v>
      </c>
      <c r="R50" s="313"/>
      <c r="S50" s="223"/>
      <c r="T50" s="223"/>
      <c r="U50" s="458" t="s">
        <v>1692</v>
      </c>
    </row>
    <row r="51" spans="1:21" ht="15.75" hidden="1" customHeight="1" x14ac:dyDescent="0.25">
      <c r="A51" s="975"/>
      <c r="B51" s="991"/>
      <c r="C51" s="275"/>
      <c r="D51" s="275"/>
      <c r="E51" s="223"/>
      <c r="F51" s="760">
        <v>3.01</v>
      </c>
      <c r="G51" s="788"/>
      <c r="H51" s="746"/>
      <c r="I51" s="781"/>
      <c r="J51" s="785"/>
      <c r="K51" s="781"/>
      <c r="L51" s="785"/>
      <c r="M51" s="781"/>
      <c r="N51" s="782">
        <v>1</v>
      </c>
      <c r="O51" s="781"/>
      <c r="P51" s="783">
        <f t="shared" si="0"/>
        <v>1</v>
      </c>
      <c r="Q51" s="784">
        <f t="shared" si="1"/>
        <v>0</v>
      </c>
      <c r="R51" s="313"/>
      <c r="S51" s="223"/>
      <c r="T51" s="223"/>
      <c r="U51" s="458" t="s">
        <v>1692</v>
      </c>
    </row>
    <row r="52" spans="1:21" ht="18" hidden="1" customHeight="1" x14ac:dyDescent="0.25">
      <c r="A52" s="975"/>
      <c r="B52" s="992"/>
      <c r="C52" s="275"/>
      <c r="D52" s="275"/>
      <c r="E52" s="223"/>
      <c r="F52" s="760">
        <v>3.01</v>
      </c>
      <c r="G52" s="788"/>
      <c r="H52" s="746"/>
      <c r="I52" s="781"/>
      <c r="J52" s="785"/>
      <c r="K52" s="781"/>
      <c r="L52" s="785"/>
      <c r="M52" s="781"/>
      <c r="N52" s="782">
        <v>1</v>
      </c>
      <c r="O52" s="781"/>
      <c r="P52" s="783">
        <f t="shared" si="0"/>
        <v>1</v>
      </c>
      <c r="Q52" s="784">
        <f t="shared" si="1"/>
        <v>0</v>
      </c>
      <c r="R52" s="313"/>
      <c r="S52" s="223"/>
      <c r="T52" s="223"/>
      <c r="U52" s="458" t="s">
        <v>1692</v>
      </c>
    </row>
    <row r="53" spans="1:21" ht="47.25" hidden="1" x14ac:dyDescent="0.25">
      <c r="A53" s="975"/>
      <c r="B53" s="989" t="s">
        <v>1454</v>
      </c>
      <c r="C53" s="275"/>
      <c r="D53" s="275"/>
      <c r="E53" s="223"/>
      <c r="F53" s="760">
        <v>3.01</v>
      </c>
      <c r="G53" s="788"/>
      <c r="H53" s="746"/>
      <c r="I53" s="781"/>
      <c r="J53" s="785"/>
      <c r="K53" s="781"/>
      <c r="L53" s="785"/>
      <c r="M53" s="781"/>
      <c r="N53" s="782">
        <v>1</v>
      </c>
      <c r="O53" s="781"/>
      <c r="P53" s="783">
        <f t="shared" si="0"/>
        <v>1</v>
      </c>
      <c r="Q53" s="784">
        <f t="shared" si="1"/>
        <v>0</v>
      </c>
      <c r="R53" s="313"/>
      <c r="S53" s="223"/>
      <c r="T53" s="223"/>
      <c r="U53" s="458" t="s">
        <v>1692</v>
      </c>
    </row>
    <row r="54" spans="1:21" ht="47.25" hidden="1" x14ac:dyDescent="0.25">
      <c r="A54" s="975"/>
      <c r="B54" s="989"/>
      <c r="C54" s="275"/>
      <c r="D54" s="275"/>
      <c r="E54" s="223"/>
      <c r="F54" s="760">
        <v>3.01</v>
      </c>
      <c r="G54" s="788"/>
      <c r="H54" s="746"/>
      <c r="I54" s="781"/>
      <c r="J54" s="785"/>
      <c r="K54" s="781"/>
      <c r="L54" s="785"/>
      <c r="M54" s="781"/>
      <c r="N54" s="782">
        <v>1</v>
      </c>
      <c r="O54" s="781"/>
      <c r="P54" s="783">
        <f t="shared" si="0"/>
        <v>1</v>
      </c>
      <c r="Q54" s="784">
        <f t="shared" si="1"/>
        <v>0</v>
      </c>
      <c r="R54" s="313"/>
      <c r="S54" s="223"/>
      <c r="T54" s="223"/>
      <c r="U54" s="458" t="s">
        <v>1692</v>
      </c>
    </row>
    <row r="55" spans="1:21" ht="47.25" hidden="1" x14ac:dyDescent="0.25">
      <c r="A55" s="975"/>
      <c r="B55" s="989"/>
      <c r="C55" s="275"/>
      <c r="D55" s="275"/>
      <c r="E55" s="223"/>
      <c r="F55" s="760">
        <v>3.01</v>
      </c>
      <c r="G55" s="788"/>
      <c r="H55" s="746"/>
      <c r="I55" s="781"/>
      <c r="J55" s="785"/>
      <c r="K55" s="781"/>
      <c r="L55" s="785"/>
      <c r="M55" s="781"/>
      <c r="N55" s="782">
        <v>1</v>
      </c>
      <c r="O55" s="781"/>
      <c r="P55" s="783">
        <f t="shared" si="0"/>
        <v>1</v>
      </c>
      <c r="Q55" s="784">
        <f t="shared" si="1"/>
        <v>0</v>
      </c>
      <c r="R55" s="313"/>
      <c r="S55" s="223"/>
      <c r="T55" s="223"/>
      <c r="U55" s="458" t="s">
        <v>1692</v>
      </c>
    </row>
    <row r="56" spans="1:21" ht="96" customHeight="1" x14ac:dyDescent="0.25">
      <c r="A56" s="975"/>
      <c r="B56" s="578"/>
      <c r="C56" s="275" t="s">
        <v>1545</v>
      </c>
      <c r="D56" s="275" t="s">
        <v>1724</v>
      </c>
      <c r="E56" s="223" t="s">
        <v>1693</v>
      </c>
      <c r="F56" s="760">
        <v>3.12</v>
      </c>
      <c r="G56" s="788" t="s">
        <v>1694</v>
      </c>
      <c r="H56" s="746"/>
      <c r="I56" s="781"/>
      <c r="J56" s="785"/>
      <c r="K56" s="781"/>
      <c r="L56" s="785"/>
      <c r="M56" s="781"/>
      <c r="N56" s="782">
        <v>1</v>
      </c>
      <c r="O56" s="781"/>
      <c r="P56" s="783">
        <f t="shared" si="0"/>
        <v>1</v>
      </c>
      <c r="Q56" s="784">
        <f t="shared" si="1"/>
        <v>0</v>
      </c>
      <c r="R56" s="458" t="s">
        <v>1720</v>
      </c>
      <c r="S56" s="458" t="s">
        <v>1721</v>
      </c>
      <c r="T56" s="458" t="s">
        <v>1722</v>
      </c>
      <c r="U56" s="458" t="s">
        <v>1723</v>
      </c>
    </row>
    <row r="57" spans="1:21" ht="96" customHeight="1" x14ac:dyDescent="0.25">
      <c r="A57" s="975"/>
      <c r="B57" s="721"/>
      <c r="C57" s="589" t="s">
        <v>1557</v>
      </c>
      <c r="D57" s="589" t="s">
        <v>1882</v>
      </c>
      <c r="E57" s="719" t="s">
        <v>3137</v>
      </c>
      <c r="F57" s="760">
        <v>3.13</v>
      </c>
      <c r="G57" s="790" t="s">
        <v>2195</v>
      </c>
      <c r="H57" s="605"/>
      <c r="I57" s="791"/>
      <c r="J57" s="792">
        <v>1</v>
      </c>
      <c r="K57" s="791"/>
      <c r="L57" s="792"/>
      <c r="M57" s="791"/>
      <c r="N57" s="793"/>
      <c r="O57" s="791"/>
      <c r="P57" s="783">
        <f t="shared" si="0"/>
        <v>1</v>
      </c>
      <c r="Q57" s="784">
        <f t="shared" si="1"/>
        <v>0</v>
      </c>
      <c r="R57" s="590" t="s">
        <v>1909</v>
      </c>
      <c r="S57" s="591" t="s">
        <v>2168</v>
      </c>
      <c r="T57" s="591" t="s">
        <v>2169</v>
      </c>
      <c r="U57" s="722" t="s">
        <v>2170</v>
      </c>
    </row>
    <row r="58" spans="1:21" ht="123.75" customHeight="1" x14ac:dyDescent="0.25">
      <c r="A58" s="975"/>
      <c r="B58" s="720"/>
      <c r="C58" s="743" t="s">
        <v>1556</v>
      </c>
      <c r="D58" s="743" t="s">
        <v>3138</v>
      </c>
      <c r="E58" s="223" t="s">
        <v>1733</v>
      </c>
      <c r="F58" s="760">
        <v>3.14</v>
      </c>
      <c r="G58" s="457" t="s">
        <v>1732</v>
      </c>
      <c r="H58" s="457"/>
      <c r="I58" s="466"/>
      <c r="J58" s="795">
        <v>1</v>
      </c>
      <c r="K58" s="753">
        <f>'5. ACTIVIDADES ESPECIALES'!D260</f>
        <v>4000</v>
      </c>
      <c r="L58" s="785"/>
      <c r="M58" s="781"/>
      <c r="N58" s="782"/>
      <c r="O58" s="781"/>
      <c r="P58" s="789">
        <f t="shared" si="0"/>
        <v>1</v>
      </c>
      <c r="Q58" s="784">
        <f>I58+K58+M58+O58</f>
        <v>4000</v>
      </c>
      <c r="R58" s="457" t="s">
        <v>3139</v>
      </c>
      <c r="S58" s="457" t="s">
        <v>1738</v>
      </c>
      <c r="T58" s="457" t="s">
        <v>1739</v>
      </c>
      <c r="U58" s="467" t="s">
        <v>3124</v>
      </c>
    </row>
    <row r="59" spans="1:21" s="232" customFormat="1" ht="15.75" x14ac:dyDescent="0.25">
      <c r="A59" s="261"/>
      <c r="B59" s="262"/>
      <c r="C59" s="261" t="s">
        <v>95</v>
      </c>
      <c r="D59" s="262"/>
      <c r="E59" s="262"/>
      <c r="F59" s="262"/>
      <c r="G59" s="263"/>
      <c r="H59" s="235">
        <f>SUM(H8:H57)</f>
        <v>1</v>
      </c>
      <c r="I59" s="235">
        <f>SUM(I8:I57)</f>
        <v>0</v>
      </c>
      <c r="J59" s="235">
        <f>SUM(J8:J58)</f>
        <v>7.3332999999999995</v>
      </c>
      <c r="K59" s="235">
        <f t="shared" ref="K59:P59" si="2">SUM(K8:K58)</f>
        <v>20000</v>
      </c>
      <c r="L59" s="235">
        <f t="shared" si="2"/>
        <v>5.3332999999999995</v>
      </c>
      <c r="M59" s="235">
        <f t="shared" si="2"/>
        <v>11000</v>
      </c>
      <c r="N59" s="235">
        <f>SUM(N8:N58)</f>
        <v>34.333300000000001</v>
      </c>
      <c r="O59" s="235">
        <f t="shared" si="2"/>
        <v>16000</v>
      </c>
      <c r="P59" s="235">
        <f t="shared" si="2"/>
        <v>47.999899999999997</v>
      </c>
      <c r="Q59" s="235">
        <f>SUM(Q8:Q58)</f>
        <v>47000</v>
      </c>
      <c r="R59" s="236"/>
      <c r="S59" s="236"/>
      <c r="T59" s="236"/>
      <c r="U59" s="236"/>
    </row>
    <row r="60" spans="1:21" ht="15.75" x14ac:dyDescent="0.25">
      <c r="A60" s="232"/>
      <c r="B60" s="232"/>
      <c r="C60" s="232"/>
      <c r="D60" s="232"/>
      <c r="E60" s="232"/>
      <c r="F60" s="231"/>
      <c r="G60" s="232"/>
      <c r="H60" s="232"/>
      <c r="S60" s="237"/>
      <c r="T60" s="237"/>
      <c r="U60" s="238"/>
    </row>
    <row r="61" spans="1:21" ht="15.75" x14ac:dyDescent="0.25">
      <c r="F61" s="231"/>
      <c r="S61" s="237"/>
      <c r="T61" s="237"/>
    </row>
    <row r="62" spans="1:21" ht="15.75" x14ac:dyDescent="0.25">
      <c r="F62" s="231"/>
      <c r="S62" s="237"/>
      <c r="T62" s="237"/>
    </row>
    <row r="63" spans="1:21" ht="15.75" x14ac:dyDescent="0.25">
      <c r="F63" s="231"/>
      <c r="S63" s="237"/>
      <c r="T63" s="237"/>
    </row>
    <row r="64" spans="1:21" ht="15.75" x14ac:dyDescent="0.25">
      <c r="F64" s="231"/>
      <c r="S64" s="237"/>
      <c r="T64" s="237"/>
    </row>
    <row r="65" spans="6:20" ht="15.75" x14ac:dyDescent="0.25">
      <c r="F65" s="231"/>
      <c r="S65" s="237"/>
      <c r="T65" s="237"/>
    </row>
    <row r="66" spans="6:20" ht="15.75" x14ac:dyDescent="0.25">
      <c r="F66" s="231"/>
      <c r="S66" s="237"/>
      <c r="T66" s="237"/>
    </row>
    <row r="67" spans="6:20" ht="15.75" x14ac:dyDescent="0.25">
      <c r="F67" s="231"/>
      <c r="S67" s="237"/>
      <c r="T67" s="237"/>
    </row>
    <row r="68" spans="6:20" ht="15.75" x14ac:dyDescent="0.25">
      <c r="F68" s="231"/>
      <c r="S68" s="237"/>
      <c r="T68" s="237"/>
    </row>
    <row r="69" spans="6:20" ht="15.75" x14ac:dyDescent="0.25">
      <c r="F69" s="231"/>
      <c r="S69" s="239"/>
      <c r="T69" s="239"/>
    </row>
    <row r="70" spans="6:20" ht="15.75" x14ac:dyDescent="0.25">
      <c r="F70" s="231"/>
      <c r="S70" s="237"/>
      <c r="T70" s="237"/>
    </row>
    <row r="71" spans="6:20" ht="15.75" x14ac:dyDescent="0.25">
      <c r="F71" s="231"/>
      <c r="S71" s="237"/>
      <c r="T71" s="237"/>
    </row>
    <row r="72" spans="6:20" ht="15.75" x14ac:dyDescent="0.25">
      <c r="F72" s="231"/>
      <c r="S72" s="237"/>
      <c r="T72" s="237"/>
    </row>
    <row r="73" spans="6:20" ht="15.75" x14ac:dyDescent="0.25">
      <c r="F73" s="231"/>
      <c r="S73" s="237"/>
      <c r="T73" s="237"/>
    </row>
    <row r="74" spans="6:20" ht="15.75" x14ac:dyDescent="0.25">
      <c r="F74" s="231"/>
      <c r="S74" s="237"/>
      <c r="T74" s="237"/>
    </row>
    <row r="75" spans="6:20" ht="15.75" x14ac:dyDescent="0.25">
      <c r="F75" s="231"/>
      <c r="S75" s="237"/>
      <c r="T75" s="237"/>
    </row>
    <row r="76" spans="6:20" ht="15.75" x14ac:dyDescent="0.25">
      <c r="F76" s="231"/>
      <c r="S76" s="237"/>
      <c r="T76" s="237"/>
    </row>
    <row r="77" spans="6:20" ht="15.75" x14ac:dyDescent="0.25">
      <c r="F77" s="231"/>
      <c r="S77" s="237"/>
      <c r="T77" s="237"/>
    </row>
    <row r="78" spans="6:20" ht="15.75" x14ac:dyDescent="0.25">
      <c r="F78" s="231"/>
      <c r="S78" s="237"/>
      <c r="T78" s="237"/>
    </row>
    <row r="79" spans="6:20" x14ac:dyDescent="0.25">
      <c r="S79" s="237"/>
      <c r="T79" s="237"/>
    </row>
    <row r="80" spans="6:20" x14ac:dyDescent="0.25">
      <c r="S80" s="237"/>
      <c r="T80" s="237"/>
    </row>
    <row r="81" spans="6:20" x14ac:dyDescent="0.25">
      <c r="S81" s="237"/>
      <c r="T81" s="237"/>
    </row>
    <row r="82" spans="6:20" x14ac:dyDescent="0.25">
      <c r="S82" s="237"/>
      <c r="T82" s="237"/>
    </row>
    <row r="83" spans="6:20" x14ac:dyDescent="0.25">
      <c r="S83" s="237"/>
      <c r="T83" s="237"/>
    </row>
    <row r="84" spans="6:20" x14ac:dyDescent="0.25">
      <c r="S84" s="237"/>
      <c r="T84" s="237"/>
    </row>
    <row r="85" spans="6:20" x14ac:dyDescent="0.25">
      <c r="S85" s="237"/>
      <c r="T85" s="237"/>
    </row>
    <row r="86" spans="6:20" x14ac:dyDescent="0.25">
      <c r="S86" s="237"/>
      <c r="T86" s="237"/>
    </row>
    <row r="90" spans="6:20" x14ac:dyDescent="0.25">
      <c r="F90" s="225"/>
      <c r="S90" s="234"/>
      <c r="T90" s="234"/>
    </row>
    <row r="91" spans="6:20" x14ac:dyDescent="0.25">
      <c r="F91" s="225"/>
      <c r="S91" s="234"/>
      <c r="T91" s="234"/>
    </row>
    <row r="92" spans="6:20" x14ac:dyDescent="0.25">
      <c r="F92" s="225"/>
      <c r="S92" s="234"/>
      <c r="T92" s="234"/>
    </row>
    <row r="93" spans="6:20" x14ac:dyDescent="0.25">
      <c r="F93" s="225"/>
      <c r="S93" s="234"/>
      <c r="T93" s="234"/>
    </row>
    <row r="94" spans="6:20" x14ac:dyDescent="0.25">
      <c r="F94" s="225"/>
      <c r="S94" s="234"/>
      <c r="T94" s="234"/>
    </row>
    <row r="95" spans="6:20" x14ac:dyDescent="0.25">
      <c r="F95" s="225"/>
      <c r="S95" s="234"/>
      <c r="T95" s="234"/>
    </row>
    <row r="96" spans="6:20" x14ac:dyDescent="0.25">
      <c r="F96" s="225"/>
      <c r="S96" s="234"/>
      <c r="T96" s="234"/>
    </row>
    <row r="97" spans="6:20" x14ac:dyDescent="0.25">
      <c r="F97" s="225"/>
      <c r="S97" s="234"/>
      <c r="T97" s="234"/>
    </row>
    <row r="98" spans="6:20" x14ac:dyDescent="0.25">
      <c r="F98" s="225"/>
      <c r="S98" s="234"/>
      <c r="T98" s="234"/>
    </row>
    <row r="99" spans="6:20" x14ac:dyDescent="0.25">
      <c r="F99" s="225"/>
      <c r="S99" s="234"/>
      <c r="T99" s="234"/>
    </row>
    <row r="100" spans="6:20" x14ac:dyDescent="0.25">
      <c r="F100" s="225"/>
      <c r="S100" s="234"/>
      <c r="T100" s="234"/>
    </row>
    <row r="101" spans="6:20" x14ac:dyDescent="0.25">
      <c r="F101" s="225"/>
      <c r="S101" s="234"/>
      <c r="T101" s="234"/>
    </row>
    <row r="102" spans="6:20" x14ac:dyDescent="0.25">
      <c r="F102" s="225"/>
      <c r="S102" s="234"/>
      <c r="T102" s="234"/>
    </row>
    <row r="103" spans="6:20" x14ac:dyDescent="0.25">
      <c r="F103" s="225"/>
      <c r="S103" s="234"/>
      <c r="T103" s="234"/>
    </row>
    <row r="104" spans="6:20" x14ac:dyDescent="0.25">
      <c r="F104" s="225"/>
      <c r="S104" s="234"/>
      <c r="T104" s="234"/>
    </row>
    <row r="105" spans="6:20" x14ac:dyDescent="0.25">
      <c r="F105" s="225"/>
      <c r="S105" s="234"/>
      <c r="T105" s="234"/>
    </row>
    <row r="106" spans="6:20" x14ac:dyDescent="0.25">
      <c r="F106" s="225"/>
      <c r="S106" s="234"/>
      <c r="T106" s="234"/>
    </row>
    <row r="107" spans="6:20" x14ac:dyDescent="0.25">
      <c r="F107" s="225"/>
      <c r="S107" s="234"/>
      <c r="T107" s="234"/>
    </row>
    <row r="108" spans="6:20" x14ac:dyDescent="0.25">
      <c r="F108" s="225"/>
      <c r="S108" s="234"/>
      <c r="T108" s="234"/>
    </row>
    <row r="109" spans="6:20" x14ac:dyDescent="0.25">
      <c r="F109" s="225"/>
      <c r="S109" s="234"/>
      <c r="T109" s="234"/>
    </row>
    <row r="110" spans="6:20" x14ac:dyDescent="0.25">
      <c r="F110" s="225"/>
      <c r="S110" s="234"/>
      <c r="T110" s="234"/>
    </row>
    <row r="111" spans="6:20" x14ac:dyDescent="0.25">
      <c r="F111" s="225"/>
      <c r="S111" s="234"/>
      <c r="T111" s="234"/>
    </row>
    <row r="112" spans="6:20" x14ac:dyDescent="0.25">
      <c r="F112" s="225"/>
      <c r="S112" s="234"/>
      <c r="T112" s="234"/>
    </row>
    <row r="113" spans="6:20" x14ac:dyDescent="0.25">
      <c r="F113" s="225"/>
      <c r="S113" s="234"/>
      <c r="T113" s="234"/>
    </row>
    <row r="114" spans="6:20" x14ac:dyDescent="0.25">
      <c r="F114" s="225"/>
      <c r="S114" s="234"/>
      <c r="T114" s="234"/>
    </row>
    <row r="115" spans="6:20" x14ac:dyDescent="0.25">
      <c r="F115" s="225"/>
      <c r="S115" s="234"/>
      <c r="T115" s="234"/>
    </row>
    <row r="116" spans="6:20" x14ac:dyDescent="0.25">
      <c r="F116" s="225"/>
    </row>
    <row r="117" spans="6:20" x14ac:dyDescent="0.25">
      <c r="F117" s="225"/>
    </row>
    <row r="118" spans="6:20" x14ac:dyDescent="0.25">
      <c r="F118" s="225"/>
    </row>
    <row r="119" spans="6:20" x14ac:dyDescent="0.25">
      <c r="F119" s="225"/>
    </row>
    <row r="120" spans="6:20" x14ac:dyDescent="0.25">
      <c r="F120" s="225"/>
    </row>
    <row r="121" spans="6:20" x14ac:dyDescent="0.25">
      <c r="F121" s="225"/>
    </row>
    <row r="122" spans="6:20" x14ac:dyDescent="0.25">
      <c r="F122" s="225"/>
    </row>
    <row r="123" spans="6:20" x14ac:dyDescent="0.25">
      <c r="F123" s="225"/>
    </row>
    <row r="124" spans="6:20" x14ac:dyDescent="0.25">
      <c r="F124" s="225"/>
    </row>
    <row r="125" spans="6:20" x14ac:dyDescent="0.25">
      <c r="F125" s="225"/>
    </row>
    <row r="126" spans="6:20" x14ac:dyDescent="0.25">
      <c r="F126" s="225"/>
    </row>
    <row r="127" spans="6:20" x14ac:dyDescent="0.25">
      <c r="F127" s="225"/>
    </row>
    <row r="128" spans="6:20" x14ac:dyDescent="0.25">
      <c r="F128" s="225"/>
    </row>
    <row r="129" spans="6:6" x14ac:dyDescent="0.25">
      <c r="F129" s="225"/>
    </row>
    <row r="130" spans="6:6" x14ac:dyDescent="0.25">
      <c r="F130" s="225"/>
    </row>
    <row r="131" spans="6:6" x14ac:dyDescent="0.25">
      <c r="F131" s="225"/>
    </row>
    <row r="132" spans="6:6" x14ac:dyDescent="0.25">
      <c r="F132" s="225"/>
    </row>
    <row r="133" spans="6:6" x14ac:dyDescent="0.25">
      <c r="F133" s="225"/>
    </row>
    <row r="134" spans="6:6" x14ac:dyDescent="0.25">
      <c r="F134" s="225"/>
    </row>
    <row r="135" spans="6:6" x14ac:dyDescent="0.25">
      <c r="F135" s="225"/>
    </row>
    <row r="136" spans="6:6" x14ac:dyDescent="0.25">
      <c r="F136" s="225"/>
    </row>
    <row r="137" spans="6:6" x14ac:dyDescent="0.25">
      <c r="F137" s="225"/>
    </row>
    <row r="138" spans="6:6" x14ac:dyDescent="0.25">
      <c r="F138" s="225"/>
    </row>
    <row r="139" spans="6:6" x14ac:dyDescent="0.25">
      <c r="F139" s="225"/>
    </row>
    <row r="140" spans="6:6" x14ac:dyDescent="0.25">
      <c r="F140" s="225"/>
    </row>
    <row r="141" spans="6:6" x14ac:dyDescent="0.25">
      <c r="F141" s="225"/>
    </row>
    <row r="142" spans="6:6" x14ac:dyDescent="0.25">
      <c r="F142" s="225"/>
    </row>
    <row r="143" spans="6:6" x14ac:dyDescent="0.25">
      <c r="F143" s="225"/>
    </row>
    <row r="144" spans="6:6" x14ac:dyDescent="0.25">
      <c r="F144" s="225"/>
    </row>
    <row r="145" spans="6:6" x14ac:dyDescent="0.25">
      <c r="F145" s="225"/>
    </row>
    <row r="146" spans="6:6" x14ac:dyDescent="0.25">
      <c r="F146" s="225"/>
    </row>
    <row r="147" spans="6:6" x14ac:dyDescent="0.25">
      <c r="F147" s="225"/>
    </row>
    <row r="148" spans="6:6" x14ac:dyDescent="0.25">
      <c r="F148" s="225"/>
    </row>
    <row r="149" spans="6:6" x14ac:dyDescent="0.25">
      <c r="F149" s="225"/>
    </row>
    <row r="150" spans="6:6" x14ac:dyDescent="0.25">
      <c r="F150" s="225"/>
    </row>
    <row r="151" spans="6:6" x14ac:dyDescent="0.25">
      <c r="F151" s="225"/>
    </row>
    <row r="152" spans="6:6" x14ac:dyDescent="0.25">
      <c r="F152" s="225"/>
    </row>
    <row r="153" spans="6:6" x14ac:dyDescent="0.25">
      <c r="F153" s="225"/>
    </row>
    <row r="154" spans="6:6" x14ac:dyDescent="0.25">
      <c r="F154" s="225"/>
    </row>
    <row r="155" spans="6:6" x14ac:dyDescent="0.25">
      <c r="F155" s="225"/>
    </row>
  </sheetData>
  <mergeCells count="37">
    <mergeCell ref="E10:E12"/>
    <mergeCell ref="D9:D13"/>
    <mergeCell ref="C14:C15"/>
    <mergeCell ref="D14:D15"/>
    <mergeCell ref="C10:C13"/>
    <mergeCell ref="U5:U7"/>
    <mergeCell ref="P5:Q6"/>
    <mergeCell ref="T5:T7"/>
    <mergeCell ref="B5:B7"/>
    <mergeCell ref="R5:R7"/>
    <mergeCell ref="G5:G7"/>
    <mergeCell ref="F5:F7"/>
    <mergeCell ref="H5:O5"/>
    <mergeCell ref="S5:S7"/>
    <mergeCell ref="C5:C7"/>
    <mergeCell ref="E5:E7"/>
    <mergeCell ref="H6:I6"/>
    <mergeCell ref="J6:K6"/>
    <mergeCell ref="D5:D7"/>
    <mergeCell ref="L6:M6"/>
    <mergeCell ref="N6:O6"/>
    <mergeCell ref="A5:A7"/>
    <mergeCell ref="A32:A58"/>
    <mergeCell ref="A14:A30"/>
    <mergeCell ref="B17:B21"/>
    <mergeCell ref="B22:B25"/>
    <mergeCell ref="B26:B30"/>
    <mergeCell ref="B32:B33"/>
    <mergeCell ref="A9:A11"/>
    <mergeCell ref="B34:B36"/>
    <mergeCell ref="B37:B40"/>
    <mergeCell ref="B9:B13"/>
    <mergeCell ref="B53:B55"/>
    <mergeCell ref="B49:B52"/>
    <mergeCell ref="B14:B15"/>
    <mergeCell ref="B41:B44"/>
    <mergeCell ref="B45:B4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10 C14:C58">
      <formula1>$M$1:$AJ$1</formula1>
    </dataValidation>
  </dataValidations>
  <pageMargins left="0.25" right="0.25" top="0.75" bottom="0.75" header="0.3" footer="0.3"/>
  <pageSetup firstPageNumber="15" orientation="landscape" useFirstPageNumber="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topLeftCell="E1" zoomScale="80" zoomScaleNormal="80" workbookViewId="0">
      <pane ySplit="6" topLeftCell="A7" activePane="bottomLeft" state="frozen"/>
      <selection activeCell="O6" sqref="O6"/>
      <selection pane="bottomLeft" activeCell="J11" sqref="J11"/>
    </sheetView>
  </sheetViews>
  <sheetFormatPr baseColWidth="10" defaultRowHeight="15" x14ac:dyDescent="0.25"/>
  <cols>
    <col min="1" max="1" width="40" customWidth="1"/>
    <col min="2" max="2" width="21.7109375" customWidth="1"/>
    <col min="3" max="3" width="22.5703125" customWidth="1"/>
    <col min="4" max="4" width="33.42578125" style="405" customWidth="1"/>
    <col min="5" max="5" width="27.42578125" customWidth="1"/>
    <col min="6" max="6" width="12.28515625" customWidth="1"/>
    <col min="7" max="7" width="57.140625" customWidth="1"/>
    <col min="8" max="8" width="15.28515625" customWidth="1"/>
    <col min="9" max="9" width="15.42578125" style="207" customWidth="1"/>
    <col min="10" max="10" width="15.28515625" customWidth="1"/>
    <col min="11" max="11" width="18.85546875" style="207" customWidth="1"/>
    <col min="12" max="12" width="15.7109375" customWidth="1"/>
    <col min="13" max="13" width="15.28515625" style="207" customWidth="1"/>
    <col min="14" max="14" width="16.42578125" customWidth="1"/>
    <col min="15" max="15" width="15.5703125" style="207" customWidth="1"/>
    <col min="16" max="16" width="15.28515625" customWidth="1"/>
    <col min="17" max="17" width="18.28515625" style="207" customWidth="1"/>
    <col min="18" max="18" width="14.140625" hidden="1" customWidth="1"/>
    <col min="19" max="19" width="32.42578125" customWidth="1"/>
    <col min="20" max="20" width="22.28515625" customWidth="1"/>
    <col min="21" max="21" width="30.5703125" customWidth="1"/>
    <col min="22" max="22" width="21.28515625" customWidth="1"/>
  </cols>
  <sheetData>
    <row r="1" spans="1:22" ht="18.75" x14ac:dyDescent="0.25">
      <c r="B1" s="253"/>
      <c r="C1" s="444" t="s">
        <v>1668</v>
      </c>
      <c r="D1" s="253"/>
      <c r="E1" s="253"/>
      <c r="F1" s="253"/>
      <c r="G1" s="253"/>
      <c r="H1" s="253" t="s">
        <v>468</v>
      </c>
      <c r="J1" s="253"/>
      <c r="K1" s="253"/>
      <c r="L1" s="253"/>
      <c r="M1" s="253"/>
      <c r="N1" s="253"/>
      <c r="O1" s="253"/>
      <c r="P1" s="253"/>
      <c r="Q1" s="253"/>
      <c r="R1" s="253"/>
      <c r="S1" s="253"/>
      <c r="T1" s="253"/>
      <c r="U1" s="253"/>
      <c r="V1" s="253"/>
    </row>
    <row r="2" spans="1:22" ht="18.75" x14ac:dyDescent="0.25">
      <c r="A2" s="286" t="s">
        <v>1338</v>
      </c>
      <c r="B2" s="253"/>
      <c r="C2" s="253"/>
      <c r="D2" s="253"/>
      <c r="E2" s="253"/>
      <c r="F2" s="253"/>
      <c r="G2" s="253"/>
      <c r="H2" s="253"/>
      <c r="J2" s="253"/>
      <c r="K2" s="253"/>
      <c r="L2" s="253"/>
      <c r="M2" s="253"/>
      <c r="N2" s="253"/>
      <c r="O2" s="253"/>
      <c r="P2" s="253"/>
      <c r="Q2" s="253"/>
      <c r="R2" s="253"/>
      <c r="S2" s="253"/>
      <c r="T2" s="253"/>
      <c r="U2" s="253"/>
      <c r="V2" s="253"/>
    </row>
    <row r="3" spans="1:22" x14ac:dyDescent="0.25">
      <c r="A3" s="996" t="s">
        <v>1340</v>
      </c>
      <c r="B3" s="996"/>
      <c r="C3" s="996"/>
      <c r="D3" s="996"/>
      <c r="E3" s="996"/>
      <c r="F3" s="996"/>
      <c r="G3" s="996"/>
      <c r="H3" s="996"/>
      <c r="I3" s="996"/>
      <c r="J3" s="996"/>
      <c r="K3" s="996"/>
      <c r="L3" s="996"/>
      <c r="M3" s="996"/>
      <c r="N3" s="996"/>
      <c r="O3" s="996"/>
      <c r="P3" s="996"/>
      <c r="Q3" s="996"/>
      <c r="R3" s="996"/>
      <c r="S3" s="996"/>
      <c r="T3" s="996"/>
      <c r="U3" s="996"/>
      <c r="V3" s="996"/>
    </row>
    <row r="4" spans="1:22" ht="15" customHeight="1" x14ac:dyDescent="0.25">
      <c r="A4" s="946" t="s">
        <v>94</v>
      </c>
      <c r="B4" s="945" t="s">
        <v>108</v>
      </c>
      <c r="C4" s="948" t="s">
        <v>1517</v>
      </c>
      <c r="D4" s="948" t="s">
        <v>1518</v>
      </c>
      <c r="E4" s="948" t="s">
        <v>84</v>
      </c>
      <c r="F4" s="948" t="s">
        <v>388</v>
      </c>
      <c r="G4" s="948" t="s">
        <v>85</v>
      </c>
      <c r="H4" s="951" t="s">
        <v>97</v>
      </c>
      <c r="I4" s="957"/>
      <c r="J4" s="957"/>
      <c r="K4" s="957"/>
      <c r="L4" s="957"/>
      <c r="M4" s="957"/>
      <c r="N4" s="957"/>
      <c r="O4" s="952"/>
      <c r="P4" s="953" t="s">
        <v>98</v>
      </c>
      <c r="Q4" s="954"/>
      <c r="R4" s="945" t="s">
        <v>99</v>
      </c>
      <c r="S4" s="945" t="s">
        <v>100</v>
      </c>
      <c r="T4" s="945" t="s">
        <v>107</v>
      </c>
      <c r="U4" s="945" t="s">
        <v>106</v>
      </c>
      <c r="V4" s="942" t="s">
        <v>86</v>
      </c>
    </row>
    <row r="5" spans="1:22" ht="15" customHeight="1" x14ac:dyDescent="0.25">
      <c r="A5" s="946"/>
      <c r="B5" s="946"/>
      <c r="C5" s="949"/>
      <c r="D5" s="949"/>
      <c r="E5" s="949"/>
      <c r="F5" s="949"/>
      <c r="G5" s="949"/>
      <c r="H5" s="951" t="s">
        <v>101</v>
      </c>
      <c r="I5" s="952"/>
      <c r="J5" s="951" t="s">
        <v>102</v>
      </c>
      <c r="K5" s="952"/>
      <c r="L5" s="951" t="s">
        <v>103</v>
      </c>
      <c r="M5" s="952"/>
      <c r="N5" s="951" t="s">
        <v>104</v>
      </c>
      <c r="O5" s="952"/>
      <c r="P5" s="955"/>
      <c r="Q5" s="956"/>
      <c r="R5" s="946"/>
      <c r="S5" s="946"/>
      <c r="T5" s="946"/>
      <c r="U5" s="946"/>
      <c r="V5" s="943"/>
    </row>
    <row r="6" spans="1:22" ht="25.5" x14ac:dyDescent="0.25">
      <c r="A6" s="947"/>
      <c r="B6" s="947"/>
      <c r="C6" s="950"/>
      <c r="D6" s="950"/>
      <c r="E6" s="950"/>
      <c r="F6" s="950"/>
      <c r="G6" s="950"/>
      <c r="H6" s="381" t="s">
        <v>105</v>
      </c>
      <c r="I6" s="381" t="s">
        <v>12</v>
      </c>
      <c r="J6" s="381" t="s">
        <v>105</v>
      </c>
      <c r="K6" s="381" t="s">
        <v>12</v>
      </c>
      <c r="L6" s="381" t="s">
        <v>105</v>
      </c>
      <c r="M6" s="381" t="s">
        <v>12</v>
      </c>
      <c r="N6" s="381" t="s">
        <v>105</v>
      </c>
      <c r="O6" s="381" t="s">
        <v>12</v>
      </c>
      <c r="P6" s="381" t="s">
        <v>105</v>
      </c>
      <c r="Q6" s="381" t="s">
        <v>12</v>
      </c>
      <c r="R6" s="947"/>
      <c r="S6" s="947"/>
      <c r="T6" s="947"/>
      <c r="U6" s="947"/>
      <c r="V6" s="944"/>
    </row>
    <row r="7" spans="1:22" s="323" customFormat="1" ht="15.75" x14ac:dyDescent="0.25">
      <c r="A7" s="382"/>
      <c r="B7" s="383"/>
      <c r="C7" s="384"/>
      <c r="D7" s="384"/>
      <c r="E7" s="384"/>
      <c r="F7" s="385"/>
      <c r="G7" s="384"/>
      <c r="H7" s="386"/>
      <c r="I7" s="386"/>
      <c r="J7" s="386"/>
      <c r="K7" s="386"/>
      <c r="L7" s="386"/>
      <c r="M7" s="386"/>
      <c r="N7" s="386"/>
      <c r="O7" s="386"/>
      <c r="P7" s="386"/>
      <c r="Q7" s="386"/>
      <c r="R7" s="387"/>
      <c r="S7" s="387"/>
      <c r="T7" s="387"/>
      <c r="U7" s="387"/>
      <c r="V7" s="388"/>
    </row>
    <row r="8" spans="1:22" ht="105.75" customHeight="1" x14ac:dyDescent="0.25">
      <c r="A8" s="974" t="s">
        <v>1372</v>
      </c>
      <c r="B8" s="974" t="s">
        <v>1373</v>
      </c>
      <c r="C8" s="974" t="s">
        <v>1668</v>
      </c>
      <c r="D8" s="978" t="s">
        <v>1828</v>
      </c>
      <c r="E8" s="226" t="s">
        <v>2730</v>
      </c>
      <c r="F8" s="760">
        <v>4.01</v>
      </c>
      <c r="G8" s="599" t="s">
        <v>2201</v>
      </c>
      <c r="H8" s="764"/>
      <c r="I8" s="765"/>
      <c r="J8" s="746"/>
      <c r="K8" s="242"/>
      <c r="L8" s="764">
        <v>1</v>
      </c>
      <c r="M8" s="765">
        <f>'1. TALLERES SEMINARIOS'!D23</f>
        <v>20000</v>
      </c>
      <c r="N8" s="764">
        <v>1</v>
      </c>
      <c r="O8" s="765">
        <f>'1. TALLERES SEMINARIOS'!D35</f>
        <v>20000</v>
      </c>
      <c r="P8" s="796">
        <f>H8+J8+L8+N8</f>
        <v>2</v>
      </c>
      <c r="Q8" s="765">
        <f>I8+K8+M8+O8</f>
        <v>40000</v>
      </c>
      <c r="R8" s="226"/>
      <c r="S8" s="797" t="s">
        <v>1821</v>
      </c>
      <c r="T8" s="599" t="s">
        <v>1822</v>
      </c>
      <c r="U8" s="634" t="s">
        <v>1823</v>
      </c>
      <c r="V8" s="634" t="s">
        <v>1824</v>
      </c>
    </row>
    <row r="9" spans="1:22" s="643" customFormat="1" ht="105.75" customHeight="1" x14ac:dyDescent="0.25">
      <c r="A9" s="975"/>
      <c r="B9" s="975"/>
      <c r="C9" s="975"/>
      <c r="D9" s="979"/>
      <c r="E9" s="226" t="s">
        <v>3140</v>
      </c>
      <c r="F9" s="760">
        <v>4.0199999999999996</v>
      </c>
      <c r="G9" s="599" t="s">
        <v>2798</v>
      </c>
      <c r="H9" s="746"/>
      <c r="I9" s="242"/>
      <c r="J9" s="746">
        <v>0.5</v>
      </c>
      <c r="K9" s="242"/>
      <c r="L9" s="746"/>
      <c r="M9" s="242"/>
      <c r="N9" s="746">
        <v>0.5</v>
      </c>
      <c r="O9" s="242"/>
      <c r="P9" s="796">
        <f t="shared" ref="P9:P11" si="0">H9+J9+L9+N9</f>
        <v>1</v>
      </c>
      <c r="Q9" s="765">
        <f t="shared" ref="Q9:Q11" si="1">I9+K9+M9+O9</f>
        <v>0</v>
      </c>
      <c r="R9" s="226"/>
      <c r="S9" s="797" t="s">
        <v>1825</v>
      </c>
      <c r="T9" s="599" t="s">
        <v>1826</v>
      </c>
      <c r="U9" s="599" t="s">
        <v>1823</v>
      </c>
      <c r="V9" s="599" t="s">
        <v>1827</v>
      </c>
    </row>
    <row r="10" spans="1:22" s="643" customFormat="1" ht="71.25" customHeight="1" x14ac:dyDescent="0.25">
      <c r="A10" s="975"/>
      <c r="B10" s="975"/>
      <c r="C10" s="975"/>
      <c r="D10" s="979"/>
      <c r="E10" s="226" t="s">
        <v>2730</v>
      </c>
      <c r="F10" s="760">
        <v>4.03</v>
      </c>
      <c r="G10" s="599" t="s">
        <v>2729</v>
      </c>
      <c r="H10" s="746"/>
      <c r="I10" s="798"/>
      <c r="J10" s="746">
        <v>0.5</v>
      </c>
      <c r="K10" s="798"/>
      <c r="L10" s="746"/>
      <c r="M10" s="798"/>
      <c r="N10" s="746">
        <v>0.5</v>
      </c>
      <c r="O10" s="242"/>
      <c r="P10" s="796">
        <f t="shared" si="0"/>
        <v>1</v>
      </c>
      <c r="Q10" s="765">
        <f t="shared" si="1"/>
        <v>0</v>
      </c>
      <c r="R10" s="226"/>
      <c r="S10" s="797" t="s">
        <v>1825</v>
      </c>
      <c r="T10" s="599" t="s">
        <v>2800</v>
      </c>
      <c r="U10" s="599" t="s">
        <v>1823</v>
      </c>
      <c r="V10" s="599" t="s">
        <v>2801</v>
      </c>
    </row>
    <row r="11" spans="1:22" s="496" customFormat="1" ht="111.75" customHeight="1" x14ac:dyDescent="0.25">
      <c r="A11" s="975"/>
      <c r="B11" s="975"/>
      <c r="C11" s="975"/>
      <c r="D11" s="980"/>
      <c r="E11" s="226" t="s">
        <v>3141</v>
      </c>
      <c r="F11" s="760">
        <v>4.04</v>
      </c>
      <c r="G11" s="599" t="s">
        <v>2799</v>
      </c>
      <c r="H11" s="676"/>
      <c r="I11" s="676"/>
      <c r="J11" s="799"/>
      <c r="K11" s="799"/>
      <c r="L11" s="799">
        <v>0.5</v>
      </c>
      <c r="M11" s="800"/>
      <c r="N11" s="799">
        <v>0.5</v>
      </c>
      <c r="O11" s="673"/>
      <c r="P11" s="796">
        <f t="shared" si="0"/>
        <v>1</v>
      </c>
      <c r="Q11" s="765">
        <f t="shared" si="1"/>
        <v>0</v>
      </c>
      <c r="R11" s="673"/>
      <c r="S11" s="797" t="s">
        <v>1825</v>
      </c>
      <c r="T11" s="599" t="s">
        <v>2800</v>
      </c>
      <c r="U11" s="599" t="s">
        <v>1823</v>
      </c>
      <c r="V11" s="599" t="s">
        <v>2802</v>
      </c>
    </row>
    <row r="12" spans="1:22" ht="15.75" x14ac:dyDescent="0.25">
      <c r="A12" s="261"/>
      <c r="B12" s="262"/>
      <c r="C12" s="261" t="s">
        <v>1374</v>
      </c>
      <c r="D12" s="262"/>
      <c r="E12" s="262"/>
      <c r="F12" s="262"/>
      <c r="G12" s="263"/>
      <c r="H12" s="235">
        <f t="shared" ref="H12:P12" si="2">SUM(H8:H9)</f>
        <v>0</v>
      </c>
      <c r="I12" s="243">
        <f t="shared" si="2"/>
        <v>0</v>
      </c>
      <c r="J12" s="235">
        <f>SUM(J8:J10)</f>
        <v>1</v>
      </c>
      <c r="K12" s="243">
        <f t="shared" si="2"/>
        <v>0</v>
      </c>
      <c r="L12" s="235">
        <f t="shared" si="2"/>
        <v>1</v>
      </c>
      <c r="M12" s="243">
        <f t="shared" si="2"/>
        <v>20000</v>
      </c>
      <c r="N12" s="235">
        <f t="shared" si="2"/>
        <v>1.5</v>
      </c>
      <c r="O12" s="243">
        <f t="shared" si="2"/>
        <v>20000</v>
      </c>
      <c r="P12" s="243">
        <f t="shared" si="2"/>
        <v>3</v>
      </c>
      <c r="Q12" s="243">
        <f>SUM(Q8:Q11)</f>
        <v>40000</v>
      </c>
      <c r="R12" s="236"/>
      <c r="S12" s="236"/>
      <c r="T12" s="236"/>
      <c r="U12" s="236"/>
      <c r="V12" s="236"/>
    </row>
    <row r="15" spans="1:22" ht="57.75" customHeight="1" x14ac:dyDescent="0.25">
      <c r="F15" s="643"/>
      <c r="G15" s="643"/>
      <c r="H15" s="643"/>
      <c r="I15" s="643"/>
      <c r="J15" s="643"/>
      <c r="K15" s="643"/>
      <c r="L15" s="643"/>
      <c r="M15" s="643"/>
      <c r="N15" s="643"/>
      <c r="O15" s="643"/>
      <c r="P15" s="643"/>
      <c r="Q15" s="643"/>
      <c r="R15" s="643"/>
      <c r="S15" s="643"/>
    </row>
    <row r="16" spans="1:22" x14ac:dyDescent="0.25">
      <c r="F16" s="643"/>
      <c r="G16" s="643"/>
      <c r="H16" s="643"/>
      <c r="I16" s="643"/>
      <c r="J16" s="643"/>
      <c r="K16" s="643"/>
      <c r="L16" s="643"/>
      <c r="M16" s="643"/>
      <c r="N16" s="643"/>
      <c r="O16" s="643"/>
      <c r="P16" s="643"/>
      <c r="Q16" s="643"/>
      <c r="R16" s="643"/>
      <c r="S16" s="643"/>
    </row>
    <row r="17" spans="6:19" x14ac:dyDescent="0.25">
      <c r="F17" s="643"/>
      <c r="G17" s="643"/>
      <c r="H17" s="643"/>
      <c r="I17" s="643"/>
      <c r="J17" s="643"/>
      <c r="K17" s="643"/>
      <c r="L17" s="643"/>
      <c r="M17" s="643"/>
      <c r="N17" s="643"/>
      <c r="O17" s="643"/>
      <c r="P17" s="643"/>
      <c r="Q17" s="643"/>
      <c r="R17" s="643"/>
      <c r="S17" s="643"/>
    </row>
    <row r="18" spans="6:19" x14ac:dyDescent="0.25">
      <c r="I18"/>
      <c r="K18"/>
      <c r="M18"/>
      <c r="O18"/>
      <c r="Q18"/>
    </row>
    <row r="19" spans="6:19" x14ac:dyDescent="0.25">
      <c r="I19"/>
      <c r="K19"/>
      <c r="M19"/>
      <c r="O19"/>
      <c r="Q19"/>
    </row>
    <row r="20" spans="6:19" x14ac:dyDescent="0.25">
      <c r="I20"/>
      <c r="K20"/>
      <c r="M20"/>
      <c r="O20"/>
      <c r="Q20"/>
    </row>
    <row r="21" spans="6:19" x14ac:dyDescent="0.25">
      <c r="I21"/>
      <c r="K21"/>
      <c r="M21"/>
      <c r="O21"/>
      <c r="Q21"/>
    </row>
    <row r="22" spans="6:19" x14ac:dyDescent="0.25">
      <c r="I22"/>
      <c r="K22"/>
      <c r="M22"/>
      <c r="O22"/>
      <c r="Q22"/>
    </row>
    <row r="23" spans="6:19" x14ac:dyDescent="0.25">
      <c r="I23"/>
      <c r="K23"/>
      <c r="M23"/>
      <c r="O23"/>
      <c r="Q23"/>
    </row>
    <row r="24" spans="6:19" x14ac:dyDescent="0.25">
      <c r="I24"/>
      <c r="K24"/>
      <c r="M24"/>
      <c r="O24"/>
      <c r="Q24"/>
    </row>
    <row r="25" spans="6:19" x14ac:dyDescent="0.25">
      <c r="I25"/>
      <c r="K25"/>
      <c r="M25"/>
      <c r="O25"/>
      <c r="Q25"/>
    </row>
    <row r="26" spans="6:19" x14ac:dyDescent="0.25">
      <c r="I26"/>
      <c r="K26"/>
      <c r="M26"/>
      <c r="O26"/>
      <c r="Q26"/>
    </row>
    <row r="27" spans="6:19" x14ac:dyDescent="0.25">
      <c r="I27"/>
      <c r="K27"/>
      <c r="M27"/>
      <c r="O27"/>
      <c r="Q27"/>
    </row>
    <row r="28" spans="6:19" x14ac:dyDescent="0.25">
      <c r="I28"/>
      <c r="K28"/>
      <c r="M28"/>
      <c r="O28"/>
      <c r="Q28"/>
    </row>
    <row r="29" spans="6:19" x14ac:dyDescent="0.25">
      <c r="I29"/>
      <c r="K29"/>
      <c r="M29"/>
      <c r="O29"/>
      <c r="Q29"/>
    </row>
    <row r="30" spans="6:19" x14ac:dyDescent="0.25">
      <c r="I30"/>
      <c r="K30"/>
      <c r="M30"/>
      <c r="O30"/>
      <c r="Q30"/>
    </row>
    <row r="31" spans="6:19" x14ac:dyDescent="0.25">
      <c r="I31"/>
      <c r="K31"/>
      <c r="M31"/>
      <c r="O31"/>
      <c r="Q31"/>
    </row>
    <row r="32" spans="6:19"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ht="15.6" customHeight="1" x14ac:dyDescent="0.25">
      <c r="I47"/>
      <c r="K47"/>
      <c r="M47"/>
      <c r="O47"/>
      <c r="Q47"/>
    </row>
  </sheetData>
  <mergeCells count="23">
    <mergeCell ref="B8:B11"/>
    <mergeCell ref="L5:M5"/>
    <mergeCell ref="N5:O5"/>
    <mergeCell ref="J5:K5"/>
    <mergeCell ref="D4:D6"/>
    <mergeCell ref="D8:D11"/>
    <mergeCell ref="H4:O4"/>
    <mergeCell ref="P4:Q5"/>
    <mergeCell ref="C8:C11"/>
    <mergeCell ref="A3:V3"/>
    <mergeCell ref="S4:S6"/>
    <mergeCell ref="T4:T6"/>
    <mergeCell ref="U4:U6"/>
    <mergeCell ref="V4:V6"/>
    <mergeCell ref="F4:F6"/>
    <mergeCell ref="A4:A6"/>
    <mergeCell ref="B4:B6"/>
    <mergeCell ref="C4:C6"/>
    <mergeCell ref="E4:E6"/>
    <mergeCell ref="G4:G6"/>
    <mergeCell ref="R4:R6"/>
    <mergeCell ref="A8:A11"/>
    <mergeCell ref="H5:I5"/>
  </mergeCells>
  <dataValidations disablePrompts="1"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1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3"/>
  <sheetViews>
    <sheetView topLeftCell="D1" zoomScale="82" zoomScaleNormal="82" workbookViewId="0">
      <pane ySplit="8" topLeftCell="A9" activePane="bottomLeft" state="frozen"/>
      <selection activeCell="A7" sqref="A7"/>
      <selection pane="bottomLeft" activeCell="I10" sqref="I10"/>
    </sheetView>
  </sheetViews>
  <sheetFormatPr baseColWidth="10" defaultRowHeight="15" x14ac:dyDescent="0.25"/>
  <cols>
    <col min="1" max="1" width="35.5703125" customWidth="1"/>
    <col min="2" max="2" width="41.42578125" customWidth="1"/>
    <col min="3" max="3" width="32.28515625" customWidth="1"/>
    <col min="4" max="4" width="27.42578125" style="405" customWidth="1"/>
    <col min="5" max="5" width="27.42578125" customWidth="1"/>
    <col min="6" max="6" width="14.5703125" customWidth="1"/>
    <col min="7" max="7" width="51.5703125" customWidth="1"/>
    <col min="8" max="8" width="15.28515625" customWidth="1"/>
    <col min="9" max="9" width="16.28515625" style="207" customWidth="1"/>
    <col min="10" max="10" width="11.140625" customWidth="1"/>
    <col min="11" max="11" width="16.140625" style="207" customWidth="1"/>
    <col min="13" max="13" width="12.140625" style="207" bestFit="1" customWidth="1"/>
    <col min="15" max="15" width="15.5703125" style="207" customWidth="1"/>
    <col min="16" max="16" width="15.28515625" style="343" customWidth="1"/>
    <col min="17" max="17" width="21" style="344" customWidth="1"/>
    <col min="18" max="18" width="26.7109375" customWidth="1"/>
    <col min="19" max="19" width="27.28515625" customWidth="1"/>
    <col min="20" max="20" width="26.42578125" customWidth="1"/>
    <col min="21" max="21" width="31.85546875" customWidth="1"/>
  </cols>
  <sheetData>
    <row r="1" spans="1:33" ht="18.75" x14ac:dyDescent="0.25">
      <c r="C1" s="445" t="s">
        <v>1579</v>
      </c>
      <c r="D1" s="445" t="s">
        <v>1580</v>
      </c>
      <c r="H1" s="253" t="s">
        <v>1375</v>
      </c>
      <c r="J1" s="253"/>
      <c r="K1" s="253"/>
      <c r="M1" s="445" t="s">
        <v>1558</v>
      </c>
      <c r="N1" s="445" t="s">
        <v>1559</v>
      </c>
      <c r="O1" s="445" t="s">
        <v>1560</v>
      </c>
      <c r="P1" s="445" t="s">
        <v>1561</v>
      </c>
      <c r="Q1" s="445" t="s">
        <v>1562</v>
      </c>
      <c r="R1" s="445" t="s">
        <v>1563</v>
      </c>
      <c r="S1" s="445" t="s">
        <v>1564</v>
      </c>
      <c r="T1" s="445" t="s">
        <v>1565</v>
      </c>
      <c r="U1" s="445" t="s">
        <v>1566</v>
      </c>
      <c r="V1" s="445" t="s">
        <v>1567</v>
      </c>
      <c r="W1" s="445" t="s">
        <v>1568</v>
      </c>
      <c r="X1" s="445" t="s">
        <v>1569</v>
      </c>
      <c r="Y1" s="445" t="s">
        <v>1570</v>
      </c>
      <c r="Z1" s="445" t="s">
        <v>1571</v>
      </c>
      <c r="AA1" s="445" t="s">
        <v>1572</v>
      </c>
      <c r="AB1" s="445" t="s">
        <v>1573</v>
      </c>
      <c r="AC1" s="445" t="s">
        <v>1574</v>
      </c>
      <c r="AD1" s="445" t="s">
        <v>1575</v>
      </c>
      <c r="AE1" s="445" t="s">
        <v>1576</v>
      </c>
      <c r="AF1" s="445" t="s">
        <v>1577</v>
      </c>
      <c r="AG1" s="445" t="s">
        <v>1578</v>
      </c>
    </row>
    <row r="2" spans="1:33" ht="18.75" x14ac:dyDescent="0.25">
      <c r="A2" s="283" t="s">
        <v>1338</v>
      </c>
      <c r="H2" s="253"/>
      <c r="J2" s="253"/>
      <c r="K2" s="253"/>
      <c r="L2" s="253"/>
      <c r="M2" s="253"/>
      <c r="N2" s="253"/>
      <c r="O2" s="253"/>
      <c r="P2" s="340"/>
      <c r="Q2" s="340"/>
      <c r="R2" s="253"/>
      <c r="S2" s="253"/>
      <c r="T2" s="253"/>
      <c r="U2" s="253"/>
      <c r="V2" s="253"/>
      <c r="W2" s="253"/>
      <c r="X2" s="253"/>
      <c r="Y2" s="253"/>
      <c r="Z2" s="253"/>
      <c r="AA2" s="253"/>
    </row>
    <row r="3" spans="1:33" ht="18.75" x14ac:dyDescent="0.25">
      <c r="A3" s="284" t="s">
        <v>1383</v>
      </c>
      <c r="H3" s="253"/>
      <c r="J3" s="253"/>
      <c r="K3" s="253"/>
      <c r="L3" s="253"/>
      <c r="M3" s="253"/>
      <c r="N3" s="253"/>
      <c r="O3" s="253"/>
      <c r="P3" s="340"/>
      <c r="Q3" s="340"/>
      <c r="R3" s="253"/>
      <c r="S3" s="253"/>
      <c r="T3" s="253"/>
      <c r="U3" s="253"/>
      <c r="V3" s="253"/>
      <c r="W3" s="253"/>
      <c r="X3" s="253"/>
      <c r="Y3" s="253"/>
      <c r="Z3" s="253"/>
      <c r="AA3" s="253"/>
    </row>
    <row r="4" spans="1:33" ht="18.75" x14ac:dyDescent="0.25">
      <c r="A4" s="284" t="s">
        <v>1382</v>
      </c>
      <c r="H4" s="253"/>
      <c r="J4" s="253"/>
      <c r="K4" s="253"/>
      <c r="L4" s="253"/>
      <c r="M4" s="253"/>
      <c r="N4" s="253"/>
      <c r="O4" s="253"/>
      <c r="P4" s="340"/>
      <c r="Q4" s="340"/>
      <c r="R4" s="253"/>
      <c r="S4" s="253"/>
      <c r="T4" s="253"/>
      <c r="U4" s="253"/>
      <c r="V4" s="253"/>
      <c r="W4" s="253"/>
      <c r="X4" s="253"/>
      <c r="Y4" s="253"/>
      <c r="Z4" s="253"/>
      <c r="AA4" s="253"/>
    </row>
    <row r="5" spans="1:33" x14ac:dyDescent="0.25">
      <c r="A5" s="257" t="s">
        <v>1385</v>
      </c>
      <c r="B5" s="241"/>
      <c r="C5" s="241"/>
      <c r="D5" s="241"/>
      <c r="E5" s="241"/>
      <c r="F5" s="241"/>
      <c r="G5" s="241"/>
      <c r="H5" s="241"/>
      <c r="I5" s="241"/>
      <c r="J5" s="241"/>
      <c r="K5" s="241"/>
      <c r="L5" s="241"/>
      <c r="M5" s="241"/>
      <c r="N5" s="241"/>
      <c r="O5" s="241"/>
      <c r="P5" s="341"/>
      <c r="Q5" s="341"/>
      <c r="R5" s="241"/>
      <c r="S5" s="241"/>
      <c r="T5" s="241"/>
      <c r="U5" s="241"/>
    </row>
    <row r="6" spans="1:33" ht="15" customHeight="1" x14ac:dyDescent="0.25">
      <c r="A6" s="946" t="s">
        <v>94</v>
      </c>
      <c r="B6" s="945" t="s">
        <v>108</v>
      </c>
      <c r="C6" s="948" t="s">
        <v>1517</v>
      </c>
      <c r="D6" s="948" t="s">
        <v>1518</v>
      </c>
      <c r="E6" s="948" t="s">
        <v>84</v>
      </c>
      <c r="F6" s="948" t="s">
        <v>388</v>
      </c>
      <c r="G6" s="948" t="s">
        <v>85</v>
      </c>
      <c r="H6" s="951" t="s">
        <v>97</v>
      </c>
      <c r="I6" s="957"/>
      <c r="J6" s="957"/>
      <c r="K6" s="957"/>
      <c r="L6" s="957"/>
      <c r="M6" s="957"/>
      <c r="N6" s="957"/>
      <c r="O6" s="952"/>
      <c r="P6" s="953" t="s">
        <v>98</v>
      </c>
      <c r="Q6" s="954"/>
      <c r="R6" s="945" t="s">
        <v>100</v>
      </c>
      <c r="S6" s="945" t="s">
        <v>107</v>
      </c>
      <c r="T6" s="945" t="s">
        <v>106</v>
      </c>
      <c r="U6" s="942" t="s">
        <v>86</v>
      </c>
    </row>
    <row r="7" spans="1:33" ht="15" customHeight="1" x14ac:dyDescent="0.25">
      <c r="A7" s="946"/>
      <c r="B7" s="946"/>
      <c r="C7" s="949"/>
      <c r="D7" s="949"/>
      <c r="E7" s="949"/>
      <c r="F7" s="949"/>
      <c r="G7" s="949"/>
      <c r="H7" s="951" t="s">
        <v>101</v>
      </c>
      <c r="I7" s="952"/>
      <c r="J7" s="951" t="s">
        <v>102</v>
      </c>
      <c r="K7" s="952"/>
      <c r="L7" s="951" t="s">
        <v>103</v>
      </c>
      <c r="M7" s="952"/>
      <c r="N7" s="951" t="s">
        <v>104</v>
      </c>
      <c r="O7" s="952"/>
      <c r="P7" s="955"/>
      <c r="Q7" s="956"/>
      <c r="R7" s="946"/>
      <c r="S7" s="946"/>
      <c r="T7" s="946"/>
      <c r="U7" s="943"/>
    </row>
    <row r="8" spans="1:33" ht="25.5" x14ac:dyDescent="0.25">
      <c r="A8" s="947"/>
      <c r="B8" s="947"/>
      <c r="C8" s="950"/>
      <c r="D8" s="950"/>
      <c r="E8" s="950"/>
      <c r="F8" s="950"/>
      <c r="G8" s="950"/>
      <c r="H8" s="381" t="s">
        <v>105</v>
      </c>
      <c r="I8" s="381" t="s">
        <v>12</v>
      </c>
      <c r="J8" s="381" t="s">
        <v>105</v>
      </c>
      <c r="K8" s="381" t="s">
        <v>12</v>
      </c>
      <c r="L8" s="381" t="s">
        <v>105</v>
      </c>
      <c r="M8" s="381" t="s">
        <v>12</v>
      </c>
      <c r="N8" s="381" t="s">
        <v>105</v>
      </c>
      <c r="O8" s="381" t="s">
        <v>12</v>
      </c>
      <c r="P8" s="381" t="s">
        <v>105</v>
      </c>
      <c r="Q8" s="381" t="s">
        <v>12</v>
      </c>
      <c r="R8" s="947"/>
      <c r="S8" s="947"/>
      <c r="T8" s="947"/>
      <c r="U8" s="944"/>
    </row>
    <row r="9" spans="1:33" s="323" customFormat="1" ht="15.75" x14ac:dyDescent="0.25">
      <c r="A9" s="382"/>
      <c r="B9" s="383"/>
      <c r="C9" s="384"/>
      <c r="D9" s="384"/>
      <c r="E9" s="384"/>
      <c r="F9" s="385"/>
      <c r="G9" s="384"/>
      <c r="H9" s="386"/>
      <c r="I9" s="386"/>
      <c r="J9" s="386"/>
      <c r="K9" s="386"/>
      <c r="L9" s="386"/>
      <c r="M9" s="386"/>
      <c r="N9" s="386"/>
      <c r="O9" s="386"/>
      <c r="P9" s="386"/>
      <c r="Q9" s="386"/>
      <c r="R9" s="387"/>
      <c r="S9" s="387"/>
      <c r="T9" s="387"/>
      <c r="U9" s="388"/>
    </row>
    <row r="10" spans="1:33" ht="139.5" customHeight="1" x14ac:dyDescent="0.25">
      <c r="A10" s="974" t="s">
        <v>1376</v>
      </c>
      <c r="B10" s="974" t="s">
        <v>1377</v>
      </c>
      <c r="C10" s="607" t="s">
        <v>1558</v>
      </c>
      <c r="D10" s="993" t="s">
        <v>1734</v>
      </c>
      <c r="E10" s="777" t="s">
        <v>3142</v>
      </c>
      <c r="F10" s="801">
        <v>5.01</v>
      </c>
      <c r="G10" s="468" t="s">
        <v>2202</v>
      </c>
      <c r="H10" s="776">
        <v>0.5</v>
      </c>
      <c r="I10" s="802">
        <f>'5. ACTIVIDADES ESPECIALES'!D273</f>
        <v>15000</v>
      </c>
      <c r="J10" s="803"/>
      <c r="K10" s="802"/>
      <c r="L10" s="737"/>
      <c r="M10" s="804"/>
      <c r="N10" s="776">
        <v>0.5</v>
      </c>
      <c r="O10" s="802">
        <f>'5. ACTIVIDADES ESPECIALES'!D286</f>
        <v>15000</v>
      </c>
      <c r="P10" s="605">
        <f>H10+J10+L10+N10</f>
        <v>1</v>
      </c>
      <c r="Q10" s="606">
        <f>I10+K10+M10+O10</f>
        <v>30000</v>
      </c>
      <c r="R10" s="1000" t="s">
        <v>3145</v>
      </c>
      <c r="S10" s="457" t="s">
        <v>3146</v>
      </c>
      <c r="T10" s="457" t="s">
        <v>1736</v>
      </c>
      <c r="U10" s="467" t="s">
        <v>1747</v>
      </c>
    </row>
    <row r="11" spans="1:33" ht="66" customHeight="1" x14ac:dyDescent="0.25">
      <c r="A11" s="975"/>
      <c r="B11" s="975"/>
      <c r="C11" s="465" t="s">
        <v>1558</v>
      </c>
      <c r="D11" s="994"/>
      <c r="E11" s="226" t="s">
        <v>3143</v>
      </c>
      <c r="F11" s="805">
        <v>5.0199999999999996</v>
      </c>
      <c r="G11" s="457" t="s">
        <v>1731</v>
      </c>
      <c r="H11" s="806"/>
      <c r="I11" s="772"/>
      <c r="J11" s="766">
        <v>1</v>
      </c>
      <c r="K11" s="753">
        <f>'5. ACTIVIDADES ESPECIALES'!D298</f>
        <v>10000</v>
      </c>
      <c r="L11" s="806"/>
      <c r="M11" s="772"/>
      <c r="N11" s="226"/>
      <c r="O11" s="466"/>
      <c r="P11" s="605">
        <f t="shared" ref="P11:P12" si="0">H11+J11+L11+N11</f>
        <v>1</v>
      </c>
      <c r="Q11" s="606">
        <f t="shared" ref="Q11:Q12" si="1">I11+K11+M11+O11</f>
        <v>10000</v>
      </c>
      <c r="R11" s="1001"/>
      <c r="S11" s="457" t="s">
        <v>1738</v>
      </c>
      <c r="T11" s="457" t="s">
        <v>1736</v>
      </c>
      <c r="U11" s="467" t="s">
        <v>1747</v>
      </c>
    </row>
    <row r="12" spans="1:33" ht="68.25" customHeight="1" x14ac:dyDescent="0.25">
      <c r="A12" s="975"/>
      <c r="B12" s="975"/>
      <c r="C12" s="465" t="s">
        <v>1559</v>
      </c>
      <c r="D12" s="995"/>
      <c r="E12" s="226" t="s">
        <v>3144</v>
      </c>
      <c r="F12" s="805">
        <v>5.03</v>
      </c>
      <c r="G12" s="457" t="s">
        <v>2184</v>
      </c>
      <c r="H12" s="766"/>
      <c r="I12" s="242"/>
      <c r="J12" s="766">
        <v>0.33329999999999999</v>
      </c>
      <c r="K12" s="242"/>
      <c r="L12" s="766">
        <v>0.33329999999999999</v>
      </c>
      <c r="M12" s="242"/>
      <c r="N12" s="766">
        <v>0.33329999999999999</v>
      </c>
      <c r="O12" s="466"/>
      <c r="P12" s="605">
        <f t="shared" si="0"/>
        <v>0.99990000000000001</v>
      </c>
      <c r="Q12" s="606">
        <f t="shared" si="1"/>
        <v>0</v>
      </c>
      <c r="R12" s="1002"/>
      <c r="S12" s="468" t="s">
        <v>1740</v>
      </c>
      <c r="T12" s="457" t="s">
        <v>1736</v>
      </c>
      <c r="U12" s="467" t="s">
        <v>1737</v>
      </c>
    </row>
    <row r="13" spans="1:33" ht="15.75" hidden="1" customHeight="1" x14ac:dyDescent="0.25">
      <c r="A13" s="975"/>
      <c r="B13" s="974" t="s">
        <v>1379</v>
      </c>
      <c r="C13" s="223"/>
      <c r="D13" s="223"/>
      <c r="E13" s="223"/>
      <c r="F13" s="223"/>
      <c r="G13" s="226"/>
      <c r="H13" s="226"/>
      <c r="I13" s="242"/>
      <c r="J13" s="226"/>
      <c r="K13" s="242"/>
      <c r="L13" s="226"/>
      <c r="M13" s="242"/>
      <c r="N13" s="226"/>
      <c r="O13" s="242"/>
      <c r="P13" s="605">
        <f t="shared" ref="P13:P26" si="2">H13+J13+L13+N13</f>
        <v>0</v>
      </c>
      <c r="Q13" s="608"/>
      <c r="R13" s="226"/>
      <c r="S13" s="226"/>
      <c r="T13" s="226"/>
      <c r="U13" s="73"/>
    </row>
    <row r="14" spans="1:33" ht="15.75" hidden="1" x14ac:dyDescent="0.25">
      <c r="A14" s="975"/>
      <c r="B14" s="975"/>
      <c r="C14" s="223"/>
      <c r="D14" s="223"/>
      <c r="E14" s="223"/>
      <c r="F14" s="223"/>
      <c r="G14" s="226"/>
      <c r="H14" s="226"/>
      <c r="I14" s="242"/>
      <c r="J14" s="226"/>
      <c r="K14" s="242"/>
      <c r="L14" s="226"/>
      <c r="M14" s="242"/>
      <c r="N14" s="226"/>
      <c r="O14" s="242"/>
      <c r="P14" s="605">
        <f t="shared" si="2"/>
        <v>0</v>
      </c>
      <c r="Q14" s="339">
        <f t="shared" ref="Q14:Q26" si="3">I14+K14+M14+O14</f>
        <v>0</v>
      </c>
      <c r="R14" s="226"/>
      <c r="S14" s="226"/>
      <c r="T14" s="226"/>
      <c r="U14" s="73"/>
    </row>
    <row r="15" spans="1:33" ht="15.75" hidden="1" x14ac:dyDescent="0.25">
      <c r="A15" s="975"/>
      <c r="B15" s="975"/>
      <c r="C15" s="223"/>
      <c r="D15" s="223"/>
      <c r="E15" s="223"/>
      <c r="F15" s="223"/>
      <c r="G15" s="226"/>
      <c r="H15" s="226"/>
      <c r="I15" s="242"/>
      <c r="J15" s="226"/>
      <c r="K15" s="242"/>
      <c r="L15" s="226"/>
      <c r="M15" s="242"/>
      <c r="N15" s="226"/>
      <c r="O15" s="242"/>
      <c r="P15" s="605">
        <f t="shared" si="2"/>
        <v>0</v>
      </c>
      <c r="Q15" s="339">
        <f t="shared" si="3"/>
        <v>0</v>
      </c>
      <c r="R15" s="226"/>
      <c r="S15" s="226"/>
      <c r="T15" s="226"/>
      <c r="U15" s="73"/>
    </row>
    <row r="16" spans="1:33" ht="15.75" hidden="1" x14ac:dyDescent="0.25">
      <c r="A16" s="975"/>
      <c r="B16" s="975"/>
      <c r="C16" s="223"/>
      <c r="D16" s="223"/>
      <c r="E16" s="223"/>
      <c r="F16" s="223"/>
      <c r="G16" s="226"/>
      <c r="H16" s="226"/>
      <c r="I16" s="242"/>
      <c r="J16" s="226"/>
      <c r="K16" s="242"/>
      <c r="L16" s="226"/>
      <c r="M16" s="242"/>
      <c r="N16" s="226"/>
      <c r="O16" s="242"/>
      <c r="P16" s="605">
        <f t="shared" si="2"/>
        <v>0</v>
      </c>
      <c r="Q16" s="339">
        <f t="shared" si="3"/>
        <v>0</v>
      </c>
      <c r="R16" s="226"/>
      <c r="S16" s="226"/>
      <c r="T16" s="226"/>
      <c r="U16" s="73"/>
    </row>
    <row r="17" spans="1:21" ht="15.75" hidden="1" x14ac:dyDescent="0.25">
      <c r="A17" s="975"/>
      <c r="B17" s="976"/>
      <c r="C17" s="223"/>
      <c r="D17" s="223"/>
      <c r="E17" s="223"/>
      <c r="F17" s="223"/>
      <c r="G17" s="223"/>
      <c r="H17" s="223"/>
      <c r="I17" s="204"/>
      <c r="J17" s="223"/>
      <c r="K17" s="204"/>
      <c r="L17" s="223"/>
      <c r="M17" s="204"/>
      <c r="N17" s="223"/>
      <c r="O17" s="204"/>
      <c r="P17" s="605">
        <f t="shared" si="2"/>
        <v>0</v>
      </c>
      <c r="Q17" s="335">
        <f t="shared" si="3"/>
        <v>0</v>
      </c>
      <c r="R17" s="223"/>
      <c r="S17" s="223"/>
      <c r="T17" s="223"/>
      <c r="U17" s="293"/>
    </row>
    <row r="18" spans="1:21" ht="15.75" hidden="1" x14ac:dyDescent="0.25">
      <c r="A18" s="975"/>
      <c r="B18" s="974" t="s">
        <v>1380</v>
      </c>
      <c r="C18" s="223"/>
      <c r="D18" s="223"/>
      <c r="E18" s="223"/>
      <c r="F18" s="223"/>
      <c r="G18" s="226"/>
      <c r="H18" s="224"/>
      <c r="I18" s="314"/>
      <c r="J18" s="224"/>
      <c r="K18" s="314"/>
      <c r="L18" s="224"/>
      <c r="M18" s="204"/>
      <c r="N18" s="223"/>
      <c r="O18" s="204"/>
      <c r="P18" s="605">
        <f t="shared" si="2"/>
        <v>0</v>
      </c>
      <c r="Q18" s="342">
        <f t="shared" si="3"/>
        <v>0</v>
      </c>
      <c r="R18" s="223"/>
      <c r="S18" s="223"/>
      <c r="T18" s="223"/>
      <c r="U18" s="223"/>
    </row>
    <row r="19" spans="1:21" ht="15.75" hidden="1" x14ac:dyDescent="0.25">
      <c r="A19" s="975"/>
      <c r="B19" s="975"/>
      <c r="C19" s="223"/>
      <c r="D19" s="223"/>
      <c r="E19" s="223"/>
      <c r="F19" s="223"/>
      <c r="G19" s="226"/>
      <c r="H19" s="224"/>
      <c r="I19" s="314"/>
      <c r="J19" s="224"/>
      <c r="K19" s="314"/>
      <c r="L19" s="224"/>
      <c r="M19" s="204"/>
      <c r="N19" s="223"/>
      <c r="O19" s="204"/>
      <c r="P19" s="605">
        <f t="shared" si="2"/>
        <v>0</v>
      </c>
      <c r="Q19" s="342">
        <f t="shared" si="3"/>
        <v>0</v>
      </c>
      <c r="R19" s="223"/>
      <c r="S19" s="223"/>
      <c r="T19" s="223"/>
      <c r="U19" s="223"/>
    </row>
    <row r="20" spans="1:21" ht="15.75" hidden="1" x14ac:dyDescent="0.25">
      <c r="A20" s="975"/>
      <c r="B20" s="975"/>
      <c r="C20" s="223"/>
      <c r="D20" s="223"/>
      <c r="E20" s="223"/>
      <c r="F20" s="223"/>
      <c r="G20" s="226"/>
      <c r="H20" s="224"/>
      <c r="I20" s="314"/>
      <c r="J20" s="224"/>
      <c r="K20" s="314"/>
      <c r="L20" s="224"/>
      <c r="M20" s="204"/>
      <c r="N20" s="223"/>
      <c r="O20" s="204"/>
      <c r="P20" s="605">
        <f t="shared" si="2"/>
        <v>0</v>
      </c>
      <c r="Q20" s="342">
        <f t="shared" si="3"/>
        <v>0</v>
      </c>
      <c r="R20" s="223"/>
      <c r="S20" s="223"/>
      <c r="T20" s="223"/>
      <c r="U20" s="223"/>
    </row>
    <row r="21" spans="1:21" ht="15.75" hidden="1" x14ac:dyDescent="0.25">
      <c r="A21" s="975"/>
      <c r="B21" s="976"/>
      <c r="C21" s="223"/>
      <c r="D21" s="223"/>
      <c r="E21" s="223"/>
      <c r="F21" s="223"/>
      <c r="G21" s="226"/>
      <c r="H21" s="224"/>
      <c r="I21" s="314"/>
      <c r="J21" s="224"/>
      <c r="K21" s="314"/>
      <c r="L21" s="224"/>
      <c r="M21" s="204"/>
      <c r="N21" s="223"/>
      <c r="O21" s="204"/>
      <c r="P21" s="605">
        <f t="shared" si="2"/>
        <v>0</v>
      </c>
      <c r="Q21" s="342">
        <f t="shared" si="3"/>
        <v>0</v>
      </c>
      <c r="R21" s="223"/>
      <c r="S21" s="223"/>
      <c r="T21" s="223"/>
      <c r="U21" s="223"/>
    </row>
    <row r="22" spans="1:21" ht="15.75" hidden="1" x14ac:dyDescent="0.25">
      <c r="A22" s="975"/>
      <c r="B22" s="977" t="s">
        <v>1381</v>
      </c>
      <c r="C22" s="223"/>
      <c r="D22" s="223"/>
      <c r="E22" s="223"/>
      <c r="F22" s="223"/>
      <c r="G22" s="226"/>
      <c r="H22" s="224"/>
      <c r="I22" s="314"/>
      <c r="J22" s="224"/>
      <c r="K22" s="314"/>
      <c r="L22" s="224"/>
      <c r="M22" s="204"/>
      <c r="N22" s="223"/>
      <c r="O22" s="204"/>
      <c r="P22" s="605">
        <f t="shared" si="2"/>
        <v>0</v>
      </c>
      <c r="Q22" s="342">
        <f t="shared" si="3"/>
        <v>0</v>
      </c>
      <c r="R22" s="223"/>
      <c r="S22" s="223"/>
      <c r="T22" s="223"/>
      <c r="U22" s="223"/>
    </row>
    <row r="23" spans="1:21" ht="15.75" hidden="1" customHeight="1" x14ac:dyDescent="0.25">
      <c r="A23" s="975"/>
      <c r="B23" s="977"/>
      <c r="C23" s="223"/>
      <c r="D23" s="223"/>
      <c r="E23" s="223"/>
      <c r="F23" s="223"/>
      <c r="G23" s="226"/>
      <c r="H23" s="224"/>
      <c r="I23" s="314"/>
      <c r="J23" s="224"/>
      <c r="K23" s="314"/>
      <c r="L23" s="224"/>
      <c r="M23" s="204"/>
      <c r="N23" s="223"/>
      <c r="O23" s="204"/>
      <c r="P23" s="605">
        <f t="shared" si="2"/>
        <v>0</v>
      </c>
      <c r="Q23" s="342">
        <f t="shared" si="3"/>
        <v>0</v>
      </c>
      <c r="R23" s="223"/>
      <c r="S23" s="223"/>
      <c r="T23" s="223"/>
      <c r="U23" s="223"/>
    </row>
    <row r="24" spans="1:21" ht="15.75" hidden="1" x14ac:dyDescent="0.25">
      <c r="A24" s="975"/>
      <c r="B24" s="977"/>
      <c r="C24" s="223"/>
      <c r="D24" s="223"/>
      <c r="E24" s="223"/>
      <c r="F24" s="223"/>
      <c r="G24" s="226"/>
      <c r="H24" s="224"/>
      <c r="I24" s="314"/>
      <c r="J24" s="224"/>
      <c r="K24" s="314"/>
      <c r="L24" s="224"/>
      <c r="M24" s="204"/>
      <c r="N24" s="223"/>
      <c r="O24" s="204"/>
      <c r="P24" s="605">
        <f t="shared" si="2"/>
        <v>0</v>
      </c>
      <c r="Q24" s="342">
        <f t="shared" si="3"/>
        <v>0</v>
      </c>
      <c r="R24" s="223"/>
      <c r="S24" s="223"/>
      <c r="T24" s="223"/>
      <c r="U24" s="223"/>
    </row>
    <row r="25" spans="1:21" ht="15.75" hidden="1" x14ac:dyDescent="0.25">
      <c r="A25" s="975"/>
      <c r="B25" s="977"/>
      <c r="C25" s="223"/>
      <c r="D25" s="223"/>
      <c r="E25" s="223"/>
      <c r="F25" s="223"/>
      <c r="G25" s="223"/>
      <c r="H25" s="223"/>
      <c r="I25" s="204"/>
      <c r="J25" s="223"/>
      <c r="K25" s="204"/>
      <c r="L25" s="223"/>
      <c r="M25" s="204"/>
      <c r="N25" s="223"/>
      <c r="O25" s="204"/>
      <c r="P25" s="605">
        <f t="shared" si="2"/>
        <v>0</v>
      </c>
      <c r="Q25" s="335">
        <f t="shared" si="3"/>
        <v>0</v>
      </c>
      <c r="R25" s="223"/>
      <c r="S25" s="223"/>
      <c r="T25" s="223"/>
      <c r="U25" s="223"/>
    </row>
    <row r="26" spans="1:21" ht="15.75" hidden="1" x14ac:dyDescent="0.25">
      <c r="A26" s="976"/>
      <c r="B26" s="977"/>
      <c r="C26" s="223"/>
      <c r="D26" s="223"/>
      <c r="E26" s="223"/>
      <c r="F26" s="223"/>
      <c r="G26" s="223"/>
      <c r="H26" s="223"/>
      <c r="I26" s="204"/>
      <c r="J26" s="223"/>
      <c r="K26" s="204"/>
      <c r="L26" s="223"/>
      <c r="M26" s="204"/>
      <c r="N26" s="223"/>
      <c r="O26" s="204"/>
      <c r="P26" s="605">
        <f t="shared" si="2"/>
        <v>0</v>
      </c>
      <c r="Q26" s="335">
        <f t="shared" si="3"/>
        <v>0</v>
      </c>
      <c r="R26" s="223"/>
      <c r="S26" s="223"/>
      <c r="T26" s="223"/>
      <c r="U26" s="223"/>
    </row>
    <row r="27" spans="1:21" ht="15.75" x14ac:dyDescent="0.25">
      <c r="A27" s="997" t="s">
        <v>469</v>
      </c>
      <c r="B27" s="998"/>
      <c r="C27" s="998"/>
      <c r="D27" s="998"/>
      <c r="E27" s="998"/>
      <c r="F27" s="998"/>
      <c r="G27" s="998"/>
      <c r="H27" s="998"/>
      <c r="I27" s="998"/>
      <c r="J27" s="998"/>
      <c r="K27" s="998"/>
      <c r="L27" s="998"/>
      <c r="M27" s="998"/>
      <c r="N27" s="998"/>
      <c r="O27" s="998"/>
      <c r="P27" s="998"/>
      <c r="Q27" s="998"/>
      <c r="R27" s="998"/>
      <c r="S27" s="998"/>
      <c r="T27" s="998"/>
      <c r="U27" s="999"/>
    </row>
    <row r="28" spans="1:21" ht="74.25" customHeight="1" x14ac:dyDescent="0.25">
      <c r="A28" s="974" t="s">
        <v>1386</v>
      </c>
      <c r="B28" s="977" t="s">
        <v>1387</v>
      </c>
      <c r="C28" s="223" t="s">
        <v>1579</v>
      </c>
      <c r="D28" s="464" t="s">
        <v>1735</v>
      </c>
      <c r="E28" s="223" t="s">
        <v>2186</v>
      </c>
      <c r="F28" s="744">
        <v>5.04</v>
      </c>
      <c r="G28" s="457" t="s">
        <v>2185</v>
      </c>
      <c r="H28" s="766"/>
      <c r="I28" s="242"/>
      <c r="J28" s="766">
        <v>0.5</v>
      </c>
      <c r="K28" s="242"/>
      <c r="L28" s="766"/>
      <c r="M28" s="242"/>
      <c r="N28" s="766">
        <v>0.5</v>
      </c>
      <c r="O28" s="242"/>
      <c r="P28" s="746">
        <f>H28+J28+L28+N28</f>
        <v>1</v>
      </c>
      <c r="Q28" s="335">
        <f>I28+K28+M28+O28</f>
        <v>0</v>
      </c>
      <c r="R28" s="1003" t="s">
        <v>1741</v>
      </c>
      <c r="S28" s="460" t="s">
        <v>1742</v>
      </c>
      <c r="T28" s="460" t="s">
        <v>1743</v>
      </c>
      <c r="U28" s="495" t="s">
        <v>1744</v>
      </c>
    </row>
    <row r="29" spans="1:21" ht="70.5" customHeight="1" x14ac:dyDescent="0.25">
      <c r="A29" s="975"/>
      <c r="B29" s="977"/>
      <c r="C29" s="223" t="s">
        <v>1580</v>
      </c>
      <c r="D29" s="993" t="s">
        <v>2189</v>
      </c>
      <c r="E29" s="223" t="s">
        <v>1746</v>
      </c>
      <c r="F29" s="744">
        <v>5.05</v>
      </c>
      <c r="G29" s="457" t="s">
        <v>2187</v>
      </c>
      <c r="H29" s="226"/>
      <c r="I29" s="242"/>
      <c r="J29" s="766">
        <v>0.5</v>
      </c>
      <c r="K29" s="242"/>
      <c r="L29" s="226"/>
      <c r="M29" s="242"/>
      <c r="N29" s="766">
        <v>0.5</v>
      </c>
      <c r="O29" s="242"/>
      <c r="P29" s="746">
        <f t="shared" ref="P29:P30" si="4">H29+J29+L29+N29</f>
        <v>1</v>
      </c>
      <c r="Q29" s="335">
        <f t="shared" ref="Q29:Q30" si="5">I29+K29+M29+O29</f>
        <v>0</v>
      </c>
      <c r="R29" s="1003"/>
      <c r="S29" s="460" t="s">
        <v>1745</v>
      </c>
      <c r="T29" s="460" t="s">
        <v>1748</v>
      </c>
      <c r="U29" s="495" t="s">
        <v>1750</v>
      </c>
    </row>
    <row r="30" spans="1:21" s="643" customFormat="1" ht="70.5" customHeight="1" x14ac:dyDescent="0.25">
      <c r="A30" s="975"/>
      <c r="B30" s="977"/>
      <c r="C30" s="223"/>
      <c r="D30" s="994"/>
      <c r="E30" s="223" t="s">
        <v>2188</v>
      </c>
      <c r="F30" s="744">
        <v>5.0599999999999996</v>
      </c>
      <c r="G30" s="457" t="s">
        <v>2203</v>
      </c>
      <c r="H30" s="226"/>
      <c r="I30" s="242"/>
      <c r="J30" s="226"/>
      <c r="K30" s="242"/>
      <c r="L30" s="226"/>
      <c r="M30" s="242"/>
      <c r="N30" s="766">
        <v>1</v>
      </c>
      <c r="O30" s="765"/>
      <c r="P30" s="746">
        <f t="shared" si="4"/>
        <v>1</v>
      </c>
      <c r="Q30" s="335">
        <f t="shared" si="5"/>
        <v>0</v>
      </c>
      <c r="R30" s="1003"/>
      <c r="S30" s="460" t="s">
        <v>1745</v>
      </c>
      <c r="T30" s="460" t="s">
        <v>1749</v>
      </c>
      <c r="U30" s="495" t="s">
        <v>1751</v>
      </c>
    </row>
    <row r="31" spans="1:21" ht="15.75" hidden="1" x14ac:dyDescent="0.25">
      <c r="A31" s="977" t="s">
        <v>1384</v>
      </c>
      <c r="B31" s="977" t="s">
        <v>1388</v>
      </c>
      <c r="C31" s="223"/>
      <c r="D31" s="223"/>
      <c r="E31" s="223"/>
      <c r="F31" s="223"/>
      <c r="G31" s="223"/>
      <c r="H31" s="223"/>
      <c r="I31" s="204"/>
      <c r="J31" s="223"/>
      <c r="K31" s="204"/>
      <c r="L31" s="224"/>
      <c r="M31" s="204"/>
      <c r="N31" s="223"/>
      <c r="O31" s="204"/>
      <c r="P31" s="336">
        <f t="shared" ref="P31:P36" si="6">H31+J31+L31+N31</f>
        <v>0</v>
      </c>
      <c r="Q31" s="335">
        <f t="shared" ref="Q31:Q36" si="7">I31+K31+M31+O31</f>
        <v>0</v>
      </c>
      <c r="R31" s="223"/>
      <c r="S31" s="223"/>
      <c r="T31" s="223"/>
      <c r="U31" s="293"/>
    </row>
    <row r="32" spans="1:21" ht="15.75" hidden="1" x14ac:dyDescent="0.25">
      <c r="A32" s="977"/>
      <c r="B32" s="977"/>
      <c r="C32" s="223"/>
      <c r="D32" s="223"/>
      <c r="E32" s="223"/>
      <c r="F32" s="223"/>
      <c r="G32" s="223"/>
      <c r="H32" s="223"/>
      <c r="I32" s="204"/>
      <c r="J32" s="223"/>
      <c r="K32" s="204"/>
      <c r="L32" s="224"/>
      <c r="M32" s="204"/>
      <c r="N32" s="223"/>
      <c r="O32" s="204"/>
      <c r="P32" s="336">
        <f t="shared" si="6"/>
        <v>0</v>
      </c>
      <c r="Q32" s="335">
        <f t="shared" si="7"/>
        <v>0</v>
      </c>
      <c r="R32" s="223"/>
      <c r="S32" s="223"/>
      <c r="T32" s="223"/>
      <c r="U32" s="293"/>
    </row>
    <row r="33" spans="1:21" ht="15.75" hidden="1" x14ac:dyDescent="0.25">
      <c r="A33" s="977"/>
      <c r="B33" s="977"/>
      <c r="C33" s="223"/>
      <c r="D33" s="223"/>
      <c r="E33" s="223"/>
      <c r="F33" s="223"/>
      <c r="G33" s="223"/>
      <c r="H33" s="223"/>
      <c r="I33" s="204"/>
      <c r="J33" s="223"/>
      <c r="K33" s="204"/>
      <c r="L33" s="224"/>
      <c r="M33" s="204"/>
      <c r="N33" s="223"/>
      <c r="O33" s="204"/>
      <c r="P33" s="336">
        <f t="shared" si="6"/>
        <v>0</v>
      </c>
      <c r="Q33" s="335">
        <f t="shared" si="7"/>
        <v>0</v>
      </c>
      <c r="R33" s="223"/>
      <c r="S33" s="223"/>
      <c r="T33" s="223"/>
      <c r="U33" s="293"/>
    </row>
    <row r="34" spans="1:21" ht="15.75" hidden="1" x14ac:dyDescent="0.25">
      <c r="A34" s="977"/>
      <c r="B34" s="977"/>
      <c r="C34" s="223"/>
      <c r="D34" s="223"/>
      <c r="E34" s="223"/>
      <c r="F34" s="223"/>
      <c r="G34" s="223"/>
      <c r="H34" s="223"/>
      <c r="I34" s="204"/>
      <c r="J34" s="223"/>
      <c r="K34" s="204"/>
      <c r="L34" s="224"/>
      <c r="M34" s="204"/>
      <c r="N34" s="223"/>
      <c r="O34" s="204"/>
      <c r="P34" s="336">
        <f t="shared" si="6"/>
        <v>0</v>
      </c>
      <c r="Q34" s="335">
        <f t="shared" si="7"/>
        <v>0</v>
      </c>
      <c r="R34" s="223"/>
      <c r="S34" s="223"/>
      <c r="T34" s="223"/>
      <c r="U34" s="293"/>
    </row>
    <row r="35" spans="1:21" ht="15.75" hidden="1" x14ac:dyDescent="0.25">
      <c r="A35" s="977"/>
      <c r="B35" s="977"/>
      <c r="C35" s="223"/>
      <c r="D35" s="223"/>
      <c r="E35" s="223"/>
      <c r="F35" s="223"/>
      <c r="G35" s="223"/>
      <c r="H35" s="223"/>
      <c r="I35" s="204"/>
      <c r="J35" s="223"/>
      <c r="K35" s="204"/>
      <c r="L35" s="224"/>
      <c r="M35" s="204"/>
      <c r="N35" s="223"/>
      <c r="O35" s="204"/>
      <c r="P35" s="336">
        <f t="shared" si="6"/>
        <v>0</v>
      </c>
      <c r="Q35" s="335">
        <f t="shared" si="7"/>
        <v>0</v>
      </c>
      <c r="R35" s="223"/>
      <c r="S35" s="223"/>
      <c r="T35" s="223"/>
      <c r="U35" s="293"/>
    </row>
    <row r="36" spans="1:21" ht="87.75" hidden="1" customHeight="1" x14ac:dyDescent="0.25">
      <c r="A36" s="977"/>
      <c r="B36" s="977"/>
      <c r="C36" s="223"/>
      <c r="D36" s="223"/>
      <c r="E36" s="223"/>
      <c r="F36" s="223"/>
      <c r="G36" s="223"/>
      <c r="H36" s="223"/>
      <c r="I36" s="204"/>
      <c r="J36" s="223"/>
      <c r="K36" s="204"/>
      <c r="L36" s="223"/>
      <c r="M36" s="204"/>
      <c r="N36" s="224"/>
      <c r="O36" s="204"/>
      <c r="P36" s="336">
        <f t="shared" si="6"/>
        <v>0</v>
      </c>
      <c r="Q36" s="335">
        <f t="shared" si="7"/>
        <v>0</v>
      </c>
      <c r="R36" s="223"/>
      <c r="S36" s="223"/>
      <c r="T36" s="223"/>
      <c r="U36" s="293"/>
    </row>
    <row r="37" spans="1:21" ht="15.75" x14ac:dyDescent="0.25">
      <c r="A37" s="261"/>
      <c r="B37" s="262"/>
      <c r="C37" s="262"/>
      <c r="D37" s="262"/>
      <c r="E37" s="261" t="s">
        <v>1378</v>
      </c>
      <c r="F37" s="262"/>
      <c r="G37" s="263"/>
      <c r="H37" s="244">
        <f t="shared" ref="H37:P37" si="8">SUM(H10:H36)</f>
        <v>0.5</v>
      </c>
      <c r="I37" s="245">
        <f t="shared" si="8"/>
        <v>15000</v>
      </c>
      <c r="J37" s="244">
        <f t="shared" si="8"/>
        <v>2.3332999999999999</v>
      </c>
      <c r="K37" s="245">
        <f t="shared" si="8"/>
        <v>10000</v>
      </c>
      <c r="L37" s="244">
        <f t="shared" si="8"/>
        <v>0.33329999999999999</v>
      </c>
      <c r="M37" s="245">
        <f t="shared" si="8"/>
        <v>0</v>
      </c>
      <c r="N37" s="244">
        <f t="shared" si="8"/>
        <v>2.8332999999999999</v>
      </c>
      <c r="O37" s="245">
        <f t="shared" si="8"/>
        <v>15000</v>
      </c>
      <c r="P37" s="245">
        <f t="shared" si="8"/>
        <v>5.9999000000000002</v>
      </c>
      <c r="Q37" s="245">
        <f>SUM(Q10:Q36)</f>
        <v>40000</v>
      </c>
      <c r="R37" s="236"/>
      <c r="S37" s="236"/>
      <c r="T37" s="236"/>
      <c r="U37" s="236"/>
    </row>
    <row r="39" spans="1:21" x14ac:dyDescent="0.25">
      <c r="I39"/>
      <c r="K39"/>
      <c r="M39"/>
      <c r="O39"/>
      <c r="Q39" s="343"/>
    </row>
    <row r="40" spans="1:21" x14ac:dyDescent="0.25">
      <c r="I40"/>
      <c r="K40"/>
      <c r="M40"/>
      <c r="O40"/>
      <c r="Q40" s="343"/>
    </row>
    <row r="41" spans="1:21" x14ac:dyDescent="0.25">
      <c r="I41"/>
      <c r="K41"/>
      <c r="M41"/>
      <c r="O41"/>
      <c r="Q41" s="343"/>
    </row>
    <row r="42" spans="1:21" x14ac:dyDescent="0.25">
      <c r="I42"/>
      <c r="K42"/>
      <c r="M42"/>
      <c r="O42"/>
      <c r="Q42" s="343"/>
    </row>
    <row r="43" spans="1:21" x14ac:dyDescent="0.25">
      <c r="C43" s="405"/>
      <c r="I43"/>
      <c r="K43"/>
      <c r="M43"/>
      <c r="O43"/>
      <c r="Q43" s="343"/>
    </row>
    <row r="44" spans="1:21" x14ac:dyDescent="0.25">
      <c r="C44" s="405"/>
      <c r="I44"/>
      <c r="K44"/>
      <c r="M44"/>
      <c r="O44"/>
      <c r="Q44" s="343"/>
    </row>
    <row r="45" spans="1:21" x14ac:dyDescent="0.25">
      <c r="C45" s="405"/>
      <c r="I45"/>
      <c r="K45"/>
      <c r="M45"/>
      <c r="O45"/>
      <c r="Q45" s="343"/>
    </row>
    <row r="46" spans="1:21" x14ac:dyDescent="0.25">
      <c r="C46" s="405"/>
      <c r="I46"/>
      <c r="K46"/>
      <c r="M46"/>
      <c r="O46"/>
      <c r="Q46" s="343"/>
    </row>
    <row r="47" spans="1:21" x14ac:dyDescent="0.25">
      <c r="C47" s="405"/>
      <c r="I47"/>
      <c r="K47"/>
      <c r="M47"/>
      <c r="O47"/>
      <c r="Q47" s="343"/>
    </row>
    <row r="48" spans="1:21" x14ac:dyDescent="0.25">
      <c r="C48" s="405"/>
      <c r="I48"/>
      <c r="K48"/>
      <c r="M48"/>
      <c r="O48"/>
      <c r="Q48" s="343"/>
    </row>
    <row r="49" spans="3:17" x14ac:dyDescent="0.25">
      <c r="C49" s="405"/>
      <c r="I49"/>
      <c r="K49"/>
      <c r="M49"/>
      <c r="O49"/>
      <c r="Q49" s="343"/>
    </row>
    <row r="50" spans="3:17" x14ac:dyDescent="0.25">
      <c r="C50" s="405"/>
      <c r="I50"/>
      <c r="K50"/>
      <c r="M50"/>
      <c r="O50"/>
      <c r="Q50" s="343"/>
    </row>
    <row r="51" spans="3:17" x14ac:dyDescent="0.25">
      <c r="C51" s="405"/>
      <c r="I51"/>
      <c r="K51"/>
      <c r="M51"/>
      <c r="O51"/>
      <c r="Q51" s="343"/>
    </row>
    <row r="52" spans="3:17" x14ac:dyDescent="0.25">
      <c r="C52" s="405"/>
      <c r="I52"/>
      <c r="K52"/>
      <c r="M52"/>
      <c r="O52"/>
      <c r="Q52" s="343"/>
    </row>
    <row r="53" spans="3:17" x14ac:dyDescent="0.25">
      <c r="C53" s="405"/>
      <c r="I53"/>
      <c r="K53"/>
      <c r="M53"/>
      <c r="O53"/>
      <c r="Q53" s="343"/>
    </row>
    <row r="54" spans="3:17" x14ac:dyDescent="0.25">
      <c r="C54" s="405"/>
      <c r="I54"/>
      <c r="K54"/>
      <c r="M54"/>
      <c r="O54"/>
      <c r="Q54" s="343"/>
    </row>
    <row r="55" spans="3:17" x14ac:dyDescent="0.25">
      <c r="C55" s="405"/>
      <c r="I55"/>
      <c r="K55"/>
      <c r="M55"/>
      <c r="O55"/>
      <c r="Q55" s="343"/>
    </row>
    <row r="56" spans="3:17" x14ac:dyDescent="0.25">
      <c r="C56" s="405"/>
      <c r="I56"/>
      <c r="K56"/>
      <c r="M56"/>
      <c r="O56"/>
      <c r="Q56" s="343"/>
    </row>
    <row r="57" spans="3:17" x14ac:dyDescent="0.25">
      <c r="C57" s="405"/>
    </row>
    <row r="58" spans="3:17" x14ac:dyDescent="0.25">
      <c r="C58" s="405"/>
    </row>
    <row r="59" spans="3:17" x14ac:dyDescent="0.25">
      <c r="C59" s="405"/>
    </row>
    <row r="60" spans="3:17" x14ac:dyDescent="0.25">
      <c r="C60" s="405"/>
    </row>
    <row r="61" spans="3:17" x14ac:dyDescent="0.25">
      <c r="C61" s="405"/>
    </row>
    <row r="62" spans="3:17" x14ac:dyDescent="0.25">
      <c r="C62" s="405"/>
    </row>
    <row r="63" spans="3:17" x14ac:dyDescent="0.25">
      <c r="C63" s="405"/>
    </row>
  </sheetData>
  <mergeCells count="31">
    <mergeCell ref="R10:R12"/>
    <mergeCell ref="B31:B36"/>
    <mergeCell ref="A31:A36"/>
    <mergeCell ref="A28:A30"/>
    <mergeCell ref="B13:B17"/>
    <mergeCell ref="A10:A26"/>
    <mergeCell ref="D29:D30"/>
    <mergeCell ref="R28:R30"/>
    <mergeCell ref="J7:K7"/>
    <mergeCell ref="P6:Q7"/>
    <mergeCell ref="R6:R8"/>
    <mergeCell ref="S6:S8"/>
    <mergeCell ref="T6:T8"/>
    <mergeCell ref="L7:M7"/>
    <mergeCell ref="N7:O7"/>
    <mergeCell ref="F6:F8"/>
    <mergeCell ref="A27:U27"/>
    <mergeCell ref="B28:B30"/>
    <mergeCell ref="A6:A8"/>
    <mergeCell ref="B6:B8"/>
    <mergeCell ref="C6:C8"/>
    <mergeCell ref="E6:E8"/>
    <mergeCell ref="D6:D8"/>
    <mergeCell ref="G6:G8"/>
    <mergeCell ref="H6:O6"/>
    <mergeCell ref="B10:B12"/>
    <mergeCell ref="B18:B21"/>
    <mergeCell ref="B22:B26"/>
    <mergeCell ref="D10:D12"/>
    <mergeCell ref="U6:U8"/>
    <mergeCell ref="H7:I7"/>
  </mergeCells>
  <dataValidations disablePrompts="1"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6">
      <formula1>$M$1:$AG$1</formula1>
    </dataValidation>
    <dataValidation type="list" allowBlank="1" showInputMessage="1" showErrorMessage="1" sqref="C28:C36">
      <formula1>$C$1:$D$1</formula1>
    </dataValidation>
  </dataValidation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3"/>
  <sheetViews>
    <sheetView topLeftCell="E1" zoomScale="98" zoomScaleNormal="98" workbookViewId="0">
      <pane ySplit="6" topLeftCell="A7" activePane="bottomLeft" state="frozen"/>
      <selection activeCell="P6" sqref="P6"/>
      <selection pane="bottomLeft" activeCell="U8" sqref="U8"/>
    </sheetView>
  </sheetViews>
  <sheetFormatPr baseColWidth="10" defaultRowHeight="15" x14ac:dyDescent="0.25"/>
  <cols>
    <col min="1" max="1" width="39.140625" customWidth="1"/>
    <col min="2" max="2" width="42.85546875" customWidth="1"/>
    <col min="3" max="3" width="41" customWidth="1"/>
    <col min="4" max="4" width="27.42578125" style="405" customWidth="1"/>
    <col min="5" max="5" width="22.5703125" customWidth="1"/>
    <col min="6" max="6" width="13.140625" customWidth="1"/>
    <col min="7" max="7" width="45.7109375" customWidth="1"/>
    <col min="8" max="8" width="15.28515625" customWidth="1"/>
    <col min="9" max="9" width="12.140625" style="207" bestFit="1" customWidth="1"/>
    <col min="10" max="10" width="15.28515625" customWidth="1"/>
    <col min="11" max="11" width="12.140625" style="207" bestFit="1" customWidth="1"/>
    <col min="12" max="12" width="15.28515625" customWidth="1"/>
    <col min="13" max="13" width="12.140625" style="207" bestFit="1" customWidth="1"/>
    <col min="14" max="14" width="15.28515625" customWidth="1"/>
    <col min="15" max="15" width="11.5703125" style="207"/>
    <col min="16" max="16" width="15.28515625" customWidth="1"/>
    <col min="17" max="17" width="15.7109375" style="207" customWidth="1"/>
    <col min="18" max="18" width="33.5703125" customWidth="1"/>
    <col min="19" max="19" width="20.140625" customWidth="1"/>
    <col min="20" max="20" width="25.7109375" customWidth="1"/>
    <col min="21" max="21" width="21.28515625" customWidth="1"/>
  </cols>
  <sheetData>
    <row r="1" spans="1:21" s="254" customFormat="1" ht="18" customHeight="1" x14ac:dyDescent="0.25">
      <c r="B1" s="253"/>
      <c r="C1" s="445" t="s">
        <v>1581</v>
      </c>
      <c r="D1" s="445" t="s">
        <v>1582</v>
      </c>
      <c r="E1" s="445" t="s">
        <v>1583</v>
      </c>
      <c r="F1" s="253"/>
      <c r="G1" s="253"/>
      <c r="H1" s="253" t="s">
        <v>111</v>
      </c>
      <c r="J1" s="253"/>
      <c r="K1" s="253"/>
      <c r="L1" s="253"/>
      <c r="M1" s="253"/>
      <c r="N1" s="253"/>
      <c r="O1" s="253"/>
      <c r="P1" s="253"/>
      <c r="Q1" s="253"/>
      <c r="R1" s="253"/>
      <c r="S1" s="253"/>
      <c r="T1" s="253"/>
      <c r="U1" s="253"/>
    </row>
    <row r="2" spans="1:21" s="254" customFormat="1" ht="18" customHeight="1" x14ac:dyDescent="0.25">
      <c r="A2" s="287" t="s">
        <v>1341</v>
      </c>
      <c r="B2" s="253"/>
      <c r="C2" s="253"/>
      <c r="D2" s="253"/>
      <c r="E2" s="253"/>
      <c r="F2" s="253"/>
      <c r="G2" s="253"/>
      <c r="H2" s="253"/>
      <c r="J2" s="253"/>
      <c r="K2" s="253"/>
      <c r="L2" s="253"/>
      <c r="M2" s="253"/>
      <c r="N2" s="253"/>
      <c r="O2" s="253"/>
      <c r="P2" s="253"/>
      <c r="Q2" s="253"/>
      <c r="R2" s="253"/>
      <c r="S2" s="253"/>
      <c r="T2" s="253"/>
      <c r="U2" s="253"/>
    </row>
    <row r="3" spans="1:21" s="254" customFormat="1" ht="18.75" x14ac:dyDescent="0.2">
      <c r="A3" s="315" t="s">
        <v>1389</v>
      </c>
      <c r="B3" s="253"/>
      <c r="C3" s="253"/>
      <c r="D3" s="253"/>
      <c r="E3" s="253"/>
      <c r="F3" s="253"/>
      <c r="G3" s="253"/>
      <c r="H3" s="253"/>
      <c r="J3" s="253"/>
      <c r="K3" s="253"/>
      <c r="L3" s="253"/>
      <c r="M3" s="253"/>
      <c r="N3" s="253"/>
      <c r="O3" s="253"/>
      <c r="P3" s="253"/>
      <c r="Q3" s="253"/>
      <c r="R3" s="253"/>
      <c r="S3" s="253"/>
      <c r="T3" s="253"/>
      <c r="U3" s="253"/>
    </row>
    <row r="4" spans="1:21" s="66" customFormat="1" ht="15.75" customHeight="1" x14ac:dyDescent="0.25">
      <c r="A4" s="946" t="s">
        <v>94</v>
      </c>
      <c r="B4" s="945" t="s">
        <v>108</v>
      </c>
      <c r="C4" s="948" t="s">
        <v>1517</v>
      </c>
      <c r="D4" s="948" t="s">
        <v>1518</v>
      </c>
      <c r="E4" s="948" t="s">
        <v>84</v>
      </c>
      <c r="F4" s="948" t="s">
        <v>388</v>
      </c>
      <c r="G4" s="948" t="s">
        <v>85</v>
      </c>
      <c r="H4" s="951" t="s">
        <v>97</v>
      </c>
      <c r="I4" s="957"/>
      <c r="J4" s="957"/>
      <c r="K4" s="957"/>
      <c r="L4" s="957"/>
      <c r="M4" s="957"/>
      <c r="N4" s="957"/>
      <c r="O4" s="952"/>
      <c r="P4" s="953" t="s">
        <v>98</v>
      </c>
      <c r="Q4" s="954"/>
      <c r="R4" s="945" t="s">
        <v>100</v>
      </c>
      <c r="S4" s="945" t="s">
        <v>107</v>
      </c>
      <c r="T4" s="945" t="s">
        <v>106</v>
      </c>
      <c r="U4" s="942" t="s">
        <v>86</v>
      </c>
    </row>
    <row r="5" spans="1:21" s="66" customFormat="1" ht="15" customHeight="1" x14ac:dyDescent="0.25">
      <c r="A5" s="946"/>
      <c r="B5" s="946"/>
      <c r="C5" s="949"/>
      <c r="D5" s="949"/>
      <c r="E5" s="949"/>
      <c r="F5" s="949"/>
      <c r="G5" s="949"/>
      <c r="H5" s="951" t="s">
        <v>101</v>
      </c>
      <c r="I5" s="952"/>
      <c r="J5" s="951" t="s">
        <v>102</v>
      </c>
      <c r="K5" s="952"/>
      <c r="L5" s="951" t="s">
        <v>103</v>
      </c>
      <c r="M5" s="952"/>
      <c r="N5" s="951" t="s">
        <v>104</v>
      </c>
      <c r="O5" s="952"/>
      <c r="P5" s="955"/>
      <c r="Q5" s="956"/>
      <c r="R5" s="946"/>
      <c r="S5" s="946"/>
      <c r="T5" s="946"/>
      <c r="U5" s="943"/>
    </row>
    <row r="6" spans="1:21" s="67" customFormat="1" ht="25.5" x14ac:dyDescent="0.25">
      <c r="A6" s="947"/>
      <c r="B6" s="947"/>
      <c r="C6" s="950"/>
      <c r="D6" s="950"/>
      <c r="E6" s="950"/>
      <c r="F6" s="950"/>
      <c r="G6" s="950"/>
      <c r="H6" s="381" t="s">
        <v>105</v>
      </c>
      <c r="I6" s="381" t="s">
        <v>12</v>
      </c>
      <c r="J6" s="381" t="s">
        <v>105</v>
      </c>
      <c r="K6" s="381" t="s">
        <v>12</v>
      </c>
      <c r="L6" s="381" t="s">
        <v>105</v>
      </c>
      <c r="M6" s="381" t="s">
        <v>12</v>
      </c>
      <c r="N6" s="381" t="s">
        <v>105</v>
      </c>
      <c r="O6" s="381" t="s">
        <v>12</v>
      </c>
      <c r="P6" s="381" t="s">
        <v>105</v>
      </c>
      <c r="Q6" s="381" t="s">
        <v>12</v>
      </c>
      <c r="R6" s="947"/>
      <c r="S6" s="947"/>
      <c r="T6" s="947"/>
      <c r="U6" s="944"/>
    </row>
    <row r="7" spans="1:21" s="67" customFormat="1" ht="15.75" x14ac:dyDescent="0.25">
      <c r="A7" s="382"/>
      <c r="B7" s="383"/>
      <c r="C7" s="384"/>
      <c r="D7" s="384"/>
      <c r="E7" s="384"/>
      <c r="F7" s="385"/>
      <c r="G7" s="384"/>
      <c r="H7" s="386"/>
      <c r="I7" s="386"/>
      <c r="J7" s="386"/>
      <c r="K7" s="386"/>
      <c r="L7" s="386"/>
      <c r="M7" s="386"/>
      <c r="N7" s="386"/>
      <c r="O7" s="386"/>
      <c r="P7" s="386"/>
      <c r="Q7" s="386"/>
      <c r="R7" s="387"/>
      <c r="S7" s="387"/>
      <c r="T7" s="387"/>
      <c r="U7" s="388"/>
    </row>
    <row r="8" spans="1:21" ht="100.5" customHeight="1" x14ac:dyDescent="0.25">
      <c r="A8" s="1007" t="s">
        <v>1390</v>
      </c>
      <c r="B8" s="1011" t="s">
        <v>109</v>
      </c>
      <c r="C8" s="1008" t="s">
        <v>1581</v>
      </c>
      <c r="D8" s="1004" t="s">
        <v>2306</v>
      </c>
      <c r="E8" s="73" t="s">
        <v>3147</v>
      </c>
      <c r="F8" s="805">
        <v>6.01</v>
      </c>
      <c r="G8" s="457" t="s">
        <v>2300</v>
      </c>
      <c r="H8" s="746">
        <v>0.5</v>
      </c>
      <c r="I8" s="226"/>
      <c r="J8" s="746">
        <v>0.5</v>
      </c>
      <c r="K8" s="747"/>
      <c r="L8" s="746"/>
      <c r="M8" s="773"/>
      <c r="N8" s="746"/>
      <c r="O8" s="242"/>
      <c r="P8" s="911">
        <f t="shared" ref="P8" si="0">H8+J8+L8+N8</f>
        <v>1</v>
      </c>
      <c r="Q8" s="807">
        <f>I8+K8+M8+O8</f>
        <v>0</v>
      </c>
      <c r="R8" s="751" t="s">
        <v>2307</v>
      </c>
      <c r="S8" s="751" t="s">
        <v>2303</v>
      </c>
      <c r="T8" s="751" t="s">
        <v>1910</v>
      </c>
      <c r="U8" s="751" t="s">
        <v>2311</v>
      </c>
    </row>
    <row r="9" spans="1:21" ht="99" customHeight="1" x14ac:dyDescent="0.25">
      <c r="A9" s="1007"/>
      <c r="B9" s="1012"/>
      <c r="C9" s="1009"/>
      <c r="D9" s="1005"/>
      <c r="E9" s="73" t="s">
        <v>3148</v>
      </c>
      <c r="F9" s="805">
        <v>6.02</v>
      </c>
      <c r="G9" s="457" t="s">
        <v>2301</v>
      </c>
      <c r="H9" s="746"/>
      <c r="I9" s="226"/>
      <c r="J9" s="746">
        <v>0.5</v>
      </c>
      <c r="K9" s="747"/>
      <c r="L9" s="746">
        <v>0.5</v>
      </c>
      <c r="M9" s="798"/>
      <c r="N9" s="673"/>
      <c r="O9" s="242"/>
      <c r="P9" s="911">
        <f t="shared" ref="P9:P10" si="1">H9+J9+L9+N9</f>
        <v>1</v>
      </c>
      <c r="Q9" s="807">
        <f t="shared" ref="Q9:Q10" si="2">I9+K9+M9+O9</f>
        <v>0</v>
      </c>
      <c r="R9" s="751" t="s">
        <v>2304</v>
      </c>
      <c r="S9" s="751" t="s">
        <v>2305</v>
      </c>
      <c r="T9" s="751" t="s">
        <v>2308</v>
      </c>
      <c r="U9" s="751" t="s">
        <v>2311</v>
      </c>
    </row>
    <row r="10" spans="1:21" s="496" customFormat="1" ht="83.25" customHeight="1" x14ac:dyDescent="0.25">
      <c r="A10" s="1007"/>
      <c r="B10" s="1013"/>
      <c r="C10" s="1010"/>
      <c r="D10" s="1006"/>
      <c r="E10" s="739" t="s">
        <v>3149</v>
      </c>
      <c r="F10" s="801">
        <v>6.03</v>
      </c>
      <c r="G10" s="769" t="s">
        <v>2302</v>
      </c>
      <c r="H10" s="808"/>
      <c r="I10" s="809"/>
      <c r="J10" s="808"/>
      <c r="K10" s="809"/>
      <c r="L10" s="605">
        <v>0.5</v>
      </c>
      <c r="M10" s="810"/>
      <c r="N10" s="605">
        <v>0.5</v>
      </c>
      <c r="O10" s="809"/>
      <c r="P10" s="911">
        <f t="shared" si="1"/>
        <v>1</v>
      </c>
      <c r="Q10" s="807">
        <f t="shared" si="2"/>
        <v>0</v>
      </c>
      <c r="R10" s="811" t="s">
        <v>2309</v>
      </c>
      <c r="S10" s="811" t="s">
        <v>2299</v>
      </c>
      <c r="T10" s="811" t="s">
        <v>2310</v>
      </c>
      <c r="U10" s="811" t="s">
        <v>2311</v>
      </c>
    </row>
    <row r="11" spans="1:21" s="255" customFormat="1" ht="15.75" x14ac:dyDescent="0.2">
      <c r="A11" s="267"/>
      <c r="B11" s="268"/>
      <c r="C11" s="267" t="s">
        <v>110</v>
      </c>
      <c r="D11" s="268"/>
      <c r="E11" s="268"/>
      <c r="F11" s="268"/>
      <c r="G11" s="269"/>
      <c r="H11" s="236">
        <f t="shared" ref="H11:Q11" si="3">SUM(H8:H10)</f>
        <v>0.5</v>
      </c>
      <c r="I11" s="206">
        <f t="shared" si="3"/>
        <v>0</v>
      </c>
      <c r="J11" s="236">
        <f t="shared" si="3"/>
        <v>1</v>
      </c>
      <c r="K11" s="206">
        <f t="shared" si="3"/>
        <v>0</v>
      </c>
      <c r="L11" s="236">
        <f t="shared" si="3"/>
        <v>1</v>
      </c>
      <c r="M11" s="206">
        <f t="shared" si="3"/>
        <v>0</v>
      </c>
      <c r="N11" s="236">
        <f t="shared" si="3"/>
        <v>0.5</v>
      </c>
      <c r="O11" s="206">
        <f t="shared" si="3"/>
        <v>0</v>
      </c>
      <c r="P11" s="206">
        <f t="shared" si="3"/>
        <v>3</v>
      </c>
      <c r="Q11" s="206">
        <f t="shared" si="3"/>
        <v>0</v>
      </c>
      <c r="R11" s="236"/>
      <c r="S11" s="236"/>
      <c r="T11" s="236"/>
      <c r="U11" s="236"/>
    </row>
    <row r="12" spans="1:21" x14ac:dyDescent="0.25">
      <c r="I12"/>
      <c r="K12"/>
      <c r="M12"/>
      <c r="O12"/>
      <c r="Q12"/>
    </row>
    <row r="13" spans="1:21" x14ac:dyDescent="0.25">
      <c r="I13"/>
      <c r="K13"/>
      <c r="M13"/>
      <c r="O13"/>
      <c r="Q13"/>
    </row>
    <row r="14" spans="1:21" x14ac:dyDescent="0.25">
      <c r="C14" s="405"/>
      <c r="I14"/>
      <c r="K14"/>
      <c r="M14"/>
      <c r="O14"/>
      <c r="Q14"/>
    </row>
    <row r="15" spans="1:21" x14ac:dyDescent="0.25">
      <c r="C15" s="405"/>
      <c r="I15"/>
      <c r="K15"/>
      <c r="M15"/>
      <c r="O15"/>
      <c r="Q15"/>
    </row>
    <row r="16" spans="1:21" x14ac:dyDescent="0.25">
      <c r="C16" s="405"/>
      <c r="I16"/>
      <c r="K16"/>
      <c r="M16"/>
      <c r="O16"/>
      <c r="Q16"/>
    </row>
    <row r="17" spans="9:17" x14ac:dyDescent="0.25">
      <c r="I17"/>
      <c r="K17"/>
      <c r="M17"/>
      <c r="O17"/>
      <c r="Q17"/>
    </row>
    <row r="18" spans="9:17" x14ac:dyDescent="0.25">
      <c r="I18"/>
      <c r="K18"/>
      <c r="M18"/>
      <c r="O18"/>
      <c r="Q18"/>
    </row>
    <row r="19" spans="9:17" x14ac:dyDescent="0.25">
      <c r="I19"/>
      <c r="K19"/>
      <c r="M19"/>
      <c r="O19"/>
      <c r="Q19"/>
    </row>
    <row r="20" spans="9:17" x14ac:dyDescent="0.25">
      <c r="I20"/>
      <c r="K20"/>
      <c r="M20"/>
      <c r="O20"/>
      <c r="Q20"/>
    </row>
    <row r="21" spans="9:17" x14ac:dyDescent="0.25">
      <c r="I21"/>
      <c r="K21"/>
      <c r="M21"/>
      <c r="O21"/>
      <c r="Q21"/>
    </row>
    <row r="22" spans="9:17" x14ac:dyDescent="0.25">
      <c r="I22"/>
      <c r="K22"/>
      <c r="M22"/>
      <c r="O22"/>
      <c r="Q22"/>
    </row>
    <row r="23" spans="9:17" x14ac:dyDescent="0.25">
      <c r="I23"/>
      <c r="K23"/>
      <c r="M23"/>
      <c r="O23"/>
      <c r="Q23"/>
    </row>
    <row r="24" spans="9:17" x14ac:dyDescent="0.25">
      <c r="I24"/>
      <c r="K24"/>
      <c r="M24"/>
      <c r="O24"/>
      <c r="Q24"/>
    </row>
    <row r="25" spans="9:17" x14ac:dyDescent="0.25">
      <c r="I25"/>
      <c r="K25"/>
      <c r="M25"/>
      <c r="O25"/>
      <c r="Q25"/>
    </row>
    <row r="26" spans="9:17" x14ac:dyDescent="0.25">
      <c r="I26"/>
      <c r="K26"/>
      <c r="M26"/>
      <c r="O26"/>
      <c r="Q26"/>
    </row>
    <row r="27" spans="9:17" x14ac:dyDescent="0.25">
      <c r="I27"/>
      <c r="K27"/>
      <c r="M27"/>
      <c r="O27"/>
      <c r="Q27"/>
    </row>
    <row r="28" spans="9:17" x14ac:dyDescent="0.25">
      <c r="I28"/>
      <c r="K28"/>
      <c r="M28"/>
      <c r="O28"/>
      <c r="Q28"/>
    </row>
    <row r="29" spans="9:17" x14ac:dyDescent="0.25">
      <c r="I29"/>
      <c r="K29"/>
      <c r="M29"/>
      <c r="O29"/>
      <c r="Q29"/>
    </row>
    <row r="30" spans="9:17" x14ac:dyDescent="0.25">
      <c r="I30"/>
      <c r="K30"/>
      <c r="M30"/>
      <c r="O30"/>
      <c r="Q30"/>
    </row>
    <row r="31" spans="9:17" x14ac:dyDescent="0.25">
      <c r="I31"/>
      <c r="K31"/>
      <c r="M31"/>
      <c r="O31"/>
      <c r="Q31"/>
    </row>
    <row r="32" spans="9:17"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sheetData>
  <mergeCells count="21">
    <mergeCell ref="D4:D6"/>
    <mergeCell ref="E4:E6"/>
    <mergeCell ref="D8:D10"/>
    <mergeCell ref="A8:A10"/>
    <mergeCell ref="A4:A6"/>
    <mergeCell ref="B4:B6"/>
    <mergeCell ref="C4:C6"/>
    <mergeCell ref="C8:C10"/>
    <mergeCell ref="B8:B10"/>
    <mergeCell ref="T4:T6"/>
    <mergeCell ref="U4:U6"/>
    <mergeCell ref="H5:I5"/>
    <mergeCell ref="F4:F6"/>
    <mergeCell ref="P4:Q5"/>
    <mergeCell ref="R4:R6"/>
    <mergeCell ref="S4:S6"/>
    <mergeCell ref="J5:K5"/>
    <mergeCell ref="L5:M5"/>
    <mergeCell ref="N5:O5"/>
    <mergeCell ref="G4:G6"/>
    <mergeCell ref="H4:O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
      <formula1>$C$1:$E$1</formula1>
    </dataValidation>
  </dataValidation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opLeftCell="E1" workbookViewId="0">
      <pane ySplit="5" topLeftCell="A15" activePane="bottomLeft" state="frozen"/>
      <selection activeCell="R5" sqref="R5"/>
      <selection pane="bottomLeft" activeCell="I19" sqref="I19"/>
    </sheetView>
  </sheetViews>
  <sheetFormatPr baseColWidth="10" defaultRowHeight="15" x14ac:dyDescent="0.25"/>
  <cols>
    <col min="1" max="2" width="35.7109375" customWidth="1"/>
    <col min="3" max="3" width="44.5703125" customWidth="1"/>
    <col min="4" max="4" width="25.7109375" style="405" customWidth="1"/>
    <col min="5" max="5" width="35.140625" customWidth="1"/>
    <col min="6" max="6" width="14.140625" customWidth="1"/>
    <col min="7" max="7" width="42.42578125" customWidth="1"/>
    <col min="8" max="8" width="12.5703125" customWidth="1"/>
    <col min="9" max="9" width="14.7109375" style="207" customWidth="1"/>
    <col min="10" max="10" width="15.28515625" customWidth="1"/>
    <col min="11" max="11" width="14.5703125" style="207" customWidth="1"/>
    <col min="13" max="13" width="11.5703125" style="207"/>
    <col min="15" max="15" width="14.140625" style="207" customWidth="1"/>
    <col min="16" max="16" width="15.28515625" customWidth="1"/>
    <col min="17" max="17" width="18.28515625" style="207" customWidth="1"/>
    <col min="18" max="18" width="14.140625" hidden="1" customWidth="1"/>
    <col min="19" max="19" width="24.5703125" customWidth="1"/>
    <col min="20" max="20" width="17.140625" customWidth="1"/>
    <col min="21" max="21" width="20.5703125" customWidth="1"/>
    <col min="22" max="22" width="20.28515625" customWidth="1"/>
  </cols>
  <sheetData>
    <row r="1" spans="1:22" ht="18.75" x14ac:dyDescent="0.25">
      <c r="B1" s="445" t="s">
        <v>1584</v>
      </c>
      <c r="C1" s="445" t="s">
        <v>1585</v>
      </c>
      <c r="D1" s="445" t="s">
        <v>1586</v>
      </c>
      <c r="E1" s="445" t="s">
        <v>1587</v>
      </c>
      <c r="F1" s="253"/>
      <c r="G1" s="253"/>
      <c r="H1" s="253" t="s">
        <v>470</v>
      </c>
      <c r="J1" s="253"/>
      <c r="K1" s="253"/>
      <c r="L1" s="253"/>
      <c r="M1" s="253"/>
      <c r="N1" s="253"/>
      <c r="O1" s="253"/>
      <c r="P1" s="253"/>
      <c r="Q1" s="253"/>
      <c r="R1" s="253"/>
      <c r="S1" s="253"/>
      <c r="T1" s="253"/>
      <c r="U1" s="253"/>
      <c r="V1" s="253"/>
    </row>
    <row r="2" spans="1:22" x14ac:dyDescent="0.25">
      <c r="A2" s="241" t="s">
        <v>1331</v>
      </c>
      <c r="B2" s="241"/>
      <c r="C2" s="241"/>
      <c r="D2" s="241"/>
      <c r="E2" s="241"/>
      <c r="F2" s="241"/>
      <c r="G2" s="241"/>
      <c r="H2" s="241"/>
      <c r="I2" s="241"/>
      <c r="J2" s="241"/>
      <c r="K2" s="241"/>
      <c r="L2" s="241"/>
      <c r="M2" s="241"/>
      <c r="N2" s="241"/>
      <c r="O2" s="241"/>
      <c r="P2" s="241"/>
      <c r="Q2" s="241"/>
      <c r="R2" s="241"/>
      <c r="S2" s="241"/>
      <c r="T2" s="241"/>
      <c r="U2" s="241"/>
      <c r="V2" s="241"/>
    </row>
    <row r="3" spans="1:22" ht="15" customHeight="1" x14ac:dyDescent="0.25">
      <c r="A3" s="946" t="s">
        <v>94</v>
      </c>
      <c r="B3" s="945" t="s">
        <v>108</v>
      </c>
      <c r="C3" s="948" t="s">
        <v>1517</v>
      </c>
      <c r="D3" s="948" t="s">
        <v>1518</v>
      </c>
      <c r="E3" s="948" t="s">
        <v>84</v>
      </c>
      <c r="F3" s="948" t="s">
        <v>388</v>
      </c>
      <c r="G3" s="948" t="s">
        <v>85</v>
      </c>
      <c r="H3" s="951" t="s">
        <v>97</v>
      </c>
      <c r="I3" s="957"/>
      <c r="J3" s="957"/>
      <c r="K3" s="957"/>
      <c r="L3" s="957"/>
      <c r="M3" s="957"/>
      <c r="N3" s="957"/>
      <c r="O3" s="952"/>
      <c r="P3" s="953" t="s">
        <v>98</v>
      </c>
      <c r="Q3" s="954"/>
      <c r="R3" s="945" t="s">
        <v>99</v>
      </c>
      <c r="S3" s="945" t="s">
        <v>100</v>
      </c>
      <c r="T3" s="945" t="s">
        <v>107</v>
      </c>
      <c r="U3" s="945" t="s">
        <v>106</v>
      </c>
      <c r="V3" s="942" t="s">
        <v>86</v>
      </c>
    </row>
    <row r="4" spans="1:22" ht="15" customHeight="1" x14ac:dyDescent="0.25">
      <c r="A4" s="946"/>
      <c r="B4" s="946"/>
      <c r="C4" s="949"/>
      <c r="D4" s="949"/>
      <c r="E4" s="949"/>
      <c r="F4" s="949"/>
      <c r="G4" s="949"/>
      <c r="H4" s="951" t="s">
        <v>101</v>
      </c>
      <c r="I4" s="952"/>
      <c r="J4" s="951" t="s">
        <v>102</v>
      </c>
      <c r="K4" s="952"/>
      <c r="L4" s="951" t="s">
        <v>103</v>
      </c>
      <c r="M4" s="952"/>
      <c r="N4" s="951" t="s">
        <v>104</v>
      </c>
      <c r="O4" s="952"/>
      <c r="P4" s="955"/>
      <c r="Q4" s="956"/>
      <c r="R4" s="946"/>
      <c r="S4" s="946"/>
      <c r="T4" s="946"/>
      <c r="U4" s="946"/>
      <c r="V4" s="943"/>
    </row>
    <row r="5" spans="1:22" ht="25.5" x14ac:dyDescent="0.25">
      <c r="A5" s="947"/>
      <c r="B5" s="947"/>
      <c r="C5" s="950"/>
      <c r="D5" s="950"/>
      <c r="E5" s="950"/>
      <c r="F5" s="950"/>
      <c r="G5" s="950"/>
      <c r="H5" s="381" t="s">
        <v>105</v>
      </c>
      <c r="I5" s="381" t="s">
        <v>12</v>
      </c>
      <c r="J5" s="381" t="s">
        <v>105</v>
      </c>
      <c r="K5" s="381" t="s">
        <v>12</v>
      </c>
      <c r="L5" s="381" t="s">
        <v>105</v>
      </c>
      <c r="M5" s="381" t="s">
        <v>12</v>
      </c>
      <c r="N5" s="381" t="s">
        <v>105</v>
      </c>
      <c r="O5" s="381" t="s">
        <v>12</v>
      </c>
      <c r="P5" s="381" t="s">
        <v>105</v>
      </c>
      <c r="Q5" s="381" t="s">
        <v>12</v>
      </c>
      <c r="R5" s="947"/>
      <c r="S5" s="947"/>
      <c r="T5" s="947"/>
      <c r="U5" s="947"/>
      <c r="V5" s="944"/>
    </row>
    <row r="6" spans="1:22" s="323" customFormat="1" ht="15.75" x14ac:dyDescent="0.25">
      <c r="A6" s="382"/>
      <c r="B6" s="383"/>
      <c r="C6" s="384"/>
      <c r="D6" s="384"/>
      <c r="E6" s="384"/>
      <c r="F6" s="385"/>
      <c r="G6" s="384"/>
      <c r="H6" s="386"/>
      <c r="I6" s="386"/>
      <c r="J6" s="386"/>
      <c r="K6" s="386"/>
      <c r="L6" s="386"/>
      <c r="M6" s="386"/>
      <c r="N6" s="386"/>
      <c r="O6" s="386"/>
      <c r="P6" s="386"/>
      <c r="Q6" s="386"/>
      <c r="R6" s="387"/>
      <c r="S6" s="387"/>
      <c r="T6" s="387"/>
      <c r="U6" s="387"/>
      <c r="V6" s="388"/>
    </row>
    <row r="7" spans="1:22" ht="78.75" customHeight="1" x14ac:dyDescent="0.25">
      <c r="A7" s="594" t="s">
        <v>1424</v>
      </c>
      <c r="B7" s="593" t="s">
        <v>1332</v>
      </c>
      <c r="C7" s="74" t="s">
        <v>1584</v>
      </c>
      <c r="D7" s="74" t="s">
        <v>2204</v>
      </c>
      <c r="E7" s="293" t="s">
        <v>2312</v>
      </c>
      <c r="F7" s="462">
        <v>7.01</v>
      </c>
      <c r="G7" s="482" t="s">
        <v>2313</v>
      </c>
      <c r="H7" s="600">
        <v>1</v>
      </c>
      <c r="I7" s="318"/>
      <c r="J7" s="600">
        <v>1</v>
      </c>
      <c r="K7" s="318"/>
      <c r="L7" s="317"/>
      <c r="M7" s="318"/>
      <c r="N7" s="317"/>
      <c r="O7" s="318"/>
      <c r="P7" s="601">
        <f>H7+J7+L7+N7</f>
        <v>2</v>
      </c>
      <c r="Q7" s="555">
        <f>I7+K7+M7+O7</f>
        <v>0</v>
      </c>
      <c r="R7" s="293"/>
      <c r="S7" s="293" t="s">
        <v>3151</v>
      </c>
      <c r="T7" s="293" t="s">
        <v>3152</v>
      </c>
      <c r="U7" s="480" t="s">
        <v>1837</v>
      </c>
      <c r="V7" s="480" t="s">
        <v>1830</v>
      </c>
    </row>
    <row r="8" spans="1:22" ht="60" hidden="1" x14ac:dyDescent="0.25">
      <c r="A8" s="975" t="s">
        <v>1425</v>
      </c>
      <c r="B8" s="974" t="s">
        <v>1426</v>
      </c>
      <c r="C8" s="74"/>
      <c r="D8" s="74"/>
      <c r="E8" s="277"/>
      <c r="F8" s="277"/>
      <c r="G8" s="277"/>
      <c r="H8" s="317"/>
      <c r="I8" s="318"/>
      <c r="J8" s="317"/>
      <c r="K8" s="318"/>
      <c r="L8" s="317"/>
      <c r="M8" s="318"/>
      <c r="N8" s="317"/>
      <c r="O8" s="318"/>
      <c r="P8" s="601">
        <f t="shared" ref="P8:P19" si="0">H8+J8+L8+N8</f>
        <v>0</v>
      </c>
      <c r="Q8" s="555">
        <f t="shared" ref="Q8:Q19" si="1">I8+K8+M8+O8</f>
        <v>0</v>
      </c>
      <c r="R8" s="293"/>
      <c r="S8" s="293"/>
      <c r="T8" s="293"/>
      <c r="U8" s="480" t="s">
        <v>1837</v>
      </c>
      <c r="V8" s="480" t="s">
        <v>1830</v>
      </c>
    </row>
    <row r="9" spans="1:22" ht="60" hidden="1" x14ac:dyDescent="0.25">
      <c r="A9" s="975"/>
      <c r="B9" s="975"/>
      <c r="C9" s="74"/>
      <c r="D9" s="74"/>
      <c r="E9" s="293"/>
      <c r="F9" s="293"/>
      <c r="G9" s="247"/>
      <c r="H9" s="317"/>
      <c r="I9" s="318"/>
      <c r="J9" s="317"/>
      <c r="K9" s="318"/>
      <c r="L9" s="317"/>
      <c r="M9" s="318"/>
      <c r="N9" s="317"/>
      <c r="O9" s="318"/>
      <c r="P9" s="601">
        <f t="shared" si="0"/>
        <v>0</v>
      </c>
      <c r="Q9" s="555">
        <f t="shared" si="1"/>
        <v>0</v>
      </c>
      <c r="R9" s="293"/>
      <c r="S9" s="293"/>
      <c r="T9" s="293"/>
      <c r="U9" s="480" t="s">
        <v>1837</v>
      </c>
      <c r="V9" s="480" t="s">
        <v>1830</v>
      </c>
    </row>
    <row r="10" spans="1:22" ht="60" hidden="1" x14ac:dyDescent="0.25">
      <c r="A10" s="975"/>
      <c r="B10" s="975"/>
      <c r="C10" s="74"/>
      <c r="D10" s="74"/>
      <c r="E10" s="293"/>
      <c r="F10" s="293"/>
      <c r="G10" s="247"/>
      <c r="H10" s="317"/>
      <c r="I10" s="318"/>
      <c r="J10" s="317"/>
      <c r="K10" s="318"/>
      <c r="L10" s="317"/>
      <c r="M10" s="318"/>
      <c r="N10" s="317"/>
      <c r="O10" s="318"/>
      <c r="P10" s="601">
        <f t="shared" si="0"/>
        <v>0</v>
      </c>
      <c r="Q10" s="555">
        <f t="shared" si="1"/>
        <v>0</v>
      </c>
      <c r="R10" s="293"/>
      <c r="S10" s="293"/>
      <c r="T10" s="293"/>
      <c r="U10" s="480" t="s">
        <v>1837</v>
      </c>
      <c r="V10" s="480" t="s">
        <v>1830</v>
      </c>
    </row>
    <row r="11" spans="1:22" ht="60" hidden="1" x14ac:dyDescent="0.25">
      <c r="A11" s="975"/>
      <c r="B11" s="975"/>
      <c r="C11" s="74"/>
      <c r="D11" s="74"/>
      <c r="E11" s="293"/>
      <c r="F11" s="293"/>
      <c r="G11" s="247"/>
      <c r="H11" s="317"/>
      <c r="I11" s="318"/>
      <c r="J11" s="317"/>
      <c r="K11" s="318"/>
      <c r="L11" s="317"/>
      <c r="M11" s="318"/>
      <c r="N11" s="317"/>
      <c r="O11" s="318"/>
      <c r="P11" s="601">
        <f t="shared" si="0"/>
        <v>0</v>
      </c>
      <c r="Q11" s="555">
        <f t="shared" si="1"/>
        <v>0</v>
      </c>
      <c r="R11" s="293"/>
      <c r="S11" s="293"/>
      <c r="T11" s="293"/>
      <c r="U11" s="480" t="s">
        <v>1837</v>
      </c>
      <c r="V11" s="480" t="s">
        <v>1830</v>
      </c>
    </row>
    <row r="12" spans="1:22" ht="60" hidden="1" x14ac:dyDescent="0.25">
      <c r="A12" s="975"/>
      <c r="B12" s="975"/>
      <c r="C12" s="74"/>
      <c r="D12" s="74"/>
      <c r="E12" s="293"/>
      <c r="F12" s="293"/>
      <c r="G12" s="247"/>
      <c r="H12" s="317"/>
      <c r="I12" s="318"/>
      <c r="J12" s="317"/>
      <c r="K12" s="318"/>
      <c r="L12" s="317"/>
      <c r="M12" s="318"/>
      <c r="N12" s="317"/>
      <c r="O12" s="318"/>
      <c r="P12" s="601">
        <f t="shared" si="0"/>
        <v>0</v>
      </c>
      <c r="Q12" s="555">
        <f t="shared" si="1"/>
        <v>0</v>
      </c>
      <c r="R12" s="293"/>
      <c r="S12" s="293"/>
      <c r="T12" s="293"/>
      <c r="U12" s="480" t="s">
        <v>1837</v>
      </c>
      <c r="V12" s="480" t="s">
        <v>1830</v>
      </c>
    </row>
    <row r="13" spans="1:22" ht="60" hidden="1" x14ac:dyDescent="0.25">
      <c r="A13" s="975"/>
      <c r="B13" s="975"/>
      <c r="C13" s="74"/>
      <c r="D13" s="74"/>
      <c r="E13" s="293"/>
      <c r="F13" s="293"/>
      <c r="G13" s="247"/>
      <c r="H13" s="317"/>
      <c r="I13" s="318"/>
      <c r="J13" s="317"/>
      <c r="K13" s="318"/>
      <c r="L13" s="317"/>
      <c r="M13" s="318"/>
      <c r="N13" s="317"/>
      <c r="O13" s="318"/>
      <c r="P13" s="601">
        <f t="shared" si="0"/>
        <v>0</v>
      </c>
      <c r="Q13" s="555">
        <f t="shared" si="1"/>
        <v>0</v>
      </c>
      <c r="R13" s="293"/>
      <c r="S13" s="293"/>
      <c r="T13" s="293"/>
      <c r="U13" s="480" t="s">
        <v>1837</v>
      </c>
      <c r="V13" s="480" t="s">
        <v>1830</v>
      </c>
    </row>
    <row r="14" spans="1:22" ht="60" hidden="1" x14ac:dyDescent="0.25">
      <c r="A14" s="976"/>
      <c r="B14" s="976"/>
      <c r="C14" s="74"/>
      <c r="D14" s="74"/>
      <c r="E14" s="293"/>
      <c r="F14" s="293"/>
      <c r="G14" s="247"/>
      <c r="H14" s="317"/>
      <c r="I14" s="318"/>
      <c r="J14" s="317"/>
      <c r="K14" s="318"/>
      <c r="L14" s="317"/>
      <c r="M14" s="318"/>
      <c r="N14" s="317"/>
      <c r="O14" s="318"/>
      <c r="P14" s="601">
        <f t="shared" si="0"/>
        <v>0</v>
      </c>
      <c r="Q14" s="555">
        <f t="shared" si="1"/>
        <v>0</v>
      </c>
      <c r="R14" s="293"/>
      <c r="S14" s="293"/>
      <c r="T14" s="293"/>
      <c r="U14" s="480" t="s">
        <v>1837</v>
      </c>
      <c r="V14" s="480" t="s">
        <v>1830</v>
      </c>
    </row>
    <row r="15" spans="1:22" s="496" customFormat="1" ht="84" customHeight="1" x14ac:dyDescent="0.25">
      <c r="C15" s="74" t="s">
        <v>1586</v>
      </c>
      <c r="D15" s="1008" t="s">
        <v>1836</v>
      </c>
      <c r="E15" s="293" t="s">
        <v>2190</v>
      </c>
      <c r="F15" s="462">
        <v>7.02</v>
      </c>
      <c r="G15" s="482" t="s">
        <v>2314</v>
      </c>
      <c r="H15" s="317">
        <v>1</v>
      </c>
      <c r="I15" s="318"/>
      <c r="J15" s="317"/>
      <c r="K15" s="318"/>
      <c r="L15" s="317"/>
      <c r="M15" s="318"/>
      <c r="N15" s="317"/>
      <c r="O15" s="318"/>
      <c r="P15" s="601">
        <f t="shared" si="0"/>
        <v>1</v>
      </c>
      <c r="Q15" s="555">
        <f t="shared" si="1"/>
        <v>0</v>
      </c>
      <c r="R15" s="293"/>
      <c r="S15" s="579" t="s">
        <v>3153</v>
      </c>
      <c r="T15" s="480" t="s">
        <v>1832</v>
      </c>
      <c r="U15" s="480" t="s">
        <v>1837</v>
      </c>
      <c r="V15" s="480" t="s">
        <v>1830</v>
      </c>
    </row>
    <row r="16" spans="1:22" ht="56.25" customHeight="1" x14ac:dyDescent="0.25">
      <c r="A16" s="452" t="s">
        <v>1427</v>
      </c>
      <c r="B16" s="452" t="s">
        <v>1428</v>
      </c>
      <c r="C16" s="74" t="s">
        <v>1585</v>
      </c>
      <c r="D16" s="1009"/>
      <c r="E16" s="293" t="s">
        <v>1835</v>
      </c>
      <c r="F16" s="462">
        <v>7.03</v>
      </c>
      <c r="G16" s="480" t="s">
        <v>2315</v>
      </c>
      <c r="H16" s="317"/>
      <c r="I16" s="318"/>
      <c r="J16" s="317">
        <v>1</v>
      </c>
      <c r="K16" s="555"/>
      <c r="L16" s="317"/>
      <c r="M16" s="318"/>
      <c r="N16" s="317"/>
      <c r="O16" s="318"/>
      <c r="P16" s="601">
        <f t="shared" si="0"/>
        <v>1</v>
      </c>
      <c r="Q16" s="555">
        <f t="shared" si="1"/>
        <v>0</v>
      </c>
      <c r="R16" s="293"/>
      <c r="S16" s="1008" t="s">
        <v>1834</v>
      </c>
      <c r="T16" s="480" t="s">
        <v>1829</v>
      </c>
      <c r="U16" s="480" t="s">
        <v>1831</v>
      </c>
      <c r="V16" s="480" t="s">
        <v>1830</v>
      </c>
    </row>
    <row r="17" spans="1:22" ht="66" customHeight="1" x14ac:dyDescent="0.25">
      <c r="A17" s="974" t="s">
        <v>1429</v>
      </c>
      <c r="B17" s="974" t="s">
        <v>1430</v>
      </c>
      <c r="C17" s="1008" t="s">
        <v>1587</v>
      </c>
      <c r="D17" s="1009"/>
      <c r="E17" s="293" t="s">
        <v>1838</v>
      </c>
      <c r="F17" s="462">
        <v>7.04</v>
      </c>
      <c r="G17" s="480" t="s">
        <v>2316</v>
      </c>
      <c r="H17" s="317"/>
      <c r="I17" s="318"/>
      <c r="J17" s="317"/>
      <c r="K17" s="318"/>
      <c r="L17" s="317"/>
      <c r="M17" s="318"/>
      <c r="N17" s="317">
        <v>1</v>
      </c>
      <c r="O17" s="556">
        <f>'5. ACTIVIDADES ESPECIALES'!D311</f>
        <v>4000</v>
      </c>
      <c r="P17" s="601">
        <f t="shared" si="0"/>
        <v>1</v>
      </c>
      <c r="Q17" s="555">
        <f t="shared" si="1"/>
        <v>4000</v>
      </c>
      <c r="R17" s="293"/>
      <c r="S17" s="1009"/>
      <c r="T17" s="479" t="s">
        <v>1829</v>
      </c>
      <c r="U17" s="479" t="s">
        <v>1831</v>
      </c>
      <c r="V17" s="479" t="s">
        <v>1830</v>
      </c>
    </row>
    <row r="18" spans="1:22" s="323" customFormat="1" ht="66.75" customHeight="1" x14ac:dyDescent="0.25">
      <c r="A18" s="975"/>
      <c r="B18" s="975"/>
      <c r="C18" s="1009"/>
      <c r="D18" s="1009"/>
      <c r="E18" s="481" t="s">
        <v>2077</v>
      </c>
      <c r="F18" s="462">
        <v>7.05</v>
      </c>
      <c r="G18" s="480" t="s">
        <v>2317</v>
      </c>
      <c r="H18" s="317"/>
      <c r="I18" s="318"/>
      <c r="J18" s="317"/>
      <c r="K18" s="318"/>
      <c r="L18" s="317"/>
      <c r="M18" s="318"/>
      <c r="N18" s="317">
        <v>1</v>
      </c>
      <c r="O18" s="555">
        <f>'5. ACTIVIDADES ESPECIALES'!D322</f>
        <v>6000</v>
      </c>
      <c r="P18" s="601">
        <f t="shared" si="0"/>
        <v>1</v>
      </c>
      <c r="Q18" s="555">
        <f t="shared" si="1"/>
        <v>6000</v>
      </c>
      <c r="R18" s="293"/>
      <c r="S18" s="1009"/>
      <c r="T18" s="480" t="s">
        <v>2078</v>
      </c>
      <c r="U18" s="480" t="s">
        <v>1837</v>
      </c>
      <c r="V18" s="480" t="s">
        <v>1830</v>
      </c>
    </row>
    <row r="19" spans="1:22" s="323" customFormat="1" ht="60" customHeight="1" x14ac:dyDescent="0.25">
      <c r="A19" s="975"/>
      <c r="B19" s="975"/>
      <c r="C19" s="1010"/>
      <c r="D19" s="1010"/>
      <c r="E19" s="293" t="s">
        <v>3150</v>
      </c>
      <c r="F19" s="462">
        <v>7.06</v>
      </c>
      <c r="G19" s="480" t="s">
        <v>2318</v>
      </c>
      <c r="H19" s="317">
        <v>1</v>
      </c>
      <c r="I19" s="555">
        <f>'5. ACTIVIDADES ESPECIALES'!D333</f>
        <v>80000</v>
      </c>
      <c r="J19" s="317"/>
      <c r="K19" s="318"/>
      <c r="L19" s="317"/>
      <c r="M19" s="318"/>
      <c r="N19" s="317"/>
      <c r="O19" s="318"/>
      <c r="P19" s="601">
        <f t="shared" si="0"/>
        <v>1</v>
      </c>
      <c r="Q19" s="555">
        <f t="shared" si="1"/>
        <v>80000</v>
      </c>
      <c r="R19" s="293"/>
      <c r="S19" s="1010"/>
      <c r="T19" s="480" t="s">
        <v>1833</v>
      </c>
      <c r="U19" s="480" t="s">
        <v>1831</v>
      </c>
      <c r="V19" s="480" t="s">
        <v>1830</v>
      </c>
    </row>
    <row r="20" spans="1:22" ht="15.6" customHeight="1" x14ac:dyDescent="0.25">
      <c r="A20" s="261"/>
      <c r="B20" s="262"/>
      <c r="C20" s="261" t="s">
        <v>114</v>
      </c>
      <c r="D20" s="262"/>
      <c r="E20" s="262"/>
      <c r="F20" s="262"/>
      <c r="G20" s="263"/>
      <c r="H20" s="252">
        <f t="shared" ref="H20:Q20" si="2">SUM(H7:I19)</f>
        <v>80003</v>
      </c>
      <c r="I20" s="252">
        <f t="shared" si="2"/>
        <v>80002</v>
      </c>
      <c r="J20" s="252">
        <f t="shared" si="2"/>
        <v>2</v>
      </c>
      <c r="K20" s="252">
        <f t="shared" si="2"/>
        <v>0</v>
      </c>
      <c r="L20" s="252">
        <f t="shared" si="2"/>
        <v>0</v>
      </c>
      <c r="M20" s="252">
        <f t="shared" si="2"/>
        <v>2</v>
      </c>
      <c r="N20" s="252">
        <f t="shared" si="2"/>
        <v>10002</v>
      </c>
      <c r="O20" s="252">
        <f t="shared" si="2"/>
        <v>10007</v>
      </c>
      <c r="P20" s="252">
        <f t="shared" si="2"/>
        <v>90007</v>
      </c>
      <c r="Q20" s="252">
        <f t="shared" si="2"/>
        <v>90000</v>
      </c>
      <c r="R20" s="236"/>
      <c r="S20" s="236"/>
      <c r="T20" s="236"/>
      <c r="U20" s="236"/>
      <c r="V20" s="236"/>
    </row>
    <row r="24" spans="1:22" x14ac:dyDescent="0.25">
      <c r="C24" s="405"/>
    </row>
    <row r="25" spans="1:22" x14ac:dyDescent="0.25">
      <c r="C25" s="405"/>
    </row>
    <row r="26" spans="1:22" x14ac:dyDescent="0.25">
      <c r="C26" s="405"/>
    </row>
    <row r="27" spans="1:22" x14ac:dyDescent="0.25">
      <c r="C27" s="405"/>
    </row>
  </sheetData>
  <mergeCells count="25">
    <mergeCell ref="C17:C19"/>
    <mergeCell ref="S16:S19"/>
    <mergeCell ref="A17:A19"/>
    <mergeCell ref="B17:B19"/>
    <mergeCell ref="D15:D19"/>
    <mergeCell ref="B8:B14"/>
    <mergeCell ref="A8:A14"/>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17">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topLeftCell="G1" workbookViewId="0">
      <pane ySplit="6" topLeftCell="A13" activePane="bottomLeft" state="frozen"/>
      <selection activeCell="A7" sqref="A7"/>
      <selection pane="bottomLeft" activeCell="G9" sqref="G9"/>
    </sheetView>
  </sheetViews>
  <sheetFormatPr baseColWidth="10" defaultRowHeight="15" x14ac:dyDescent="0.25"/>
  <cols>
    <col min="1" max="1" width="44.5703125" customWidth="1"/>
    <col min="2" max="2" width="33" customWidth="1"/>
    <col min="3" max="3" width="50.140625" customWidth="1"/>
    <col min="4" max="4" width="27.42578125" style="405" customWidth="1"/>
    <col min="5" max="5" width="40.140625" customWidth="1"/>
    <col min="6" max="6" width="12.85546875" customWidth="1"/>
    <col min="7" max="7" width="52.140625" customWidth="1"/>
    <col min="8" max="8" width="15.28515625" customWidth="1"/>
    <col min="9" max="9" width="13.7109375" style="207" bestFit="1" customWidth="1"/>
    <col min="10" max="10" width="15.28515625" customWidth="1"/>
    <col min="11" max="11" width="18.85546875" style="207" customWidth="1"/>
    <col min="13" max="13" width="13.7109375" style="207" bestFit="1" customWidth="1"/>
    <col min="15" max="15" width="13.7109375" style="207" bestFit="1" customWidth="1"/>
    <col min="16" max="16" width="15.28515625" customWidth="1"/>
    <col min="17" max="17" width="18.28515625" style="207" customWidth="1"/>
    <col min="18" max="18" width="31.42578125" customWidth="1"/>
    <col min="19" max="19" width="22.42578125" customWidth="1"/>
    <col min="20" max="20" width="17.42578125" customWidth="1"/>
    <col min="21" max="21" width="26.85546875" customWidth="1"/>
  </cols>
  <sheetData>
    <row r="1" spans="1:21" ht="18.75" x14ac:dyDescent="0.25">
      <c r="B1" s="253"/>
      <c r="C1" s="443" t="s">
        <v>1588</v>
      </c>
      <c r="D1" s="443"/>
      <c r="E1" s="253"/>
      <c r="F1" s="253"/>
      <c r="G1" s="253"/>
      <c r="H1" s="253" t="s">
        <v>1395</v>
      </c>
      <c r="K1" s="253"/>
      <c r="L1" s="253"/>
      <c r="M1" s="253"/>
      <c r="N1" s="253"/>
      <c r="O1" s="253"/>
      <c r="P1" s="253"/>
      <c r="Q1" s="253"/>
      <c r="R1" s="253"/>
      <c r="S1" s="253"/>
      <c r="T1" s="253"/>
      <c r="U1" s="253"/>
    </row>
    <row r="2" spans="1:21" ht="18.75" x14ac:dyDescent="0.25">
      <c r="A2" s="241" t="s">
        <v>1338</v>
      </c>
      <c r="B2" s="253"/>
      <c r="C2" s="253"/>
      <c r="D2" s="253"/>
      <c r="E2" s="253"/>
      <c r="F2" s="253"/>
      <c r="G2" s="253"/>
      <c r="H2" s="253"/>
      <c r="K2" s="253"/>
      <c r="L2" s="253"/>
      <c r="M2" s="253"/>
      <c r="N2" s="253"/>
      <c r="O2" s="253"/>
      <c r="P2" s="253"/>
      <c r="Q2" s="253"/>
      <c r="R2" s="253"/>
      <c r="S2" s="253"/>
      <c r="T2" s="253"/>
      <c r="U2" s="253"/>
    </row>
    <row r="3" spans="1:21" x14ac:dyDescent="0.25">
      <c r="A3" s="1017" t="s">
        <v>1396</v>
      </c>
      <c r="B3" s="1017"/>
      <c r="C3" s="1017"/>
      <c r="D3" s="1017"/>
      <c r="E3" s="1017"/>
      <c r="F3" s="1017"/>
      <c r="G3" s="1017"/>
      <c r="H3" s="1017"/>
      <c r="I3" s="1017"/>
      <c r="J3" s="1017"/>
      <c r="K3" s="1017"/>
      <c r="L3" s="1017"/>
      <c r="M3" s="1017"/>
      <c r="N3" s="1017"/>
      <c r="O3" s="1017"/>
      <c r="P3" s="1017"/>
      <c r="Q3" s="1017"/>
      <c r="R3" s="1017"/>
      <c r="S3" s="1017"/>
      <c r="T3" s="1017"/>
      <c r="U3" s="1017"/>
    </row>
    <row r="4" spans="1:21" ht="15" customHeight="1" x14ac:dyDescent="0.25">
      <c r="A4" s="946" t="s">
        <v>94</v>
      </c>
      <c r="B4" s="945" t="s">
        <v>108</v>
      </c>
      <c r="C4" s="948" t="s">
        <v>1517</v>
      </c>
      <c r="D4" s="948" t="s">
        <v>1518</v>
      </c>
      <c r="E4" s="948" t="s">
        <v>84</v>
      </c>
      <c r="F4" s="948" t="s">
        <v>388</v>
      </c>
      <c r="G4" s="948" t="s">
        <v>85</v>
      </c>
      <c r="H4" s="951" t="s">
        <v>97</v>
      </c>
      <c r="I4" s="957"/>
      <c r="J4" s="957"/>
      <c r="K4" s="957"/>
      <c r="L4" s="957"/>
      <c r="M4" s="957"/>
      <c r="N4" s="957"/>
      <c r="O4" s="952"/>
      <c r="P4" s="953" t="s">
        <v>98</v>
      </c>
      <c r="Q4" s="954"/>
      <c r="R4" s="945" t="s">
        <v>100</v>
      </c>
      <c r="S4" s="945" t="s">
        <v>107</v>
      </c>
      <c r="T4" s="945" t="s">
        <v>106</v>
      </c>
      <c r="U4" s="942" t="s">
        <v>86</v>
      </c>
    </row>
    <row r="5" spans="1:21" ht="15" customHeight="1" x14ac:dyDescent="0.25">
      <c r="A5" s="946"/>
      <c r="B5" s="946"/>
      <c r="C5" s="949"/>
      <c r="D5" s="949"/>
      <c r="E5" s="949"/>
      <c r="F5" s="949"/>
      <c r="G5" s="949"/>
      <c r="H5" s="951" t="s">
        <v>101</v>
      </c>
      <c r="I5" s="952"/>
      <c r="J5" s="951" t="s">
        <v>102</v>
      </c>
      <c r="K5" s="952"/>
      <c r="L5" s="951" t="s">
        <v>103</v>
      </c>
      <c r="M5" s="952"/>
      <c r="N5" s="951" t="s">
        <v>104</v>
      </c>
      <c r="O5" s="952"/>
      <c r="P5" s="955"/>
      <c r="Q5" s="956"/>
      <c r="R5" s="946"/>
      <c r="S5" s="946"/>
      <c r="T5" s="946"/>
      <c r="U5" s="943"/>
    </row>
    <row r="6" spans="1:21" ht="25.5" x14ac:dyDescent="0.25">
      <c r="A6" s="947"/>
      <c r="B6" s="947"/>
      <c r="C6" s="950"/>
      <c r="D6" s="950"/>
      <c r="E6" s="950"/>
      <c r="F6" s="950"/>
      <c r="G6" s="950"/>
      <c r="H6" s="381" t="s">
        <v>105</v>
      </c>
      <c r="I6" s="381" t="s">
        <v>12</v>
      </c>
      <c r="J6" s="381" t="s">
        <v>105</v>
      </c>
      <c r="K6" s="381" t="s">
        <v>12</v>
      </c>
      <c r="L6" s="381" t="s">
        <v>105</v>
      </c>
      <c r="M6" s="381" t="s">
        <v>12</v>
      </c>
      <c r="N6" s="381" t="s">
        <v>105</v>
      </c>
      <c r="O6" s="381" t="s">
        <v>12</v>
      </c>
      <c r="P6" s="381" t="s">
        <v>105</v>
      </c>
      <c r="Q6" s="381" t="s">
        <v>12</v>
      </c>
      <c r="R6" s="947"/>
      <c r="S6" s="947"/>
      <c r="T6" s="947"/>
      <c r="U6" s="944"/>
    </row>
    <row r="7" spans="1:21" s="323" customFormat="1" ht="15.75" x14ac:dyDescent="0.25">
      <c r="A7" s="382"/>
      <c r="B7" s="383"/>
      <c r="C7" s="384"/>
      <c r="D7" s="384"/>
      <c r="E7" s="384"/>
      <c r="F7" s="385"/>
      <c r="G7" s="384"/>
      <c r="H7" s="386"/>
      <c r="I7" s="386"/>
      <c r="J7" s="386"/>
      <c r="K7" s="386"/>
      <c r="L7" s="386"/>
      <c r="M7" s="386"/>
      <c r="N7" s="386"/>
      <c r="O7" s="386"/>
      <c r="P7" s="386"/>
      <c r="Q7" s="386"/>
      <c r="R7" s="387"/>
      <c r="S7" s="387"/>
      <c r="T7" s="387"/>
      <c r="U7" s="388"/>
    </row>
    <row r="8" spans="1:21" ht="69" customHeight="1" x14ac:dyDescent="0.25">
      <c r="A8" s="1014" t="s">
        <v>1396</v>
      </c>
      <c r="B8" s="1014" t="s">
        <v>1397</v>
      </c>
      <c r="C8" s="592" t="s">
        <v>1588</v>
      </c>
      <c r="D8" s="1014" t="s">
        <v>1763</v>
      </c>
      <c r="E8" s="812" t="s">
        <v>1754</v>
      </c>
      <c r="F8" s="760">
        <v>8.01</v>
      </c>
      <c r="G8" s="813" t="s">
        <v>2205</v>
      </c>
      <c r="H8" s="814"/>
      <c r="I8" s="815"/>
      <c r="J8" s="476"/>
      <c r="K8" s="815"/>
      <c r="L8" s="476">
        <v>1</v>
      </c>
      <c r="M8" s="815"/>
      <c r="N8" s="476"/>
      <c r="O8" s="815"/>
      <c r="P8" s="816">
        <f>H8+J8+L8+N8</f>
        <v>1</v>
      </c>
      <c r="Q8" s="602">
        <f>I8+K8+M8+O8</f>
        <v>0</v>
      </c>
      <c r="R8" s="495" t="s">
        <v>1760</v>
      </c>
      <c r="S8" s="495" t="s">
        <v>1761</v>
      </c>
      <c r="T8" s="495" t="s">
        <v>1736</v>
      </c>
      <c r="U8" s="495" t="s">
        <v>1762</v>
      </c>
    </row>
    <row r="9" spans="1:21" s="643" customFormat="1" ht="96" customHeight="1" x14ac:dyDescent="0.25">
      <c r="A9" s="1015"/>
      <c r="B9" s="1015"/>
      <c r="C9" s="697" t="s">
        <v>1588</v>
      </c>
      <c r="D9" s="1015"/>
      <c r="E9" s="812" t="s">
        <v>2806</v>
      </c>
      <c r="F9" s="760">
        <v>8.02</v>
      </c>
      <c r="G9" s="813" t="s">
        <v>2803</v>
      </c>
      <c r="H9" s="814">
        <v>1</v>
      </c>
      <c r="I9" s="815"/>
      <c r="J9" s="476"/>
      <c r="K9" s="815"/>
      <c r="L9" s="476"/>
      <c r="M9" s="815"/>
      <c r="N9" s="476"/>
      <c r="O9" s="815"/>
      <c r="P9" s="816">
        <f t="shared" ref="P9:P12" si="0">H9+J9+L9+N9</f>
        <v>1</v>
      </c>
      <c r="Q9" s="602">
        <f t="shared" ref="Q9:Q12" si="1">I9+K9+M9+O9</f>
        <v>0</v>
      </c>
      <c r="R9" s="495" t="s">
        <v>2813</v>
      </c>
      <c r="S9" s="495" t="s">
        <v>2811</v>
      </c>
      <c r="T9" s="495" t="s">
        <v>1757</v>
      </c>
      <c r="U9" s="495" t="s">
        <v>2812</v>
      </c>
    </row>
    <row r="10" spans="1:21" s="643" customFormat="1" ht="63" customHeight="1" x14ac:dyDescent="0.25">
      <c r="A10" s="1015"/>
      <c r="B10" s="1015"/>
      <c r="C10" s="697" t="s">
        <v>1588</v>
      </c>
      <c r="D10" s="1015"/>
      <c r="E10" s="812" t="s">
        <v>2807</v>
      </c>
      <c r="F10" s="760">
        <v>8.0299999999999994</v>
      </c>
      <c r="G10" s="813" t="s">
        <v>2804</v>
      </c>
      <c r="H10" s="814">
        <v>1</v>
      </c>
      <c r="I10" s="815"/>
      <c r="J10" s="476"/>
      <c r="K10" s="815"/>
      <c r="L10" s="476"/>
      <c r="M10" s="815"/>
      <c r="N10" s="476"/>
      <c r="O10" s="815"/>
      <c r="P10" s="816">
        <f t="shared" si="0"/>
        <v>1</v>
      </c>
      <c r="Q10" s="602">
        <f t="shared" si="1"/>
        <v>0</v>
      </c>
      <c r="R10" s="495" t="s">
        <v>2815</v>
      </c>
      <c r="S10" s="495" t="s">
        <v>2814</v>
      </c>
      <c r="T10" s="495" t="s">
        <v>1757</v>
      </c>
      <c r="U10" s="495" t="s">
        <v>2812</v>
      </c>
    </row>
    <row r="11" spans="1:21" s="643" customFormat="1" ht="79.5" customHeight="1" x14ac:dyDescent="0.25">
      <c r="A11" s="1015"/>
      <c r="B11" s="1015"/>
      <c r="C11" s="697" t="s">
        <v>1588</v>
      </c>
      <c r="D11" s="1015"/>
      <c r="E11" s="812" t="s">
        <v>2808</v>
      </c>
      <c r="F11" s="760">
        <v>8.0399999999999991</v>
      </c>
      <c r="G11" s="813" t="s">
        <v>2805</v>
      </c>
      <c r="H11" s="814"/>
      <c r="I11" s="815"/>
      <c r="J11" s="476">
        <v>1</v>
      </c>
      <c r="K11" s="815"/>
      <c r="L11" s="476"/>
      <c r="M11" s="815"/>
      <c r="N11" s="476"/>
      <c r="O11" s="815"/>
      <c r="P11" s="816">
        <f t="shared" si="0"/>
        <v>1</v>
      </c>
      <c r="Q11" s="602">
        <f t="shared" si="1"/>
        <v>0</v>
      </c>
      <c r="R11" s="495" t="s">
        <v>2816</v>
      </c>
      <c r="S11" s="495" t="s">
        <v>2817</v>
      </c>
      <c r="T11" s="495" t="s">
        <v>1757</v>
      </c>
      <c r="U11" s="495" t="s">
        <v>2812</v>
      </c>
    </row>
    <row r="12" spans="1:21" s="643" customFormat="1" ht="106.5" customHeight="1" x14ac:dyDescent="0.25">
      <c r="A12" s="1016"/>
      <c r="B12" s="1016"/>
      <c r="C12" s="697" t="s">
        <v>1588</v>
      </c>
      <c r="D12" s="1016"/>
      <c r="E12" s="812" t="s">
        <v>2810</v>
      </c>
      <c r="F12" s="760">
        <v>8.0500000000000007</v>
      </c>
      <c r="G12" s="813" t="s">
        <v>2809</v>
      </c>
      <c r="H12" s="814">
        <v>1</v>
      </c>
      <c r="I12" s="815"/>
      <c r="J12" s="476"/>
      <c r="K12" s="815"/>
      <c r="L12" s="476"/>
      <c r="M12" s="815"/>
      <c r="N12" s="476"/>
      <c r="O12" s="815"/>
      <c r="P12" s="816">
        <f t="shared" si="0"/>
        <v>1</v>
      </c>
      <c r="Q12" s="602">
        <f t="shared" si="1"/>
        <v>0</v>
      </c>
      <c r="R12" s="495" t="s">
        <v>2818</v>
      </c>
      <c r="S12" s="495" t="s">
        <v>2819</v>
      </c>
      <c r="T12" s="495" t="s">
        <v>1757</v>
      </c>
      <c r="U12" s="495" t="s">
        <v>2812</v>
      </c>
    </row>
    <row r="13" spans="1:21" ht="15.75" x14ac:dyDescent="0.25">
      <c r="A13" s="261"/>
      <c r="B13" s="262"/>
      <c r="C13" s="261" t="s">
        <v>1394</v>
      </c>
      <c r="D13" s="262"/>
      <c r="E13" s="262"/>
      <c r="F13" s="262"/>
      <c r="G13" s="263"/>
      <c r="H13" s="251">
        <f t="shared" ref="H13:O13" si="2">SUM(H8:H8)</f>
        <v>0</v>
      </c>
      <c r="I13" s="252">
        <f t="shared" si="2"/>
        <v>0</v>
      </c>
      <c r="J13" s="251">
        <f t="shared" si="2"/>
        <v>0</v>
      </c>
      <c r="K13" s="252">
        <f t="shared" si="2"/>
        <v>0</v>
      </c>
      <c r="L13" s="251">
        <f t="shared" si="2"/>
        <v>1</v>
      </c>
      <c r="M13" s="252">
        <f t="shared" si="2"/>
        <v>0</v>
      </c>
      <c r="N13" s="251">
        <f t="shared" si="2"/>
        <v>0</v>
      </c>
      <c r="O13" s="252">
        <f t="shared" si="2"/>
        <v>0</v>
      </c>
      <c r="P13" s="705">
        <f>SUM(P8:P12)</f>
        <v>5</v>
      </c>
      <c r="Q13" s="252">
        <f>SUM(Q8:Q12)</f>
        <v>0</v>
      </c>
      <c r="R13" s="235"/>
      <c r="S13" s="235"/>
      <c r="T13" s="235"/>
      <c r="U13" s="235"/>
    </row>
    <row r="19" spans="9:17" x14ac:dyDescent="0.25">
      <c r="I19"/>
      <c r="K19"/>
      <c r="M19"/>
      <c r="O19"/>
      <c r="Q19"/>
    </row>
    <row r="20" spans="9:17" x14ac:dyDescent="0.25">
      <c r="I20"/>
      <c r="K20"/>
      <c r="M20"/>
      <c r="O20"/>
      <c r="Q20"/>
    </row>
    <row r="21" spans="9:17" x14ac:dyDescent="0.25">
      <c r="I21"/>
      <c r="K21"/>
      <c r="M21"/>
      <c r="O21"/>
      <c r="Q21"/>
    </row>
    <row r="22" spans="9:17" x14ac:dyDescent="0.25">
      <c r="I22"/>
      <c r="K22"/>
      <c r="M22"/>
      <c r="O22"/>
      <c r="Q22"/>
    </row>
    <row r="23" spans="9:17" x14ac:dyDescent="0.25">
      <c r="I23"/>
      <c r="K23"/>
      <c r="M23"/>
      <c r="O23"/>
      <c r="Q23"/>
    </row>
    <row r="24" spans="9:17" x14ac:dyDescent="0.25">
      <c r="I24"/>
      <c r="K24"/>
      <c r="M24"/>
      <c r="O24"/>
      <c r="Q24"/>
    </row>
    <row r="25" spans="9:17" x14ac:dyDescent="0.25">
      <c r="I25"/>
      <c r="K25"/>
      <c r="M25"/>
      <c r="O25"/>
      <c r="Q25"/>
    </row>
    <row r="26" spans="9:17" x14ac:dyDescent="0.25">
      <c r="I26"/>
      <c r="K26"/>
      <c r="M26"/>
      <c r="O26"/>
      <c r="Q26"/>
    </row>
    <row r="27" spans="9:17" x14ac:dyDescent="0.25">
      <c r="I27"/>
      <c r="K27"/>
      <c r="M27"/>
      <c r="O27"/>
      <c r="Q27"/>
    </row>
    <row r="28" spans="9:17" x14ac:dyDescent="0.25">
      <c r="I28"/>
      <c r="K28"/>
      <c r="M28"/>
      <c r="O28"/>
      <c r="Q28"/>
    </row>
    <row r="29" spans="9:17" x14ac:dyDescent="0.25">
      <c r="I29"/>
      <c r="K29"/>
      <c r="M29"/>
      <c r="O29"/>
      <c r="Q29"/>
    </row>
    <row r="30" spans="9:17" x14ac:dyDescent="0.25">
      <c r="I30"/>
      <c r="K30"/>
      <c r="M30"/>
      <c r="O30"/>
      <c r="Q30"/>
    </row>
    <row r="31" spans="9:17" x14ac:dyDescent="0.25">
      <c r="I31"/>
      <c r="K31"/>
      <c r="M31"/>
      <c r="O31"/>
      <c r="Q31"/>
    </row>
  </sheetData>
  <mergeCells count="21">
    <mergeCell ref="S4:S6"/>
    <mergeCell ref="A3:U3"/>
    <mergeCell ref="A4:A6"/>
    <mergeCell ref="B4:B6"/>
    <mergeCell ref="C4:C6"/>
    <mergeCell ref="E4:E6"/>
    <mergeCell ref="F4:F6"/>
    <mergeCell ref="G4:G6"/>
    <mergeCell ref="H4:O4"/>
    <mergeCell ref="P4:Q5"/>
    <mergeCell ref="T4:T6"/>
    <mergeCell ref="U4:U6"/>
    <mergeCell ref="H5:I5"/>
    <mergeCell ref="R4:R6"/>
    <mergeCell ref="J5:K5"/>
    <mergeCell ref="L5:M5"/>
    <mergeCell ref="N5:O5"/>
    <mergeCell ref="D4:D6"/>
    <mergeCell ref="A8:A12"/>
    <mergeCell ref="B8:B12"/>
    <mergeCell ref="D8:D1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2">
      <formula1>$C$1</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C4" workbookViewId="0">
      <selection activeCell="G24" sqref="G24"/>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81" customWidth="1"/>
    <col min="10" max="10" width="15.85546875" style="86" bestFit="1" customWidth="1"/>
    <col min="11" max="16384" width="11.5703125" style="86"/>
  </cols>
  <sheetData>
    <row r="2" spans="2:11" ht="16.5" thickBot="1" x14ac:dyDescent="0.3">
      <c r="H2" s="933" t="s">
        <v>1360</v>
      </c>
      <c r="I2" s="933"/>
    </row>
    <row r="3" spans="2:11" ht="19.5" thickBot="1" x14ac:dyDescent="0.3">
      <c r="B3" s="81" t="s">
        <v>21</v>
      </c>
      <c r="C3" s="81" t="s">
        <v>387</v>
      </c>
      <c r="H3" s="363" t="s">
        <v>386</v>
      </c>
      <c r="I3" s="364" t="s">
        <v>387</v>
      </c>
    </row>
    <row r="4" spans="2:11" ht="18.75" x14ac:dyDescent="0.25">
      <c r="B4" s="82" t="s">
        <v>118</v>
      </c>
      <c r="C4" s="186">
        <f>'1. TALLERES SEMINARIOS'!D5</f>
        <v>56500</v>
      </c>
      <c r="H4" s="356" t="s">
        <v>1348</v>
      </c>
      <c r="I4" s="359">
        <f>'1. Desarrollo e Innov. Curricu.'!Q47</f>
        <v>488016</v>
      </c>
    </row>
    <row r="5" spans="2:11" ht="18.75" x14ac:dyDescent="0.25">
      <c r="B5" s="82" t="s">
        <v>411</v>
      </c>
      <c r="C5" s="186">
        <f>'2. CONTRATACION DE PERSONAL'!D5</f>
        <v>759450</v>
      </c>
      <c r="H5" s="357" t="s">
        <v>1350</v>
      </c>
      <c r="I5" s="360">
        <f>'2. Investigación Científica'!Q27</f>
        <v>897804.61</v>
      </c>
    </row>
    <row r="6" spans="2:11" ht="18.75" x14ac:dyDescent="0.25">
      <c r="B6" s="82" t="s">
        <v>122</v>
      </c>
      <c r="C6" s="186">
        <f>'3. EQUIPO DE OFICINA'!D5</f>
        <v>666100</v>
      </c>
      <c r="H6" s="357" t="s">
        <v>462</v>
      </c>
      <c r="I6" s="360">
        <f>'3. Vinculación Univ. Sociedad'!Q59</f>
        <v>47000</v>
      </c>
    </row>
    <row r="7" spans="2:11" ht="19.5" thickBot="1" x14ac:dyDescent="0.3">
      <c r="B7" s="82" t="s">
        <v>412</v>
      </c>
      <c r="C7" s="186">
        <f>'4. EQUIPO TECNOLÓGICOS'!D5</f>
        <v>893686.2</v>
      </c>
      <c r="E7" s="367" t="s">
        <v>115</v>
      </c>
      <c r="F7" s="376" t="s">
        <v>1463</v>
      </c>
      <c r="H7" s="357" t="s">
        <v>1349</v>
      </c>
      <c r="I7" s="360">
        <f>'4. Docencia y Profesorado Univ.'!Q12</f>
        <v>40000</v>
      </c>
    </row>
    <row r="8" spans="2:11" ht="18.75" x14ac:dyDescent="0.25">
      <c r="B8" s="82" t="s">
        <v>123</v>
      </c>
      <c r="C8" s="186">
        <f>'5. ACTIVIDADES ESPECIALES'!D5</f>
        <v>5161391.080000001</v>
      </c>
      <c r="E8" s="372" t="s">
        <v>1465</v>
      </c>
      <c r="F8" s="373">
        <f ca="1">Presupuesto!D566</f>
        <v>2709735.3697650004</v>
      </c>
      <c r="H8" s="357" t="s">
        <v>1351</v>
      </c>
      <c r="I8" s="360">
        <f>'5. Estudiantes y Graduados'!Q37</f>
        <v>40000</v>
      </c>
    </row>
    <row r="9" spans="2:11" ht="19.5" thickBot="1" x14ac:dyDescent="0.3">
      <c r="B9" s="92" t="s">
        <v>382</v>
      </c>
      <c r="C9" s="83">
        <f>'6. Becas'!D5</f>
        <v>0</v>
      </c>
      <c r="E9" s="374" t="s">
        <v>1487</v>
      </c>
      <c r="F9" s="375">
        <f ca="1">Presupuesto!E566</f>
        <v>7733941.1337000001</v>
      </c>
      <c r="H9" s="357" t="s">
        <v>463</v>
      </c>
      <c r="I9" s="360">
        <f>'6. Gestión del Conocimiento'!Q11</f>
        <v>0</v>
      </c>
    </row>
    <row r="10" spans="2:11" ht="19.5" thickBot="1" x14ac:dyDescent="0.3">
      <c r="B10" s="92" t="s">
        <v>383</v>
      </c>
      <c r="C10" s="83">
        <f>'7. Infraestructura'!D5</f>
        <v>2906549.2234650003</v>
      </c>
      <c r="E10" s="377" t="s">
        <v>1464</v>
      </c>
      <c r="F10" s="378">
        <f ca="1">Presupuesto!F566</f>
        <v>10443676.503465001</v>
      </c>
      <c r="G10" s="111"/>
      <c r="H10" s="357" t="s">
        <v>1352</v>
      </c>
      <c r="I10" s="361">
        <f>'7. Lo Esencial de la Reforma U.'!Q20</f>
        <v>90000</v>
      </c>
    </row>
    <row r="11" spans="2:11" ht="18.75" x14ac:dyDescent="0.25">
      <c r="B11" s="82" t="s">
        <v>414</v>
      </c>
      <c r="C11" s="83">
        <f>'8. Venta de Servicios'!D5</f>
        <v>0</v>
      </c>
      <c r="E11" s="379" t="s">
        <v>401</v>
      </c>
      <c r="F11" s="380">
        <f ca="1">Presupuesto!AR566</f>
        <v>10443676.503464999</v>
      </c>
      <c r="G11" s="111"/>
      <c r="H11" s="357" t="s">
        <v>1354</v>
      </c>
      <c r="I11" s="361">
        <f>'8. Cultura de Inno. Insti...'!Q13</f>
        <v>0</v>
      </c>
    </row>
    <row r="12" spans="2:11" ht="18.75" x14ac:dyDescent="0.25">
      <c r="B12" s="92"/>
      <c r="C12" s="83"/>
      <c r="F12" s="111"/>
      <c r="G12" s="111"/>
      <c r="H12" s="357" t="s">
        <v>1458</v>
      </c>
      <c r="I12" s="361">
        <f>'9. Asegura. de la Calid. y M'!Q29</f>
        <v>493350</v>
      </c>
      <c r="K12" s="148"/>
    </row>
    <row r="13" spans="2:11" ht="24" thickBot="1" x14ac:dyDescent="0.3">
      <c r="B13" s="84" t="s">
        <v>121</v>
      </c>
      <c r="C13" s="371">
        <f>SUM(C4:C12)</f>
        <v>10443676.503465001</v>
      </c>
      <c r="F13" s="111"/>
      <c r="G13" s="111"/>
      <c r="H13" s="358" t="s">
        <v>1435</v>
      </c>
      <c r="I13" s="362">
        <f>'10. Posgrado'!Q21</f>
        <v>0</v>
      </c>
    </row>
    <row r="14" spans="2:11" ht="23.25" x14ac:dyDescent="0.25">
      <c r="B14" s="84"/>
      <c r="C14" s="85"/>
      <c r="F14" s="111"/>
      <c r="G14" s="111"/>
      <c r="H14" s="365" t="s">
        <v>121</v>
      </c>
      <c r="I14" s="366">
        <f>SUM(I4:I13)</f>
        <v>2096170.6099999999</v>
      </c>
    </row>
    <row r="15" spans="2:11" ht="15.75" x14ac:dyDescent="0.25">
      <c r="F15" s="111"/>
      <c r="G15" s="111"/>
      <c r="H15" s="934"/>
      <c r="I15" s="934"/>
    </row>
    <row r="16" spans="2:11" ht="16.5" thickBot="1" x14ac:dyDescent="0.3">
      <c r="F16" s="111"/>
      <c r="G16" s="111"/>
      <c r="H16" s="935" t="s">
        <v>1362</v>
      </c>
      <c r="I16" s="935"/>
    </row>
    <row r="17" spans="2:15" ht="15.75" thickBot="1" x14ac:dyDescent="0.3">
      <c r="F17" s="111"/>
      <c r="G17" s="111"/>
      <c r="H17" s="367" t="s">
        <v>386</v>
      </c>
      <c r="I17" s="368" t="s">
        <v>387</v>
      </c>
      <c r="J17" s="181"/>
    </row>
    <row r="18" spans="2:15" x14ac:dyDescent="0.25">
      <c r="H18" s="420" t="s">
        <v>1355</v>
      </c>
      <c r="I18" s="421">
        <f>'11. Gestion Administrativa'!Q82</f>
        <v>8178505.8934650002</v>
      </c>
      <c r="J18" s="181"/>
    </row>
    <row r="19" spans="2:15" x14ac:dyDescent="0.25">
      <c r="H19" s="422" t="s">
        <v>1356</v>
      </c>
      <c r="I19" s="423">
        <f>'12. Gestión del Talento Humano'!Q23</f>
        <v>0</v>
      </c>
      <c r="J19" s="181"/>
    </row>
    <row r="20" spans="2:15" x14ac:dyDescent="0.25">
      <c r="B20" s="414" t="s">
        <v>1485</v>
      </c>
      <c r="C20" s="415">
        <v>22.584900000000001</v>
      </c>
      <c r="D20" s="414" t="s">
        <v>1516</v>
      </c>
      <c r="E20" s="416"/>
      <c r="H20" s="422" t="s">
        <v>1357</v>
      </c>
      <c r="I20" s="423">
        <f>'13. Gestión Académica'!Q32</f>
        <v>161000</v>
      </c>
      <c r="J20" s="181"/>
    </row>
    <row r="21" spans="2:15" x14ac:dyDescent="0.25">
      <c r="H21" s="422" t="s">
        <v>1358</v>
      </c>
      <c r="I21" s="423">
        <f>'14. Internacional... de la E.S.'!Q39</f>
        <v>0</v>
      </c>
      <c r="J21" s="181"/>
    </row>
    <row r="22" spans="2:15" x14ac:dyDescent="0.25">
      <c r="H22" s="424" t="s">
        <v>1359</v>
      </c>
      <c r="I22" s="425">
        <f>'15. Gobernabilidad y Proceso...'!Q29</f>
        <v>0</v>
      </c>
      <c r="J22" s="181"/>
    </row>
    <row r="23" spans="2:15" x14ac:dyDescent="0.25">
      <c r="H23" s="426" t="s">
        <v>1459</v>
      </c>
      <c r="I23" s="427">
        <f>'16. Desa. del Sistema Educ.Sup.'!Q71</f>
        <v>5000</v>
      </c>
      <c r="J23" s="181"/>
    </row>
    <row r="24" spans="2:15" s="406" customFormat="1" ht="15.75" thickBot="1" x14ac:dyDescent="0.3">
      <c r="H24" s="428" t="s">
        <v>1494</v>
      </c>
      <c r="I24" s="429">
        <f>'17. Gestión TIC'!Q75</f>
        <v>3000</v>
      </c>
      <c r="J24" s="181"/>
    </row>
    <row r="25" spans="2:15" ht="15.75" thickBot="1" x14ac:dyDescent="0.3">
      <c r="H25" s="418" t="s">
        <v>121</v>
      </c>
      <c r="I25" s="419">
        <f>SUM(I18:I24)</f>
        <v>8347505.8934650002</v>
      </c>
    </row>
    <row r="26" spans="2:15" ht="15.75" thickBot="1" x14ac:dyDescent="0.3"/>
    <row r="27" spans="2:15" ht="15.75" thickBot="1" x14ac:dyDescent="0.3">
      <c r="H27" s="369" t="s">
        <v>1361</v>
      </c>
      <c r="I27" s="370">
        <f>I14+I25</f>
        <v>10443676.503465001</v>
      </c>
    </row>
    <row r="28" spans="2:15" x14ac:dyDescent="0.25">
      <c r="H28" s="309"/>
      <c r="I28" s="310"/>
    </row>
    <row r="29" spans="2:15" x14ac:dyDescent="0.25">
      <c r="H29" s="309"/>
      <c r="I29" s="310"/>
    </row>
    <row r="30" spans="2:15" x14ac:dyDescent="0.25">
      <c r="H30" s="181"/>
    </row>
    <row r="31" spans="2:15" x14ac:dyDescent="0.25">
      <c r="B31" s="86" t="s">
        <v>473</v>
      </c>
      <c r="C31" s="86" t="s">
        <v>474</v>
      </c>
      <c r="D31" s="86" t="s">
        <v>475</v>
      </c>
      <c r="E31" s="86" t="s">
        <v>476</v>
      </c>
      <c r="F31" s="86" t="s">
        <v>477</v>
      </c>
      <c r="G31" s="86" t="s">
        <v>478</v>
      </c>
      <c r="H31" s="86" t="s">
        <v>479</v>
      </c>
      <c r="I31" s="181" t="s">
        <v>480</v>
      </c>
      <c r="J31" s="86" t="s">
        <v>481</v>
      </c>
      <c r="K31" s="86" t="s">
        <v>482</v>
      </c>
      <c r="L31" s="86" t="s">
        <v>483</v>
      </c>
      <c r="M31" s="86" t="s">
        <v>484</v>
      </c>
      <c r="N31" s="86" t="s">
        <v>485</v>
      </c>
      <c r="O31" s="86" t="s">
        <v>486</v>
      </c>
    </row>
    <row r="33" spans="2:8" x14ac:dyDescent="0.25">
      <c r="H33" s="148"/>
    </row>
    <row r="35" spans="2:8" ht="18.75" x14ac:dyDescent="0.25">
      <c r="B35" s="82"/>
      <c r="C35" s="83"/>
    </row>
    <row r="36" spans="2:8" ht="18.75" x14ac:dyDescent="0.25">
      <c r="B36" s="82"/>
      <c r="C36" s="83"/>
    </row>
    <row r="37" spans="2:8" x14ac:dyDescent="0.25">
      <c r="B37" s="182" t="s">
        <v>409</v>
      </c>
    </row>
    <row r="39" spans="2:8" ht="18.75" x14ac:dyDescent="0.25">
      <c r="B39" s="81" t="s">
        <v>21</v>
      </c>
      <c r="C39" s="81" t="s">
        <v>55</v>
      </c>
      <c r="D39" s="210" t="s">
        <v>466</v>
      </c>
    </row>
    <row r="40" spans="2:8" ht="18.75" x14ac:dyDescent="0.25">
      <c r="B40" s="86" t="s">
        <v>473</v>
      </c>
      <c r="C40" s="156">
        <f>SUMIF('2. CONTRATACION DE PERSONAL'!C:C,'Cuadro Resumen'!$B$40:$B$56,'2. CONTRATACION DE PERSONAL'!D:D)</f>
        <v>0</v>
      </c>
      <c r="D40" s="211">
        <f>SUMIF('2. CONTRATACION DE PERSONAL'!$C:$C,'Cuadro Resumen'!$B$40:$B$56,'2. CONTRATACION DE PERSONAL'!$G:$G)</f>
        <v>0</v>
      </c>
    </row>
    <row r="41" spans="2:8" ht="18.75" x14ac:dyDescent="0.25">
      <c r="B41" s="86" t="s">
        <v>474</v>
      </c>
      <c r="C41" s="156">
        <f>SUMIF('2. CONTRATACION DE PERSONAL'!C:C,'Cuadro Resumen'!$B$40:$B$56,'2. CONTRATACION DE PERSONAL'!D:D)</f>
        <v>0</v>
      </c>
      <c r="D41" s="211">
        <f>SUMIF('2. CONTRATACION DE PERSONAL'!$C:$C,'Cuadro Resumen'!$B$40:$B$56,'2. CONTRATACION DE PERSONAL'!$G:$G)</f>
        <v>0</v>
      </c>
    </row>
    <row r="42" spans="2:8" ht="18.75" x14ac:dyDescent="0.25">
      <c r="B42" s="86" t="s">
        <v>475</v>
      </c>
      <c r="C42" s="156">
        <f>SUMIF('2. CONTRATACION DE PERSONAL'!C:C,'Cuadro Resumen'!$B$40:$B$56,'2. CONTRATACION DE PERSONAL'!D:D)</f>
        <v>0</v>
      </c>
      <c r="D42" s="211">
        <f>SUMIF('2. CONTRATACION DE PERSONAL'!$C:$C,'Cuadro Resumen'!$B$40:$B$56,'2. CONTRATACION DE PERSONAL'!$G:$G)</f>
        <v>0</v>
      </c>
    </row>
    <row r="43" spans="2:8" ht="18.75" x14ac:dyDescent="0.25">
      <c r="B43" s="86" t="s">
        <v>476</v>
      </c>
      <c r="C43" s="156">
        <f>SUMIF('2. CONTRATACION DE PERSONAL'!C:C,'Cuadro Resumen'!$B$40:$B$56,'2. CONTRATACION DE PERSONAL'!D:D)</f>
        <v>0</v>
      </c>
      <c r="D43" s="211">
        <f>SUMIF('2. CONTRATACION DE PERSONAL'!$C:$C,'Cuadro Resumen'!$B$40:$B$56,'2. CONTRATACION DE PERSONAL'!$G:$G)</f>
        <v>0</v>
      </c>
    </row>
    <row r="44" spans="2:8" ht="18.75" x14ac:dyDescent="0.25">
      <c r="B44" s="86" t="s">
        <v>477</v>
      </c>
      <c r="C44" s="156">
        <f>SUMIF('2. CONTRATACION DE PERSONAL'!C:C,'Cuadro Resumen'!$B$40:$B$56,'2. CONTRATACION DE PERSONAL'!D:D)</f>
        <v>0</v>
      </c>
      <c r="D44" s="211">
        <f>SUMIF('2. CONTRATACION DE PERSONAL'!$C:$C,'Cuadro Resumen'!$B$40:$B$56,'2. CONTRATACION DE PERSONAL'!$G:$G)</f>
        <v>0</v>
      </c>
    </row>
    <row r="45" spans="2:8" ht="18.75" x14ac:dyDescent="0.25">
      <c r="B45" s="86" t="s">
        <v>478</v>
      </c>
      <c r="C45" s="156">
        <f>SUMIF('2. CONTRATACION DE PERSONAL'!C:C,'Cuadro Resumen'!$B$40:$B$56,'2. CONTRATACION DE PERSONAL'!D:D)</f>
        <v>0</v>
      </c>
      <c r="D45" s="211">
        <f>SUMIF('2. CONTRATACION DE PERSONAL'!$C:$C,'Cuadro Resumen'!$B$40:$B$56,'2. CONTRATACION DE PERSONAL'!$G:$G)</f>
        <v>0</v>
      </c>
    </row>
    <row r="46" spans="2:8" ht="18.75" x14ac:dyDescent="0.25">
      <c r="B46" s="86" t="s">
        <v>479</v>
      </c>
      <c r="C46" s="156">
        <f>SUMIF('2. CONTRATACION DE PERSONAL'!C:C,'Cuadro Resumen'!$B$40:$B$56,'2. CONTRATACION DE PERSONAL'!D:D)</f>
        <v>0</v>
      </c>
      <c r="D46" s="211">
        <f>SUMIF('2. CONTRATACION DE PERSONAL'!$C:$C,'Cuadro Resumen'!$B$40:$B$56,'2. CONTRATACION DE PERSONAL'!$G:$G)</f>
        <v>0</v>
      </c>
    </row>
    <row r="47" spans="2:8" ht="18.75" x14ac:dyDescent="0.25">
      <c r="B47" s="86" t="s">
        <v>480</v>
      </c>
      <c r="C47" s="156">
        <f>SUMIF('2. CONTRATACION DE PERSONAL'!C:C,'Cuadro Resumen'!$B$40:$B$56,'2. CONTRATACION DE PERSONAL'!D:D)</f>
        <v>0</v>
      </c>
      <c r="D47" s="211">
        <f>SUMIF('2. CONTRATACION DE PERSONAL'!$C:$C,'Cuadro Resumen'!$B$40:$B$56,'2. CONTRATACION DE PERSONAL'!$G:$G)</f>
        <v>0</v>
      </c>
    </row>
    <row r="48" spans="2:8" ht="18.75" x14ac:dyDescent="0.25">
      <c r="B48" s="86" t="s">
        <v>481</v>
      </c>
      <c r="C48" s="156">
        <f>SUMIF('2. CONTRATACION DE PERSONAL'!C:C,'Cuadro Resumen'!$B$40:$B$56,'2. CONTRATACION DE PERSONAL'!D:D)</f>
        <v>0</v>
      </c>
      <c r="D48" s="211">
        <f>SUMIF('2. CONTRATACION DE PERSONAL'!$C:$C,'Cuadro Resumen'!$B$40:$B$56,'2. CONTRATACION DE PERSONAL'!$G:$G)</f>
        <v>0</v>
      </c>
    </row>
    <row r="49" spans="2:4" ht="18.75" x14ac:dyDescent="0.25">
      <c r="B49" s="86" t="s">
        <v>482</v>
      </c>
      <c r="C49" s="156">
        <f>SUMIF('2. CONTRATACION DE PERSONAL'!C:C,'Cuadro Resumen'!$B$40:$B$56,'2. CONTRATACION DE PERSONAL'!D:D)</f>
        <v>0</v>
      </c>
      <c r="D49" s="211">
        <f>SUMIF('2. CONTRATACION DE PERSONAL'!$C:$C,'Cuadro Resumen'!$B$40:$B$56,'2. CONTRATACION DE PERSONAL'!$G:$G)</f>
        <v>0</v>
      </c>
    </row>
    <row r="50" spans="2:4" ht="18.75" x14ac:dyDescent="0.25">
      <c r="B50" s="86" t="s">
        <v>483</v>
      </c>
      <c r="C50" s="156">
        <f>SUMIF('2. CONTRATACION DE PERSONAL'!C:C,'Cuadro Resumen'!$B$40:$B$56,'2. CONTRATACION DE PERSONAL'!D:D)</f>
        <v>0</v>
      </c>
      <c r="D50" s="211">
        <f>SUMIF('2. CONTRATACION DE PERSONAL'!$C:$C,'Cuadro Resumen'!$B$40:$B$56,'2. CONTRATACION DE PERSONAL'!$G:$G)</f>
        <v>0</v>
      </c>
    </row>
    <row r="51" spans="2:4" ht="18.75" x14ac:dyDescent="0.25">
      <c r="B51" s="86" t="s">
        <v>484</v>
      </c>
      <c r="C51" s="156">
        <f>SUMIF('2. CONTRATACION DE PERSONAL'!C:C,'Cuadro Resumen'!$B$40:$B$56,'2. CONTRATACION DE PERSONAL'!D:D)</f>
        <v>0</v>
      </c>
      <c r="D51" s="211">
        <f>SUMIF('2. CONTRATACION DE PERSONAL'!$C:$C,'Cuadro Resumen'!$B$40:$B$56,'2. CONTRATACION DE PERSONAL'!$G:$G)</f>
        <v>0</v>
      </c>
    </row>
    <row r="52" spans="2:4" ht="18.75" x14ac:dyDescent="0.25">
      <c r="B52" s="86" t="s">
        <v>485</v>
      </c>
      <c r="C52" s="156">
        <f>SUMIF('2. CONTRATACION DE PERSONAL'!C:C,'Cuadro Resumen'!$B$40:$B$56,'2. CONTRATACION DE PERSONAL'!D:D)</f>
        <v>0</v>
      </c>
      <c r="D52" s="211">
        <f>SUMIF('2. CONTRATACION DE PERSONAL'!$C:$C,'Cuadro Resumen'!$B$40:$B$56,'2. CONTRATACION DE PERSONAL'!$G:$G)</f>
        <v>0</v>
      </c>
    </row>
    <row r="53" spans="2:4" ht="18.75" x14ac:dyDescent="0.25">
      <c r="B53" s="86" t="s">
        <v>486</v>
      </c>
      <c r="C53" s="156">
        <f>SUMIF('2. CONTRATACION DE PERSONAL'!C:C,'Cuadro Resumen'!$B$40:$B$56,'2. CONTRATACION DE PERSONAL'!D:D)</f>
        <v>0</v>
      </c>
      <c r="D53" s="211">
        <f>SUMIF('2. CONTRATACION DE PERSONAL'!$C:$C,'Cuadro Resumen'!$B$40:$B$56,'2. CONTRATACION DE PERSONAL'!$G:$G)</f>
        <v>0</v>
      </c>
    </row>
    <row r="54" spans="2:4" ht="18.75" x14ac:dyDescent="0.25">
      <c r="B54" s="82" t="s">
        <v>81</v>
      </c>
      <c r="C54" s="156">
        <f>SUMIF('2. CONTRATACION DE PERSONAL'!C:C,'Cuadro Resumen'!$B$40:$B$56,'2. CONTRATACION DE PERSONAL'!D:D)</f>
        <v>0</v>
      </c>
      <c r="D54" s="211">
        <f>SUMIF('2. CONTRATACION DE PERSONAL'!$C:$C,'Cuadro Resumen'!$B$40:$B$56,'2. CONTRATACION DE PERSONAL'!$G:$G)</f>
        <v>759450</v>
      </c>
    </row>
    <row r="55" spans="2:4" ht="18.75" x14ac:dyDescent="0.25">
      <c r="B55" s="82" t="s">
        <v>58</v>
      </c>
      <c r="C55" s="156">
        <f>SUMIF('2. CONTRATACION DE PERSONAL'!C:C,'Cuadro Resumen'!$B$40:$B$56,'2. CONTRATACION DE PERSONAL'!D:D)</f>
        <v>0</v>
      </c>
      <c r="D55" s="211">
        <f>SUMIF('2. CONTRATACION DE PERSONAL'!$C:$C,'Cuadro Resumen'!$B$40:$B$56,'2. CONTRATACION DE PERSONAL'!$G:$G)</f>
        <v>0</v>
      </c>
    </row>
    <row r="56" spans="2:4" ht="18.75" x14ac:dyDescent="0.25">
      <c r="B56" s="82" t="s">
        <v>59</v>
      </c>
      <c r="C56" s="156">
        <f>SUMIF('2. CONTRATACION DE PERSONAL'!C:C,'Cuadro Resumen'!$B$40:$B$56,'2. CONTRATACION DE PERSONAL'!D:D)</f>
        <v>0</v>
      </c>
      <c r="D56" s="211">
        <f>SUMIF('2. CONTRATACION DE PERSONAL'!$C:$C,'Cuadro Resumen'!$B$40:$B$56,'2. CONTRATACION DE PERSONAL'!$G:$G)</f>
        <v>0</v>
      </c>
    </row>
    <row r="57" spans="2:4" ht="23.25" x14ac:dyDescent="0.25">
      <c r="B57" s="84" t="s">
        <v>121</v>
      </c>
      <c r="C57" s="157">
        <f>SUBTOTAL(109,C40:C56)</f>
        <v>0</v>
      </c>
      <c r="D57" s="211">
        <f>SUM(D40:D56)</f>
        <v>759450</v>
      </c>
    </row>
    <row r="66" spans="2:4" x14ac:dyDescent="0.25">
      <c r="B66" s="182" t="s">
        <v>376</v>
      </c>
    </row>
    <row r="68" spans="2:4" ht="18.75" x14ac:dyDescent="0.25">
      <c r="B68" s="81" t="s">
        <v>21</v>
      </c>
      <c r="C68" s="81" t="s">
        <v>55</v>
      </c>
      <c r="D68" s="210" t="s">
        <v>466</v>
      </c>
    </row>
    <row r="69" spans="2:4" ht="18.75" x14ac:dyDescent="0.25">
      <c r="B69" s="82" t="s">
        <v>61</v>
      </c>
      <c r="C69" s="83">
        <f>SUMIF('3. EQUIPO DE OFICINA'!C:C,'Cuadro Resumen'!$B$69:$B$78,'3. EQUIPO DE OFICINA'!D:D)</f>
        <v>0</v>
      </c>
      <c r="D69" s="212">
        <f>SUMIF('3. EQUIPO DE OFICINA'!$C:$C,'Cuadro Resumen'!$B$69:$B$78,'3. EQUIPO DE OFICINA'!$F:$F)</f>
        <v>0</v>
      </c>
    </row>
    <row r="70" spans="2:4" ht="18.75" x14ac:dyDescent="0.25">
      <c r="B70" s="92" t="s">
        <v>62</v>
      </c>
      <c r="C70" s="83">
        <f>SUMIF('3. EQUIPO DE OFICINA'!C:C,'Cuadro Resumen'!$B$69:$B$78,'3. EQUIPO DE OFICINA'!D:D)</f>
        <v>0</v>
      </c>
      <c r="D70" s="212">
        <f>SUMIF('3. EQUIPO DE OFICINA'!$C:$C,'Cuadro Resumen'!$B$69:$B$78,'3. EQUIPO DE OFICINA'!$F:$F)</f>
        <v>0</v>
      </c>
    </row>
    <row r="71" spans="2:4" ht="18.75" x14ac:dyDescent="0.25">
      <c r="B71" s="92" t="s">
        <v>63</v>
      </c>
      <c r="C71" s="83">
        <f>SUMIF('3. EQUIPO DE OFICINA'!C:C,'Cuadro Resumen'!$B$69:$B$78,'3. EQUIPO DE OFICINA'!D:D)</f>
        <v>0</v>
      </c>
      <c r="D71" s="212">
        <f>SUMIF('3. EQUIPO DE OFICINA'!$C:$C,'Cuadro Resumen'!$B$69:$B$78,'3. EQUIPO DE OFICINA'!$F:$F)</f>
        <v>0</v>
      </c>
    </row>
    <row r="72" spans="2:4" ht="18.75" x14ac:dyDescent="0.25">
      <c r="B72" s="92" t="s">
        <v>64</v>
      </c>
      <c r="C72" s="83">
        <f>SUMIF('3. EQUIPO DE OFICINA'!C:C,'Cuadro Resumen'!$B$69:$B$78,'3. EQUIPO DE OFICINA'!D:D)</f>
        <v>0</v>
      </c>
      <c r="D72" s="212">
        <f>SUMIF('3. EQUIPO DE OFICINA'!$C:$C,'Cuadro Resumen'!$B$69:$B$78,'3. EQUIPO DE OFICINA'!$F:$F)</f>
        <v>0</v>
      </c>
    </row>
    <row r="73" spans="2:4" ht="18.75" x14ac:dyDescent="0.25">
      <c r="B73" s="92" t="s">
        <v>65</v>
      </c>
      <c r="C73" s="83">
        <f>SUMIF('3. EQUIPO DE OFICINA'!C:C,'Cuadro Resumen'!$B$69:$B$78,'3. EQUIPO DE OFICINA'!D:D)</f>
        <v>0</v>
      </c>
      <c r="D73" s="212">
        <f>SUMIF('3. EQUIPO DE OFICINA'!$C:$C,'Cuadro Resumen'!$B$69:$B$78,'3. EQUIPO DE OFICINA'!$F:$F)</f>
        <v>0</v>
      </c>
    </row>
    <row r="74" spans="2:4" ht="18.75" x14ac:dyDescent="0.25">
      <c r="B74" s="92" t="s">
        <v>66</v>
      </c>
      <c r="C74" s="83">
        <f>SUMIF('3. EQUIPO DE OFICINA'!C:C,'Cuadro Resumen'!$B$69:$B$78,'3. EQUIPO DE OFICINA'!D:D)</f>
        <v>0</v>
      </c>
      <c r="D74" s="212">
        <f>SUMIF('3. EQUIPO DE OFICINA'!$C:$C,'Cuadro Resumen'!$B$69:$B$78,'3. EQUIPO DE OFICINA'!$F:$F)</f>
        <v>0</v>
      </c>
    </row>
    <row r="75" spans="2:4" ht="18.75" x14ac:dyDescent="0.25">
      <c r="B75" s="92" t="s">
        <v>67</v>
      </c>
      <c r="C75" s="83">
        <f>SUMIF('3. EQUIPO DE OFICINA'!C:C,'Cuadro Resumen'!$B$69:$B$78,'3. EQUIPO DE OFICINA'!D:D)</f>
        <v>0</v>
      </c>
      <c r="D75" s="212">
        <f>SUMIF('3. EQUIPO DE OFICINA'!$C:$C,'Cuadro Resumen'!$B$69:$B$78,'3. EQUIPO DE OFICINA'!$F:$F)</f>
        <v>0</v>
      </c>
    </row>
    <row r="76" spans="2:4" ht="18.75" x14ac:dyDescent="0.25">
      <c r="B76" s="82" t="s">
        <v>68</v>
      </c>
      <c r="C76" s="83">
        <f>SUMIF('3. EQUIPO DE OFICINA'!C:C,'Cuadro Resumen'!$B$69:$B$78,'3. EQUIPO DE OFICINA'!D:D)</f>
        <v>0</v>
      </c>
      <c r="D76" s="212">
        <f>SUMIF('3. EQUIPO DE OFICINA'!$C:$C,'Cuadro Resumen'!$B$69:$B$78,'3. EQUIPO DE OFICINA'!$F:$F)</f>
        <v>0</v>
      </c>
    </row>
    <row r="77" spans="2:4" ht="18.75" x14ac:dyDescent="0.25">
      <c r="B77" s="82" t="s">
        <v>69</v>
      </c>
      <c r="C77" s="83">
        <f>SUMIF('3. EQUIPO DE OFICINA'!C:C,'Cuadro Resumen'!$B$69:$B$78,'3. EQUIPO DE OFICINA'!D:D)</f>
        <v>0</v>
      </c>
      <c r="D77" s="212">
        <f>SUMIF('3. EQUIPO DE OFICINA'!$C:$C,'Cuadro Resumen'!$B$69:$B$78,'3. EQUIPO DE OFICINA'!$F:$F)</f>
        <v>0</v>
      </c>
    </row>
    <row r="78" spans="2:4" ht="18.75" x14ac:dyDescent="0.25">
      <c r="B78" s="82" t="s">
        <v>70</v>
      </c>
      <c r="C78" s="83">
        <f>SUMIF('3. EQUIPO DE OFICINA'!C:C,'Cuadro Resumen'!$B$69:$B$78,'3. EQUIPO DE OFICINA'!D:D)</f>
        <v>0</v>
      </c>
      <c r="D78" s="212">
        <f>SUMIF('3. EQUIPO DE OFICINA'!$C:$C,'Cuadro Resumen'!$B$69:$B$78,'3. EQUIPO DE OFICINA'!$F:$F)</f>
        <v>0</v>
      </c>
    </row>
    <row r="79" spans="2:4" ht="18.75" x14ac:dyDescent="0.25">
      <c r="B79" s="82"/>
      <c r="C79" s="83">
        <f>SUMIF('3. EQUIPO DE OFICINA'!C:C,'Cuadro Resumen'!$B$69:$B$78,'3. EQUIPO DE OFICINA'!D:D)</f>
        <v>0</v>
      </c>
      <c r="D79" s="212">
        <f>SUMIF('3. EQUIPO DE OFICINA'!$C:$C,'Cuadro Resumen'!$B$69:$B$78,'3. EQUIPO DE OFICINA'!$F:$F)</f>
        <v>0</v>
      </c>
    </row>
    <row r="80" spans="2:4" ht="23.25" x14ac:dyDescent="0.25">
      <c r="B80" s="84" t="s">
        <v>121</v>
      </c>
      <c r="C80" s="85">
        <f>SUM(C69:C79)</f>
        <v>0</v>
      </c>
      <c r="D80" s="213">
        <f>SUM(D69:D79)</f>
        <v>0</v>
      </c>
    </row>
    <row r="83" spans="2:4" x14ac:dyDescent="0.25">
      <c r="B83" s="182" t="s">
        <v>377</v>
      </c>
    </row>
    <row r="85" spans="2:4" ht="18.75" x14ac:dyDescent="0.25">
      <c r="B85" s="81" t="s">
        <v>378</v>
      </c>
      <c r="C85" s="81" t="s">
        <v>55</v>
      </c>
      <c r="D85" s="210" t="s">
        <v>466</v>
      </c>
    </row>
    <row r="86" spans="2:4" ht="37.5" x14ac:dyDescent="0.25">
      <c r="B86" s="274" t="s">
        <v>1328</v>
      </c>
      <c r="C86" s="83">
        <f>SUMIF('4. EQUIPO TECNOLÓGICOS'!C:C,'Cuadro Resumen'!$B$86:$B$102,'4. EQUIPO TECNOLÓGICOS'!D:D)</f>
        <v>0</v>
      </c>
      <c r="D86" s="83">
        <f>SUMIF('4. EQUIPO TECNOLÓGICOS'!$C:$C,'Cuadro Resumen'!$B$86:$B$102,'4. EQUIPO TECNOLÓGICOS'!F:F)</f>
        <v>0</v>
      </c>
    </row>
    <row r="87" spans="2:4" ht="18.75" x14ac:dyDescent="0.25">
      <c r="B87" s="274" t="s">
        <v>1329</v>
      </c>
      <c r="C87" s="83">
        <f>SUMIF('4. EQUIPO TECNOLÓGICOS'!C:C,'Cuadro Resumen'!$B$86:$B$102,'4. EQUIPO TECNOLÓGICOS'!D:D)</f>
        <v>0</v>
      </c>
      <c r="D87" s="83">
        <f>SUMIF('4. EQUIPO TECNOLÓGICOS'!$C:$C,'Cuadro Resumen'!$B$86:$B$102,'4. EQUIPO TECNOLÓGICOS'!F:F)</f>
        <v>0</v>
      </c>
    </row>
    <row r="88" spans="2:4" ht="37.5" x14ac:dyDescent="0.25">
      <c r="B88" s="274" t="s">
        <v>1327</v>
      </c>
      <c r="C88" s="83">
        <f>SUMIF('4. EQUIPO TECNOLÓGICOS'!C:C,'Cuadro Resumen'!$B$86:$B$102,'4. EQUIPO TECNOLÓGICOS'!D:D)</f>
        <v>0</v>
      </c>
      <c r="D88" s="83">
        <f>SUMIF('4. EQUIPO TECNOLÓGICOS'!$C:$C,'Cuadro Resumen'!$B$86:$B$102,'4. EQUIPO TECNOLÓGICOS'!F:F)</f>
        <v>0</v>
      </c>
    </row>
    <row r="89" spans="2:4" ht="37.5" x14ac:dyDescent="0.25">
      <c r="B89" s="274" t="s">
        <v>1330</v>
      </c>
      <c r="C89" s="83">
        <f>SUMIF('4. EQUIPO TECNOLÓGICOS'!C:C,'Cuadro Resumen'!$B$86:$B$102,'4. EQUIPO TECNOLÓGICOS'!D:D)</f>
        <v>0</v>
      </c>
      <c r="D89" s="83">
        <f>SUMIF('4. EQUIPO TECNOLÓGICOS'!$C:$C,'Cuadro Resumen'!$B$86:$B$102,'4. EQUIPO TECNOLÓGICOS'!F:F)</f>
        <v>0</v>
      </c>
    </row>
    <row r="90" spans="2:4" ht="18.75" x14ac:dyDescent="0.25">
      <c r="B90" s="82" t="s">
        <v>410</v>
      </c>
      <c r="C90" s="83">
        <f>SUMIF('4. EQUIPO TECNOLÓGICOS'!C:C,'Cuadro Resumen'!$B$86:$B$102,'4. EQUIPO TECNOLÓGICOS'!D:D)</f>
        <v>0</v>
      </c>
      <c r="D90" s="83">
        <f>SUMIF('4. EQUIPO TECNOLÓGICOS'!$C:$C,'Cuadro Resumen'!$B$86:$B$102,'4. EQUIPO TECNOLÓGICOS'!F:F)</f>
        <v>0</v>
      </c>
    </row>
    <row r="91" spans="2:4" ht="18.75" x14ac:dyDescent="0.25">
      <c r="B91" s="92" t="s">
        <v>71</v>
      </c>
      <c r="C91" s="83">
        <f>SUMIF('4. EQUIPO TECNOLÓGICOS'!C:C,'Cuadro Resumen'!$B$86:$B$102,'4. EQUIPO TECNOLÓGICOS'!D:D)</f>
        <v>0</v>
      </c>
      <c r="D91" s="83">
        <f>SUMIF('4. EQUIPO TECNOLÓGICOS'!$C:$C,'Cuadro Resumen'!$B$86:$B$102,'4. EQUIPO TECNOLÓGICOS'!F:F)</f>
        <v>0</v>
      </c>
    </row>
    <row r="92" spans="2:4" ht="18.75" x14ac:dyDescent="0.25">
      <c r="B92" s="92" t="s">
        <v>72</v>
      </c>
      <c r="C92" s="83">
        <f>SUMIF('4. EQUIPO TECNOLÓGICOS'!C:C,'Cuadro Resumen'!$B$86:$B$102,'4. EQUIPO TECNOLÓGICOS'!D:D)</f>
        <v>0</v>
      </c>
      <c r="D92" s="83">
        <f>SUMIF('4. EQUIPO TECNOLÓGICOS'!$C:$C,'Cuadro Resumen'!$B$86:$B$102,'4. EQUIPO TECNOLÓGICOS'!F:F)</f>
        <v>0</v>
      </c>
    </row>
    <row r="93" spans="2:4" ht="18.75" x14ac:dyDescent="0.25">
      <c r="B93" s="92" t="s">
        <v>73</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74</v>
      </c>
      <c r="C95" s="83">
        <f>SUMIF('4. EQUIPO TECNOLÓGICOS'!C:C,'Cuadro Resumen'!$B$86:$B$102,'4. EQUIPO TECNOLÓGICOS'!D:D)</f>
        <v>0</v>
      </c>
      <c r="D95" s="83">
        <f>SUMIF('4. EQUIPO TECNOLÓGICOS'!$C:$C,'Cuadro Resumen'!$B$86:$B$102,'4. EQUIPO TECNOLÓGICOS'!F:F)</f>
        <v>0</v>
      </c>
    </row>
    <row r="96" spans="2:4" ht="18.75" x14ac:dyDescent="0.25">
      <c r="B96" s="82" t="s">
        <v>75</v>
      </c>
      <c r="C96" s="83">
        <f>SUMIF('4. EQUIPO TECNOLÓGICOS'!C:C,'Cuadro Resumen'!$B$86:$B$102,'4. EQUIPO TECNOLÓGICOS'!D:D)</f>
        <v>0</v>
      </c>
      <c r="D96" s="83">
        <f>SUMIF('4. EQUIPO TECNOLÓGICOS'!$C:$C,'Cuadro Resumen'!$B$86:$B$102,'4. EQUIPO TECNOLÓGICOS'!F:F)</f>
        <v>0</v>
      </c>
    </row>
    <row r="97" spans="2:4" ht="18.75" x14ac:dyDescent="0.25">
      <c r="B97" s="92" t="s">
        <v>76</v>
      </c>
      <c r="C97" s="83">
        <f>SUMIF('4. EQUIPO TECNOLÓGICOS'!C:C,'Cuadro Resumen'!$B$86:$B$102,'4. EQUIPO TECNOLÓGICOS'!D:D)</f>
        <v>0</v>
      </c>
      <c r="D97" s="83">
        <f>SUMIF('4. EQUIPO TECNOLÓGICOS'!$C:$C,'Cuadro Resumen'!$B$86:$B$102,'4. EQUIPO TECNOLÓGICOS'!F:F)</f>
        <v>0</v>
      </c>
    </row>
    <row r="98" spans="2:4" ht="18.75" x14ac:dyDescent="0.25">
      <c r="B98" s="92" t="s">
        <v>77</v>
      </c>
      <c r="C98" s="83">
        <f>SUMIF('4. EQUIPO TECNOLÓGICOS'!C:C,'Cuadro Resumen'!$B$86:$B$102,'4. EQUIPO TECNOLÓGICOS'!D:D)</f>
        <v>0</v>
      </c>
      <c r="D98" s="83">
        <f>SUMIF('4. EQUIPO TECNOLÓGICOS'!$C:$C,'Cuadro Resumen'!$B$86:$B$102,'4. EQUIPO TECNOLÓGICOS'!F:F)</f>
        <v>0</v>
      </c>
    </row>
    <row r="99" spans="2:4" ht="18.75" x14ac:dyDescent="0.25">
      <c r="B99" s="82" t="s">
        <v>1462</v>
      </c>
      <c r="C99" s="83">
        <f>SUMIF('4. EQUIPO TECNOLÓGICOS'!C:C,'Cuadro Resumen'!$B$86:$B$102,'4. EQUIPO TECNOLÓGICOS'!D:D)</f>
        <v>0</v>
      </c>
      <c r="D99" s="83">
        <f>SUMIF('4. EQUIPO TECNOLÓGICOS'!$C:$C,'Cuadro Resumen'!$B$86:$B$102,'4. EQUIPO TECNOLÓGICOS'!F:F)</f>
        <v>0</v>
      </c>
    </row>
    <row r="100" spans="2:4" ht="18.75" x14ac:dyDescent="0.25">
      <c r="B100" s="92" t="s">
        <v>78</v>
      </c>
      <c r="C100" s="83">
        <f>SUMIF('4. EQUIPO TECNOLÓGICOS'!C:C,'Cuadro Resumen'!$B$86:$B$102,'4. EQUIPO TECNOLÓGICOS'!D:D)</f>
        <v>0</v>
      </c>
      <c r="D100" s="83">
        <f>SUMIF('4. EQUIPO TECNOLÓGICOS'!$C:$C,'Cuadro Resumen'!$B$86:$B$102,'4. EQUIPO TECNOLÓGICOS'!F:F)</f>
        <v>0</v>
      </c>
    </row>
    <row r="101" spans="2:4" ht="18.75" x14ac:dyDescent="0.25">
      <c r="B101" s="92" t="s">
        <v>79</v>
      </c>
      <c r="C101" s="83">
        <f>SUMIF('4. EQUIPO TECNOLÓGICOS'!C:C,'Cuadro Resumen'!$B$86:$B$102,'4. EQUIPO TECNOLÓGICOS'!D:D)</f>
        <v>0</v>
      </c>
      <c r="D101" s="83">
        <f>SUMIF('4. EQUIPO TECNOLÓGICOS'!$C:$C,'Cuadro Resumen'!$B$86:$B$102,'4. EQUIPO TECNOLÓGICOS'!F:F)</f>
        <v>0</v>
      </c>
    </row>
    <row r="102" spans="2:4" ht="18.75" x14ac:dyDescent="0.25">
      <c r="B102" s="92" t="s">
        <v>80</v>
      </c>
      <c r="C102" s="83">
        <f>SUMIF('4. EQUIPO TECNOLÓGICOS'!C:C,'Cuadro Resumen'!$B$86:$B$102,'4. EQUIPO TECNOLÓGICOS'!D:D)</f>
        <v>0</v>
      </c>
      <c r="D102" s="83">
        <f>SUMIF('4. EQUIPO TECNOLÓGICOS'!$C:$C,'Cuadro Resumen'!$B$86:$B$102,'4. EQUIPO TECNOLÓGICOS'!F:F)</f>
        <v>0</v>
      </c>
    </row>
    <row r="103" spans="2:4" ht="23.25" x14ac:dyDescent="0.25">
      <c r="B103" s="84" t="s">
        <v>121</v>
      </c>
      <c r="C103" s="85">
        <f>SUM(C86:C102)</f>
        <v>0</v>
      </c>
      <c r="D103" s="85">
        <f>SUM(D86:D102)</f>
        <v>0</v>
      </c>
    </row>
    <row r="107" spans="2:4" x14ac:dyDescent="0.25">
      <c r="B107" s="182" t="s">
        <v>464</v>
      </c>
    </row>
    <row r="128" spans="2:2" x14ac:dyDescent="0.25">
      <c r="B128" s="182" t="s">
        <v>465</v>
      </c>
    </row>
    <row r="129" spans="2:4" x14ac:dyDescent="0.25">
      <c r="B129" s="86" t="s">
        <v>116</v>
      </c>
      <c r="C129" s="86" t="s">
        <v>55</v>
      </c>
      <c r="D129" s="86" t="s">
        <v>466</v>
      </c>
    </row>
    <row r="130" spans="2:4" x14ac:dyDescent="0.25">
      <c r="B130" s="86" t="s">
        <v>467</v>
      </c>
    </row>
    <row r="131" spans="2:4" x14ac:dyDescent="0.25">
      <c r="B131" s="86" t="s">
        <v>461</v>
      </c>
    </row>
    <row r="132" spans="2:4" x14ac:dyDescent="0.25">
      <c r="B132" s="86" t="s">
        <v>471</v>
      </c>
    </row>
    <row r="145" spans="2:2" x14ac:dyDescent="0.25">
      <c r="B145" s="182" t="s">
        <v>472</v>
      </c>
    </row>
    <row r="196" spans="2:9" s="119" customFormat="1" x14ac:dyDescent="0.25">
      <c r="I196" s="390"/>
    </row>
    <row r="198" spans="2:9" hidden="1" x14ac:dyDescent="0.25">
      <c r="B198" s="936" t="s">
        <v>1478</v>
      </c>
      <c r="C198" s="936"/>
      <c r="D198" s="936"/>
      <c r="E198" s="936"/>
      <c r="F198" s="936"/>
    </row>
    <row r="199" spans="2:9" hidden="1" x14ac:dyDescent="0.25">
      <c r="B199" s="394" t="s">
        <v>1479</v>
      </c>
      <c r="C199" s="393" t="s">
        <v>1480</v>
      </c>
      <c r="D199" s="393" t="s">
        <v>1480</v>
      </c>
      <c r="E199" s="393" t="s">
        <v>1481</v>
      </c>
      <c r="F199" s="393" t="s">
        <v>1481</v>
      </c>
    </row>
    <row r="200" spans="2:9" hidden="1" x14ac:dyDescent="0.25">
      <c r="B200" s="392"/>
      <c r="C200" s="392" t="s">
        <v>1482</v>
      </c>
      <c r="D200" s="392" t="s">
        <v>1483</v>
      </c>
      <c r="E200" s="392" t="s">
        <v>1482</v>
      </c>
      <c r="F200" s="392" t="s">
        <v>1483</v>
      </c>
    </row>
    <row r="201" spans="2:9" hidden="1" x14ac:dyDescent="0.25">
      <c r="B201" s="394" t="s">
        <v>3</v>
      </c>
      <c r="C201" s="391">
        <v>255</v>
      </c>
      <c r="D201" s="391">
        <v>235</v>
      </c>
      <c r="E201" s="391">
        <v>300</v>
      </c>
      <c r="F201" s="391">
        <v>280</v>
      </c>
    </row>
    <row r="202" spans="2:9" hidden="1" x14ac:dyDescent="0.25">
      <c r="B202" s="394" t="s">
        <v>4</v>
      </c>
      <c r="C202" s="391">
        <v>225</v>
      </c>
      <c r="D202" s="391">
        <v>205</v>
      </c>
      <c r="E202" s="391">
        <v>270</v>
      </c>
      <c r="F202" s="391">
        <v>250</v>
      </c>
    </row>
    <row r="203" spans="2:9" hidden="1" x14ac:dyDescent="0.25">
      <c r="B203" s="394" t="s">
        <v>5</v>
      </c>
      <c r="C203" s="391">
        <v>195</v>
      </c>
      <c r="D203" s="391">
        <v>180</v>
      </c>
      <c r="E203" s="391">
        <v>240</v>
      </c>
      <c r="F203" s="391">
        <v>220</v>
      </c>
    </row>
    <row r="204" spans="2:9" hidden="1" x14ac:dyDescent="0.25">
      <c r="B204" s="394" t="s">
        <v>6</v>
      </c>
      <c r="C204" s="391">
        <v>165</v>
      </c>
      <c r="D204" s="391">
        <v>150</v>
      </c>
      <c r="E204" s="391">
        <v>210</v>
      </c>
      <c r="F204" s="391">
        <v>195</v>
      </c>
    </row>
    <row r="205" spans="2:9" hidden="1" x14ac:dyDescent="0.25">
      <c r="B205" s="394" t="s">
        <v>1484</v>
      </c>
      <c r="C205" s="391">
        <v>145</v>
      </c>
      <c r="D205" s="391">
        <v>135</v>
      </c>
      <c r="E205" s="391">
        <v>185</v>
      </c>
      <c r="F205" s="391">
        <v>170</v>
      </c>
    </row>
    <row r="206" spans="2:9" hidden="1" x14ac:dyDescent="0.25">
      <c r="B206" s="389"/>
      <c r="C206" s="389"/>
      <c r="D206" s="389"/>
      <c r="E206" s="389"/>
      <c r="F206" s="389"/>
    </row>
    <row r="207" spans="2:9" hidden="1" x14ac:dyDescent="0.25">
      <c r="B207" s="937" t="s">
        <v>1485</v>
      </c>
      <c r="C207" s="937"/>
      <c r="D207" s="937"/>
      <c r="E207" s="417">
        <f>C20</f>
        <v>22.584900000000001</v>
      </c>
      <c r="F207" s="417" t="str">
        <f>D20</f>
        <v>Lunes, 08 de febrero del 2016 Fuente el BCH</v>
      </c>
    </row>
    <row r="208" spans="2:9" hidden="1" x14ac:dyDescent="0.25">
      <c r="B208" s="389"/>
      <c r="C208" s="389"/>
      <c r="D208" s="389"/>
      <c r="E208" s="389"/>
      <c r="F208" s="389"/>
    </row>
    <row r="209" spans="2:9" hidden="1" x14ac:dyDescent="0.25">
      <c r="B209" s="389"/>
      <c r="C209" s="389"/>
      <c r="D209" s="389"/>
      <c r="E209" s="389"/>
      <c r="F209" s="389"/>
    </row>
    <row r="210" spans="2:9" hidden="1" x14ac:dyDescent="0.25">
      <c r="B210" s="936" t="s">
        <v>1478</v>
      </c>
      <c r="C210" s="936"/>
      <c r="D210" s="936"/>
      <c r="E210" s="936"/>
      <c r="F210" s="936"/>
    </row>
    <row r="211" spans="2:9" hidden="1" x14ac:dyDescent="0.25">
      <c r="B211" s="394" t="s">
        <v>1479</v>
      </c>
      <c r="C211" s="393" t="s">
        <v>1480</v>
      </c>
      <c r="D211" s="393" t="s">
        <v>1480</v>
      </c>
      <c r="E211" s="393" t="s">
        <v>1481</v>
      </c>
      <c r="F211" s="393" t="s">
        <v>1481</v>
      </c>
    </row>
    <row r="212" spans="2:9" hidden="1" x14ac:dyDescent="0.25">
      <c r="B212" s="392"/>
      <c r="C212" s="392" t="s">
        <v>1482</v>
      </c>
      <c r="D212" s="392" t="s">
        <v>1483</v>
      </c>
      <c r="E212" s="392" t="s">
        <v>1482</v>
      </c>
      <c r="F212" s="392" t="s">
        <v>1483</v>
      </c>
    </row>
    <row r="213" spans="2:9" hidden="1" x14ac:dyDescent="0.25">
      <c r="B213" s="394" t="s">
        <v>3</v>
      </c>
      <c r="C213" s="395">
        <f>+C201*E207</f>
        <v>5759.1495000000004</v>
      </c>
      <c r="D213" s="396">
        <f>+D201*E207</f>
        <v>5307.4515000000001</v>
      </c>
      <c r="E213" s="396">
        <f>+E201*E207</f>
        <v>6775.47</v>
      </c>
      <c r="F213" s="396">
        <f>+F201*E207</f>
        <v>6323.7719999999999</v>
      </c>
    </row>
    <row r="214" spans="2:9" hidden="1" x14ac:dyDescent="0.25">
      <c r="B214" s="394" t="s">
        <v>4</v>
      </c>
      <c r="C214" s="395">
        <f>+C202*E207</f>
        <v>5081.6025</v>
      </c>
      <c r="D214" s="396">
        <f>+D202*E207</f>
        <v>4629.9045000000006</v>
      </c>
      <c r="E214" s="396">
        <f>+E202*E207</f>
        <v>6097.9230000000007</v>
      </c>
      <c r="F214" s="396">
        <f>+F202*E207</f>
        <v>5646.2250000000004</v>
      </c>
    </row>
    <row r="215" spans="2:9" hidden="1" x14ac:dyDescent="0.25">
      <c r="B215" s="394" t="s">
        <v>5</v>
      </c>
      <c r="C215" s="395">
        <f>+C203*E207</f>
        <v>4404.0555000000004</v>
      </c>
      <c r="D215" s="396">
        <f>+D203*E207</f>
        <v>4065.2820000000002</v>
      </c>
      <c r="E215" s="396">
        <f>+E203*E207</f>
        <v>5420.3760000000002</v>
      </c>
      <c r="F215" s="396">
        <f>+F203*E207</f>
        <v>4968.6779999999999</v>
      </c>
    </row>
    <row r="216" spans="2:9" hidden="1" x14ac:dyDescent="0.25">
      <c r="B216" s="394" t="s">
        <v>6</v>
      </c>
      <c r="C216" s="395">
        <f>+C204*E207</f>
        <v>3726.5085000000004</v>
      </c>
      <c r="D216" s="396">
        <f>+D204*E207</f>
        <v>3387.7350000000001</v>
      </c>
      <c r="E216" s="396">
        <f>+E204*E207</f>
        <v>4742.8290000000006</v>
      </c>
      <c r="F216" s="396">
        <f>+F204*E207</f>
        <v>4404.0555000000004</v>
      </c>
    </row>
    <row r="217" spans="2:9" hidden="1" x14ac:dyDescent="0.25">
      <c r="B217" s="394" t="s">
        <v>1484</v>
      </c>
      <c r="C217" s="395">
        <f>+C205*E207</f>
        <v>3274.8105</v>
      </c>
      <c r="D217" s="396">
        <f>+D205*E207</f>
        <v>3048.9615000000003</v>
      </c>
      <c r="E217" s="396">
        <f>+E205*E207</f>
        <v>4178.2065000000002</v>
      </c>
      <c r="F217" s="396">
        <f>+F205*E207</f>
        <v>3839.433</v>
      </c>
    </row>
    <row r="218" spans="2:9" hidden="1" x14ac:dyDescent="0.25"/>
    <row r="220" spans="2:9" s="119" customFormat="1" x14ac:dyDescent="0.25">
      <c r="I220" s="39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topLeftCell="G1" zoomScale="85" zoomScaleNormal="85" workbookViewId="0">
      <pane ySplit="8" topLeftCell="A26" activePane="bottomLeft" state="frozen"/>
      <selection activeCell="A7" sqref="A7"/>
      <selection pane="bottomLeft" activeCell="Q28" sqref="Q28"/>
    </sheetView>
  </sheetViews>
  <sheetFormatPr baseColWidth="10" defaultRowHeight="15" x14ac:dyDescent="0.25"/>
  <cols>
    <col min="1" max="1" width="40.7109375" customWidth="1"/>
    <col min="2" max="2" width="21.7109375" customWidth="1"/>
    <col min="3" max="3" width="31.140625" customWidth="1"/>
    <col min="4" max="4" width="32.140625" style="405" customWidth="1"/>
    <col min="5" max="5" width="27.42578125" customWidth="1"/>
    <col min="6" max="6" width="12.7109375" customWidth="1"/>
    <col min="7" max="7" width="64.140625" customWidth="1"/>
    <col min="8" max="8" width="13.5703125" customWidth="1"/>
    <col min="9" max="9" width="14.7109375" style="207" customWidth="1"/>
    <col min="10" max="10" width="13.5703125" customWidth="1"/>
    <col min="11" max="11" width="18.7109375" style="207" customWidth="1"/>
    <col min="12" max="12" width="13" customWidth="1"/>
    <col min="13" max="13" width="18.28515625" style="207" customWidth="1"/>
    <col min="14" max="14" width="13.42578125" customWidth="1"/>
    <col min="15" max="15" width="16.140625" style="207" customWidth="1"/>
    <col min="16" max="16" width="15.28515625" customWidth="1"/>
    <col min="17" max="17" width="18.28515625" style="207" customWidth="1"/>
    <col min="18" max="18" width="38.28515625" customWidth="1"/>
    <col min="19" max="19" width="30.85546875" customWidth="1"/>
    <col min="20" max="20" width="27.42578125" customWidth="1"/>
    <col min="21" max="21" width="29.140625" customWidth="1"/>
  </cols>
  <sheetData>
    <row r="1" spans="1:23" ht="18.75" x14ac:dyDescent="0.25">
      <c r="B1" s="253"/>
      <c r="C1" s="253"/>
      <c r="D1" s="253"/>
      <c r="E1" s="253"/>
      <c r="F1" s="253"/>
      <c r="G1" s="253"/>
      <c r="H1" s="253" t="s">
        <v>1495</v>
      </c>
      <c r="K1" s="253"/>
      <c r="L1" s="253"/>
      <c r="M1" s="253"/>
      <c r="N1" s="253"/>
      <c r="O1" s="253"/>
      <c r="P1" s="445" t="s">
        <v>1589</v>
      </c>
      <c r="Q1" s="445" t="s">
        <v>1590</v>
      </c>
      <c r="R1" s="445" t="s">
        <v>1591</v>
      </c>
      <c r="S1" s="445" t="s">
        <v>1592</v>
      </c>
      <c r="T1" s="445" t="s">
        <v>1593</v>
      </c>
      <c r="U1" s="445" t="s">
        <v>1594</v>
      </c>
      <c r="V1" s="445" t="s">
        <v>1595</v>
      </c>
      <c r="W1" s="445" t="s">
        <v>1596</v>
      </c>
    </row>
    <row r="2" spans="1:23" ht="18.75" x14ac:dyDescent="0.25">
      <c r="A2" s="241" t="s">
        <v>1338</v>
      </c>
      <c r="B2" s="253"/>
      <c r="C2" s="253"/>
      <c r="D2" s="253"/>
      <c r="E2" s="253"/>
      <c r="F2" s="253"/>
      <c r="G2" s="253"/>
      <c r="H2" s="253"/>
      <c r="K2" s="253"/>
      <c r="L2" s="253"/>
      <c r="M2" s="253"/>
      <c r="N2" s="253"/>
      <c r="O2" s="253"/>
      <c r="P2" s="253"/>
      <c r="Q2" s="253"/>
      <c r="R2" s="253"/>
      <c r="S2" s="253"/>
      <c r="T2" s="253"/>
      <c r="U2" s="253"/>
    </row>
    <row r="3" spans="1:23" x14ac:dyDescent="0.25">
      <c r="A3" s="1017" t="s">
        <v>1392</v>
      </c>
      <c r="B3" s="1017"/>
      <c r="C3" s="1017"/>
      <c r="D3" s="1017"/>
      <c r="E3" s="1017"/>
      <c r="F3" s="1017"/>
      <c r="G3" s="1017"/>
      <c r="H3" s="1017"/>
      <c r="I3" s="1017"/>
      <c r="J3" s="1017"/>
      <c r="K3" s="1017"/>
      <c r="L3" s="1017"/>
      <c r="M3" s="1017"/>
      <c r="N3" s="1017"/>
      <c r="O3" s="1017"/>
      <c r="P3" s="1017"/>
      <c r="Q3" s="1017"/>
      <c r="R3" s="1017"/>
      <c r="S3" s="1017"/>
      <c r="T3" s="1017"/>
      <c r="U3" s="1017"/>
    </row>
    <row r="4" spans="1:23" s="323" customFormat="1" x14ac:dyDescent="0.25">
      <c r="A4" s="331" t="s">
        <v>1391</v>
      </c>
      <c r="B4" s="330"/>
      <c r="C4" s="330"/>
      <c r="D4" s="432"/>
      <c r="E4" s="330"/>
      <c r="F4" s="330"/>
      <c r="G4" s="330"/>
      <c r="H4" s="330"/>
      <c r="I4" s="330"/>
      <c r="J4" s="330"/>
      <c r="K4" s="330"/>
      <c r="L4" s="330"/>
      <c r="M4" s="330"/>
      <c r="N4" s="330"/>
      <c r="O4" s="330"/>
      <c r="P4" s="330"/>
      <c r="Q4" s="330"/>
      <c r="R4" s="330"/>
      <c r="S4" s="330"/>
      <c r="T4" s="330"/>
      <c r="U4" s="330"/>
    </row>
    <row r="5" spans="1:23" x14ac:dyDescent="0.25">
      <c r="A5" s="284" t="s">
        <v>1457</v>
      </c>
      <c r="B5" s="241"/>
      <c r="C5" s="241"/>
      <c r="D5" s="241"/>
      <c r="E5" s="241"/>
      <c r="F5" s="241"/>
      <c r="G5" s="241"/>
      <c r="H5" s="241"/>
      <c r="I5" s="241"/>
      <c r="J5" s="241"/>
      <c r="K5" s="241"/>
      <c r="L5" s="241"/>
      <c r="M5" s="241"/>
      <c r="N5" s="241"/>
      <c r="O5" s="241"/>
      <c r="P5" s="241"/>
      <c r="Q5" s="241"/>
      <c r="R5" s="241"/>
      <c r="S5" s="241"/>
      <c r="T5" s="241"/>
      <c r="U5" s="241"/>
    </row>
    <row r="6" spans="1:23" ht="15" customHeight="1" x14ac:dyDescent="0.25">
      <c r="A6" s="946" t="s">
        <v>94</v>
      </c>
      <c r="B6" s="945" t="s">
        <v>108</v>
      </c>
      <c r="C6" s="948" t="s">
        <v>1517</v>
      </c>
      <c r="D6" s="948" t="s">
        <v>1518</v>
      </c>
      <c r="E6" s="948" t="s">
        <v>84</v>
      </c>
      <c r="F6" s="948" t="s">
        <v>388</v>
      </c>
      <c r="G6" s="948" t="s">
        <v>85</v>
      </c>
      <c r="H6" s="951" t="s">
        <v>97</v>
      </c>
      <c r="I6" s="957"/>
      <c r="J6" s="957"/>
      <c r="K6" s="957"/>
      <c r="L6" s="957"/>
      <c r="M6" s="957"/>
      <c r="N6" s="957"/>
      <c r="O6" s="952"/>
      <c r="P6" s="953" t="s">
        <v>98</v>
      </c>
      <c r="Q6" s="954"/>
      <c r="R6" s="945" t="s">
        <v>100</v>
      </c>
      <c r="S6" s="945" t="s">
        <v>107</v>
      </c>
      <c r="T6" s="945" t="s">
        <v>106</v>
      </c>
      <c r="U6" s="942" t="s">
        <v>86</v>
      </c>
    </row>
    <row r="7" spans="1:23" ht="15" customHeight="1" x14ac:dyDescent="0.25">
      <c r="A7" s="946"/>
      <c r="B7" s="946"/>
      <c r="C7" s="949"/>
      <c r="D7" s="949"/>
      <c r="E7" s="949"/>
      <c r="F7" s="949"/>
      <c r="G7" s="949"/>
      <c r="H7" s="951" t="s">
        <v>101</v>
      </c>
      <c r="I7" s="952"/>
      <c r="J7" s="951" t="s">
        <v>102</v>
      </c>
      <c r="K7" s="952"/>
      <c r="L7" s="951" t="s">
        <v>103</v>
      </c>
      <c r="M7" s="952"/>
      <c r="N7" s="951" t="s">
        <v>104</v>
      </c>
      <c r="O7" s="952"/>
      <c r="P7" s="955"/>
      <c r="Q7" s="956"/>
      <c r="R7" s="946"/>
      <c r="S7" s="946"/>
      <c r="T7" s="946"/>
      <c r="U7" s="943"/>
    </row>
    <row r="8" spans="1:23" ht="25.5" x14ac:dyDescent="0.25">
      <c r="A8" s="947"/>
      <c r="B8" s="947"/>
      <c r="C8" s="950"/>
      <c r="D8" s="950"/>
      <c r="E8" s="950"/>
      <c r="F8" s="950"/>
      <c r="G8" s="950"/>
      <c r="H8" s="381" t="s">
        <v>105</v>
      </c>
      <c r="I8" s="381" t="s">
        <v>12</v>
      </c>
      <c r="J8" s="381" t="s">
        <v>105</v>
      </c>
      <c r="K8" s="381" t="s">
        <v>12</v>
      </c>
      <c r="L8" s="381" t="s">
        <v>105</v>
      </c>
      <c r="M8" s="381" t="s">
        <v>12</v>
      </c>
      <c r="N8" s="381" t="s">
        <v>105</v>
      </c>
      <c r="O8" s="381" t="s">
        <v>12</v>
      </c>
      <c r="P8" s="381" t="s">
        <v>105</v>
      </c>
      <c r="Q8" s="381" t="s">
        <v>12</v>
      </c>
      <c r="R8" s="947"/>
      <c r="S8" s="947"/>
      <c r="T8" s="947"/>
      <c r="U8" s="944"/>
    </row>
    <row r="9" spans="1:23" s="323" customFormat="1" ht="15.75" x14ac:dyDescent="0.25">
      <c r="A9" s="382"/>
      <c r="B9" s="383"/>
      <c r="C9" s="384"/>
      <c r="D9" s="384"/>
      <c r="E9" s="384"/>
      <c r="F9" s="385"/>
      <c r="G9" s="384"/>
      <c r="H9" s="386"/>
      <c r="I9" s="386"/>
      <c r="J9" s="386"/>
      <c r="K9" s="386"/>
      <c r="L9" s="386"/>
      <c r="M9" s="386"/>
      <c r="N9" s="386"/>
      <c r="O9" s="386"/>
      <c r="P9" s="386"/>
      <c r="Q9" s="386"/>
      <c r="R9" s="387"/>
      <c r="S9" s="387"/>
      <c r="T9" s="387"/>
      <c r="U9" s="388"/>
    </row>
    <row r="10" spans="1:23" ht="85.5" customHeight="1" x14ac:dyDescent="0.25">
      <c r="A10" s="1014" t="s">
        <v>1392</v>
      </c>
      <c r="B10" s="1014" t="s">
        <v>1393</v>
      </c>
      <c r="C10" s="1014" t="s">
        <v>1589</v>
      </c>
      <c r="D10" s="489" t="s">
        <v>1873</v>
      </c>
      <c r="E10" s="489" t="s">
        <v>1872</v>
      </c>
      <c r="F10" s="817">
        <v>9.01</v>
      </c>
      <c r="G10" s="818" t="s">
        <v>2820</v>
      </c>
      <c r="H10" s="226"/>
      <c r="I10" s="242"/>
      <c r="J10" s="226">
        <v>1</v>
      </c>
      <c r="K10" s="242"/>
      <c r="L10" s="226"/>
      <c r="M10" s="242"/>
      <c r="N10" s="226">
        <v>1</v>
      </c>
      <c r="O10" s="242"/>
      <c r="P10" s="819">
        <f>H10+J10+L10+N10</f>
        <v>2</v>
      </c>
      <c r="Q10" s="765">
        <f>I10+K10+M10+O10</f>
        <v>0</v>
      </c>
      <c r="R10" s="463" t="s">
        <v>1885</v>
      </c>
      <c r="S10" s="463" t="s">
        <v>1886</v>
      </c>
      <c r="T10" s="463" t="s">
        <v>1887</v>
      </c>
      <c r="U10" s="463" t="s">
        <v>1888</v>
      </c>
    </row>
    <row r="11" spans="1:23" ht="82.5" customHeight="1" x14ac:dyDescent="0.25">
      <c r="A11" s="1015"/>
      <c r="B11" s="1015"/>
      <c r="C11" s="1015"/>
      <c r="D11" s="597" t="s">
        <v>3156</v>
      </c>
      <c r="E11" s="489" t="s">
        <v>3154</v>
      </c>
      <c r="F11" s="817">
        <v>9.02</v>
      </c>
      <c r="G11" s="457" t="s">
        <v>2207</v>
      </c>
      <c r="H11" s="820"/>
      <c r="I11" s="242"/>
      <c r="J11" s="820">
        <v>0.33329999999999999</v>
      </c>
      <c r="K11" s="765">
        <f>'2. CONTRATACION DE PERSONAL'!D131</f>
        <v>234600</v>
      </c>
      <c r="L11" s="820">
        <v>0.33329999999999999</v>
      </c>
      <c r="M11" s="765">
        <f>'2. CONTRATACION DE PERSONAL'!D142</f>
        <v>184000</v>
      </c>
      <c r="N11" s="820">
        <v>0.33329999999999999</v>
      </c>
      <c r="O11" s="765">
        <f>'2. CONTRATACION DE PERSONAL'!D153</f>
        <v>74750</v>
      </c>
      <c r="P11" s="819">
        <f t="shared" ref="P11:P28" si="0">H11+J11+L11+N11</f>
        <v>0.99990000000000001</v>
      </c>
      <c r="Q11" s="765">
        <f t="shared" ref="Q11:Q28" si="1">I11+K11+M11+O11</f>
        <v>493350</v>
      </c>
      <c r="R11" s="463" t="s">
        <v>1892</v>
      </c>
      <c r="S11" s="463" t="s">
        <v>1890</v>
      </c>
      <c r="T11" s="463" t="s">
        <v>1891</v>
      </c>
      <c r="U11" s="463" t="s">
        <v>1893</v>
      </c>
    </row>
    <row r="12" spans="1:23" ht="75.75" customHeight="1" x14ac:dyDescent="0.25">
      <c r="A12" s="1015"/>
      <c r="B12" s="1015"/>
      <c r="C12" s="1016"/>
      <c r="D12" s="250" t="s">
        <v>1878</v>
      </c>
      <c r="E12" s="489" t="s">
        <v>3155</v>
      </c>
      <c r="F12" s="817">
        <v>9.0299999999999994</v>
      </c>
      <c r="G12" s="457" t="s">
        <v>1871</v>
      </c>
      <c r="H12" s="820">
        <v>1</v>
      </c>
      <c r="I12" s="242"/>
      <c r="J12" s="820"/>
      <c r="K12" s="242"/>
      <c r="L12" s="746"/>
      <c r="M12" s="242"/>
      <c r="N12" s="226"/>
      <c r="O12" s="242"/>
      <c r="P12" s="819">
        <f t="shared" si="0"/>
        <v>1</v>
      </c>
      <c r="Q12" s="765">
        <f t="shared" si="1"/>
        <v>0</v>
      </c>
      <c r="R12" s="457" t="s">
        <v>1892</v>
      </c>
      <c r="S12" s="457" t="s">
        <v>1895</v>
      </c>
      <c r="T12" s="457" t="s">
        <v>1891</v>
      </c>
      <c r="U12" s="457" t="s">
        <v>1894</v>
      </c>
    </row>
    <row r="13" spans="1:23" ht="63" customHeight="1" x14ac:dyDescent="0.25">
      <c r="A13" s="1015"/>
      <c r="B13" s="1015"/>
      <c r="C13" s="1014" t="s">
        <v>1590</v>
      </c>
      <c r="D13" s="1021" t="s">
        <v>1874</v>
      </c>
      <c r="E13" s="489" t="s">
        <v>1875</v>
      </c>
      <c r="F13" s="817">
        <v>9.0399999999999991</v>
      </c>
      <c r="G13" s="457" t="s">
        <v>2206</v>
      </c>
      <c r="H13" s="766">
        <v>1</v>
      </c>
      <c r="I13" s="765"/>
      <c r="J13" s="226"/>
      <c r="K13" s="242"/>
      <c r="L13" s="821"/>
      <c r="M13" s="242"/>
      <c r="N13" s="226"/>
      <c r="O13" s="242"/>
      <c r="P13" s="819">
        <f t="shared" si="0"/>
        <v>1</v>
      </c>
      <c r="Q13" s="765">
        <f t="shared" si="1"/>
        <v>0</v>
      </c>
      <c r="R13" s="457" t="s">
        <v>1902</v>
      </c>
      <c r="S13" s="457" t="s">
        <v>1896</v>
      </c>
      <c r="T13" s="457" t="s">
        <v>1897</v>
      </c>
      <c r="U13" s="457" t="s">
        <v>1898</v>
      </c>
    </row>
    <row r="14" spans="1:23" ht="59.25" customHeight="1" x14ac:dyDescent="0.25">
      <c r="A14" s="1015"/>
      <c r="B14" s="1015"/>
      <c r="C14" s="1015"/>
      <c r="D14" s="1021"/>
      <c r="E14" s="489" t="s">
        <v>1876</v>
      </c>
      <c r="F14" s="817">
        <v>9.0500000000000007</v>
      </c>
      <c r="G14" s="457" t="s">
        <v>1884</v>
      </c>
      <c r="H14" s="820">
        <v>0.25</v>
      </c>
      <c r="I14" s="242"/>
      <c r="J14" s="820">
        <v>0.25</v>
      </c>
      <c r="K14" s="242"/>
      <c r="L14" s="820">
        <v>0.25</v>
      </c>
      <c r="M14" s="242"/>
      <c r="N14" s="820">
        <v>0.25</v>
      </c>
      <c r="O14" s="242"/>
      <c r="P14" s="819">
        <f t="shared" si="0"/>
        <v>1</v>
      </c>
      <c r="Q14" s="765">
        <f t="shared" si="1"/>
        <v>0</v>
      </c>
      <c r="R14" s="599" t="s">
        <v>1899</v>
      </c>
      <c r="S14" s="599" t="s">
        <v>1900</v>
      </c>
      <c r="T14" s="457" t="s">
        <v>1897</v>
      </c>
      <c r="U14" s="457" t="s">
        <v>1898</v>
      </c>
    </row>
    <row r="15" spans="1:23" s="323" customFormat="1" ht="84" customHeight="1" x14ac:dyDescent="0.25">
      <c r="A15" s="1016"/>
      <c r="B15" s="1015"/>
      <c r="C15" s="1016"/>
      <c r="D15" s="1021"/>
      <c r="E15" s="489" t="s">
        <v>1877</v>
      </c>
      <c r="F15" s="817">
        <v>9.06</v>
      </c>
      <c r="G15" s="457" t="s">
        <v>2208</v>
      </c>
      <c r="H15" s="766">
        <v>1</v>
      </c>
      <c r="I15" s="242"/>
      <c r="J15" s="226"/>
      <c r="K15" s="242"/>
      <c r="L15" s="226"/>
      <c r="M15" s="242"/>
      <c r="N15" s="226"/>
      <c r="O15" s="242"/>
      <c r="P15" s="819">
        <f t="shared" si="0"/>
        <v>1</v>
      </c>
      <c r="Q15" s="765">
        <f t="shared" si="1"/>
        <v>0</v>
      </c>
      <c r="R15" s="599" t="s">
        <v>1901</v>
      </c>
      <c r="S15" s="599" t="s">
        <v>1903</v>
      </c>
      <c r="T15" s="457" t="s">
        <v>1897</v>
      </c>
      <c r="U15" s="457" t="s">
        <v>1898</v>
      </c>
    </row>
    <row r="16" spans="1:23" s="323" customFormat="1" ht="82.5" customHeight="1" x14ac:dyDescent="0.25">
      <c r="A16" s="1014" t="s">
        <v>1457</v>
      </c>
      <c r="B16" s="1015"/>
      <c r="C16" s="715" t="s">
        <v>1593</v>
      </c>
      <c r="D16" s="532" t="s">
        <v>1882</v>
      </c>
      <c r="E16" s="489" t="s">
        <v>1879</v>
      </c>
      <c r="F16" s="817">
        <v>9.07</v>
      </c>
      <c r="G16" s="457" t="s">
        <v>1880</v>
      </c>
      <c r="H16" s="226"/>
      <c r="I16" s="242"/>
      <c r="J16" s="226">
        <v>1</v>
      </c>
      <c r="K16" s="242"/>
      <c r="L16" s="226">
        <v>1</v>
      </c>
      <c r="M16" s="242"/>
      <c r="N16" s="226">
        <v>1</v>
      </c>
      <c r="O16" s="242"/>
      <c r="P16" s="819">
        <f t="shared" si="0"/>
        <v>3</v>
      </c>
      <c r="Q16" s="765">
        <f t="shared" si="1"/>
        <v>0</v>
      </c>
      <c r="R16" s="1027" t="s">
        <v>1909</v>
      </c>
      <c r="S16" s="478" t="s">
        <v>1904</v>
      </c>
      <c r="T16" s="478" t="s">
        <v>1905</v>
      </c>
      <c r="U16" s="471" t="s">
        <v>1906</v>
      </c>
    </row>
    <row r="17" spans="1:21" s="323" customFormat="1" ht="78" customHeight="1" x14ac:dyDescent="0.25">
      <c r="A17" s="1015"/>
      <c r="B17" s="1015"/>
      <c r="C17" s="715" t="s">
        <v>1592</v>
      </c>
      <c r="D17" s="532" t="s">
        <v>3158</v>
      </c>
      <c r="E17" s="489" t="s">
        <v>1883</v>
      </c>
      <c r="F17" s="817">
        <v>9.08</v>
      </c>
      <c r="G17" s="457" t="s">
        <v>1881</v>
      </c>
      <c r="H17" s="226"/>
      <c r="I17" s="242"/>
      <c r="J17" s="226">
        <v>1</v>
      </c>
      <c r="K17" s="242"/>
      <c r="L17" s="226"/>
      <c r="M17" s="242"/>
      <c r="N17" s="226">
        <v>1</v>
      </c>
      <c r="O17" s="242"/>
      <c r="P17" s="819">
        <f t="shared" si="0"/>
        <v>2</v>
      </c>
      <c r="Q17" s="765">
        <f t="shared" si="1"/>
        <v>0</v>
      </c>
      <c r="R17" s="1028"/>
      <c r="S17" s="478" t="s">
        <v>1896</v>
      </c>
      <c r="T17" s="478" t="s">
        <v>1908</v>
      </c>
      <c r="U17" s="471" t="s">
        <v>1907</v>
      </c>
    </row>
    <row r="18" spans="1:21" s="323" customFormat="1" ht="96" customHeight="1" x14ac:dyDescent="0.25">
      <c r="A18" s="1015"/>
      <c r="B18" s="1015"/>
      <c r="C18" s="715" t="s">
        <v>1592</v>
      </c>
      <c r="D18" s="532" t="s">
        <v>2209</v>
      </c>
      <c r="E18" s="532" t="s">
        <v>3157</v>
      </c>
      <c r="F18" s="817">
        <v>9.09</v>
      </c>
      <c r="G18" s="457" t="s">
        <v>2225</v>
      </c>
      <c r="H18" s="820">
        <v>0.25</v>
      </c>
      <c r="I18" s="242"/>
      <c r="J18" s="820">
        <v>0.25</v>
      </c>
      <c r="K18" s="242"/>
      <c r="L18" s="820">
        <v>0.25</v>
      </c>
      <c r="M18" s="242"/>
      <c r="N18" s="820">
        <v>0.25</v>
      </c>
      <c r="O18" s="242"/>
      <c r="P18" s="819">
        <f t="shared" si="0"/>
        <v>1</v>
      </c>
      <c r="Q18" s="765">
        <f t="shared" si="1"/>
        <v>0</v>
      </c>
      <c r="R18" s="610" t="s">
        <v>2322</v>
      </c>
      <c r="S18" s="599" t="s">
        <v>1896</v>
      </c>
      <c r="T18" s="599" t="s">
        <v>2079</v>
      </c>
      <c r="U18" s="495" t="s">
        <v>2323</v>
      </c>
    </row>
    <row r="19" spans="1:21" s="405" customFormat="1" ht="102" customHeight="1" x14ac:dyDescent="0.25">
      <c r="A19" s="1015"/>
      <c r="B19" s="1015"/>
      <c r="C19" s="715" t="s">
        <v>1592</v>
      </c>
      <c r="D19" s="532" t="s">
        <v>3161</v>
      </c>
      <c r="E19" s="532" t="s">
        <v>3159</v>
      </c>
      <c r="F19" s="760">
        <v>9.1</v>
      </c>
      <c r="G19" s="457" t="s">
        <v>2829</v>
      </c>
      <c r="H19" s="820">
        <v>1</v>
      </c>
      <c r="I19" s="242"/>
      <c r="J19" s="766"/>
      <c r="K19" s="242"/>
      <c r="L19" s="226"/>
      <c r="M19" s="242"/>
      <c r="N19" s="766"/>
      <c r="O19" s="765"/>
      <c r="P19" s="819">
        <f t="shared" si="0"/>
        <v>1</v>
      </c>
      <c r="Q19" s="765">
        <f t="shared" si="1"/>
        <v>0</v>
      </c>
      <c r="R19" s="537" t="s">
        <v>2324</v>
      </c>
      <c r="S19" s="537" t="s">
        <v>2171</v>
      </c>
      <c r="T19" s="611" t="s">
        <v>2325</v>
      </c>
      <c r="U19" s="469" t="s">
        <v>2172</v>
      </c>
    </row>
    <row r="20" spans="1:21" s="496" customFormat="1" ht="105" customHeight="1" x14ac:dyDescent="0.25">
      <c r="A20" s="1015"/>
      <c r="B20" s="1015"/>
      <c r="C20" s="715" t="s">
        <v>1592</v>
      </c>
      <c r="D20" s="532" t="s">
        <v>3162</v>
      </c>
      <c r="E20" s="532" t="s">
        <v>3160</v>
      </c>
      <c r="F20" s="817">
        <v>9.11</v>
      </c>
      <c r="G20" s="457" t="s">
        <v>2320</v>
      </c>
      <c r="H20" s="673"/>
      <c r="I20" s="673"/>
      <c r="J20" s="820">
        <v>1</v>
      </c>
      <c r="K20" s="226"/>
      <c r="L20" s="226"/>
      <c r="M20" s="242"/>
      <c r="N20" s="766"/>
      <c r="O20" s="765"/>
      <c r="P20" s="819">
        <f t="shared" si="0"/>
        <v>1</v>
      </c>
      <c r="Q20" s="765">
        <f t="shared" si="1"/>
        <v>0</v>
      </c>
      <c r="R20" s="537" t="s">
        <v>2326</v>
      </c>
      <c r="S20" s="537" t="s">
        <v>2171</v>
      </c>
      <c r="T20" s="537" t="s">
        <v>2079</v>
      </c>
      <c r="U20" s="822" t="s">
        <v>2172</v>
      </c>
    </row>
    <row r="21" spans="1:21" s="496" customFormat="1" ht="71.25" customHeight="1" x14ac:dyDescent="0.25">
      <c r="A21" s="1015"/>
      <c r="B21" s="1015"/>
      <c r="C21" s="715" t="s">
        <v>1592</v>
      </c>
      <c r="D21" s="532" t="s">
        <v>3162</v>
      </c>
      <c r="E21" s="532" t="s">
        <v>2328</v>
      </c>
      <c r="F21" s="817">
        <v>9.1199999999999992</v>
      </c>
      <c r="G21" s="457" t="s">
        <v>2321</v>
      </c>
      <c r="H21" s="820">
        <v>0.25</v>
      </c>
      <c r="I21" s="242"/>
      <c r="J21" s="226"/>
      <c r="K21" s="242"/>
      <c r="L21" s="820">
        <v>0.75</v>
      </c>
      <c r="M21" s="766"/>
      <c r="N21" s="766"/>
      <c r="O21" s="765"/>
      <c r="P21" s="819">
        <f t="shared" si="0"/>
        <v>1</v>
      </c>
      <c r="Q21" s="765">
        <f t="shared" si="1"/>
        <v>0</v>
      </c>
      <c r="R21" s="1018" t="s">
        <v>3177</v>
      </c>
      <c r="S21" s="1018" t="s">
        <v>2171</v>
      </c>
      <c r="T21" s="1018" t="s">
        <v>2079</v>
      </c>
      <c r="U21" s="1024" t="s">
        <v>2172</v>
      </c>
    </row>
    <row r="22" spans="1:21" s="496" customFormat="1" ht="73.5" customHeight="1" x14ac:dyDescent="0.25">
      <c r="A22" s="1015"/>
      <c r="B22" s="1015"/>
      <c r="C22" s="715" t="s">
        <v>1592</v>
      </c>
      <c r="D22" s="532" t="s">
        <v>3163</v>
      </c>
      <c r="E22" s="532" t="s">
        <v>2327</v>
      </c>
      <c r="F22" s="817">
        <v>9.1300000000000008</v>
      </c>
      <c r="G22" s="457" t="s">
        <v>3209</v>
      </c>
      <c r="H22" s="820"/>
      <c r="I22" s="242"/>
      <c r="J22" s="673"/>
      <c r="K22" s="673"/>
      <c r="L22" s="820">
        <v>1</v>
      </c>
      <c r="M22" s="765"/>
      <c r="N22" s="766"/>
      <c r="O22" s="765"/>
      <c r="P22" s="819">
        <f t="shared" si="0"/>
        <v>1</v>
      </c>
      <c r="Q22" s="765">
        <f t="shared" si="1"/>
        <v>0</v>
      </c>
      <c r="R22" s="1019"/>
      <c r="S22" s="1019"/>
      <c r="T22" s="1019"/>
      <c r="U22" s="1025"/>
    </row>
    <row r="23" spans="1:21" s="496" customFormat="1" ht="87.75" customHeight="1" x14ac:dyDescent="0.25">
      <c r="A23" s="1015"/>
      <c r="B23" s="1015"/>
      <c r="C23" s="715" t="s">
        <v>1592</v>
      </c>
      <c r="D23" s="532" t="s">
        <v>3162</v>
      </c>
      <c r="E23" s="532" t="s">
        <v>3164</v>
      </c>
      <c r="F23" s="817">
        <v>9.14</v>
      </c>
      <c r="G23" s="457" t="s">
        <v>2226</v>
      </c>
      <c r="H23" s="820"/>
      <c r="I23" s="242"/>
      <c r="J23" s="226"/>
      <c r="K23" s="765"/>
      <c r="L23" s="820">
        <v>1</v>
      </c>
      <c r="M23" s="765"/>
      <c r="N23" s="820"/>
      <c r="O23" s="765"/>
      <c r="P23" s="819">
        <f t="shared" si="0"/>
        <v>1</v>
      </c>
      <c r="Q23" s="765">
        <f t="shared" si="1"/>
        <v>0</v>
      </c>
      <c r="R23" s="1019"/>
      <c r="S23" s="1019"/>
      <c r="T23" s="1019"/>
      <c r="U23" s="1025"/>
    </row>
    <row r="24" spans="1:21" s="496" customFormat="1" ht="69.75" customHeight="1" x14ac:dyDescent="0.25">
      <c r="A24" s="1015"/>
      <c r="B24" s="1015"/>
      <c r="C24" s="715" t="s">
        <v>1592</v>
      </c>
      <c r="D24" s="1022" t="s">
        <v>3166</v>
      </c>
      <c r="E24" s="1022" t="s">
        <v>3165</v>
      </c>
      <c r="F24" s="817">
        <v>9.15</v>
      </c>
      <c r="G24" s="457" t="s">
        <v>2227</v>
      </c>
      <c r="H24" s="820">
        <v>0.25</v>
      </c>
      <c r="I24" s="242"/>
      <c r="J24" s="820"/>
      <c r="K24" s="434"/>
      <c r="L24" s="746">
        <v>0.75</v>
      </c>
      <c r="M24" s="765"/>
      <c r="N24" s="766"/>
      <c r="O24" s="765"/>
      <c r="P24" s="819">
        <f t="shared" si="0"/>
        <v>1</v>
      </c>
      <c r="Q24" s="765">
        <f t="shared" si="1"/>
        <v>0</v>
      </c>
      <c r="R24" s="1019"/>
      <c r="S24" s="1019"/>
      <c r="T24" s="1019"/>
      <c r="U24" s="1025"/>
    </row>
    <row r="25" spans="1:21" s="496" customFormat="1" ht="87.75" customHeight="1" x14ac:dyDescent="0.25">
      <c r="A25" s="1015"/>
      <c r="B25" s="1015"/>
      <c r="C25" s="715" t="s">
        <v>1592</v>
      </c>
      <c r="D25" s="1023"/>
      <c r="E25" s="1023"/>
      <c r="F25" s="817">
        <v>9.16</v>
      </c>
      <c r="G25" s="457" t="s">
        <v>3173</v>
      </c>
      <c r="H25" s="766"/>
      <c r="I25" s="242"/>
      <c r="J25" s="820">
        <v>0.5</v>
      </c>
      <c r="K25" s="765"/>
      <c r="L25" s="820">
        <v>0.5</v>
      </c>
      <c r="M25" s="765"/>
      <c r="N25" s="766"/>
      <c r="O25" s="765"/>
      <c r="P25" s="819">
        <f t="shared" si="0"/>
        <v>1</v>
      </c>
      <c r="Q25" s="765">
        <f t="shared" si="1"/>
        <v>0</v>
      </c>
      <c r="R25" s="1020"/>
      <c r="S25" s="1020"/>
      <c r="T25" s="1020"/>
      <c r="U25" s="1025"/>
    </row>
    <row r="26" spans="1:21" s="643" customFormat="1" ht="87.75" customHeight="1" x14ac:dyDescent="0.25">
      <c r="A26" s="1015"/>
      <c r="B26" s="1015"/>
      <c r="C26" s="715" t="s">
        <v>1592</v>
      </c>
      <c r="D26" s="532" t="s">
        <v>3168</v>
      </c>
      <c r="E26" s="532" t="s">
        <v>3167</v>
      </c>
      <c r="F26" s="817">
        <v>9.17</v>
      </c>
      <c r="G26" s="457" t="s">
        <v>3172</v>
      </c>
      <c r="H26" s="766"/>
      <c r="I26" s="242"/>
      <c r="J26" s="820">
        <v>1</v>
      </c>
      <c r="K26" s="765"/>
      <c r="L26" s="820"/>
      <c r="M26" s="765"/>
      <c r="N26" s="766"/>
      <c r="O26" s="765"/>
      <c r="P26" s="819">
        <f t="shared" si="0"/>
        <v>1</v>
      </c>
      <c r="Q26" s="765">
        <f t="shared" si="1"/>
        <v>0</v>
      </c>
      <c r="R26" s="701" t="s">
        <v>2830</v>
      </c>
      <c r="S26" s="701" t="s">
        <v>2831</v>
      </c>
      <c r="T26" s="701" t="s">
        <v>2832</v>
      </c>
      <c r="U26" s="1025"/>
    </row>
    <row r="27" spans="1:21" s="643" customFormat="1" ht="87.75" customHeight="1" x14ac:dyDescent="0.25">
      <c r="A27" s="1015"/>
      <c r="B27" s="1015"/>
      <c r="C27" s="715" t="s">
        <v>1592</v>
      </c>
      <c r="D27" s="532" t="s">
        <v>3176</v>
      </c>
      <c r="E27" s="532" t="s">
        <v>3169</v>
      </c>
      <c r="F27" s="817">
        <v>9.18</v>
      </c>
      <c r="G27" s="457" t="s">
        <v>3171</v>
      </c>
      <c r="H27" s="766">
        <v>1</v>
      </c>
      <c r="I27" s="242"/>
      <c r="J27" s="820"/>
      <c r="K27" s="765"/>
      <c r="L27" s="820"/>
      <c r="M27" s="765"/>
      <c r="N27" s="766"/>
      <c r="O27" s="765"/>
      <c r="P27" s="819">
        <f t="shared" si="0"/>
        <v>1</v>
      </c>
      <c r="Q27" s="765">
        <f t="shared" si="1"/>
        <v>0</v>
      </c>
      <c r="R27" s="701" t="s">
        <v>2833</v>
      </c>
      <c r="S27" s="701" t="s">
        <v>2834</v>
      </c>
      <c r="T27" s="701" t="s">
        <v>2835</v>
      </c>
      <c r="U27" s="1025"/>
    </row>
    <row r="28" spans="1:21" s="643" customFormat="1" ht="87.75" customHeight="1" x14ac:dyDescent="0.25">
      <c r="A28" s="1016"/>
      <c r="B28" s="1016"/>
      <c r="C28" s="715" t="s">
        <v>1592</v>
      </c>
      <c r="D28" s="532" t="s">
        <v>3175</v>
      </c>
      <c r="E28" s="532" t="s">
        <v>3170</v>
      </c>
      <c r="F28" s="817">
        <v>9.19</v>
      </c>
      <c r="G28" s="457" t="s">
        <v>3174</v>
      </c>
      <c r="H28" s="766"/>
      <c r="I28" s="242"/>
      <c r="J28" s="820">
        <v>1</v>
      </c>
      <c r="K28" s="765"/>
      <c r="L28" s="820"/>
      <c r="M28" s="765"/>
      <c r="N28" s="766"/>
      <c r="O28" s="765"/>
      <c r="P28" s="819">
        <f t="shared" si="0"/>
        <v>1</v>
      </c>
      <c r="Q28" s="765">
        <f t="shared" si="1"/>
        <v>0</v>
      </c>
      <c r="R28" s="701" t="s">
        <v>3178</v>
      </c>
      <c r="S28" s="701" t="s">
        <v>2836</v>
      </c>
      <c r="T28" s="701" t="s">
        <v>2837</v>
      </c>
      <c r="U28" s="1026"/>
    </row>
    <row r="29" spans="1:21" ht="15.75" x14ac:dyDescent="0.25">
      <c r="A29" s="261"/>
      <c r="B29" s="262"/>
      <c r="C29" s="261" t="s">
        <v>1496</v>
      </c>
      <c r="D29" s="262"/>
      <c r="E29" s="262"/>
      <c r="F29" s="262"/>
      <c r="G29" s="263"/>
      <c r="H29" s="251">
        <f t="shared" ref="H29:O29" si="2">SUM(H10:H20)</f>
        <v>4.5</v>
      </c>
      <c r="I29" s="252">
        <f t="shared" si="2"/>
        <v>0</v>
      </c>
      <c r="J29" s="251">
        <f t="shared" si="2"/>
        <v>4.8332999999999995</v>
      </c>
      <c r="K29" s="252">
        <f t="shared" si="2"/>
        <v>234600</v>
      </c>
      <c r="L29" s="251">
        <f t="shared" si="2"/>
        <v>1.8332999999999999</v>
      </c>
      <c r="M29" s="252">
        <f t="shared" si="2"/>
        <v>184000</v>
      </c>
      <c r="N29" s="251">
        <f t="shared" si="2"/>
        <v>3.8332999999999999</v>
      </c>
      <c r="O29" s="252">
        <f t="shared" si="2"/>
        <v>74750</v>
      </c>
      <c r="P29" s="252">
        <f>SUM(P10:P28)</f>
        <v>22.9999</v>
      </c>
      <c r="Q29" s="252">
        <f>SUM(Q10:Q28)</f>
        <v>493350</v>
      </c>
      <c r="R29" s="235"/>
      <c r="S29" s="235"/>
      <c r="T29" s="235"/>
      <c r="U29" s="235"/>
    </row>
    <row r="32" spans="1:21" x14ac:dyDescent="0.25">
      <c r="C32" s="405"/>
    </row>
    <row r="33" spans="3:17" x14ac:dyDescent="0.25">
      <c r="C33" s="405"/>
    </row>
    <row r="34" spans="3:17" x14ac:dyDescent="0.25">
      <c r="C34" s="405"/>
    </row>
    <row r="35" spans="3:17" x14ac:dyDescent="0.25">
      <c r="C35" s="405"/>
      <c r="I35"/>
      <c r="K35"/>
      <c r="M35"/>
      <c r="O35"/>
      <c r="Q35"/>
    </row>
    <row r="36" spans="3:17" x14ac:dyDescent="0.25">
      <c r="C36" s="405"/>
      <c r="I36"/>
      <c r="K36"/>
      <c r="M36"/>
      <c r="O36"/>
      <c r="Q36"/>
    </row>
    <row r="37" spans="3:17" x14ac:dyDescent="0.25">
      <c r="C37" s="405"/>
      <c r="I37"/>
      <c r="K37"/>
      <c r="M37"/>
      <c r="O37"/>
      <c r="Q37"/>
    </row>
    <row r="38" spans="3:17" x14ac:dyDescent="0.25">
      <c r="C38" s="405"/>
      <c r="I38"/>
      <c r="K38"/>
      <c r="M38"/>
      <c r="O38"/>
      <c r="Q38"/>
    </row>
    <row r="39" spans="3:17" x14ac:dyDescent="0.25">
      <c r="C39" s="405"/>
      <c r="I39"/>
      <c r="K39"/>
      <c r="M39"/>
      <c r="O39"/>
      <c r="Q39"/>
    </row>
    <row r="40" spans="3:17" x14ac:dyDescent="0.25">
      <c r="I40"/>
      <c r="K40"/>
      <c r="M40"/>
      <c r="O40"/>
      <c r="Q40"/>
    </row>
    <row r="41" spans="3:17" x14ac:dyDescent="0.25">
      <c r="I41"/>
      <c r="K41"/>
      <c r="M41"/>
      <c r="O41"/>
      <c r="Q41"/>
    </row>
    <row r="42" spans="3:17" x14ac:dyDescent="0.25">
      <c r="I42"/>
      <c r="K42"/>
      <c r="M42"/>
      <c r="O42"/>
      <c r="Q42"/>
    </row>
    <row r="43" spans="3:17" x14ac:dyDescent="0.25">
      <c r="I43"/>
      <c r="K43"/>
      <c r="M43"/>
      <c r="O43"/>
      <c r="Q43"/>
    </row>
    <row r="44" spans="3:17" x14ac:dyDescent="0.25">
      <c r="I44"/>
      <c r="K44"/>
      <c r="M44"/>
      <c r="O44"/>
      <c r="Q44"/>
    </row>
    <row r="45" spans="3:17" x14ac:dyDescent="0.25">
      <c r="I45"/>
      <c r="K45"/>
      <c r="M45"/>
      <c r="O45"/>
      <c r="Q45"/>
    </row>
    <row r="46" spans="3:17" x14ac:dyDescent="0.25">
      <c r="I46"/>
      <c r="K46"/>
      <c r="M46"/>
      <c r="O46"/>
      <c r="Q46"/>
    </row>
    <row r="47" spans="3:17" x14ac:dyDescent="0.25">
      <c r="I47"/>
      <c r="K47"/>
      <c r="M47"/>
      <c r="O47"/>
      <c r="Q47"/>
    </row>
  </sheetData>
  <mergeCells count="31">
    <mergeCell ref="S21:S25"/>
    <mergeCell ref="T21:T25"/>
    <mergeCell ref="U21:U28"/>
    <mergeCell ref="R16:R17"/>
    <mergeCell ref="D24:D25"/>
    <mergeCell ref="B10:B28"/>
    <mergeCell ref="A10:A15"/>
    <mergeCell ref="A16:A28"/>
    <mergeCell ref="R21:R25"/>
    <mergeCell ref="F6:F8"/>
    <mergeCell ref="A6:A8"/>
    <mergeCell ref="D6:D8"/>
    <mergeCell ref="D13:D15"/>
    <mergeCell ref="C13:C15"/>
    <mergeCell ref="C10:C12"/>
    <mergeCell ref="E24:E25"/>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3 C10 C16:C28">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7"/>
  <sheetViews>
    <sheetView topLeftCell="E1" zoomScale="98" zoomScaleNormal="98" workbookViewId="0">
      <pane ySplit="6" topLeftCell="A19" activePane="bottomLeft" state="frozen"/>
      <selection activeCell="A7" sqref="A7"/>
      <selection pane="bottomLeft" activeCell="U19" sqref="U19"/>
    </sheetView>
  </sheetViews>
  <sheetFormatPr baseColWidth="10" defaultRowHeight="15" x14ac:dyDescent="0.25"/>
  <cols>
    <col min="1" max="1" width="37.42578125" style="323" customWidth="1"/>
    <col min="2" max="2" width="23.140625" style="323" customWidth="1"/>
    <col min="3" max="3" width="37.7109375" style="323" customWidth="1"/>
    <col min="4" max="4" width="21.28515625" style="405" customWidth="1"/>
    <col min="5" max="5" width="30" style="323" customWidth="1"/>
    <col min="6" max="6" width="13.5703125" style="323" customWidth="1"/>
    <col min="7" max="7" width="51.5703125" style="323" customWidth="1"/>
    <col min="8" max="8" width="15.7109375" style="323" bestFit="1" customWidth="1"/>
    <col min="9" max="9" width="11.5703125" style="207" customWidth="1"/>
    <col min="10" max="10" width="14.5703125" style="323" customWidth="1"/>
    <col min="11" max="11" width="12.85546875" style="207" customWidth="1"/>
    <col min="12" max="12" width="13.5703125" style="323" customWidth="1"/>
    <col min="13" max="13" width="14.28515625" style="207" customWidth="1"/>
    <col min="14" max="14" width="13.140625" style="323" customWidth="1"/>
    <col min="15" max="15" width="13.28515625" style="207" customWidth="1"/>
    <col min="16" max="16" width="15.85546875" style="323" customWidth="1"/>
    <col min="17" max="17" width="14.42578125" style="207" customWidth="1"/>
    <col min="18" max="18" width="28.28515625" style="323" customWidth="1"/>
    <col min="19" max="19" width="24.42578125" style="323" customWidth="1"/>
    <col min="20" max="20" width="23" style="323" customWidth="1"/>
    <col min="21" max="21" width="28.28515625" style="323" customWidth="1"/>
    <col min="22" max="16384" width="11.42578125" style="323"/>
  </cols>
  <sheetData>
    <row r="1" spans="1:32" ht="18.75" x14ac:dyDescent="0.25">
      <c r="B1" s="253"/>
      <c r="C1" s="253"/>
      <c r="D1" s="253"/>
      <c r="E1" s="253"/>
      <c r="F1" s="253"/>
      <c r="G1" s="253"/>
      <c r="H1" s="253" t="s">
        <v>1433</v>
      </c>
      <c r="K1" s="253"/>
      <c r="L1" s="253"/>
      <c r="M1" s="445" t="s">
        <v>1597</v>
      </c>
      <c r="N1" s="445" t="s">
        <v>1598</v>
      </c>
      <c r="O1" s="445" t="s">
        <v>1599</v>
      </c>
      <c r="P1" s="445" t="s">
        <v>1600</v>
      </c>
      <c r="Q1" s="445" t="s">
        <v>1601</v>
      </c>
      <c r="R1" s="445" t="s">
        <v>1602</v>
      </c>
      <c r="S1" s="445" t="s">
        <v>1603</v>
      </c>
      <c r="T1" s="445" t="s">
        <v>1604</v>
      </c>
      <c r="U1" s="445" t="s">
        <v>1605</v>
      </c>
      <c r="V1" s="447" t="s">
        <v>1606</v>
      </c>
      <c r="W1" s="445" t="s">
        <v>1607</v>
      </c>
      <c r="X1" s="445" t="s">
        <v>1608</v>
      </c>
      <c r="Y1" s="445" t="s">
        <v>1609</v>
      </c>
      <c r="Z1" s="445" t="s">
        <v>1610</v>
      </c>
      <c r="AA1" s="445" t="s">
        <v>1611</v>
      </c>
      <c r="AB1" s="445" t="s">
        <v>1612</v>
      </c>
      <c r="AC1" s="445" t="s">
        <v>1613</v>
      </c>
      <c r="AD1" s="445" t="s">
        <v>1614</v>
      </c>
      <c r="AE1" s="445" t="s">
        <v>1615</v>
      </c>
      <c r="AF1" s="445" t="s">
        <v>1616</v>
      </c>
    </row>
    <row r="2" spans="1:32" ht="18.75" x14ac:dyDescent="0.25">
      <c r="A2" s="241" t="s">
        <v>1338</v>
      </c>
      <c r="B2" s="253"/>
      <c r="C2" s="253"/>
      <c r="D2" s="253"/>
      <c r="E2" s="253"/>
      <c r="F2" s="253"/>
      <c r="G2" s="253"/>
      <c r="H2" s="253"/>
      <c r="K2" s="253"/>
      <c r="L2" s="253"/>
      <c r="M2" s="253"/>
      <c r="N2" s="253"/>
      <c r="O2" s="253"/>
      <c r="P2" s="253"/>
      <c r="Q2" s="253"/>
      <c r="R2" s="253"/>
      <c r="S2" s="253"/>
      <c r="T2" s="253"/>
      <c r="U2" s="253"/>
    </row>
    <row r="3" spans="1:32" x14ac:dyDescent="0.25">
      <c r="A3" s="1017" t="s">
        <v>1432</v>
      </c>
      <c r="B3" s="1017"/>
      <c r="C3" s="1017"/>
      <c r="D3" s="1017"/>
      <c r="E3" s="1017"/>
      <c r="F3" s="1017"/>
      <c r="G3" s="1017"/>
      <c r="H3" s="1017"/>
      <c r="I3" s="1017"/>
      <c r="J3" s="1017"/>
      <c r="K3" s="1017"/>
      <c r="L3" s="1017"/>
      <c r="M3" s="1017"/>
      <c r="N3" s="1017"/>
      <c r="O3" s="1017"/>
      <c r="P3" s="1017"/>
      <c r="Q3" s="1017"/>
      <c r="R3" s="1017"/>
      <c r="S3" s="1017"/>
      <c r="T3" s="1017"/>
      <c r="U3" s="1017"/>
    </row>
    <row r="4" spans="1:32" ht="15" customHeight="1" x14ac:dyDescent="0.25">
      <c r="A4" s="946" t="s">
        <v>94</v>
      </c>
      <c r="B4" s="945" t="s">
        <v>108</v>
      </c>
      <c r="C4" s="948" t="s">
        <v>1517</v>
      </c>
      <c r="D4" s="948" t="s">
        <v>1518</v>
      </c>
      <c r="E4" s="948" t="s">
        <v>84</v>
      </c>
      <c r="F4" s="948" t="s">
        <v>388</v>
      </c>
      <c r="G4" s="948" t="s">
        <v>85</v>
      </c>
      <c r="H4" s="951" t="s">
        <v>97</v>
      </c>
      <c r="I4" s="957"/>
      <c r="J4" s="957"/>
      <c r="K4" s="957"/>
      <c r="L4" s="957"/>
      <c r="M4" s="957"/>
      <c r="N4" s="957"/>
      <c r="O4" s="952"/>
      <c r="P4" s="953" t="s">
        <v>98</v>
      </c>
      <c r="Q4" s="954"/>
      <c r="R4" s="945" t="s">
        <v>100</v>
      </c>
      <c r="S4" s="945" t="s">
        <v>107</v>
      </c>
      <c r="T4" s="945" t="s">
        <v>106</v>
      </c>
      <c r="U4" s="942" t="s">
        <v>86</v>
      </c>
    </row>
    <row r="5" spans="1:32" ht="15" customHeight="1" x14ac:dyDescent="0.25">
      <c r="A5" s="946"/>
      <c r="B5" s="946"/>
      <c r="C5" s="949"/>
      <c r="D5" s="949"/>
      <c r="E5" s="949"/>
      <c r="F5" s="949"/>
      <c r="G5" s="949"/>
      <c r="H5" s="951" t="s">
        <v>101</v>
      </c>
      <c r="I5" s="952"/>
      <c r="J5" s="951" t="s">
        <v>102</v>
      </c>
      <c r="K5" s="952"/>
      <c r="L5" s="951" t="s">
        <v>103</v>
      </c>
      <c r="M5" s="952"/>
      <c r="N5" s="951" t="s">
        <v>104</v>
      </c>
      <c r="O5" s="952"/>
      <c r="P5" s="955"/>
      <c r="Q5" s="956"/>
      <c r="R5" s="946"/>
      <c r="S5" s="946"/>
      <c r="T5" s="946"/>
      <c r="U5" s="943"/>
    </row>
    <row r="6" spans="1:32" ht="25.5" x14ac:dyDescent="0.25">
      <c r="A6" s="947"/>
      <c r="B6" s="947"/>
      <c r="C6" s="950"/>
      <c r="D6" s="950"/>
      <c r="E6" s="950"/>
      <c r="F6" s="950"/>
      <c r="G6" s="950"/>
      <c r="H6" s="381" t="s">
        <v>105</v>
      </c>
      <c r="I6" s="381" t="s">
        <v>12</v>
      </c>
      <c r="J6" s="381" t="s">
        <v>105</v>
      </c>
      <c r="K6" s="381" t="s">
        <v>12</v>
      </c>
      <c r="L6" s="381" t="s">
        <v>105</v>
      </c>
      <c r="M6" s="381" t="s">
        <v>12</v>
      </c>
      <c r="N6" s="381" t="s">
        <v>105</v>
      </c>
      <c r="O6" s="381" t="s">
        <v>12</v>
      </c>
      <c r="P6" s="381" t="s">
        <v>105</v>
      </c>
      <c r="Q6" s="381" t="s">
        <v>12</v>
      </c>
      <c r="R6" s="947"/>
      <c r="S6" s="947"/>
      <c r="T6" s="947"/>
      <c r="U6" s="944"/>
    </row>
    <row r="7" spans="1:32" ht="15.75" x14ac:dyDescent="0.25">
      <c r="A7" s="382"/>
      <c r="B7" s="383"/>
      <c r="C7" s="384"/>
      <c r="D7" s="384"/>
      <c r="E7" s="384"/>
      <c r="F7" s="385"/>
      <c r="G7" s="384"/>
      <c r="H7" s="386"/>
      <c r="I7" s="386"/>
      <c r="J7" s="386"/>
      <c r="K7" s="386"/>
      <c r="L7" s="386"/>
      <c r="M7" s="386"/>
      <c r="N7" s="386"/>
      <c r="O7" s="386"/>
      <c r="P7" s="386"/>
      <c r="Q7" s="386"/>
      <c r="R7" s="387"/>
      <c r="S7" s="387"/>
      <c r="T7" s="387"/>
      <c r="U7" s="388"/>
    </row>
    <row r="8" spans="1:32" ht="90" customHeight="1" x14ac:dyDescent="0.25">
      <c r="A8" s="1029" t="s">
        <v>1432</v>
      </c>
      <c r="B8" s="1014" t="s">
        <v>1431</v>
      </c>
      <c r="C8" s="715" t="s">
        <v>1597</v>
      </c>
      <c r="D8" s="586" t="s">
        <v>2840</v>
      </c>
      <c r="E8" s="750" t="s">
        <v>2841</v>
      </c>
      <c r="F8" s="817">
        <v>10.01</v>
      </c>
      <c r="G8" s="735" t="s">
        <v>2838</v>
      </c>
      <c r="H8" s="746">
        <v>0.25</v>
      </c>
      <c r="I8" s="823"/>
      <c r="J8" s="746">
        <v>0.25</v>
      </c>
      <c r="K8" s="823"/>
      <c r="L8" s="746"/>
      <c r="M8" s="823"/>
      <c r="N8" s="746">
        <v>0.5</v>
      </c>
      <c r="O8" s="242"/>
      <c r="P8" s="767">
        <f>H8+J8+L8+N8</f>
        <v>1</v>
      </c>
      <c r="Q8" s="765">
        <f>I8+K8+M8+O8</f>
        <v>0</v>
      </c>
      <c r="R8" s="688" t="s">
        <v>2866</v>
      </c>
      <c r="S8" s="668" t="s">
        <v>2867</v>
      </c>
      <c r="T8" s="668" t="s">
        <v>2868</v>
      </c>
      <c r="U8" s="707" t="s">
        <v>2900</v>
      </c>
    </row>
    <row r="9" spans="1:32" ht="78" customHeight="1" x14ac:dyDescent="0.25">
      <c r="A9" s="1029"/>
      <c r="B9" s="1015"/>
      <c r="C9" s="715" t="s">
        <v>1599</v>
      </c>
      <c r="D9" s="586" t="s">
        <v>2843</v>
      </c>
      <c r="E9" s="750" t="s">
        <v>2842</v>
      </c>
      <c r="F9" s="817">
        <v>10.02</v>
      </c>
      <c r="G9" s="735" t="s">
        <v>2839</v>
      </c>
      <c r="H9" s="673"/>
      <c r="I9" s="798"/>
      <c r="J9" s="824">
        <v>0.33329999999999999</v>
      </c>
      <c r="K9" s="798"/>
      <c r="L9" s="824">
        <v>0.33329999999999999</v>
      </c>
      <c r="M9" s="823"/>
      <c r="N9" s="824">
        <v>0.33329999999999999</v>
      </c>
      <c r="O9" s="242"/>
      <c r="P9" s="767">
        <f t="shared" ref="P9:P20" si="0">H9+J9+L9+N9</f>
        <v>0.99990000000000001</v>
      </c>
      <c r="Q9" s="765">
        <f t="shared" ref="Q9:Q20" si="1">I9+K9+M9+O9</f>
        <v>0</v>
      </c>
      <c r="R9" s="690" t="s">
        <v>2869</v>
      </c>
      <c r="S9" s="668" t="s">
        <v>2870</v>
      </c>
      <c r="T9" s="668" t="s">
        <v>2871</v>
      </c>
      <c r="U9" s="707" t="s">
        <v>2901</v>
      </c>
    </row>
    <row r="10" spans="1:32" s="643" customFormat="1" ht="87" customHeight="1" x14ac:dyDescent="0.25">
      <c r="A10" s="1029"/>
      <c r="B10" s="1015"/>
      <c r="C10" s="715" t="s">
        <v>1598</v>
      </c>
      <c r="D10" s="1022" t="s">
        <v>2844</v>
      </c>
      <c r="E10" s="750" t="s">
        <v>2865</v>
      </c>
      <c r="F10" s="817">
        <v>10.029999999999999</v>
      </c>
      <c r="G10" s="735" t="s">
        <v>2864</v>
      </c>
      <c r="H10" s="824">
        <v>0.33329999999999999</v>
      </c>
      <c r="I10" s="824"/>
      <c r="J10" s="824">
        <v>0.33329999999999999</v>
      </c>
      <c r="K10" s="824"/>
      <c r="L10" s="824">
        <v>0.33329999999999999</v>
      </c>
      <c r="M10" s="825"/>
      <c r="N10" s="605"/>
      <c r="O10" s="778"/>
      <c r="P10" s="767">
        <f t="shared" si="0"/>
        <v>0.99990000000000001</v>
      </c>
      <c r="Q10" s="765">
        <f t="shared" si="1"/>
        <v>0</v>
      </c>
      <c r="R10" s="709" t="s">
        <v>2873</v>
      </c>
      <c r="S10" s="710" t="s">
        <v>2874</v>
      </c>
      <c r="T10" s="710" t="s">
        <v>2875</v>
      </c>
      <c r="U10" s="707" t="s">
        <v>2902</v>
      </c>
    </row>
    <row r="11" spans="1:32" ht="76.5" customHeight="1" x14ac:dyDescent="0.25">
      <c r="A11" s="1029"/>
      <c r="B11" s="1015"/>
      <c r="C11" s="715" t="s">
        <v>1598</v>
      </c>
      <c r="D11" s="1023"/>
      <c r="E11" s="750" t="s">
        <v>2845</v>
      </c>
      <c r="F11" s="817">
        <v>10.039999999999999</v>
      </c>
      <c r="G11" s="797" t="s">
        <v>2904</v>
      </c>
      <c r="H11" s="824">
        <v>0.33329999999999999</v>
      </c>
      <c r="I11" s="824"/>
      <c r="J11" s="824">
        <v>0.33329999999999999</v>
      </c>
      <c r="K11" s="824"/>
      <c r="L11" s="824">
        <v>0.33329999999999999</v>
      </c>
      <c r="M11" s="825"/>
      <c r="N11" s="605"/>
      <c r="O11" s="778"/>
      <c r="P11" s="767">
        <f t="shared" si="0"/>
        <v>0.99990000000000001</v>
      </c>
      <c r="Q11" s="765">
        <f t="shared" si="1"/>
        <v>0</v>
      </c>
      <c r="R11" s="707" t="s">
        <v>2876</v>
      </c>
      <c r="S11" s="710" t="s">
        <v>2877</v>
      </c>
      <c r="T11" s="710" t="s">
        <v>2875</v>
      </c>
      <c r="U11" s="707" t="s">
        <v>2902</v>
      </c>
    </row>
    <row r="12" spans="1:32" ht="69" customHeight="1" x14ac:dyDescent="0.25">
      <c r="A12" s="1029"/>
      <c r="B12" s="1015"/>
      <c r="C12" s="715" t="s">
        <v>1598</v>
      </c>
      <c r="D12" s="586" t="s">
        <v>2850</v>
      </c>
      <c r="E12" s="750" t="s">
        <v>2848</v>
      </c>
      <c r="F12" s="817">
        <v>10.050000000000001</v>
      </c>
      <c r="G12" s="797" t="s">
        <v>2847</v>
      </c>
      <c r="H12" s="746">
        <v>0.25</v>
      </c>
      <c r="I12" s="823"/>
      <c r="J12" s="826">
        <v>0.25</v>
      </c>
      <c r="K12" s="823"/>
      <c r="L12" s="746">
        <v>0.5</v>
      </c>
      <c r="M12" s="798"/>
      <c r="N12" s="673"/>
      <c r="O12" s="242"/>
      <c r="P12" s="767">
        <f t="shared" si="0"/>
        <v>1</v>
      </c>
      <c r="Q12" s="765">
        <f t="shared" si="1"/>
        <v>0</v>
      </c>
      <c r="R12" s="708" t="s">
        <v>2878</v>
      </c>
      <c r="S12" s="483" t="s">
        <v>2879</v>
      </c>
      <c r="T12" s="668" t="s">
        <v>2875</v>
      </c>
      <c r="U12" s="688" t="s">
        <v>2901</v>
      </c>
    </row>
    <row r="13" spans="1:32" s="643" customFormat="1" ht="105.75" customHeight="1" x14ac:dyDescent="0.25">
      <c r="A13" s="1029"/>
      <c r="B13" s="1015"/>
      <c r="C13" s="715" t="s">
        <v>1598</v>
      </c>
      <c r="D13" s="586" t="s">
        <v>2851</v>
      </c>
      <c r="E13" s="750" t="s">
        <v>2849</v>
      </c>
      <c r="F13" s="817">
        <v>10.06</v>
      </c>
      <c r="G13" s="797" t="s">
        <v>2846</v>
      </c>
      <c r="H13" s="746">
        <v>0.25</v>
      </c>
      <c r="I13" s="823"/>
      <c r="J13" s="826">
        <v>0.25</v>
      </c>
      <c r="K13" s="823"/>
      <c r="L13" s="746">
        <v>0.5</v>
      </c>
      <c r="M13" s="827"/>
      <c r="N13" s="828"/>
      <c r="O13" s="829"/>
      <c r="P13" s="767">
        <f t="shared" si="0"/>
        <v>1</v>
      </c>
      <c r="Q13" s="765">
        <f t="shared" si="1"/>
        <v>0</v>
      </c>
      <c r="R13" s="708" t="s">
        <v>2878</v>
      </c>
      <c r="S13" s="483" t="s">
        <v>2879</v>
      </c>
      <c r="T13" s="668" t="s">
        <v>2875</v>
      </c>
      <c r="U13" s="688" t="s">
        <v>2903</v>
      </c>
    </row>
    <row r="14" spans="1:32" s="496" customFormat="1" ht="102.75" customHeight="1" x14ac:dyDescent="0.25">
      <c r="A14" s="1029"/>
      <c r="B14" s="1015"/>
      <c r="C14" s="715" t="s">
        <v>1601</v>
      </c>
      <c r="D14" s="1022" t="s">
        <v>2853</v>
      </c>
      <c r="E14" s="750" t="s">
        <v>2854</v>
      </c>
      <c r="F14" s="817">
        <v>10.07</v>
      </c>
      <c r="G14" s="596" t="s">
        <v>2329</v>
      </c>
      <c r="H14" s="633"/>
      <c r="I14" s="829"/>
      <c r="J14" s="830">
        <v>0.5</v>
      </c>
      <c r="K14" s="829"/>
      <c r="L14" s="830">
        <v>0.5</v>
      </c>
      <c r="M14" s="829"/>
      <c r="N14" s="633"/>
      <c r="O14" s="829"/>
      <c r="P14" s="767">
        <f t="shared" si="0"/>
        <v>1</v>
      </c>
      <c r="Q14" s="765">
        <f t="shared" si="1"/>
        <v>0</v>
      </c>
      <c r="R14" s="711" t="s">
        <v>2880</v>
      </c>
      <c r="S14" s="711" t="s">
        <v>2881</v>
      </c>
      <c r="T14" s="711" t="s">
        <v>2884</v>
      </c>
      <c r="U14" s="712" t="s">
        <v>2882</v>
      </c>
    </row>
    <row r="15" spans="1:32" ht="88.5" customHeight="1" x14ac:dyDescent="0.25">
      <c r="A15" s="1029"/>
      <c r="B15" s="1015"/>
      <c r="C15" s="715" t="s">
        <v>1601</v>
      </c>
      <c r="D15" s="1023"/>
      <c r="E15" s="750" t="s">
        <v>2855</v>
      </c>
      <c r="F15" s="738">
        <v>10.08</v>
      </c>
      <c r="G15" s="831" t="s">
        <v>2728</v>
      </c>
      <c r="H15" s="226"/>
      <c r="I15" s="242"/>
      <c r="J15" s="673"/>
      <c r="K15" s="798"/>
      <c r="L15" s="746">
        <v>0.5</v>
      </c>
      <c r="M15" s="242"/>
      <c r="N15" s="746">
        <v>0.5</v>
      </c>
      <c r="O15" s="242"/>
      <c r="P15" s="767">
        <f t="shared" si="0"/>
        <v>1</v>
      </c>
      <c r="Q15" s="765">
        <f t="shared" si="1"/>
        <v>0</v>
      </c>
      <c r="R15" s="690" t="s">
        <v>1949</v>
      </c>
      <c r="S15" s="688" t="s">
        <v>1947</v>
      </c>
      <c r="T15" s="668" t="s">
        <v>2883</v>
      </c>
      <c r="U15" s="713" t="s">
        <v>2882</v>
      </c>
    </row>
    <row r="16" spans="1:32" ht="96.75" customHeight="1" x14ac:dyDescent="0.25">
      <c r="A16" s="1029"/>
      <c r="B16" s="1015"/>
      <c r="C16" s="715" t="s">
        <v>1601</v>
      </c>
      <c r="D16" s="1022" t="s">
        <v>2853</v>
      </c>
      <c r="E16" s="832" t="s">
        <v>2854</v>
      </c>
      <c r="F16" s="817">
        <v>10.09</v>
      </c>
      <c r="G16" s="457" t="s">
        <v>1869</v>
      </c>
      <c r="H16" s="766">
        <v>0.5</v>
      </c>
      <c r="I16" s="242"/>
      <c r="J16" s="746">
        <v>0.5</v>
      </c>
      <c r="K16" s="242"/>
      <c r="L16" s="821"/>
      <c r="M16" s="242"/>
      <c r="N16" s="226"/>
      <c r="O16" s="242"/>
      <c r="P16" s="767">
        <f t="shared" si="0"/>
        <v>1</v>
      </c>
      <c r="Q16" s="765">
        <f t="shared" si="1"/>
        <v>0</v>
      </c>
      <c r="R16" s="688" t="s">
        <v>2885</v>
      </c>
      <c r="S16" s="688" t="s">
        <v>2886</v>
      </c>
      <c r="T16" s="668" t="s">
        <v>1948</v>
      </c>
      <c r="U16" s="707" t="s">
        <v>2887</v>
      </c>
    </row>
    <row r="17" spans="1:21" ht="105" x14ac:dyDescent="0.25">
      <c r="A17" s="1029"/>
      <c r="B17" s="1015"/>
      <c r="C17" s="715" t="s">
        <v>1601</v>
      </c>
      <c r="D17" s="1023"/>
      <c r="E17" s="832" t="s">
        <v>2857</v>
      </c>
      <c r="F17" s="833">
        <v>10.1</v>
      </c>
      <c r="G17" s="834" t="s">
        <v>2856</v>
      </c>
      <c r="H17" s="226"/>
      <c r="I17" s="242"/>
      <c r="J17" s="766">
        <v>1</v>
      </c>
      <c r="K17" s="242"/>
      <c r="L17" s="821"/>
      <c r="M17" s="242"/>
      <c r="N17" s="226"/>
      <c r="O17" s="242"/>
      <c r="P17" s="767">
        <f t="shared" si="0"/>
        <v>1</v>
      </c>
      <c r="Q17" s="765">
        <f t="shared" si="1"/>
        <v>0</v>
      </c>
      <c r="R17" s="690" t="s">
        <v>1950</v>
      </c>
      <c r="S17" s="688" t="s">
        <v>2888</v>
      </c>
      <c r="T17" s="668" t="s">
        <v>1948</v>
      </c>
      <c r="U17" s="707" t="s">
        <v>2887</v>
      </c>
    </row>
    <row r="18" spans="1:21" s="643" customFormat="1" ht="127.5" customHeight="1" x14ac:dyDescent="0.25">
      <c r="A18" s="1029"/>
      <c r="B18" s="1015"/>
      <c r="C18" s="715" t="s">
        <v>1597</v>
      </c>
      <c r="D18" s="702" t="s">
        <v>2858</v>
      </c>
      <c r="E18" s="633" t="s">
        <v>2859</v>
      </c>
      <c r="F18" s="817">
        <v>10.11</v>
      </c>
      <c r="G18" s="834" t="s">
        <v>2852</v>
      </c>
      <c r="H18" s="226"/>
      <c r="I18" s="242"/>
      <c r="J18" s="766">
        <v>0.25</v>
      </c>
      <c r="K18" s="242"/>
      <c r="L18" s="746">
        <v>0.25</v>
      </c>
      <c r="M18" s="242"/>
      <c r="N18" s="746">
        <v>0.5</v>
      </c>
      <c r="O18" s="242"/>
      <c r="P18" s="767">
        <f t="shared" si="0"/>
        <v>1</v>
      </c>
      <c r="Q18" s="765">
        <f t="shared" si="1"/>
        <v>0</v>
      </c>
      <c r="R18" s="690" t="s">
        <v>2889</v>
      </c>
      <c r="S18" s="688" t="s">
        <v>2890</v>
      </c>
      <c r="T18" s="668" t="s">
        <v>2891</v>
      </c>
      <c r="U18" s="706" t="s">
        <v>2872</v>
      </c>
    </row>
    <row r="19" spans="1:21" s="643" customFormat="1" ht="117" customHeight="1" x14ac:dyDescent="0.25">
      <c r="A19" s="1029"/>
      <c r="B19" s="1015"/>
      <c r="C19" s="715" t="s">
        <v>1597</v>
      </c>
      <c r="D19" s="702" t="s">
        <v>2862</v>
      </c>
      <c r="E19" s="633" t="s">
        <v>2861</v>
      </c>
      <c r="F19" s="817">
        <v>10.119999999999999</v>
      </c>
      <c r="G19" s="834" t="s">
        <v>2860</v>
      </c>
      <c r="H19" s="824">
        <v>0.33329999999999999</v>
      </c>
      <c r="I19" s="242"/>
      <c r="J19" s="824">
        <v>0.33329999999999999</v>
      </c>
      <c r="K19" s="242"/>
      <c r="L19" s="824">
        <v>0.33329999999999999</v>
      </c>
      <c r="M19" s="242"/>
      <c r="N19" s="226"/>
      <c r="O19" s="242"/>
      <c r="P19" s="767">
        <f t="shared" si="0"/>
        <v>0.99990000000000001</v>
      </c>
      <c r="Q19" s="765">
        <f t="shared" si="1"/>
        <v>0</v>
      </c>
      <c r="R19" s="690" t="s">
        <v>2892</v>
      </c>
      <c r="S19" s="688" t="s">
        <v>2893</v>
      </c>
      <c r="T19" s="668" t="s">
        <v>2894</v>
      </c>
      <c r="U19" s="707" t="s">
        <v>2895</v>
      </c>
    </row>
    <row r="20" spans="1:21" ht="84.75" customHeight="1" x14ac:dyDescent="0.25">
      <c r="A20" s="1029"/>
      <c r="B20" s="1016"/>
      <c r="C20" s="715" t="s">
        <v>1598</v>
      </c>
      <c r="D20" s="704" t="s">
        <v>2863</v>
      </c>
      <c r="E20" s="226" t="s">
        <v>3179</v>
      </c>
      <c r="F20" s="817">
        <v>10.130000000000001</v>
      </c>
      <c r="G20" s="491" t="s">
        <v>2656</v>
      </c>
      <c r="H20" s="835"/>
      <c r="I20" s="242"/>
      <c r="J20" s="746">
        <v>0.5</v>
      </c>
      <c r="K20" s="242"/>
      <c r="L20" s="746">
        <v>0.5</v>
      </c>
      <c r="M20" s="242"/>
      <c r="N20" s="226"/>
      <c r="O20" s="242"/>
      <c r="P20" s="767">
        <f t="shared" si="0"/>
        <v>1</v>
      </c>
      <c r="Q20" s="765">
        <f t="shared" si="1"/>
        <v>0</v>
      </c>
      <c r="R20" s="690" t="s">
        <v>2896</v>
      </c>
      <c r="S20" s="688" t="s">
        <v>2897</v>
      </c>
      <c r="T20" s="668" t="s">
        <v>2898</v>
      </c>
      <c r="U20" s="668" t="s">
        <v>2899</v>
      </c>
    </row>
    <row r="21" spans="1:21" ht="15.75" x14ac:dyDescent="0.25">
      <c r="A21" s="261"/>
      <c r="B21" s="262"/>
      <c r="C21" s="261" t="s">
        <v>1434</v>
      </c>
      <c r="D21" s="262"/>
      <c r="E21" s="262"/>
      <c r="F21" s="262"/>
      <c r="G21" s="263"/>
      <c r="H21" s="251">
        <f t="shared" ref="H21:N21" si="2">SUM(H8:H20)</f>
        <v>2.2498999999999998</v>
      </c>
      <c r="I21" s="252">
        <f t="shared" si="2"/>
        <v>0</v>
      </c>
      <c r="J21" s="251">
        <f t="shared" si="2"/>
        <v>4.8331999999999997</v>
      </c>
      <c r="K21" s="252">
        <f t="shared" si="2"/>
        <v>0</v>
      </c>
      <c r="L21" s="251">
        <f t="shared" si="2"/>
        <v>4.0831999999999997</v>
      </c>
      <c r="M21" s="252">
        <f t="shared" si="2"/>
        <v>0</v>
      </c>
      <c r="N21" s="251">
        <f t="shared" si="2"/>
        <v>1.8332999999999999</v>
      </c>
      <c r="O21" s="252">
        <f t="shared" ref="O21" si="3">SUM(O8:O20)</f>
        <v>0</v>
      </c>
      <c r="P21" s="705">
        <f>SUM(P8:P20)</f>
        <v>12.999600000000001</v>
      </c>
      <c r="Q21" s="252">
        <f>SUM(Q8:Q20)</f>
        <v>0</v>
      </c>
      <c r="R21" s="235"/>
      <c r="S21" s="235"/>
      <c r="T21" s="235"/>
      <c r="U21" s="235"/>
    </row>
    <row r="26" spans="1:21" x14ac:dyDescent="0.25">
      <c r="I26" s="323"/>
      <c r="K26" s="323"/>
      <c r="M26" s="323"/>
      <c r="O26" s="323"/>
      <c r="Q26" s="323"/>
    </row>
    <row r="27" spans="1:21" x14ac:dyDescent="0.25">
      <c r="I27" s="323"/>
      <c r="K27" s="323"/>
      <c r="M27" s="323"/>
      <c r="O27" s="323"/>
      <c r="Q27" s="323"/>
    </row>
    <row r="28" spans="1:21" x14ac:dyDescent="0.25">
      <c r="C28" s="405"/>
      <c r="I28" s="323"/>
      <c r="K28" s="323"/>
      <c r="M28" s="323"/>
      <c r="O28" s="323"/>
      <c r="Q28" s="323"/>
    </row>
    <row r="29" spans="1:21" x14ac:dyDescent="0.25">
      <c r="C29" s="405"/>
      <c r="I29" s="323"/>
      <c r="K29" s="323"/>
      <c r="M29" s="323"/>
      <c r="O29" s="323"/>
      <c r="Q29" s="323"/>
    </row>
    <row r="30" spans="1:21" x14ac:dyDescent="0.25">
      <c r="C30" s="405"/>
      <c r="I30" s="323"/>
      <c r="K30" s="323"/>
      <c r="M30" s="323"/>
      <c r="O30" s="323"/>
      <c r="Q30" s="323"/>
    </row>
    <row r="31" spans="1:21" x14ac:dyDescent="0.25">
      <c r="C31" s="405"/>
      <c r="I31" s="323"/>
      <c r="K31" s="323"/>
      <c r="M31" s="323"/>
      <c r="O31" s="323"/>
      <c r="Q31" s="323"/>
    </row>
    <row r="32" spans="1:21" x14ac:dyDescent="0.25">
      <c r="C32" s="405"/>
      <c r="I32" s="323"/>
      <c r="K32" s="323"/>
      <c r="M32" s="323"/>
      <c r="O32" s="323"/>
      <c r="Q32" s="323"/>
    </row>
    <row r="33" spans="3:17" x14ac:dyDescent="0.25">
      <c r="C33" s="405"/>
      <c r="I33" s="323"/>
      <c r="K33" s="323"/>
      <c r="M33" s="323"/>
      <c r="O33" s="323"/>
      <c r="Q33" s="323"/>
    </row>
    <row r="34" spans="3:17" x14ac:dyDescent="0.25">
      <c r="C34" s="405"/>
      <c r="I34" s="323"/>
      <c r="K34" s="323"/>
      <c r="M34" s="323"/>
      <c r="O34" s="323"/>
      <c r="Q34" s="323"/>
    </row>
    <row r="35" spans="3:17" x14ac:dyDescent="0.25">
      <c r="C35" s="405"/>
      <c r="I35" s="323"/>
      <c r="K35" s="323"/>
      <c r="M35" s="323"/>
      <c r="O35" s="323"/>
      <c r="Q35" s="323"/>
    </row>
    <row r="36" spans="3:17" x14ac:dyDescent="0.25">
      <c r="C36" s="405"/>
      <c r="I36" s="323"/>
      <c r="K36" s="323"/>
      <c r="M36" s="323"/>
      <c r="O36" s="323"/>
      <c r="Q36" s="323"/>
    </row>
    <row r="37" spans="3:17" x14ac:dyDescent="0.25">
      <c r="C37" s="446"/>
      <c r="D37" s="446"/>
    </row>
    <row r="38" spans="3:17" x14ac:dyDescent="0.25">
      <c r="C38" s="405"/>
    </row>
    <row r="39" spans="3:17" x14ac:dyDescent="0.25">
      <c r="C39" s="405"/>
    </row>
    <row r="40" spans="3:17" x14ac:dyDescent="0.25">
      <c r="C40" s="405"/>
    </row>
    <row r="41" spans="3:17" x14ac:dyDescent="0.25">
      <c r="C41" s="405"/>
    </row>
    <row r="42" spans="3:17" x14ac:dyDescent="0.25">
      <c r="C42" s="405"/>
    </row>
    <row r="43" spans="3:17" x14ac:dyDescent="0.25">
      <c r="C43" s="405"/>
    </row>
    <row r="44" spans="3:17" x14ac:dyDescent="0.25">
      <c r="C44" s="405"/>
    </row>
    <row r="45" spans="3:17" x14ac:dyDescent="0.25">
      <c r="C45" s="405"/>
    </row>
    <row r="46" spans="3:17" x14ac:dyDescent="0.25">
      <c r="C46" s="405"/>
    </row>
    <row r="47" spans="3:17" x14ac:dyDescent="0.25">
      <c r="C47" s="405"/>
    </row>
  </sheetData>
  <mergeCells count="23">
    <mergeCell ref="N5:O5"/>
    <mergeCell ref="D4:D6"/>
    <mergeCell ref="A8:A20"/>
    <mergeCell ref="D10:D11"/>
    <mergeCell ref="D14:D15"/>
    <mergeCell ref="D16:D17"/>
    <mergeCell ref="B8:B20"/>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20">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7"/>
  <sheetViews>
    <sheetView topLeftCell="E1" zoomScale="93" zoomScaleNormal="93" workbookViewId="0">
      <pane ySplit="7" topLeftCell="A8" activePane="bottomLeft" state="frozen"/>
      <selection activeCell="Q6" sqref="Q6"/>
      <selection pane="bottomLeft" activeCell="I18" sqref="I18"/>
    </sheetView>
  </sheetViews>
  <sheetFormatPr baseColWidth="10" defaultColWidth="12.5703125" defaultRowHeight="15" x14ac:dyDescent="0.25"/>
  <cols>
    <col min="1" max="1" width="21.7109375" customWidth="1"/>
    <col min="2" max="2" width="54" customWidth="1"/>
    <col min="3" max="3" width="33.7109375" customWidth="1"/>
    <col min="4" max="4" width="27.42578125" style="405" customWidth="1"/>
    <col min="5" max="5" width="36" customWidth="1"/>
    <col min="6" max="6" width="12.28515625" customWidth="1"/>
    <col min="7" max="7" width="61.28515625" customWidth="1"/>
    <col min="8" max="8" width="11.28515625" customWidth="1"/>
    <col min="9" max="9" width="17.28515625" customWidth="1"/>
    <col min="10" max="10" width="10.85546875" customWidth="1"/>
    <col min="11" max="11" width="17" customWidth="1"/>
    <col min="12" max="12" width="11.28515625" customWidth="1"/>
    <col min="13" max="13" width="17.28515625" customWidth="1"/>
    <col min="14" max="14" width="11.42578125" customWidth="1"/>
    <col min="15" max="15" width="16.7109375" customWidth="1"/>
    <col min="16" max="16" width="12" customWidth="1"/>
    <col min="17" max="17" width="17" customWidth="1"/>
    <col min="18" max="18" width="24.42578125" customWidth="1"/>
    <col min="19" max="19" width="16.140625" customWidth="1"/>
    <col min="20" max="20" width="21.28515625" customWidth="1"/>
    <col min="21" max="21" width="36.42578125" customWidth="1"/>
  </cols>
  <sheetData>
    <row r="1" spans="1:21" s="246" customFormat="1" ht="18.75" x14ac:dyDescent="0.3">
      <c r="H1" s="249" t="s">
        <v>1398</v>
      </c>
      <c r="M1" s="249"/>
      <c r="N1" s="249"/>
      <c r="O1" s="249"/>
      <c r="P1" s="445" t="s">
        <v>1617</v>
      </c>
      <c r="Q1" s="445" t="s">
        <v>1618</v>
      </c>
      <c r="R1" s="445" t="s">
        <v>1619</v>
      </c>
      <c r="S1" s="445" t="s">
        <v>1620</v>
      </c>
      <c r="T1" s="445" t="s">
        <v>1621</v>
      </c>
      <c r="U1" s="445" t="s">
        <v>1622</v>
      </c>
    </row>
    <row r="2" spans="1:21" s="246" customFormat="1" ht="18.75" x14ac:dyDescent="0.3">
      <c r="A2" s="289" t="s">
        <v>1343</v>
      </c>
      <c r="H2" s="249"/>
      <c r="M2" s="249"/>
      <c r="N2" s="249"/>
      <c r="O2" s="249"/>
      <c r="P2" s="249"/>
      <c r="Q2" s="249"/>
      <c r="R2" s="249"/>
      <c r="S2" s="249"/>
      <c r="T2" s="249"/>
      <c r="U2" s="249"/>
    </row>
    <row r="3" spans="1:21" s="246" customFormat="1" ht="27.75" customHeight="1" x14ac:dyDescent="0.2">
      <c r="A3" s="1033" t="s">
        <v>1400</v>
      </c>
      <c r="B3" s="1033"/>
      <c r="C3" s="1033"/>
      <c r="D3" s="1033"/>
      <c r="E3" s="1033"/>
      <c r="F3" s="1033"/>
      <c r="G3" s="1033"/>
      <c r="H3" s="1033"/>
      <c r="I3" s="1033"/>
      <c r="J3" s="1033"/>
      <c r="K3" s="1033"/>
      <c r="L3" s="1033"/>
      <c r="M3" s="1033"/>
      <c r="N3" s="1033"/>
      <c r="O3" s="1033"/>
      <c r="P3" s="1033"/>
      <c r="Q3" s="1033"/>
      <c r="R3" s="1033"/>
      <c r="S3" s="1033"/>
      <c r="T3" s="1033"/>
      <c r="U3" s="1033"/>
    </row>
    <row r="4" spans="1:21" s="288" customFormat="1" x14ac:dyDescent="0.25">
      <c r="A4" s="1034" t="s">
        <v>1405</v>
      </c>
      <c r="B4" s="1034"/>
      <c r="C4" s="1034"/>
      <c r="D4" s="1034"/>
      <c r="E4" s="1034"/>
      <c r="F4" s="1034"/>
      <c r="G4" s="1034"/>
      <c r="H4" s="1034"/>
      <c r="I4" s="1034"/>
      <c r="J4" s="1034"/>
      <c r="K4" s="1034"/>
      <c r="L4" s="1034"/>
      <c r="M4" s="1034"/>
      <c r="N4" s="1034"/>
      <c r="O4" s="1034"/>
      <c r="P4" s="1034"/>
      <c r="Q4" s="1034"/>
      <c r="R4" s="1034"/>
      <c r="S4" s="1034"/>
      <c r="T4" s="1034"/>
      <c r="U4" s="1034"/>
    </row>
    <row r="5" spans="1:21" s="66" customFormat="1" ht="23.25" customHeight="1" x14ac:dyDescent="0.25">
      <c r="A5" s="946" t="s">
        <v>94</v>
      </c>
      <c r="B5" s="945" t="s">
        <v>108</v>
      </c>
      <c r="C5" s="948" t="s">
        <v>1517</v>
      </c>
      <c r="D5" s="948" t="s">
        <v>1518</v>
      </c>
      <c r="E5" s="948" t="s">
        <v>84</v>
      </c>
      <c r="F5" s="948" t="s">
        <v>388</v>
      </c>
      <c r="G5" s="948" t="s">
        <v>85</v>
      </c>
      <c r="H5" s="951" t="s">
        <v>97</v>
      </c>
      <c r="I5" s="957"/>
      <c r="J5" s="957"/>
      <c r="K5" s="957"/>
      <c r="L5" s="957"/>
      <c r="M5" s="957"/>
      <c r="N5" s="957"/>
      <c r="O5" s="952"/>
      <c r="P5" s="953" t="s">
        <v>98</v>
      </c>
      <c r="Q5" s="954"/>
      <c r="R5" s="945" t="s">
        <v>100</v>
      </c>
      <c r="S5" s="945" t="s">
        <v>107</v>
      </c>
      <c r="T5" s="945" t="s">
        <v>106</v>
      </c>
      <c r="U5" s="942" t="s">
        <v>86</v>
      </c>
    </row>
    <row r="6" spans="1:21" s="66" customFormat="1" ht="15" customHeight="1" x14ac:dyDescent="0.25">
      <c r="A6" s="946"/>
      <c r="B6" s="946"/>
      <c r="C6" s="949"/>
      <c r="D6" s="949"/>
      <c r="E6" s="949"/>
      <c r="F6" s="949"/>
      <c r="G6" s="949"/>
      <c r="H6" s="951" t="s">
        <v>101</v>
      </c>
      <c r="I6" s="952"/>
      <c r="J6" s="951" t="s">
        <v>102</v>
      </c>
      <c r="K6" s="952"/>
      <c r="L6" s="951" t="s">
        <v>103</v>
      </c>
      <c r="M6" s="952"/>
      <c r="N6" s="951" t="s">
        <v>104</v>
      </c>
      <c r="O6" s="952"/>
      <c r="P6" s="955"/>
      <c r="Q6" s="956"/>
      <c r="R6" s="946"/>
      <c r="S6" s="946"/>
      <c r="T6" s="946"/>
      <c r="U6" s="943"/>
    </row>
    <row r="7" spans="1:21" s="67" customFormat="1" ht="24" customHeight="1" x14ac:dyDescent="0.25">
      <c r="A7" s="947"/>
      <c r="B7" s="947"/>
      <c r="C7" s="950"/>
      <c r="D7" s="950"/>
      <c r="E7" s="950"/>
      <c r="F7" s="950"/>
      <c r="G7" s="950"/>
      <c r="H7" s="381" t="s">
        <v>105</v>
      </c>
      <c r="I7" s="381" t="s">
        <v>12</v>
      </c>
      <c r="J7" s="381" t="s">
        <v>105</v>
      </c>
      <c r="K7" s="381" t="s">
        <v>12</v>
      </c>
      <c r="L7" s="381" t="s">
        <v>105</v>
      </c>
      <c r="M7" s="381" t="s">
        <v>12</v>
      </c>
      <c r="N7" s="381" t="s">
        <v>105</v>
      </c>
      <c r="O7" s="381" t="s">
        <v>12</v>
      </c>
      <c r="P7" s="381" t="s">
        <v>105</v>
      </c>
      <c r="Q7" s="381" t="s">
        <v>12</v>
      </c>
      <c r="R7" s="947"/>
      <c r="S7" s="947"/>
      <c r="T7" s="947"/>
      <c r="U7" s="944"/>
    </row>
    <row r="8" spans="1:21" s="232" customFormat="1" ht="15.75" x14ac:dyDescent="0.25">
      <c r="A8" s="382"/>
      <c r="B8" s="383"/>
      <c r="C8" s="384"/>
      <c r="D8" s="384"/>
      <c r="E8" s="384"/>
      <c r="F8" s="385"/>
      <c r="G8" s="384"/>
      <c r="H8" s="386"/>
      <c r="I8" s="386"/>
      <c r="J8" s="386"/>
      <c r="K8" s="386"/>
      <c r="L8" s="386"/>
      <c r="M8" s="386"/>
      <c r="N8" s="386"/>
      <c r="O8" s="386"/>
      <c r="P8" s="386"/>
      <c r="Q8" s="386"/>
      <c r="R8" s="387"/>
      <c r="S8" s="387"/>
      <c r="T8" s="387"/>
      <c r="U8" s="388"/>
    </row>
    <row r="9" spans="1:21" ht="15.75" hidden="1" x14ac:dyDescent="0.25">
      <c r="A9" s="977" t="s">
        <v>1401</v>
      </c>
      <c r="B9" s="974" t="s">
        <v>1402</v>
      </c>
      <c r="C9" s="247"/>
      <c r="D9" s="247"/>
      <c r="E9" s="247"/>
      <c r="F9" s="490"/>
      <c r="G9" s="482"/>
      <c r="H9" s="321"/>
      <c r="I9" s="322"/>
      <c r="J9" s="247"/>
      <c r="K9" s="322"/>
      <c r="L9" s="247"/>
      <c r="M9" s="322"/>
      <c r="N9" s="247"/>
      <c r="O9" s="322"/>
      <c r="P9" s="345">
        <f>H9+J9+L9+N9</f>
        <v>0</v>
      </c>
      <c r="Q9" s="346">
        <f>I9+K9+M9+O9</f>
        <v>0</v>
      </c>
      <c r="R9" s="247"/>
      <c r="S9" s="247"/>
      <c r="T9" s="247"/>
      <c r="U9" s="247"/>
    </row>
    <row r="10" spans="1:21" ht="15.75" hidden="1" x14ac:dyDescent="0.25">
      <c r="A10" s="977"/>
      <c r="B10" s="975"/>
      <c r="C10" s="247"/>
      <c r="D10" s="247"/>
      <c r="E10" s="247"/>
      <c r="F10" s="490"/>
      <c r="G10" s="482"/>
      <c r="H10" s="321"/>
      <c r="I10" s="322"/>
      <c r="J10" s="247"/>
      <c r="K10" s="322"/>
      <c r="L10" s="247"/>
      <c r="M10" s="322"/>
      <c r="N10" s="247"/>
      <c r="O10" s="322"/>
      <c r="P10" s="345">
        <f t="shared" ref="P10:P14" si="0">H10+J10+L10+N10</f>
        <v>0</v>
      </c>
      <c r="Q10" s="346">
        <f t="shared" ref="Q10:Q81" si="1">I10+K10+M10+O10</f>
        <v>0</v>
      </c>
      <c r="R10" s="247"/>
      <c r="S10" s="247"/>
      <c r="T10" s="247"/>
      <c r="U10" s="247"/>
    </row>
    <row r="11" spans="1:21" s="323" customFormat="1" ht="15.75" hidden="1" x14ac:dyDescent="0.25">
      <c r="A11" s="977"/>
      <c r="B11" s="975"/>
      <c r="C11" s="247"/>
      <c r="D11" s="247"/>
      <c r="E11" s="247"/>
      <c r="F11" s="490"/>
      <c r="G11" s="482"/>
      <c r="H11" s="321"/>
      <c r="I11" s="322"/>
      <c r="J11" s="247"/>
      <c r="K11" s="322"/>
      <c r="L11" s="247"/>
      <c r="M11" s="322"/>
      <c r="N11" s="247"/>
      <c r="O11" s="322"/>
      <c r="P11" s="345">
        <f t="shared" si="0"/>
        <v>0</v>
      </c>
      <c r="Q11" s="346">
        <f t="shared" si="1"/>
        <v>0</v>
      </c>
      <c r="R11" s="247"/>
      <c r="S11" s="247"/>
      <c r="T11" s="247"/>
      <c r="U11" s="247"/>
    </row>
    <row r="12" spans="1:21" ht="15.75" hidden="1" x14ac:dyDescent="0.25">
      <c r="A12" s="977"/>
      <c r="B12" s="975"/>
      <c r="C12" s="247"/>
      <c r="D12" s="247"/>
      <c r="E12" s="247"/>
      <c r="F12" s="490"/>
      <c r="G12" s="482"/>
      <c r="H12" s="321"/>
      <c r="I12" s="322"/>
      <c r="J12" s="247"/>
      <c r="K12" s="322"/>
      <c r="L12" s="247"/>
      <c r="M12" s="322"/>
      <c r="N12" s="247"/>
      <c r="O12" s="322"/>
      <c r="P12" s="345">
        <f t="shared" si="0"/>
        <v>0</v>
      </c>
      <c r="Q12" s="346">
        <f t="shared" si="1"/>
        <v>0</v>
      </c>
      <c r="R12" s="247"/>
      <c r="S12" s="247"/>
      <c r="T12" s="247"/>
      <c r="U12" s="247"/>
    </row>
    <row r="13" spans="1:21" ht="15.75" hidden="1" x14ac:dyDescent="0.25">
      <c r="A13" s="977"/>
      <c r="B13" s="975"/>
      <c r="C13" s="247"/>
      <c r="D13" s="247"/>
      <c r="E13" s="247"/>
      <c r="F13" s="490"/>
      <c r="G13" s="482"/>
      <c r="H13" s="321"/>
      <c r="I13" s="322"/>
      <c r="J13" s="247"/>
      <c r="K13" s="322"/>
      <c r="L13" s="247"/>
      <c r="M13" s="322"/>
      <c r="N13" s="247"/>
      <c r="O13" s="322"/>
      <c r="P13" s="345">
        <f t="shared" si="0"/>
        <v>0</v>
      </c>
      <c r="Q13" s="346">
        <f t="shared" si="1"/>
        <v>0</v>
      </c>
      <c r="R13" s="247"/>
      <c r="S13" s="247"/>
      <c r="T13" s="247"/>
      <c r="U13" s="247"/>
    </row>
    <row r="14" spans="1:21" ht="15.75" hidden="1" x14ac:dyDescent="0.25">
      <c r="A14" s="977"/>
      <c r="B14" s="976"/>
      <c r="C14" s="247"/>
      <c r="D14" s="247"/>
      <c r="E14" s="247"/>
      <c r="F14" s="490"/>
      <c r="G14" s="491"/>
      <c r="H14" s="321"/>
      <c r="I14" s="322"/>
      <c r="J14" s="247"/>
      <c r="K14" s="322"/>
      <c r="L14" s="247"/>
      <c r="M14" s="322"/>
      <c r="N14" s="247"/>
      <c r="O14" s="322"/>
      <c r="P14" s="345">
        <f t="shared" si="0"/>
        <v>0</v>
      </c>
      <c r="Q14" s="346">
        <f t="shared" si="1"/>
        <v>0</v>
      </c>
      <c r="R14" s="247"/>
      <c r="S14" s="247"/>
      <c r="T14" s="247"/>
      <c r="U14" s="247"/>
    </row>
    <row r="15" spans="1:21" ht="55.5" customHeight="1" x14ac:dyDescent="0.25">
      <c r="A15" s="977"/>
      <c r="B15" s="974" t="s">
        <v>1403</v>
      </c>
      <c r="C15" s="1030" t="s">
        <v>1618</v>
      </c>
      <c r="D15" s="1030" t="s">
        <v>2065</v>
      </c>
      <c r="E15" s="1004" t="s">
        <v>3181</v>
      </c>
      <c r="F15" s="836">
        <v>11.01</v>
      </c>
      <c r="G15" s="491" t="s">
        <v>2390</v>
      </c>
      <c r="H15" s="835">
        <v>0.25</v>
      </c>
      <c r="I15" s="837">
        <f>'7. Infraestructura'!D21</f>
        <v>352595.53388</v>
      </c>
      <c r="J15" s="835">
        <v>0.25</v>
      </c>
      <c r="K15" s="837">
        <f>'7. Infraestructura'!D49</f>
        <v>216595.08970000001</v>
      </c>
      <c r="L15" s="835">
        <v>0.25</v>
      </c>
      <c r="M15" s="837">
        <f>'7. Infraestructura'!D66</f>
        <v>218041.099865</v>
      </c>
      <c r="N15" s="835">
        <v>0.25</v>
      </c>
      <c r="O15" s="837">
        <f>'7. Infraestructura'!D87</f>
        <v>170719.7</v>
      </c>
      <c r="P15" s="766">
        <f>H15+J15+L15+N15</f>
        <v>1</v>
      </c>
      <c r="Q15" s="765">
        <f>I15+K15+M15+O15</f>
        <v>957951.42344500008</v>
      </c>
      <c r="R15" s="1035" t="s">
        <v>2063</v>
      </c>
      <c r="S15" s="1035" t="s">
        <v>2602</v>
      </c>
      <c r="T15" s="1035" t="s">
        <v>1912</v>
      </c>
      <c r="U15" s="1035" t="s">
        <v>2607</v>
      </c>
    </row>
    <row r="16" spans="1:21" s="323" customFormat="1" ht="63.75" customHeight="1" x14ac:dyDescent="0.25">
      <c r="A16" s="977"/>
      <c r="B16" s="975"/>
      <c r="C16" s="1031"/>
      <c r="D16" s="1031"/>
      <c r="E16" s="1005"/>
      <c r="F16" s="836">
        <v>11.02</v>
      </c>
      <c r="G16" s="491" t="s">
        <v>2391</v>
      </c>
      <c r="H16" s="835">
        <v>0.33329999999999999</v>
      </c>
      <c r="I16" s="837">
        <f>'7. Infraestructura'!D102</f>
        <v>51876.900099999999</v>
      </c>
      <c r="J16" s="835">
        <v>0.33329999999999999</v>
      </c>
      <c r="K16" s="837">
        <f>'7. Infraestructura'!D135</f>
        <v>9982.9</v>
      </c>
      <c r="L16" s="835"/>
      <c r="M16" s="837"/>
      <c r="N16" s="835">
        <v>0.33329999999999999</v>
      </c>
      <c r="O16" s="837">
        <f>'7. Infraestructura'!D153</f>
        <v>1794.2999199999999</v>
      </c>
      <c r="P16" s="766">
        <f t="shared" ref="P16:P76" si="2">H16+J16+L16+N16</f>
        <v>0.99990000000000001</v>
      </c>
      <c r="Q16" s="765">
        <f t="shared" ref="Q16:Q76" si="3">I16+K16+M16+O16</f>
        <v>63654.100019999998</v>
      </c>
      <c r="R16" s="1035"/>
      <c r="S16" s="1035"/>
      <c r="T16" s="1035"/>
      <c r="U16" s="1035"/>
    </row>
    <row r="17" spans="1:21" s="323" customFormat="1" ht="58.5" customHeight="1" x14ac:dyDescent="0.25">
      <c r="A17" s="977"/>
      <c r="B17" s="975"/>
      <c r="C17" s="1031"/>
      <c r="D17" s="1031"/>
      <c r="E17" s="1005"/>
      <c r="F17" s="836">
        <v>11.03</v>
      </c>
      <c r="G17" s="491" t="s">
        <v>2392</v>
      </c>
      <c r="H17" s="835">
        <v>0.33329999999999999</v>
      </c>
      <c r="I17" s="837">
        <f>'7. Infraestructura'!D169</f>
        <v>64625.8</v>
      </c>
      <c r="J17" s="835">
        <v>0.33329999999999999</v>
      </c>
      <c r="K17" s="838">
        <f>'7. Infraestructura'!D196</f>
        <v>5717.2</v>
      </c>
      <c r="L17" s="835"/>
      <c r="M17" s="839"/>
      <c r="N17" s="835">
        <v>0.33329999999999999</v>
      </c>
      <c r="O17" s="837">
        <f>'7. Infraestructura'!D217</f>
        <v>21610</v>
      </c>
      <c r="P17" s="766">
        <f t="shared" si="2"/>
        <v>0.99990000000000001</v>
      </c>
      <c r="Q17" s="765">
        <f t="shared" si="3"/>
        <v>91953</v>
      </c>
      <c r="R17" s="1035"/>
      <c r="S17" s="1035"/>
      <c r="T17" s="1035"/>
      <c r="U17" s="1035"/>
    </row>
    <row r="18" spans="1:21" s="405" customFormat="1" ht="72" customHeight="1" x14ac:dyDescent="0.25">
      <c r="A18" s="977"/>
      <c r="B18" s="975"/>
      <c r="C18" s="1031"/>
      <c r="D18" s="1031"/>
      <c r="E18" s="1005"/>
      <c r="F18" s="836">
        <v>11.04</v>
      </c>
      <c r="G18" s="491" t="s">
        <v>2393</v>
      </c>
      <c r="H18" s="835">
        <v>0.25</v>
      </c>
      <c r="I18" s="837">
        <f>'7. Infraestructura'!D230</f>
        <v>158840</v>
      </c>
      <c r="J18" s="835">
        <v>0.25</v>
      </c>
      <c r="K18" s="837">
        <f>'7. Infraestructura'!D249</f>
        <v>120290</v>
      </c>
      <c r="L18" s="835">
        <v>0.25</v>
      </c>
      <c r="M18" s="837">
        <f>'7. Infraestructura'!D264</f>
        <v>37895</v>
      </c>
      <c r="N18" s="835">
        <v>0.25</v>
      </c>
      <c r="O18" s="837">
        <f>'7. Infraestructura'!D280</f>
        <v>28000</v>
      </c>
      <c r="P18" s="766">
        <f t="shared" si="2"/>
        <v>1</v>
      </c>
      <c r="Q18" s="765">
        <f t="shared" si="3"/>
        <v>345025</v>
      </c>
      <c r="R18" s="1035"/>
      <c r="S18" s="1035"/>
      <c r="T18" s="1035"/>
      <c r="U18" s="1035"/>
    </row>
    <row r="19" spans="1:21" s="405" customFormat="1" ht="52.5" customHeight="1" x14ac:dyDescent="0.25">
      <c r="A19" s="977"/>
      <c r="B19" s="975"/>
      <c r="C19" s="1031"/>
      <c r="D19" s="1031"/>
      <c r="E19" s="1006"/>
      <c r="F19" s="836">
        <v>11.05</v>
      </c>
      <c r="G19" s="491" t="s">
        <v>2394</v>
      </c>
      <c r="H19" s="835"/>
      <c r="I19" s="837"/>
      <c r="J19" s="835">
        <v>1</v>
      </c>
      <c r="K19" s="837">
        <f>'7. Infraestructura'!D294</f>
        <v>152000</v>
      </c>
      <c r="L19" s="835"/>
      <c r="M19" s="837"/>
      <c r="N19" s="835"/>
      <c r="O19" s="837"/>
      <c r="P19" s="766">
        <f t="shared" si="2"/>
        <v>1</v>
      </c>
      <c r="Q19" s="765">
        <f t="shared" si="3"/>
        <v>152000</v>
      </c>
      <c r="R19" s="1035"/>
      <c r="S19" s="1035"/>
      <c r="T19" s="1035"/>
      <c r="U19" s="1035"/>
    </row>
    <row r="20" spans="1:21" s="405" customFormat="1" ht="81.75" customHeight="1" x14ac:dyDescent="0.25">
      <c r="A20" s="977"/>
      <c r="B20" s="975"/>
      <c r="C20" s="1031"/>
      <c r="D20" s="1031"/>
      <c r="E20" s="73" t="s">
        <v>3182</v>
      </c>
      <c r="F20" s="836">
        <v>11.06</v>
      </c>
      <c r="G20" s="491" t="s">
        <v>2330</v>
      </c>
      <c r="H20" s="835"/>
      <c r="I20" s="837"/>
      <c r="J20" s="835">
        <v>1</v>
      </c>
      <c r="K20" s="837">
        <f>'7. Infraestructura'!D307</f>
        <v>140000</v>
      </c>
      <c r="L20" s="835"/>
      <c r="M20" s="837"/>
      <c r="N20" s="835"/>
      <c r="O20" s="839"/>
      <c r="P20" s="766">
        <f t="shared" si="2"/>
        <v>1</v>
      </c>
      <c r="Q20" s="765">
        <f t="shared" si="3"/>
        <v>140000</v>
      </c>
      <c r="R20" s="1035"/>
      <c r="S20" s="1035"/>
      <c r="T20" s="1035"/>
      <c r="U20" s="1035"/>
    </row>
    <row r="21" spans="1:21" s="405" customFormat="1" ht="96" customHeight="1" x14ac:dyDescent="0.25">
      <c r="A21" s="977"/>
      <c r="B21" s="975"/>
      <c r="C21" s="1031"/>
      <c r="D21" s="1031"/>
      <c r="E21" s="73" t="s">
        <v>2594</v>
      </c>
      <c r="F21" s="836">
        <v>11.07</v>
      </c>
      <c r="G21" s="491" t="s">
        <v>2331</v>
      </c>
      <c r="H21" s="835"/>
      <c r="I21" s="837"/>
      <c r="J21" s="835"/>
      <c r="K21" s="837"/>
      <c r="L21" s="835">
        <v>1</v>
      </c>
      <c r="M21" s="837">
        <f>'7. Infraestructura'!D319</f>
        <v>980000</v>
      </c>
      <c r="N21" s="73"/>
      <c r="O21" s="839"/>
      <c r="P21" s="766">
        <f t="shared" si="2"/>
        <v>1</v>
      </c>
      <c r="Q21" s="765">
        <f t="shared" si="3"/>
        <v>980000</v>
      </c>
      <c r="R21" s="1035"/>
      <c r="S21" s="1035"/>
      <c r="T21" s="1035"/>
      <c r="U21" s="1035"/>
    </row>
    <row r="22" spans="1:21" s="405" customFormat="1" ht="54.75" customHeight="1" x14ac:dyDescent="0.25">
      <c r="A22" s="977"/>
      <c r="B22" s="975"/>
      <c r="C22" s="1031"/>
      <c r="D22" s="1031"/>
      <c r="E22" s="1004" t="s">
        <v>3183</v>
      </c>
      <c r="F22" s="836">
        <v>11.08</v>
      </c>
      <c r="G22" s="491" t="s">
        <v>2395</v>
      </c>
      <c r="H22" s="835">
        <v>0.25</v>
      </c>
      <c r="I22" s="840">
        <f>'7. Infraestructura'!D331</f>
        <v>8383</v>
      </c>
      <c r="J22" s="835">
        <v>0.25</v>
      </c>
      <c r="K22" s="837">
        <f>'7. Infraestructura'!D367</f>
        <v>53806.6</v>
      </c>
      <c r="L22" s="835">
        <v>0.25</v>
      </c>
      <c r="M22" s="837">
        <f>'7. Infraestructura'!D384</f>
        <v>6249.9000000000005</v>
      </c>
      <c r="N22" s="835">
        <v>0.25</v>
      </c>
      <c r="O22" s="837">
        <f>'7. Infraestructura'!D415</f>
        <v>5026.2</v>
      </c>
      <c r="P22" s="766">
        <f t="shared" si="2"/>
        <v>1</v>
      </c>
      <c r="Q22" s="765">
        <f t="shared" si="3"/>
        <v>73465.7</v>
      </c>
      <c r="R22" s="1030" t="s">
        <v>1911</v>
      </c>
      <c r="S22" s="1030" t="s">
        <v>2603</v>
      </c>
      <c r="T22" s="1030" t="s">
        <v>1912</v>
      </c>
      <c r="U22" s="1035" t="s">
        <v>2606</v>
      </c>
    </row>
    <row r="23" spans="1:21" s="405" customFormat="1" ht="73.5" customHeight="1" x14ac:dyDescent="0.25">
      <c r="A23" s="977"/>
      <c r="B23" s="975"/>
      <c r="C23" s="1031"/>
      <c r="D23" s="1031"/>
      <c r="E23" s="1006"/>
      <c r="F23" s="836">
        <v>11.09</v>
      </c>
      <c r="G23" s="491" t="s">
        <v>2396</v>
      </c>
      <c r="H23" s="835">
        <v>0.25</v>
      </c>
      <c r="I23" s="840">
        <f>'7. Infraestructura'!D442</f>
        <v>15000</v>
      </c>
      <c r="J23" s="835">
        <v>0.25</v>
      </c>
      <c r="K23" s="837">
        <f>'7. Infraestructura'!D455</f>
        <v>44000</v>
      </c>
      <c r="L23" s="835">
        <v>0.25</v>
      </c>
      <c r="M23" s="837">
        <f>'7. Infraestructura'!D468</f>
        <v>33500</v>
      </c>
      <c r="N23" s="835">
        <v>0.25</v>
      </c>
      <c r="O23" s="837">
        <f>'7. Infraestructura'!D482</f>
        <v>10000</v>
      </c>
      <c r="P23" s="766">
        <f t="shared" si="2"/>
        <v>1</v>
      </c>
      <c r="Q23" s="765">
        <f t="shared" si="3"/>
        <v>102500</v>
      </c>
      <c r="R23" s="1032"/>
      <c r="S23" s="1032"/>
      <c r="T23" s="1032"/>
      <c r="U23" s="1035"/>
    </row>
    <row r="24" spans="1:21" s="643" customFormat="1" ht="57" customHeight="1" x14ac:dyDescent="0.25">
      <c r="A24" s="977"/>
      <c r="B24" s="975"/>
      <c r="C24" s="1031"/>
      <c r="D24" s="1031"/>
      <c r="E24" s="716" t="s">
        <v>3184</v>
      </c>
      <c r="F24" s="912">
        <v>11.1</v>
      </c>
      <c r="G24" s="913" t="s">
        <v>2913</v>
      </c>
      <c r="H24" s="914"/>
      <c r="I24" s="915"/>
      <c r="J24" s="914">
        <v>1</v>
      </c>
      <c r="K24" s="916"/>
      <c r="L24" s="914"/>
      <c r="M24" s="916"/>
      <c r="N24" s="914"/>
      <c r="O24" s="916"/>
      <c r="P24" s="766">
        <f t="shared" si="2"/>
        <v>1</v>
      </c>
      <c r="Q24" s="765">
        <f t="shared" si="3"/>
        <v>0</v>
      </c>
      <c r="R24" s="1030" t="s">
        <v>2604</v>
      </c>
      <c r="S24" s="1030" t="s">
        <v>2064</v>
      </c>
      <c r="T24" s="1030" t="s">
        <v>1912</v>
      </c>
      <c r="U24" s="1030" t="s">
        <v>2605</v>
      </c>
    </row>
    <row r="25" spans="1:21" s="643" customFormat="1" ht="57" customHeight="1" x14ac:dyDescent="0.25">
      <c r="A25" s="977"/>
      <c r="B25" s="975"/>
      <c r="C25" s="1031"/>
      <c r="D25" s="1031"/>
      <c r="E25" s="1004" t="s">
        <v>2595</v>
      </c>
      <c r="F25" s="912">
        <v>11.11</v>
      </c>
      <c r="G25" s="913" t="s">
        <v>2914</v>
      </c>
      <c r="H25" s="914"/>
      <c r="I25" s="915"/>
      <c r="J25" s="914">
        <v>1</v>
      </c>
      <c r="K25" s="916"/>
      <c r="L25" s="914"/>
      <c r="M25" s="916"/>
      <c r="N25" s="914"/>
      <c r="O25" s="916"/>
      <c r="P25" s="766">
        <f t="shared" si="2"/>
        <v>1</v>
      </c>
      <c r="Q25" s="765">
        <f t="shared" si="3"/>
        <v>0</v>
      </c>
      <c r="R25" s="1031"/>
      <c r="S25" s="1031"/>
      <c r="T25" s="1031"/>
      <c r="U25" s="1031"/>
    </row>
    <row r="26" spans="1:21" s="643" customFormat="1" ht="57" customHeight="1" x14ac:dyDescent="0.25">
      <c r="A26" s="977"/>
      <c r="B26" s="975"/>
      <c r="C26" s="1031"/>
      <c r="D26" s="1031"/>
      <c r="E26" s="1005"/>
      <c r="F26" s="912">
        <v>11.12</v>
      </c>
      <c r="G26" s="913" t="s">
        <v>2915</v>
      </c>
      <c r="H26" s="914"/>
      <c r="I26" s="915"/>
      <c r="J26" s="914">
        <v>1</v>
      </c>
      <c r="K26" s="916"/>
      <c r="L26" s="914"/>
      <c r="M26" s="916"/>
      <c r="N26" s="914"/>
      <c r="O26" s="916"/>
      <c r="P26" s="766">
        <f t="shared" si="2"/>
        <v>1</v>
      </c>
      <c r="Q26" s="765">
        <f t="shared" si="3"/>
        <v>0</v>
      </c>
      <c r="R26" s="1031"/>
      <c r="S26" s="1031"/>
      <c r="T26" s="1031"/>
      <c r="U26" s="1031"/>
    </row>
    <row r="27" spans="1:21" s="405" customFormat="1" ht="70.5" customHeight="1" x14ac:dyDescent="0.25">
      <c r="A27" s="977"/>
      <c r="B27" s="975"/>
      <c r="C27" s="1031"/>
      <c r="D27" s="1031"/>
      <c r="E27" s="1005"/>
      <c r="F27" s="912">
        <v>11.13</v>
      </c>
      <c r="G27" s="913" t="s">
        <v>2334</v>
      </c>
      <c r="H27" s="914"/>
      <c r="I27" s="916"/>
      <c r="J27" s="914">
        <v>0.5</v>
      </c>
      <c r="K27" s="917"/>
      <c r="L27" s="918">
        <v>0.5</v>
      </c>
      <c r="M27" s="916"/>
      <c r="N27" s="914"/>
      <c r="O27" s="917"/>
      <c r="P27" s="766">
        <f t="shared" si="2"/>
        <v>1</v>
      </c>
      <c r="Q27" s="765">
        <f t="shared" si="3"/>
        <v>0</v>
      </c>
      <c r="R27" s="1031"/>
      <c r="S27" s="1031"/>
      <c r="T27" s="1031"/>
      <c r="U27" s="1031"/>
    </row>
    <row r="28" spans="1:21" s="323" customFormat="1" ht="67.5" customHeight="1" x14ac:dyDescent="0.25">
      <c r="A28" s="977"/>
      <c r="B28" s="975"/>
      <c r="C28" s="1031"/>
      <c r="D28" s="1031"/>
      <c r="E28" s="1005"/>
      <c r="F28" s="912">
        <v>11.14</v>
      </c>
      <c r="G28" s="913" t="s">
        <v>2333</v>
      </c>
      <c r="H28" s="914"/>
      <c r="I28" s="919"/>
      <c r="J28" s="918">
        <v>0.5</v>
      </c>
      <c r="K28" s="917"/>
      <c r="L28" s="918">
        <v>0.5</v>
      </c>
      <c r="M28" s="919"/>
      <c r="N28" s="914"/>
      <c r="O28" s="916"/>
      <c r="P28" s="766">
        <f t="shared" si="2"/>
        <v>1</v>
      </c>
      <c r="Q28" s="765">
        <f t="shared" si="3"/>
        <v>0</v>
      </c>
      <c r="R28" s="1031"/>
      <c r="S28" s="1031"/>
      <c r="T28" s="1031"/>
      <c r="U28" s="1031"/>
    </row>
    <row r="29" spans="1:21" s="405" customFormat="1" ht="54.75" customHeight="1" x14ac:dyDescent="0.25">
      <c r="A29" s="977"/>
      <c r="B29" s="975"/>
      <c r="C29" s="1031"/>
      <c r="D29" s="1031"/>
      <c r="E29" s="1005"/>
      <c r="F29" s="912">
        <v>11.15</v>
      </c>
      <c r="G29" s="913" t="s">
        <v>2397</v>
      </c>
      <c r="H29" s="914"/>
      <c r="I29" s="919"/>
      <c r="J29" s="918">
        <v>0.5</v>
      </c>
      <c r="K29" s="917"/>
      <c r="L29" s="918">
        <v>0.5</v>
      </c>
      <c r="M29" s="919"/>
      <c r="N29" s="914"/>
      <c r="O29" s="919"/>
      <c r="P29" s="766">
        <f t="shared" si="2"/>
        <v>1</v>
      </c>
      <c r="Q29" s="765">
        <f t="shared" si="3"/>
        <v>0</v>
      </c>
      <c r="R29" s="1031"/>
      <c r="S29" s="1031"/>
      <c r="T29" s="1031"/>
      <c r="U29" s="1031"/>
    </row>
    <row r="30" spans="1:21" s="496" customFormat="1" ht="61.5" customHeight="1" x14ac:dyDescent="0.25">
      <c r="A30" s="977"/>
      <c r="B30" s="975"/>
      <c r="C30" s="1031"/>
      <c r="D30" s="1031"/>
      <c r="E30" s="1005"/>
      <c r="F30" s="912">
        <v>11.16</v>
      </c>
      <c r="G30" s="913" t="s">
        <v>2398</v>
      </c>
      <c r="H30" s="914"/>
      <c r="I30" s="919"/>
      <c r="J30" s="918">
        <v>0.5</v>
      </c>
      <c r="K30" s="917"/>
      <c r="L30" s="918">
        <v>0.5</v>
      </c>
      <c r="M30" s="919"/>
      <c r="N30" s="914"/>
      <c r="O30" s="919"/>
      <c r="P30" s="766">
        <f t="shared" si="2"/>
        <v>1</v>
      </c>
      <c r="Q30" s="765">
        <f t="shared" si="3"/>
        <v>0</v>
      </c>
      <c r="R30" s="1031"/>
      <c r="S30" s="1031"/>
      <c r="T30" s="1031"/>
      <c r="U30" s="1031"/>
    </row>
    <row r="31" spans="1:21" s="496" customFormat="1" ht="71.25" customHeight="1" x14ac:dyDescent="0.25">
      <c r="A31" s="977"/>
      <c r="B31" s="975"/>
      <c r="C31" s="1031"/>
      <c r="D31" s="1031"/>
      <c r="E31" s="1005"/>
      <c r="F31" s="912">
        <v>11.17</v>
      </c>
      <c r="G31" s="913" t="s">
        <v>2332</v>
      </c>
      <c r="H31" s="914"/>
      <c r="I31" s="919"/>
      <c r="J31" s="918">
        <v>0.5</v>
      </c>
      <c r="K31" s="917"/>
      <c r="L31" s="918">
        <v>0.5</v>
      </c>
      <c r="M31" s="919"/>
      <c r="N31" s="914"/>
      <c r="O31" s="919"/>
      <c r="P31" s="766">
        <f t="shared" si="2"/>
        <v>1</v>
      </c>
      <c r="Q31" s="765">
        <f t="shared" si="3"/>
        <v>0</v>
      </c>
      <c r="R31" s="1031"/>
      <c r="S31" s="1031"/>
      <c r="T31" s="1031"/>
      <c r="U31" s="1031"/>
    </row>
    <row r="32" spans="1:21" s="643" customFormat="1" ht="71.25" customHeight="1" x14ac:dyDescent="0.25">
      <c r="A32" s="977"/>
      <c r="B32" s="717"/>
      <c r="C32" s="1032"/>
      <c r="D32" s="1032"/>
      <c r="E32" s="1006"/>
      <c r="F32" s="836">
        <v>11.18</v>
      </c>
      <c r="G32" s="491" t="s">
        <v>2918</v>
      </c>
      <c r="H32" s="835">
        <v>1</v>
      </c>
      <c r="I32" s="847">
        <f>'5. ACTIVIDADES ESPECIALES'!D544</f>
        <v>1337357.3</v>
      </c>
      <c r="J32" s="848"/>
      <c r="K32" s="839"/>
      <c r="L32" s="848"/>
      <c r="M32" s="847"/>
      <c r="N32" s="835"/>
      <c r="O32" s="847"/>
      <c r="P32" s="766">
        <f t="shared" si="2"/>
        <v>1</v>
      </c>
      <c r="Q32" s="765">
        <f t="shared" si="3"/>
        <v>1337357.3</v>
      </c>
      <c r="R32" s="1031"/>
      <c r="S32" s="1031"/>
      <c r="T32" s="1031"/>
      <c r="U32" s="1031"/>
    </row>
    <row r="33" spans="1:21" s="496" customFormat="1" ht="71.25" customHeight="1" x14ac:dyDescent="0.25">
      <c r="A33" s="977"/>
      <c r="B33" s="977" t="s">
        <v>1404</v>
      </c>
      <c r="C33" s="1030" t="s">
        <v>1620</v>
      </c>
      <c r="D33" s="1030"/>
      <c r="E33" s="1004" t="s">
        <v>2597</v>
      </c>
      <c r="F33" s="836">
        <v>11.19</v>
      </c>
      <c r="G33" s="491" t="s">
        <v>2399</v>
      </c>
      <c r="H33" s="835">
        <v>1</v>
      </c>
      <c r="I33" s="847">
        <f>'3. EQUIPO DE OFICINA'!D10</f>
        <v>666100</v>
      </c>
      <c r="J33" s="835"/>
      <c r="K33" s="847"/>
      <c r="L33" s="835"/>
      <c r="M33" s="847"/>
      <c r="N33" s="835"/>
      <c r="O33" s="847"/>
      <c r="P33" s="766">
        <f t="shared" si="2"/>
        <v>1</v>
      </c>
      <c r="Q33" s="765">
        <f t="shared" si="3"/>
        <v>666100</v>
      </c>
      <c r="R33" s="1031"/>
      <c r="S33" s="1031"/>
      <c r="T33" s="1031"/>
      <c r="U33" s="1031"/>
    </row>
    <row r="34" spans="1:21" s="496" customFormat="1" ht="71.25" customHeight="1" x14ac:dyDescent="0.25">
      <c r="A34" s="977"/>
      <c r="B34" s="977"/>
      <c r="C34" s="1031"/>
      <c r="D34" s="1031"/>
      <c r="E34" s="1005"/>
      <c r="F34" s="836">
        <v>11.2</v>
      </c>
      <c r="G34" s="491" t="s">
        <v>2400</v>
      </c>
      <c r="H34" s="835"/>
      <c r="I34" s="847"/>
      <c r="J34" s="835"/>
      <c r="K34" s="847"/>
      <c r="L34" s="835"/>
      <c r="M34" s="847"/>
      <c r="N34" s="835">
        <v>1</v>
      </c>
      <c r="O34" s="847">
        <f>'4. EQUIPO TECNOLÓGICOS'!D10</f>
        <v>400600</v>
      </c>
      <c r="P34" s="766">
        <f t="shared" si="2"/>
        <v>1</v>
      </c>
      <c r="Q34" s="765">
        <f t="shared" si="3"/>
        <v>400600</v>
      </c>
      <c r="R34" s="1031"/>
      <c r="S34" s="1031"/>
      <c r="T34" s="1031"/>
      <c r="U34" s="1031"/>
    </row>
    <row r="35" spans="1:21" s="496" customFormat="1" ht="57.75" customHeight="1" x14ac:dyDescent="0.25">
      <c r="A35" s="977"/>
      <c r="B35" s="977"/>
      <c r="C35" s="1031"/>
      <c r="D35" s="1031"/>
      <c r="E35" s="1005"/>
      <c r="F35" s="836">
        <v>11.21</v>
      </c>
      <c r="G35" s="491" t="s">
        <v>2401</v>
      </c>
      <c r="H35" s="835"/>
      <c r="I35" s="847"/>
      <c r="J35" s="835"/>
      <c r="K35" s="838"/>
      <c r="L35" s="835"/>
      <c r="M35" s="847"/>
      <c r="N35" s="835">
        <v>1</v>
      </c>
      <c r="O35" s="847">
        <f>'4. EQUIPO TECNOLÓGICOS'!D25</f>
        <v>128000</v>
      </c>
      <c r="P35" s="766">
        <f t="shared" si="2"/>
        <v>1</v>
      </c>
      <c r="Q35" s="765">
        <f t="shared" si="3"/>
        <v>128000</v>
      </c>
      <c r="R35" s="1031"/>
      <c r="S35" s="1031"/>
      <c r="T35" s="1031"/>
      <c r="U35" s="1031"/>
    </row>
    <row r="36" spans="1:21" s="405" customFormat="1" ht="57" customHeight="1" x14ac:dyDescent="0.25">
      <c r="A36" s="977"/>
      <c r="B36" s="977"/>
      <c r="C36" s="1031"/>
      <c r="D36" s="1031"/>
      <c r="E36" s="1005"/>
      <c r="F36" s="836">
        <v>11.22</v>
      </c>
      <c r="G36" s="491" t="s">
        <v>2402</v>
      </c>
      <c r="H36" s="673"/>
      <c r="I36" s="673"/>
      <c r="J36" s="673"/>
      <c r="K36" s="673"/>
      <c r="L36" s="673"/>
      <c r="M36" s="673"/>
      <c r="N36" s="835">
        <v>1</v>
      </c>
      <c r="O36" s="847">
        <f>'4. EQUIPO TECNOLÓGICOS'!D38</f>
        <v>365086.2</v>
      </c>
      <c r="P36" s="766">
        <f t="shared" si="2"/>
        <v>1</v>
      </c>
      <c r="Q36" s="765">
        <f t="shared" si="3"/>
        <v>365086.2</v>
      </c>
      <c r="R36" s="1031"/>
      <c r="S36" s="1031"/>
      <c r="T36" s="1031"/>
      <c r="U36" s="1031"/>
    </row>
    <row r="37" spans="1:21" s="496" customFormat="1" ht="64.5" customHeight="1" x14ac:dyDescent="0.25">
      <c r="A37" s="977"/>
      <c r="B37" s="977"/>
      <c r="C37" s="1031"/>
      <c r="D37" s="1031"/>
      <c r="E37" s="1005"/>
      <c r="F37" s="836">
        <v>11.23</v>
      </c>
      <c r="G37" s="491" t="s">
        <v>2403</v>
      </c>
      <c r="H37" s="835">
        <v>1</v>
      </c>
      <c r="I37" s="849">
        <f>'5. ACTIVIDADES ESPECIALES'!D570</f>
        <v>242341.88999999996</v>
      </c>
      <c r="J37" s="835"/>
      <c r="K37" s="837"/>
      <c r="L37" s="673"/>
      <c r="M37" s="849"/>
      <c r="N37" s="835"/>
      <c r="O37" s="849"/>
      <c r="P37" s="766">
        <f t="shared" si="2"/>
        <v>1</v>
      </c>
      <c r="Q37" s="765">
        <f t="shared" si="3"/>
        <v>242341.88999999996</v>
      </c>
      <c r="R37" s="1031"/>
      <c r="S37" s="1031"/>
      <c r="T37" s="1031"/>
      <c r="U37" s="1031"/>
    </row>
    <row r="38" spans="1:21" s="496" customFormat="1" ht="69" customHeight="1" x14ac:dyDescent="0.25">
      <c r="A38" s="977"/>
      <c r="B38" s="977"/>
      <c r="C38" s="1031"/>
      <c r="D38" s="1031"/>
      <c r="E38" s="1005"/>
      <c r="F38" s="836">
        <v>11.24</v>
      </c>
      <c r="G38" s="491" t="s">
        <v>2404</v>
      </c>
      <c r="H38" s="835"/>
      <c r="I38" s="849"/>
      <c r="J38" s="835">
        <v>0.5</v>
      </c>
      <c r="K38" s="837"/>
      <c r="L38" s="835">
        <v>0.5</v>
      </c>
      <c r="M38" s="849"/>
      <c r="N38" s="835"/>
      <c r="O38" s="847"/>
      <c r="P38" s="766">
        <f t="shared" si="2"/>
        <v>1</v>
      </c>
      <c r="Q38" s="765">
        <f t="shared" si="3"/>
        <v>0</v>
      </c>
      <c r="R38" s="1031"/>
      <c r="S38" s="1031"/>
      <c r="T38" s="1031"/>
      <c r="U38" s="1031"/>
    </row>
    <row r="39" spans="1:21" s="496" customFormat="1" ht="61.5" customHeight="1" x14ac:dyDescent="0.25">
      <c r="A39" s="977"/>
      <c r="B39" s="977"/>
      <c r="C39" s="1031"/>
      <c r="D39" s="1031"/>
      <c r="E39" s="1005"/>
      <c r="F39" s="836">
        <v>11.25</v>
      </c>
      <c r="G39" s="491" t="s">
        <v>2466</v>
      </c>
      <c r="H39" s="835">
        <v>1</v>
      </c>
      <c r="I39" s="839">
        <f>'5. ACTIVIDADES ESPECIALES'!D679</f>
        <v>167268</v>
      </c>
      <c r="J39" s="835"/>
      <c r="K39" s="839"/>
      <c r="L39" s="835"/>
      <c r="M39" s="837"/>
      <c r="N39" s="73"/>
      <c r="O39" s="839"/>
      <c r="P39" s="766">
        <f t="shared" si="2"/>
        <v>1</v>
      </c>
      <c r="Q39" s="765">
        <f t="shared" si="3"/>
        <v>167268</v>
      </c>
      <c r="R39" s="1031"/>
      <c r="S39" s="1031"/>
      <c r="T39" s="1031"/>
      <c r="U39" s="1031"/>
    </row>
    <row r="40" spans="1:21" s="405" customFormat="1" ht="75" customHeight="1" x14ac:dyDescent="0.25">
      <c r="A40" s="977"/>
      <c r="B40" s="977"/>
      <c r="C40" s="1031"/>
      <c r="D40" s="1031"/>
      <c r="E40" s="1005"/>
      <c r="F40" s="836">
        <v>11.26</v>
      </c>
      <c r="G40" s="491" t="s">
        <v>2490</v>
      </c>
      <c r="H40" s="835">
        <v>0.25</v>
      </c>
      <c r="I40" s="837">
        <f>'5. ACTIVIDADES ESPECIALES'!D708</f>
        <v>147500</v>
      </c>
      <c r="J40" s="835">
        <v>0.25</v>
      </c>
      <c r="K40" s="837">
        <f>'5. ACTIVIDADES ESPECIALES'!D745</f>
        <v>30500</v>
      </c>
      <c r="L40" s="835">
        <v>0.25</v>
      </c>
      <c r="M40" s="837">
        <f>'5. ACTIVIDADES ESPECIALES'!D757</f>
        <v>30500</v>
      </c>
      <c r="N40" s="835">
        <v>0.25</v>
      </c>
      <c r="O40" s="837">
        <f>'5. ACTIVIDADES ESPECIALES'!D770</f>
        <v>33000</v>
      </c>
      <c r="P40" s="766">
        <f t="shared" si="2"/>
        <v>1</v>
      </c>
      <c r="Q40" s="765">
        <f t="shared" si="3"/>
        <v>241500</v>
      </c>
      <c r="R40" s="1031"/>
      <c r="S40" s="1031"/>
      <c r="T40" s="1031"/>
      <c r="U40" s="1031"/>
    </row>
    <row r="41" spans="1:21" s="405" customFormat="1" ht="62.25" customHeight="1" x14ac:dyDescent="0.25">
      <c r="A41" s="977"/>
      <c r="B41" s="977"/>
      <c r="C41" s="1031"/>
      <c r="D41" s="1031"/>
      <c r="E41" s="1005"/>
      <c r="F41" s="836">
        <v>11.27</v>
      </c>
      <c r="G41" s="491" t="s">
        <v>2561</v>
      </c>
      <c r="H41" s="835">
        <v>0.5</v>
      </c>
      <c r="I41" s="837">
        <f>'5. ACTIVIDADES ESPECIALES'!D783</f>
        <v>76100</v>
      </c>
      <c r="J41" s="835"/>
      <c r="K41" s="839"/>
      <c r="L41" s="835">
        <v>0.5</v>
      </c>
      <c r="M41" s="837">
        <f>'5. ACTIVIDADES ESPECIALES'!D819</f>
        <v>78050</v>
      </c>
      <c r="N41" s="835"/>
      <c r="O41" s="839"/>
      <c r="P41" s="766">
        <f t="shared" si="2"/>
        <v>1</v>
      </c>
      <c r="Q41" s="765">
        <f t="shared" si="3"/>
        <v>154150</v>
      </c>
      <c r="R41" s="1031"/>
      <c r="S41" s="1031"/>
      <c r="T41" s="1031"/>
      <c r="U41" s="1031"/>
    </row>
    <row r="42" spans="1:21" s="405" customFormat="1" ht="67.5" customHeight="1" x14ac:dyDescent="0.25">
      <c r="A42" s="977"/>
      <c r="B42" s="977"/>
      <c r="C42" s="1031"/>
      <c r="D42" s="1031"/>
      <c r="E42" s="1005"/>
      <c r="F42" s="836">
        <v>11.28</v>
      </c>
      <c r="G42" s="491" t="s">
        <v>2562</v>
      </c>
      <c r="H42" s="835">
        <v>0.33329999999999999</v>
      </c>
      <c r="I42" s="837">
        <f>'5. ACTIVIDADES ESPECIALES'!D836</f>
        <v>70220</v>
      </c>
      <c r="J42" s="835">
        <v>0.33329999999999999</v>
      </c>
      <c r="K42" s="837">
        <f>'5. ACTIVIDADES ESPECIALES'!D854</f>
        <v>11000</v>
      </c>
      <c r="L42" s="835">
        <v>0.33329999999999999</v>
      </c>
      <c r="M42" s="837">
        <f>'5. ACTIVIDADES ESPECIALES'!D865</f>
        <v>12500</v>
      </c>
      <c r="N42" s="848"/>
      <c r="O42" s="837"/>
      <c r="P42" s="766">
        <f t="shared" si="2"/>
        <v>0.99990000000000001</v>
      </c>
      <c r="Q42" s="765">
        <f t="shared" si="3"/>
        <v>93720</v>
      </c>
      <c r="R42" s="1031"/>
      <c r="S42" s="1031"/>
      <c r="T42" s="1031"/>
      <c r="U42" s="1031"/>
    </row>
    <row r="43" spans="1:21" s="405" customFormat="1" ht="63.75" customHeight="1" x14ac:dyDescent="0.25">
      <c r="A43" s="977"/>
      <c r="B43" s="977"/>
      <c r="C43" s="1031"/>
      <c r="D43" s="1031"/>
      <c r="E43" s="1005"/>
      <c r="F43" s="836">
        <v>11.29</v>
      </c>
      <c r="G43" s="491" t="s">
        <v>2563</v>
      </c>
      <c r="H43" s="835">
        <v>0.33329999999999999</v>
      </c>
      <c r="I43" s="837">
        <f>'5. ACTIVIDADES ESPECIALES'!D877</f>
        <v>59600</v>
      </c>
      <c r="J43" s="835">
        <v>0.33329999999999999</v>
      </c>
      <c r="K43" s="837">
        <f>'5. ACTIVIDADES ESPECIALES'!D888</f>
        <v>47200</v>
      </c>
      <c r="L43" s="835">
        <v>0.33329999999999999</v>
      </c>
      <c r="M43" s="837">
        <f>'5. ACTIVIDADES ESPECIALES'!D900</f>
        <v>40400</v>
      </c>
      <c r="N43" s="73"/>
      <c r="O43" s="839"/>
      <c r="P43" s="766">
        <f t="shared" si="2"/>
        <v>0.99990000000000001</v>
      </c>
      <c r="Q43" s="765">
        <f t="shared" si="3"/>
        <v>147200</v>
      </c>
      <c r="R43" s="1031"/>
      <c r="S43" s="1031"/>
      <c r="T43" s="1031"/>
      <c r="U43" s="1031"/>
    </row>
    <row r="44" spans="1:21" ht="67.5" customHeight="1" x14ac:dyDescent="0.25">
      <c r="A44" s="977"/>
      <c r="B44" s="977"/>
      <c r="C44" s="1031"/>
      <c r="D44" s="1031"/>
      <c r="E44" s="1006"/>
      <c r="F44" s="836">
        <v>11.3</v>
      </c>
      <c r="G44" s="491" t="s">
        <v>2732</v>
      </c>
      <c r="H44" s="835">
        <v>1</v>
      </c>
      <c r="I44" s="837">
        <f>'5. ACTIVIDADES ESPECIALES'!D913</f>
        <v>369805</v>
      </c>
      <c r="J44" s="835"/>
      <c r="K44" s="837"/>
      <c r="L44" s="848"/>
      <c r="M44" s="837"/>
      <c r="N44" s="73"/>
      <c r="O44" s="839"/>
      <c r="P44" s="766">
        <f t="shared" si="2"/>
        <v>1</v>
      </c>
      <c r="Q44" s="765">
        <f t="shared" si="3"/>
        <v>369805</v>
      </c>
      <c r="R44" s="1031"/>
      <c r="S44" s="1031"/>
      <c r="T44" s="1031"/>
      <c r="U44" s="1031"/>
    </row>
    <row r="45" spans="1:21" ht="75.75" customHeight="1" x14ac:dyDescent="0.25">
      <c r="A45" s="977"/>
      <c r="B45" s="977"/>
      <c r="C45" s="1031"/>
      <c r="D45" s="1031"/>
      <c r="E45" s="73" t="s">
        <v>2596</v>
      </c>
      <c r="F45" s="836">
        <v>11.31</v>
      </c>
      <c r="G45" s="491" t="s">
        <v>2572</v>
      </c>
      <c r="H45" s="835">
        <v>0.33329999999999999</v>
      </c>
      <c r="I45" s="837">
        <f>'5. ACTIVIDADES ESPECIALES'!D943</f>
        <v>16500</v>
      </c>
      <c r="J45" s="835">
        <v>0.33329999999999999</v>
      </c>
      <c r="K45" s="837">
        <f>'5. ACTIVIDADES ESPECIALES'!D955</f>
        <v>16500</v>
      </c>
      <c r="L45" s="835">
        <v>0.33329999999999999</v>
      </c>
      <c r="M45" s="837">
        <f>'5. ACTIVIDADES ESPECIALES'!D968</f>
        <v>25500</v>
      </c>
      <c r="N45" s="73"/>
      <c r="O45" s="839"/>
      <c r="P45" s="766">
        <f t="shared" si="2"/>
        <v>0.99990000000000001</v>
      </c>
      <c r="Q45" s="765">
        <f t="shared" si="3"/>
        <v>58500</v>
      </c>
      <c r="R45" s="1031"/>
      <c r="S45" s="1031"/>
      <c r="T45" s="1031"/>
      <c r="U45" s="1031"/>
    </row>
    <row r="46" spans="1:21" s="323" customFormat="1" ht="72.75" customHeight="1" x14ac:dyDescent="0.25">
      <c r="A46" s="977"/>
      <c r="B46" s="977"/>
      <c r="C46" s="1031"/>
      <c r="D46" s="1031"/>
      <c r="E46" s="1004" t="s">
        <v>2597</v>
      </c>
      <c r="F46" s="836">
        <v>11.32</v>
      </c>
      <c r="G46" s="491" t="s">
        <v>2573</v>
      </c>
      <c r="H46" s="835">
        <v>0.33329999999999999</v>
      </c>
      <c r="I46" s="837">
        <f>'5. ACTIVIDADES ESPECIALES'!D982</f>
        <v>3000</v>
      </c>
      <c r="J46" s="835"/>
      <c r="K46" s="837"/>
      <c r="L46" s="835">
        <v>0.33329999999999999</v>
      </c>
      <c r="M46" s="837">
        <f>'5. ACTIVIDADES ESPECIALES'!D994</f>
        <v>3000</v>
      </c>
      <c r="N46" s="835">
        <v>0.33329999999999999</v>
      </c>
      <c r="O46" s="837">
        <f>'5. ACTIVIDADES ESPECIALES'!D1005</f>
        <v>3000</v>
      </c>
      <c r="P46" s="766">
        <f t="shared" si="2"/>
        <v>0.99990000000000001</v>
      </c>
      <c r="Q46" s="765">
        <f t="shared" si="3"/>
        <v>9000</v>
      </c>
      <c r="R46" s="1031"/>
      <c r="S46" s="1031"/>
      <c r="T46" s="1031"/>
      <c r="U46" s="1031"/>
    </row>
    <row r="47" spans="1:21" s="323" customFormat="1" ht="63.75" customHeight="1" x14ac:dyDescent="0.25">
      <c r="A47" s="977"/>
      <c r="B47" s="977"/>
      <c r="C47" s="1031"/>
      <c r="D47" s="1031"/>
      <c r="E47" s="1006"/>
      <c r="F47" s="836">
        <v>11.33</v>
      </c>
      <c r="G47" s="491" t="s">
        <v>2574</v>
      </c>
      <c r="H47" s="835">
        <v>1</v>
      </c>
      <c r="I47" s="837">
        <f>'5. ACTIVIDADES ESPECIALES'!D1016</f>
        <v>13360</v>
      </c>
      <c r="J47" s="835"/>
      <c r="K47" s="837"/>
      <c r="L47" s="835"/>
      <c r="M47" s="837"/>
      <c r="N47" s="73"/>
      <c r="O47" s="839"/>
      <c r="P47" s="766">
        <f t="shared" si="2"/>
        <v>1</v>
      </c>
      <c r="Q47" s="765">
        <f t="shared" si="3"/>
        <v>13360</v>
      </c>
      <c r="R47" s="1032"/>
      <c r="S47" s="1032"/>
      <c r="T47" s="1032"/>
      <c r="U47" s="1032"/>
    </row>
    <row r="48" spans="1:21" s="496" customFormat="1" ht="78" customHeight="1" x14ac:dyDescent="0.25">
      <c r="A48" s="977"/>
      <c r="B48" s="977"/>
      <c r="C48" s="1032"/>
      <c r="D48" s="1032"/>
      <c r="E48" s="73" t="s">
        <v>2598</v>
      </c>
      <c r="F48" s="836">
        <v>11.34</v>
      </c>
      <c r="G48" s="491" t="s">
        <v>2575</v>
      </c>
      <c r="H48" s="835"/>
      <c r="I48" s="837"/>
      <c r="J48" s="835">
        <v>0.3</v>
      </c>
      <c r="K48" s="837">
        <f>'5. ACTIVIDADES ESPECIALES'!D1039</f>
        <v>200000</v>
      </c>
      <c r="L48" s="835">
        <v>0.3</v>
      </c>
      <c r="M48" s="837"/>
      <c r="N48" s="835">
        <v>0.4</v>
      </c>
      <c r="O48" s="839"/>
      <c r="P48" s="766">
        <f t="shared" si="2"/>
        <v>1</v>
      </c>
      <c r="Q48" s="765">
        <f t="shared" si="3"/>
        <v>200000</v>
      </c>
      <c r="R48" s="630" t="s">
        <v>2608</v>
      </c>
      <c r="S48" s="1030" t="s">
        <v>2609</v>
      </c>
      <c r="T48" s="1030" t="s">
        <v>1912</v>
      </c>
      <c r="U48" s="1004" t="s">
        <v>2062</v>
      </c>
    </row>
    <row r="49" spans="1:21" s="643" customFormat="1" ht="123.75" customHeight="1" x14ac:dyDescent="0.25">
      <c r="A49" s="977"/>
      <c r="B49" s="974"/>
      <c r="C49" s="1035" t="s">
        <v>1620</v>
      </c>
      <c r="D49" s="1030" t="s">
        <v>3187</v>
      </c>
      <c r="E49" s="718" t="s">
        <v>3186</v>
      </c>
      <c r="F49" s="836">
        <v>11.35</v>
      </c>
      <c r="G49" s="491" t="s">
        <v>2917</v>
      </c>
      <c r="H49" s="820">
        <v>1</v>
      </c>
      <c r="I49" s="765">
        <f>'5. ACTIVIDADES ESPECIALES'!D1050</f>
        <v>33975.660000000003</v>
      </c>
      <c r="J49" s="766"/>
      <c r="K49" s="242"/>
      <c r="L49" s="226"/>
      <c r="M49" s="242"/>
      <c r="N49" s="766"/>
      <c r="O49" s="765"/>
      <c r="P49" s="766">
        <f t="shared" si="2"/>
        <v>1</v>
      </c>
      <c r="Q49" s="765">
        <f t="shared" si="3"/>
        <v>33975.660000000003</v>
      </c>
      <c r="R49" s="1030" t="s">
        <v>3188</v>
      </c>
      <c r="S49" s="1031"/>
      <c r="T49" s="1031"/>
      <c r="U49" s="1005"/>
    </row>
    <row r="50" spans="1:21" s="643" customFormat="1" ht="106.5" customHeight="1" x14ac:dyDescent="0.25">
      <c r="A50" s="977"/>
      <c r="B50" s="975"/>
      <c r="C50" s="1035"/>
      <c r="D50" s="1031"/>
      <c r="E50" s="1004" t="s">
        <v>3185</v>
      </c>
      <c r="F50" s="836">
        <v>11.36</v>
      </c>
      <c r="G50" s="457" t="s">
        <v>2320</v>
      </c>
      <c r="H50" s="673"/>
      <c r="I50" s="673"/>
      <c r="J50" s="820">
        <v>1</v>
      </c>
      <c r="K50" s="765">
        <f>'5. ACTIVIDADES ESPECIALES'!D1076</f>
        <v>37980</v>
      </c>
      <c r="L50" s="226"/>
      <c r="M50" s="242"/>
      <c r="N50" s="766"/>
      <c r="O50" s="765"/>
      <c r="P50" s="766">
        <f t="shared" si="2"/>
        <v>1</v>
      </c>
      <c r="Q50" s="765">
        <f t="shared" si="3"/>
        <v>37980</v>
      </c>
      <c r="R50" s="1031"/>
      <c r="S50" s="1031"/>
      <c r="T50" s="1031"/>
      <c r="U50" s="1005"/>
    </row>
    <row r="51" spans="1:21" s="643" customFormat="1" ht="78" customHeight="1" x14ac:dyDescent="0.25">
      <c r="A51" s="977"/>
      <c r="B51" s="975"/>
      <c r="C51" s="1035"/>
      <c r="D51" s="1031"/>
      <c r="E51" s="1005"/>
      <c r="F51" s="836">
        <v>11.37</v>
      </c>
      <c r="G51" s="457" t="s">
        <v>2321</v>
      </c>
      <c r="H51" s="820">
        <v>0.25</v>
      </c>
      <c r="I51" s="242"/>
      <c r="J51" s="226"/>
      <c r="K51" s="242"/>
      <c r="L51" s="820">
        <v>0.75</v>
      </c>
      <c r="M51" s="765">
        <f>'5. ACTIVIDADES ESPECIALES'!D1094</f>
        <v>125000</v>
      </c>
      <c r="N51" s="766"/>
      <c r="O51" s="765"/>
      <c r="P51" s="766">
        <f t="shared" si="2"/>
        <v>1</v>
      </c>
      <c r="Q51" s="765">
        <f t="shared" si="3"/>
        <v>125000</v>
      </c>
      <c r="R51" s="1031"/>
      <c r="S51" s="1031"/>
      <c r="T51" s="1031"/>
      <c r="U51" s="1005"/>
    </row>
    <row r="52" spans="1:21" s="643" customFormat="1" ht="78" customHeight="1" x14ac:dyDescent="0.25">
      <c r="A52" s="977"/>
      <c r="B52" s="975"/>
      <c r="C52" s="1035"/>
      <c r="D52" s="1031"/>
      <c r="E52" s="1005"/>
      <c r="F52" s="836">
        <v>11.38</v>
      </c>
      <c r="G52" s="457" t="s">
        <v>2919</v>
      </c>
      <c r="H52" s="820"/>
      <c r="I52" s="242"/>
      <c r="J52" s="673"/>
      <c r="K52" s="673"/>
      <c r="L52" s="820">
        <v>1</v>
      </c>
      <c r="M52" s="765">
        <f>'5. ACTIVIDADES ESPECIALES'!D1105</f>
        <v>147967</v>
      </c>
      <c r="N52" s="766"/>
      <c r="O52" s="765"/>
      <c r="P52" s="766">
        <f t="shared" si="2"/>
        <v>1</v>
      </c>
      <c r="Q52" s="765">
        <f t="shared" si="3"/>
        <v>147967</v>
      </c>
      <c r="R52" s="1031"/>
      <c r="S52" s="1031"/>
      <c r="T52" s="1031"/>
      <c r="U52" s="1005"/>
    </row>
    <row r="53" spans="1:21" s="643" customFormat="1" ht="78" customHeight="1" x14ac:dyDescent="0.25">
      <c r="A53" s="977"/>
      <c r="B53" s="975"/>
      <c r="C53" s="1035"/>
      <c r="D53" s="1031"/>
      <c r="E53" s="1005"/>
      <c r="F53" s="836">
        <v>11.39</v>
      </c>
      <c r="G53" s="457" t="s">
        <v>2920</v>
      </c>
      <c r="H53" s="820"/>
      <c r="I53" s="242"/>
      <c r="J53" s="226"/>
      <c r="K53" s="765"/>
      <c r="L53" s="820">
        <v>1</v>
      </c>
      <c r="M53" s="765">
        <f>'5. ACTIVIDADES ESPECIALES'!D1138</f>
        <v>47754.720000000001</v>
      </c>
      <c r="N53" s="820"/>
      <c r="O53" s="765"/>
      <c r="P53" s="766">
        <f t="shared" si="2"/>
        <v>1</v>
      </c>
      <c r="Q53" s="765">
        <f t="shared" si="3"/>
        <v>47754.720000000001</v>
      </c>
      <c r="R53" s="1031"/>
      <c r="S53" s="1031"/>
      <c r="T53" s="1031"/>
      <c r="U53" s="1005"/>
    </row>
    <row r="54" spans="1:21" s="643" customFormat="1" ht="78" customHeight="1" x14ac:dyDescent="0.25">
      <c r="A54" s="977"/>
      <c r="B54" s="975"/>
      <c r="C54" s="1035"/>
      <c r="D54" s="1031"/>
      <c r="E54" s="1005"/>
      <c r="F54" s="836">
        <v>11.4</v>
      </c>
      <c r="G54" s="457" t="s">
        <v>2921</v>
      </c>
      <c r="H54" s="820">
        <v>0.25</v>
      </c>
      <c r="I54" s="242"/>
      <c r="J54" s="820"/>
      <c r="K54" s="434"/>
      <c r="L54" s="746">
        <v>0.75</v>
      </c>
      <c r="M54" s="765">
        <f>'5. ACTIVIDADES ESPECIALES'!D1149</f>
        <v>65254</v>
      </c>
      <c r="N54" s="766"/>
      <c r="O54" s="765"/>
      <c r="P54" s="766">
        <f t="shared" si="2"/>
        <v>1</v>
      </c>
      <c r="Q54" s="765">
        <f t="shared" si="3"/>
        <v>65254</v>
      </c>
      <c r="R54" s="1031"/>
      <c r="S54" s="1031"/>
      <c r="T54" s="1031"/>
      <c r="U54" s="1005"/>
    </row>
    <row r="55" spans="1:21" s="643" customFormat="1" ht="78" customHeight="1" x14ac:dyDescent="0.25">
      <c r="A55" s="977"/>
      <c r="B55" s="975"/>
      <c r="C55" s="1035"/>
      <c r="D55" s="1031"/>
      <c r="E55" s="1005"/>
      <c r="F55" s="836">
        <v>11.41</v>
      </c>
      <c r="G55" s="867" t="s">
        <v>2922</v>
      </c>
      <c r="H55" s="766"/>
      <c r="I55" s="242"/>
      <c r="J55" s="820"/>
      <c r="K55" s="765"/>
      <c r="L55" s="820">
        <v>1</v>
      </c>
      <c r="M55" s="765">
        <f>'5. ACTIVIDADES ESPECIALES'!D1163</f>
        <v>182581.4</v>
      </c>
      <c r="N55" s="766"/>
      <c r="O55" s="765"/>
      <c r="P55" s="766">
        <f t="shared" si="2"/>
        <v>1</v>
      </c>
      <c r="Q55" s="765">
        <f t="shared" si="3"/>
        <v>182581.4</v>
      </c>
      <c r="R55" s="1031"/>
      <c r="S55" s="1031"/>
      <c r="T55" s="1031"/>
      <c r="U55" s="1005"/>
    </row>
    <row r="56" spans="1:21" s="643" customFormat="1" ht="78" customHeight="1" x14ac:dyDescent="0.25">
      <c r="A56" s="977"/>
      <c r="B56" s="975"/>
      <c r="C56" s="1035"/>
      <c r="D56" s="1031"/>
      <c r="E56" s="1005"/>
      <c r="F56" s="836">
        <v>11.42</v>
      </c>
      <c r="G56" s="868" t="s">
        <v>2916</v>
      </c>
      <c r="H56" s="766"/>
      <c r="I56" s="242"/>
      <c r="J56" s="820">
        <v>1</v>
      </c>
      <c r="K56" s="765">
        <f>'5. ACTIVIDADES ESPECIALES'!D1185</f>
        <v>20000</v>
      </c>
      <c r="L56" s="820"/>
      <c r="M56" s="765"/>
      <c r="N56" s="766"/>
      <c r="O56" s="765"/>
      <c r="P56" s="766">
        <f t="shared" si="2"/>
        <v>1</v>
      </c>
      <c r="Q56" s="765">
        <f t="shared" si="3"/>
        <v>20000</v>
      </c>
      <c r="R56" s="1031"/>
      <c r="S56" s="1031"/>
      <c r="T56" s="1031"/>
      <c r="U56" s="1005"/>
    </row>
    <row r="57" spans="1:21" s="643" customFormat="1" ht="78" customHeight="1" x14ac:dyDescent="0.25">
      <c r="A57" s="977"/>
      <c r="B57" s="975"/>
      <c r="C57" s="1035"/>
      <c r="D57" s="1031"/>
      <c r="E57" s="1005"/>
      <c r="F57" s="836">
        <v>11.43</v>
      </c>
      <c r="G57" s="868" t="s">
        <v>2923</v>
      </c>
      <c r="H57" s="766">
        <v>1</v>
      </c>
      <c r="I57" s="242">
        <f>'5. ACTIVIDADES ESPECIALES'!D1196</f>
        <v>13460.5</v>
      </c>
      <c r="J57" s="820"/>
      <c r="K57" s="765"/>
      <c r="L57" s="820"/>
      <c r="M57" s="765"/>
      <c r="N57" s="766"/>
      <c r="O57" s="765"/>
      <c r="P57" s="766">
        <f t="shared" si="2"/>
        <v>1</v>
      </c>
      <c r="Q57" s="765">
        <f t="shared" si="3"/>
        <v>13460.5</v>
      </c>
      <c r="R57" s="1031"/>
      <c r="S57" s="1031"/>
      <c r="T57" s="1031"/>
      <c r="U57" s="1005"/>
    </row>
    <row r="58" spans="1:21" s="643" customFormat="1" ht="78" customHeight="1" x14ac:dyDescent="0.25">
      <c r="A58" s="977"/>
      <c r="B58" s="976"/>
      <c r="C58" s="1035"/>
      <c r="D58" s="1032"/>
      <c r="E58" s="1006"/>
      <c r="F58" s="836">
        <v>11.44</v>
      </c>
      <c r="G58" s="868" t="s">
        <v>2924</v>
      </c>
      <c r="H58" s="766"/>
      <c r="I58" s="242"/>
      <c r="J58" s="820">
        <v>1</v>
      </c>
      <c r="K58" s="765">
        <f>'5. ACTIVIDADES ESPECIALES'!D1212</f>
        <v>3000</v>
      </c>
      <c r="L58" s="820"/>
      <c r="M58" s="765"/>
      <c r="N58" s="766"/>
      <c r="O58" s="765"/>
      <c r="P58" s="766">
        <f t="shared" si="2"/>
        <v>1</v>
      </c>
      <c r="Q58" s="765">
        <f t="shared" si="3"/>
        <v>3000</v>
      </c>
      <c r="R58" s="1032"/>
      <c r="S58" s="1032"/>
      <c r="T58" s="1032"/>
      <c r="U58" s="1005"/>
    </row>
    <row r="59" spans="1:21" s="496" customFormat="1" ht="66" customHeight="1" x14ac:dyDescent="0.25">
      <c r="A59" s="977"/>
      <c r="B59" s="974" t="s">
        <v>1406</v>
      </c>
      <c r="C59" s="1030" t="s">
        <v>1618</v>
      </c>
      <c r="D59" s="1030" t="s">
        <v>2066</v>
      </c>
      <c r="E59" s="1004" t="s">
        <v>2593</v>
      </c>
      <c r="F59" s="836">
        <v>11.45</v>
      </c>
      <c r="G59" s="491" t="s">
        <v>2581</v>
      </c>
      <c r="H59" s="835"/>
      <c r="I59" s="837"/>
      <c r="J59" s="848">
        <v>0.15</v>
      </c>
      <c r="K59" s="839"/>
      <c r="L59" s="848">
        <v>0.35</v>
      </c>
      <c r="M59" s="837"/>
      <c r="N59" s="848">
        <v>0.5</v>
      </c>
      <c r="O59" s="839"/>
      <c r="P59" s="766">
        <f t="shared" si="2"/>
        <v>1</v>
      </c>
      <c r="Q59" s="765">
        <f t="shared" si="3"/>
        <v>0</v>
      </c>
      <c r="R59" s="1030" t="s">
        <v>2610</v>
      </c>
      <c r="S59" s="1030" t="s">
        <v>2061</v>
      </c>
      <c r="T59" s="1030" t="s">
        <v>1912</v>
      </c>
      <c r="U59" s="1005"/>
    </row>
    <row r="60" spans="1:21" s="496" customFormat="1" ht="83.25" customHeight="1" x14ac:dyDescent="0.25">
      <c r="A60" s="977"/>
      <c r="B60" s="975"/>
      <c r="C60" s="1031"/>
      <c r="D60" s="1031"/>
      <c r="E60" s="1005"/>
      <c r="F60" s="836">
        <v>11.46</v>
      </c>
      <c r="G60" s="495" t="s">
        <v>2582</v>
      </c>
      <c r="H60" s="835">
        <v>1</v>
      </c>
      <c r="I60" s="837"/>
      <c r="J60" s="835"/>
      <c r="K60" s="837"/>
      <c r="L60" s="835"/>
      <c r="M60" s="837"/>
      <c r="N60" s="73"/>
      <c r="O60" s="839"/>
      <c r="P60" s="766">
        <f t="shared" si="2"/>
        <v>1</v>
      </c>
      <c r="Q60" s="765">
        <f t="shared" si="3"/>
        <v>0</v>
      </c>
      <c r="R60" s="1031"/>
      <c r="S60" s="1031"/>
      <c r="T60" s="1031"/>
      <c r="U60" s="1005"/>
    </row>
    <row r="61" spans="1:21" s="496" customFormat="1" ht="92.25" customHeight="1" x14ac:dyDescent="0.25">
      <c r="A61" s="977"/>
      <c r="B61" s="975"/>
      <c r="C61" s="1031"/>
      <c r="D61" s="1031"/>
      <c r="E61" s="1005"/>
      <c r="F61" s="836">
        <v>11.47</v>
      </c>
      <c r="G61" s="491" t="s">
        <v>2587</v>
      </c>
      <c r="H61" s="835">
        <v>1</v>
      </c>
      <c r="I61" s="837"/>
      <c r="J61" s="73"/>
      <c r="K61" s="839"/>
      <c r="L61" s="434"/>
      <c r="M61" s="839"/>
      <c r="N61" s="73"/>
      <c r="O61" s="839"/>
      <c r="P61" s="766">
        <f t="shared" si="2"/>
        <v>1</v>
      </c>
      <c r="Q61" s="765">
        <f t="shared" si="3"/>
        <v>0</v>
      </c>
      <c r="R61" s="1031"/>
      <c r="S61" s="1031"/>
      <c r="T61" s="1031"/>
      <c r="U61" s="1005"/>
    </row>
    <row r="62" spans="1:21" s="323" customFormat="1" ht="81.75" customHeight="1" x14ac:dyDescent="0.25">
      <c r="A62" s="977"/>
      <c r="B62" s="975"/>
      <c r="C62" s="1031"/>
      <c r="D62" s="1031"/>
      <c r="E62" s="1005"/>
      <c r="F62" s="836">
        <v>11.48</v>
      </c>
      <c r="G62" s="491" t="s">
        <v>2583</v>
      </c>
      <c r="H62" s="835"/>
      <c r="I62" s="839"/>
      <c r="J62" s="73"/>
      <c r="K62" s="839"/>
      <c r="L62" s="73"/>
      <c r="M62" s="839"/>
      <c r="N62" s="835">
        <v>1</v>
      </c>
      <c r="O62" s="837"/>
      <c r="P62" s="766">
        <f t="shared" si="2"/>
        <v>1</v>
      </c>
      <c r="Q62" s="765">
        <f t="shared" si="3"/>
        <v>0</v>
      </c>
      <c r="R62" s="1031"/>
      <c r="S62" s="1031"/>
      <c r="T62" s="1031"/>
      <c r="U62" s="1005"/>
    </row>
    <row r="63" spans="1:21" s="323" customFormat="1" ht="63.75" customHeight="1" x14ac:dyDescent="0.25">
      <c r="A63" s="977"/>
      <c r="B63" s="975"/>
      <c r="C63" s="1031"/>
      <c r="D63" s="1031"/>
      <c r="E63" s="1005"/>
      <c r="F63" s="836">
        <v>11.49</v>
      </c>
      <c r="G63" s="491" t="s">
        <v>2585</v>
      </c>
      <c r="H63" s="835">
        <v>1</v>
      </c>
      <c r="I63" s="839"/>
      <c r="J63" s="73"/>
      <c r="K63" s="839"/>
      <c r="L63" s="73"/>
      <c r="M63" s="839"/>
      <c r="N63" s="835"/>
      <c r="O63" s="837"/>
      <c r="P63" s="766">
        <f t="shared" si="2"/>
        <v>1</v>
      </c>
      <c r="Q63" s="765">
        <f t="shared" si="3"/>
        <v>0</v>
      </c>
      <c r="R63" s="1031"/>
      <c r="S63" s="1031"/>
      <c r="T63" s="1031"/>
      <c r="U63" s="1005"/>
    </row>
    <row r="64" spans="1:21" s="496" customFormat="1" ht="63.75" customHeight="1" x14ac:dyDescent="0.25">
      <c r="A64" s="977"/>
      <c r="B64" s="975"/>
      <c r="C64" s="1031"/>
      <c r="D64" s="1031"/>
      <c r="E64" s="1005"/>
      <c r="F64" s="836">
        <v>11.5</v>
      </c>
      <c r="G64" s="491" t="s">
        <v>2584</v>
      </c>
      <c r="H64" s="835"/>
      <c r="I64" s="839"/>
      <c r="J64" s="848"/>
      <c r="K64" s="839"/>
      <c r="L64" s="848"/>
      <c r="M64" s="837"/>
      <c r="N64" s="835">
        <v>1</v>
      </c>
      <c r="O64" s="837"/>
      <c r="P64" s="766">
        <f t="shared" si="2"/>
        <v>1</v>
      </c>
      <c r="Q64" s="765">
        <f t="shared" si="3"/>
        <v>0</v>
      </c>
      <c r="R64" s="1031"/>
      <c r="S64" s="1031"/>
      <c r="T64" s="1031"/>
      <c r="U64" s="1005"/>
    </row>
    <row r="65" spans="1:21" s="496" customFormat="1" ht="66" customHeight="1" x14ac:dyDescent="0.25">
      <c r="A65" s="977"/>
      <c r="B65" s="975"/>
      <c r="C65" s="1031"/>
      <c r="D65" s="1031"/>
      <c r="E65" s="1005"/>
      <c r="F65" s="836">
        <v>11.51</v>
      </c>
      <c r="G65" s="491" t="s">
        <v>2586</v>
      </c>
      <c r="H65" s="835">
        <v>1</v>
      </c>
      <c r="I65" s="839"/>
      <c r="J65" s="73"/>
      <c r="K65" s="839"/>
      <c r="L65" s="73"/>
      <c r="M65" s="839"/>
      <c r="N65" s="835"/>
      <c r="O65" s="837"/>
      <c r="P65" s="766">
        <f t="shared" si="2"/>
        <v>1</v>
      </c>
      <c r="Q65" s="765">
        <f t="shared" si="3"/>
        <v>0</v>
      </c>
      <c r="R65" s="1031"/>
      <c r="S65" s="1031"/>
      <c r="T65" s="1031"/>
      <c r="U65" s="1005"/>
    </row>
    <row r="66" spans="1:21" s="496" customFormat="1" ht="68.25" customHeight="1" x14ac:dyDescent="0.25">
      <c r="A66" s="977"/>
      <c r="B66" s="975"/>
      <c r="C66" s="1031"/>
      <c r="D66" s="1031"/>
      <c r="E66" s="1005"/>
      <c r="F66" s="836">
        <v>11.52</v>
      </c>
      <c r="G66" s="491" t="s">
        <v>2588</v>
      </c>
      <c r="H66" s="835"/>
      <c r="I66" s="839"/>
      <c r="J66" s="848"/>
      <c r="K66" s="839"/>
      <c r="L66" s="848"/>
      <c r="M66" s="837"/>
      <c r="N66" s="835">
        <v>1</v>
      </c>
      <c r="O66" s="837"/>
      <c r="P66" s="766">
        <f t="shared" si="2"/>
        <v>1</v>
      </c>
      <c r="Q66" s="765">
        <f t="shared" si="3"/>
        <v>0</v>
      </c>
      <c r="R66" s="1031"/>
      <c r="S66" s="1031"/>
      <c r="T66" s="1031"/>
      <c r="U66" s="1005"/>
    </row>
    <row r="67" spans="1:21" s="496" customFormat="1" ht="76.5" customHeight="1" x14ac:dyDescent="0.25">
      <c r="A67" s="977"/>
      <c r="B67" s="975"/>
      <c r="C67" s="1031"/>
      <c r="D67" s="1031"/>
      <c r="E67" s="1005"/>
      <c r="F67" s="836">
        <v>11.53</v>
      </c>
      <c r="G67" s="491" t="s">
        <v>2589</v>
      </c>
      <c r="H67" s="835">
        <v>1</v>
      </c>
      <c r="I67" s="839"/>
      <c r="J67" s="73"/>
      <c r="K67" s="839"/>
      <c r="L67" s="73"/>
      <c r="M67" s="839"/>
      <c r="N67" s="835"/>
      <c r="O67" s="837"/>
      <c r="P67" s="766">
        <f t="shared" si="2"/>
        <v>1</v>
      </c>
      <c r="Q67" s="765">
        <f t="shared" si="3"/>
        <v>0</v>
      </c>
      <c r="R67" s="1031"/>
      <c r="S67" s="1031"/>
      <c r="T67" s="1031"/>
      <c r="U67" s="1005"/>
    </row>
    <row r="68" spans="1:21" s="323" customFormat="1" ht="78" customHeight="1" x14ac:dyDescent="0.25">
      <c r="A68" s="977"/>
      <c r="B68" s="975"/>
      <c r="C68" s="1032"/>
      <c r="D68" s="1031"/>
      <c r="E68" s="1005"/>
      <c r="F68" s="836">
        <v>11.54</v>
      </c>
      <c r="G68" s="491" t="s">
        <v>2590</v>
      </c>
      <c r="H68" s="835"/>
      <c r="I68" s="839"/>
      <c r="J68" s="848"/>
      <c r="K68" s="839"/>
      <c r="L68" s="848"/>
      <c r="M68" s="837"/>
      <c r="N68" s="835">
        <v>1</v>
      </c>
      <c r="O68" s="839"/>
      <c r="P68" s="766">
        <f t="shared" si="2"/>
        <v>1</v>
      </c>
      <c r="Q68" s="765">
        <f t="shared" si="3"/>
        <v>0</v>
      </c>
      <c r="R68" s="1031"/>
      <c r="S68" s="1031"/>
      <c r="T68" s="1031"/>
      <c r="U68" s="1005"/>
    </row>
    <row r="69" spans="1:21" s="643" customFormat="1" ht="78" customHeight="1" x14ac:dyDescent="0.25">
      <c r="A69" s="680"/>
      <c r="B69" s="975"/>
      <c r="C69" s="1030" t="s">
        <v>1621</v>
      </c>
      <c r="D69" s="1031"/>
      <c r="E69" s="1005"/>
      <c r="F69" s="836">
        <v>11.55</v>
      </c>
      <c r="G69" s="491" t="s">
        <v>2656</v>
      </c>
      <c r="H69" s="835">
        <v>1</v>
      </c>
      <c r="I69" s="839"/>
      <c r="J69" s="848"/>
      <c r="K69" s="839"/>
      <c r="L69" s="848"/>
      <c r="M69" s="837"/>
      <c r="N69" s="835"/>
      <c r="O69" s="839"/>
      <c r="P69" s="766">
        <f t="shared" si="2"/>
        <v>1</v>
      </c>
      <c r="Q69" s="765">
        <f t="shared" si="3"/>
        <v>0</v>
      </c>
      <c r="R69" s="1031"/>
      <c r="S69" s="1031"/>
      <c r="T69" s="1031"/>
      <c r="U69" s="1005"/>
    </row>
    <row r="70" spans="1:21" s="643" customFormat="1" ht="78" customHeight="1" x14ac:dyDescent="0.25">
      <c r="A70" s="680"/>
      <c r="B70" s="975"/>
      <c r="C70" s="1031"/>
      <c r="D70" s="1031"/>
      <c r="E70" s="1005"/>
      <c r="F70" s="836">
        <v>11.56</v>
      </c>
      <c r="G70" s="491" t="s">
        <v>2657</v>
      </c>
      <c r="H70" s="835"/>
      <c r="I70" s="839"/>
      <c r="J70" s="848"/>
      <c r="K70" s="839"/>
      <c r="L70" s="848">
        <v>1</v>
      </c>
      <c r="M70" s="837"/>
      <c r="N70" s="835"/>
      <c r="O70" s="839"/>
      <c r="P70" s="766">
        <f t="shared" si="2"/>
        <v>1</v>
      </c>
      <c r="Q70" s="765">
        <f t="shared" si="3"/>
        <v>0</v>
      </c>
      <c r="R70" s="1031"/>
      <c r="S70" s="1031"/>
      <c r="T70" s="1031"/>
      <c r="U70" s="1005"/>
    </row>
    <row r="71" spans="1:21" s="643" customFormat="1" ht="78" customHeight="1" x14ac:dyDescent="0.25">
      <c r="A71" s="680"/>
      <c r="B71" s="975"/>
      <c r="C71" s="1031"/>
      <c r="D71" s="1031"/>
      <c r="E71" s="1005"/>
      <c r="F71" s="836">
        <v>11.57</v>
      </c>
      <c r="G71" s="491" t="s">
        <v>2658</v>
      </c>
      <c r="H71" s="835">
        <v>1</v>
      </c>
      <c r="I71" s="839"/>
      <c r="J71" s="848"/>
      <c r="K71" s="839"/>
      <c r="L71" s="848"/>
      <c r="M71" s="837"/>
      <c r="N71" s="835"/>
      <c r="O71" s="839"/>
      <c r="P71" s="766">
        <f t="shared" si="2"/>
        <v>1</v>
      </c>
      <c r="Q71" s="765">
        <f t="shared" si="3"/>
        <v>0</v>
      </c>
      <c r="R71" s="1031"/>
      <c r="S71" s="1031"/>
      <c r="T71" s="1031"/>
      <c r="U71" s="1005"/>
    </row>
    <row r="72" spans="1:21" s="643" customFormat="1" ht="78" customHeight="1" x14ac:dyDescent="0.25">
      <c r="A72" s="680"/>
      <c r="B72" s="975"/>
      <c r="C72" s="1032"/>
      <c r="D72" s="1032"/>
      <c r="E72" s="1006"/>
      <c r="F72" s="836">
        <v>11.58</v>
      </c>
      <c r="G72" s="491" t="s">
        <v>2659</v>
      </c>
      <c r="H72" s="835"/>
      <c r="I72" s="839"/>
      <c r="J72" s="848"/>
      <c r="K72" s="839"/>
      <c r="L72" s="835">
        <v>1</v>
      </c>
      <c r="M72" s="837"/>
      <c r="N72" s="835"/>
      <c r="O72" s="839"/>
      <c r="P72" s="766">
        <f t="shared" si="2"/>
        <v>1</v>
      </c>
      <c r="Q72" s="765">
        <f t="shared" si="3"/>
        <v>0</v>
      </c>
      <c r="R72" s="1032"/>
      <c r="S72" s="1032"/>
      <c r="T72" s="1032"/>
      <c r="U72" s="1006"/>
    </row>
    <row r="73" spans="1:21" s="496" customFormat="1" ht="72.75" customHeight="1" x14ac:dyDescent="0.25">
      <c r="A73" s="975"/>
      <c r="B73" s="975"/>
      <c r="C73" s="1004" t="s">
        <v>1621</v>
      </c>
      <c r="D73" s="1004" t="s">
        <v>2067</v>
      </c>
      <c r="E73" s="531" t="s">
        <v>2599</v>
      </c>
      <c r="F73" s="836">
        <v>11.59</v>
      </c>
      <c r="G73" s="495" t="s">
        <v>2591</v>
      </c>
      <c r="H73" s="835">
        <v>0.33329999999999999</v>
      </c>
      <c r="I73" s="839"/>
      <c r="J73" s="835">
        <v>0.33329999999999999</v>
      </c>
      <c r="K73" s="839"/>
      <c r="L73" s="835">
        <v>0.33329999999999999</v>
      </c>
      <c r="M73" s="839"/>
      <c r="N73" s="73"/>
      <c r="O73" s="839"/>
      <c r="P73" s="766">
        <f t="shared" si="2"/>
        <v>0.99990000000000001</v>
      </c>
      <c r="Q73" s="765">
        <f t="shared" si="3"/>
        <v>0</v>
      </c>
      <c r="R73" s="1030" t="s">
        <v>2058</v>
      </c>
      <c r="S73" s="1030" t="s">
        <v>2059</v>
      </c>
      <c r="T73" s="1030" t="s">
        <v>1736</v>
      </c>
      <c r="U73" s="1030" t="s">
        <v>2060</v>
      </c>
    </row>
    <row r="74" spans="1:21" s="496" customFormat="1" ht="72.75" customHeight="1" x14ac:dyDescent="0.25">
      <c r="A74" s="975"/>
      <c r="B74" s="975"/>
      <c r="C74" s="1005"/>
      <c r="D74" s="1005"/>
      <c r="E74" s="628" t="s">
        <v>2600</v>
      </c>
      <c r="F74" s="836">
        <v>11.6</v>
      </c>
      <c r="G74" s="469" t="s">
        <v>2592</v>
      </c>
      <c r="H74" s="870">
        <v>0.33329999999999999</v>
      </c>
      <c r="I74" s="871"/>
      <c r="J74" s="870">
        <v>0.33329999999999999</v>
      </c>
      <c r="K74" s="871"/>
      <c r="L74" s="870">
        <v>0.33329999999999999</v>
      </c>
      <c r="M74" s="871"/>
      <c r="N74" s="73"/>
      <c r="O74" s="839"/>
      <c r="P74" s="766">
        <f t="shared" si="2"/>
        <v>0.99990000000000001</v>
      </c>
      <c r="Q74" s="765">
        <f t="shared" si="3"/>
        <v>0</v>
      </c>
      <c r="R74" s="1031"/>
      <c r="S74" s="1031"/>
      <c r="T74" s="1031"/>
      <c r="U74" s="1031"/>
    </row>
    <row r="75" spans="1:21" s="323" customFormat="1" ht="58.5" customHeight="1" x14ac:dyDescent="0.25">
      <c r="A75" s="975"/>
      <c r="B75" s="976"/>
      <c r="C75" s="1006"/>
      <c r="D75" s="1005"/>
      <c r="E75" s="628" t="s">
        <v>2600</v>
      </c>
      <c r="F75" s="836">
        <v>11.61</v>
      </c>
      <c r="G75" s="495" t="s">
        <v>2601</v>
      </c>
      <c r="H75" s="870">
        <v>0.33329999999999999</v>
      </c>
      <c r="I75" s="839"/>
      <c r="J75" s="870">
        <v>0.33329999999999999</v>
      </c>
      <c r="K75" s="839"/>
      <c r="L75" s="870">
        <v>0.33329999999999999</v>
      </c>
      <c r="M75" s="839"/>
      <c r="N75" s="73"/>
      <c r="O75" s="839"/>
      <c r="P75" s="766">
        <f t="shared" si="2"/>
        <v>0.99990000000000001</v>
      </c>
      <c r="Q75" s="765">
        <f t="shared" si="3"/>
        <v>0</v>
      </c>
      <c r="R75" s="1032"/>
      <c r="S75" s="1032"/>
      <c r="T75" s="1032"/>
      <c r="U75" s="1032"/>
    </row>
    <row r="76" spans="1:21" ht="75" customHeight="1" x14ac:dyDescent="0.25">
      <c r="A76" s="975"/>
      <c r="B76" s="974" t="s">
        <v>1407</v>
      </c>
      <c r="C76" s="1004" t="s">
        <v>1621</v>
      </c>
      <c r="D76" s="1006"/>
      <c r="E76" s="247" t="s">
        <v>3180</v>
      </c>
      <c r="F76" s="836">
        <v>11.62</v>
      </c>
      <c r="G76" s="495" t="s">
        <v>2733</v>
      </c>
      <c r="H76" s="870">
        <v>0.5</v>
      </c>
      <c r="I76" s="839"/>
      <c r="J76" s="870">
        <v>0.5</v>
      </c>
      <c r="K76" s="839">
        <f>'5. ACTIVIDADES ESPECIALES'!D1223</f>
        <v>995</v>
      </c>
      <c r="L76" s="73"/>
      <c r="M76" s="839"/>
      <c r="N76" s="73"/>
      <c r="O76" s="839"/>
      <c r="P76" s="766">
        <f t="shared" si="2"/>
        <v>1</v>
      </c>
      <c r="Q76" s="765">
        <f t="shared" si="3"/>
        <v>995</v>
      </c>
      <c r="R76" s="247" t="s">
        <v>3189</v>
      </c>
      <c r="S76" s="247" t="s">
        <v>2609</v>
      </c>
      <c r="T76" s="247" t="s">
        <v>1736</v>
      </c>
      <c r="U76" s="247" t="s">
        <v>3190</v>
      </c>
    </row>
    <row r="77" spans="1:21" s="323" customFormat="1" ht="15.75" hidden="1" x14ac:dyDescent="0.25">
      <c r="A77" s="975"/>
      <c r="B77" s="975"/>
      <c r="C77" s="1005"/>
      <c r="D77" s="247"/>
      <c r="E77" s="247"/>
      <c r="F77" s="247"/>
      <c r="G77" s="247"/>
      <c r="H77" s="247"/>
      <c r="I77" s="322"/>
      <c r="J77" s="247"/>
      <c r="K77" s="322"/>
      <c r="L77" s="247"/>
      <c r="M77" s="322"/>
      <c r="N77" s="247"/>
      <c r="O77" s="322"/>
      <c r="P77" s="543">
        <f t="shared" ref="P77:P81" si="4">H77+J77+L77+N77</f>
        <v>0</v>
      </c>
      <c r="Q77" s="346">
        <f t="shared" si="1"/>
        <v>0</v>
      </c>
      <c r="R77" s="247"/>
      <c r="S77" s="247"/>
      <c r="T77" s="247"/>
      <c r="U77" s="247"/>
    </row>
    <row r="78" spans="1:21" s="323" customFormat="1" ht="15.75" hidden="1" x14ac:dyDescent="0.25">
      <c r="A78" s="975"/>
      <c r="B78" s="975"/>
      <c r="C78" s="1006"/>
      <c r="D78" s="247"/>
      <c r="E78" s="247"/>
      <c r="F78" s="247"/>
      <c r="G78" s="247"/>
      <c r="H78" s="247"/>
      <c r="I78" s="322"/>
      <c r="J78" s="247"/>
      <c r="K78" s="322"/>
      <c r="L78" s="247"/>
      <c r="M78" s="322"/>
      <c r="N78" s="247"/>
      <c r="O78" s="322"/>
      <c r="P78" s="543">
        <f t="shared" si="4"/>
        <v>0</v>
      </c>
      <c r="Q78" s="346">
        <f t="shared" si="1"/>
        <v>0</v>
      </c>
      <c r="R78" s="247"/>
      <c r="S78" s="247"/>
      <c r="T78" s="247"/>
      <c r="U78" s="247"/>
    </row>
    <row r="79" spans="1:21" s="323" customFormat="1" ht="15.75" hidden="1" x14ac:dyDescent="0.25">
      <c r="A79" s="975"/>
      <c r="B79" s="975"/>
      <c r="C79" s="247"/>
      <c r="D79" s="247"/>
      <c r="E79" s="247"/>
      <c r="F79" s="247"/>
      <c r="G79" s="247"/>
      <c r="H79" s="247"/>
      <c r="I79" s="322"/>
      <c r="J79" s="247"/>
      <c r="K79" s="322"/>
      <c r="L79" s="247"/>
      <c r="M79" s="322"/>
      <c r="N79" s="247"/>
      <c r="O79" s="322"/>
      <c r="P79" s="543">
        <f t="shared" si="4"/>
        <v>0</v>
      </c>
      <c r="Q79" s="346">
        <f t="shared" si="1"/>
        <v>0</v>
      </c>
      <c r="R79" s="247"/>
      <c r="S79" s="247"/>
      <c r="T79" s="247"/>
      <c r="U79" s="247"/>
    </row>
    <row r="80" spans="1:21" ht="15.75" hidden="1" x14ac:dyDescent="0.25">
      <c r="A80" s="975"/>
      <c r="B80" s="975"/>
      <c r="C80" s="247"/>
      <c r="D80" s="247"/>
      <c r="E80" s="247"/>
      <c r="F80" s="247"/>
      <c r="G80" s="247"/>
      <c r="H80" s="247"/>
      <c r="I80" s="322"/>
      <c r="J80" s="247"/>
      <c r="K80" s="322"/>
      <c r="L80" s="247"/>
      <c r="M80" s="322"/>
      <c r="N80" s="247"/>
      <c r="O80" s="322"/>
      <c r="P80" s="543">
        <f t="shared" si="4"/>
        <v>0</v>
      </c>
      <c r="Q80" s="346">
        <f t="shared" si="1"/>
        <v>0</v>
      </c>
      <c r="R80" s="247"/>
      <c r="S80" s="247"/>
      <c r="T80" s="247"/>
      <c r="U80" s="247"/>
    </row>
    <row r="81" spans="1:21" ht="15.75" hidden="1" x14ac:dyDescent="0.25">
      <c r="A81" s="976"/>
      <c r="B81" s="976"/>
      <c r="C81" s="247"/>
      <c r="D81" s="247"/>
      <c r="E81" s="247"/>
      <c r="F81" s="247"/>
      <c r="G81" s="247"/>
      <c r="H81" s="247"/>
      <c r="I81" s="322"/>
      <c r="J81" s="247"/>
      <c r="K81" s="322"/>
      <c r="L81" s="247"/>
      <c r="M81" s="322"/>
      <c r="N81" s="247"/>
      <c r="O81" s="322"/>
      <c r="P81" s="543">
        <f t="shared" si="4"/>
        <v>0</v>
      </c>
      <c r="Q81" s="346">
        <f t="shared" si="1"/>
        <v>0</v>
      </c>
      <c r="R81" s="247"/>
      <c r="S81" s="247"/>
      <c r="T81" s="247"/>
      <c r="U81" s="319"/>
    </row>
    <row r="82" spans="1:21" ht="15.75" x14ac:dyDescent="0.25">
      <c r="A82" s="267"/>
      <c r="B82" s="268"/>
      <c r="C82" s="267" t="s">
        <v>1399</v>
      </c>
      <c r="D82" s="268"/>
      <c r="E82" s="268"/>
      <c r="F82" s="268"/>
      <c r="G82" s="269"/>
      <c r="H82" s="236">
        <f t="shared" ref="H82:P82" si="5">SUM(H9:H81)</f>
        <v>20.749700000000004</v>
      </c>
      <c r="I82" s="206">
        <f t="shared" si="5"/>
        <v>3867909.5839800001</v>
      </c>
      <c r="J82" s="236">
        <f t="shared" si="5"/>
        <v>15.866399999999997</v>
      </c>
      <c r="K82" s="206">
        <f t="shared" si="5"/>
        <v>1109566.7897000001</v>
      </c>
      <c r="L82" s="236">
        <f t="shared" si="5"/>
        <v>15.2331</v>
      </c>
      <c r="M82" s="206">
        <f t="shared" si="5"/>
        <v>2034193.1198649998</v>
      </c>
      <c r="N82" s="236">
        <f t="shared" si="5"/>
        <v>10.149900000000001</v>
      </c>
      <c r="O82" s="206">
        <f t="shared" si="5"/>
        <v>1166836.39992</v>
      </c>
      <c r="P82" s="206">
        <f t="shared" si="5"/>
        <v>61.999099999999991</v>
      </c>
      <c r="Q82" s="206">
        <f>SUM(Q9:Q81)</f>
        <v>8178505.8934650002</v>
      </c>
      <c r="R82" s="236"/>
      <c r="S82" s="236"/>
      <c r="T82" s="236"/>
      <c r="U82" s="248"/>
    </row>
    <row r="87" spans="1:21" x14ac:dyDescent="0.25">
      <c r="C87" s="405"/>
    </row>
    <row r="88" spans="1:21" x14ac:dyDescent="0.25">
      <c r="C88" s="405"/>
    </row>
    <row r="89" spans="1:21" x14ac:dyDescent="0.25">
      <c r="C89" s="405"/>
    </row>
    <row r="90" spans="1:21" x14ac:dyDescent="0.25">
      <c r="C90" s="405"/>
    </row>
    <row r="91" spans="1:21" x14ac:dyDescent="0.25">
      <c r="C91" s="405"/>
    </row>
    <row r="92" spans="1:21" x14ac:dyDescent="0.25">
      <c r="C92" s="405"/>
    </row>
    <row r="102" s="232" customFormat="1" ht="12" x14ac:dyDescent="0.25"/>
    <row r="103" s="232" customFormat="1" ht="12" x14ac:dyDescent="0.25"/>
    <row r="116" s="232" customFormat="1" ht="12" x14ac:dyDescent="0.25"/>
    <row r="117" s="232" customFormat="1" ht="12" x14ac:dyDescent="0.25"/>
  </sheetData>
  <mergeCells count="69">
    <mergeCell ref="R15:R21"/>
    <mergeCell ref="R22:R23"/>
    <mergeCell ref="S22:S23"/>
    <mergeCell ref="T22:T23"/>
    <mergeCell ref="E15:E19"/>
    <mergeCell ref="E22:E23"/>
    <mergeCell ref="E50:E58"/>
    <mergeCell ref="C15:C32"/>
    <mergeCell ref="D15:D32"/>
    <mergeCell ref="C49:C58"/>
    <mergeCell ref="D49:D58"/>
    <mergeCell ref="C33:C48"/>
    <mergeCell ref="D33:D48"/>
    <mergeCell ref="R24:R47"/>
    <mergeCell ref="S24:S47"/>
    <mergeCell ref="T24:T47"/>
    <mergeCell ref="U24:U47"/>
    <mergeCell ref="R49:R58"/>
    <mergeCell ref="S48:S58"/>
    <mergeCell ref="T48:T58"/>
    <mergeCell ref="S59:S72"/>
    <mergeCell ref="T59:T72"/>
    <mergeCell ref="U48:U72"/>
    <mergeCell ref="S15:S21"/>
    <mergeCell ref="T15:T21"/>
    <mergeCell ref="U15:U21"/>
    <mergeCell ref="U22:U23"/>
    <mergeCell ref="A3:U3"/>
    <mergeCell ref="B9:B14"/>
    <mergeCell ref="C5:C7"/>
    <mergeCell ref="E5:E7"/>
    <mergeCell ref="A4:U4"/>
    <mergeCell ref="F5:F7"/>
    <mergeCell ref="J6:K6"/>
    <mergeCell ref="L6:M6"/>
    <mergeCell ref="B76:B81"/>
    <mergeCell ref="A5:A7"/>
    <mergeCell ref="B5:B7"/>
    <mergeCell ref="A9:A68"/>
    <mergeCell ref="A73:A81"/>
    <mergeCell ref="B15:B31"/>
    <mergeCell ref="B33:B48"/>
    <mergeCell ref="B59:B75"/>
    <mergeCell ref="B49:B58"/>
    <mergeCell ref="S73:S75"/>
    <mergeCell ref="T73:T75"/>
    <mergeCell ref="U73:U75"/>
    <mergeCell ref="D5:D7"/>
    <mergeCell ref="T5:T7"/>
    <mergeCell ref="U5:U7"/>
    <mergeCell ref="P5:Q6"/>
    <mergeCell ref="R5:R7"/>
    <mergeCell ref="N6:O6"/>
    <mergeCell ref="G5:G7"/>
    <mergeCell ref="H5:O5"/>
    <mergeCell ref="H6:I6"/>
    <mergeCell ref="S5:S7"/>
    <mergeCell ref="E33:E44"/>
    <mergeCell ref="E46:E47"/>
    <mergeCell ref="E25:E32"/>
    <mergeCell ref="C73:C75"/>
    <mergeCell ref="C59:C68"/>
    <mergeCell ref="E59:E72"/>
    <mergeCell ref="D59:D72"/>
    <mergeCell ref="R73:R75"/>
    <mergeCell ref="R59:R72"/>
    <mergeCell ref="D73:D76"/>
    <mergeCell ref="C76:C78"/>
    <mergeCell ref="C69:C72"/>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73 C9:C15 C33 C59 C79:C81 C76">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
  <sheetViews>
    <sheetView topLeftCell="G1" zoomScaleNormal="100" workbookViewId="0">
      <pane ySplit="6" topLeftCell="A22" activePane="bottomLeft" state="frozen"/>
      <selection activeCell="R5" sqref="R5"/>
      <selection pane="bottomLeft" activeCell="G21" sqref="G21"/>
    </sheetView>
  </sheetViews>
  <sheetFormatPr baseColWidth="10" defaultRowHeight="15" x14ac:dyDescent="0.25"/>
  <cols>
    <col min="1" max="1" width="31.28515625" customWidth="1"/>
    <col min="2" max="2" width="23.140625" customWidth="1"/>
    <col min="3" max="3" width="27.42578125" customWidth="1"/>
    <col min="4" max="4" width="27.42578125" style="405" customWidth="1"/>
    <col min="5" max="5" width="35.5703125" customWidth="1"/>
    <col min="6" max="6" width="12" customWidth="1"/>
    <col min="7" max="7" width="56.85546875" customWidth="1"/>
    <col min="8" max="8" width="12.7109375" customWidth="1"/>
    <col min="9" max="9" width="11.5703125" style="207"/>
    <col min="10" max="10" width="12" customWidth="1"/>
    <col min="11" max="11" width="14.140625" style="207" customWidth="1"/>
    <col min="13" max="13" width="11.5703125" style="207"/>
    <col min="15" max="15" width="11.5703125" style="207"/>
    <col min="16" max="16" width="15.28515625" customWidth="1"/>
    <col min="17" max="17" width="16.140625" style="207" customWidth="1"/>
    <col min="18" max="18" width="14.140625" hidden="1" customWidth="1"/>
    <col min="19" max="19" width="46.85546875" customWidth="1"/>
    <col min="20" max="20" width="21.28515625" customWidth="1"/>
    <col min="21" max="21" width="23.5703125" customWidth="1"/>
    <col min="22" max="22" width="24.140625" customWidth="1"/>
  </cols>
  <sheetData>
    <row r="1" spans="1:22" ht="18.75" x14ac:dyDescent="0.25">
      <c r="B1" s="253"/>
      <c r="C1" s="444" t="s">
        <v>1623</v>
      </c>
      <c r="D1" s="253"/>
      <c r="E1" s="253"/>
      <c r="F1" s="253"/>
      <c r="H1" s="253" t="s">
        <v>1408</v>
      </c>
      <c r="J1" s="253"/>
      <c r="K1" s="253"/>
      <c r="L1" s="253"/>
      <c r="M1" s="253"/>
      <c r="N1" s="253"/>
      <c r="O1" s="253"/>
      <c r="P1" s="253"/>
      <c r="Q1" s="253"/>
      <c r="R1" s="253"/>
      <c r="S1" s="253"/>
      <c r="T1" s="253"/>
      <c r="U1" s="253"/>
      <c r="V1" s="253"/>
    </row>
    <row r="2" spans="1:22" s="323" customFormat="1" ht="18.75" x14ac:dyDescent="0.25">
      <c r="A2" s="323" t="s">
        <v>1339</v>
      </c>
      <c r="B2" s="253"/>
      <c r="C2" s="253"/>
      <c r="D2" s="253"/>
      <c r="E2" s="253"/>
      <c r="F2" s="253"/>
      <c r="H2" s="253"/>
      <c r="I2" s="207"/>
      <c r="J2" s="253"/>
      <c r="K2" s="253"/>
      <c r="L2" s="253"/>
      <c r="M2" s="253"/>
      <c r="N2" s="253"/>
      <c r="O2" s="253"/>
      <c r="P2" s="253"/>
      <c r="Q2" s="253"/>
      <c r="R2" s="253"/>
      <c r="S2" s="253"/>
      <c r="T2" s="253"/>
      <c r="U2" s="253"/>
      <c r="V2" s="253"/>
    </row>
    <row r="3" spans="1:22" x14ac:dyDescent="0.25">
      <c r="A3" s="241" t="s">
        <v>1411</v>
      </c>
      <c r="B3" s="241"/>
      <c r="C3" s="241"/>
      <c r="D3" s="241"/>
      <c r="E3" s="241"/>
      <c r="F3" s="241"/>
      <c r="G3" s="241"/>
      <c r="H3" s="241"/>
      <c r="I3" s="241"/>
      <c r="J3" s="241"/>
      <c r="K3" s="241"/>
      <c r="L3" s="241"/>
      <c r="M3" s="241"/>
      <c r="N3" s="241"/>
      <c r="O3" s="241"/>
      <c r="P3" s="241"/>
      <c r="Q3" s="241"/>
      <c r="R3" s="241"/>
      <c r="S3" s="241"/>
      <c r="T3" s="241"/>
      <c r="U3" s="241"/>
      <c r="V3" s="241"/>
    </row>
    <row r="4" spans="1:22" ht="15" customHeight="1" x14ac:dyDescent="0.25">
      <c r="A4" s="946" t="s">
        <v>94</v>
      </c>
      <c r="B4" s="945" t="s">
        <v>108</v>
      </c>
      <c r="C4" s="948" t="s">
        <v>1517</v>
      </c>
      <c r="D4" s="948" t="s">
        <v>1518</v>
      </c>
      <c r="E4" s="948" t="s">
        <v>84</v>
      </c>
      <c r="F4" s="948" t="s">
        <v>388</v>
      </c>
      <c r="G4" s="948" t="s">
        <v>85</v>
      </c>
      <c r="H4" s="951" t="s">
        <v>97</v>
      </c>
      <c r="I4" s="957"/>
      <c r="J4" s="957"/>
      <c r="K4" s="957"/>
      <c r="L4" s="957"/>
      <c r="M4" s="957"/>
      <c r="N4" s="957"/>
      <c r="O4" s="952"/>
      <c r="P4" s="953" t="s">
        <v>98</v>
      </c>
      <c r="Q4" s="954"/>
      <c r="R4" s="945" t="s">
        <v>99</v>
      </c>
      <c r="S4" s="945" t="s">
        <v>100</v>
      </c>
      <c r="T4" s="945" t="s">
        <v>107</v>
      </c>
      <c r="U4" s="945" t="s">
        <v>106</v>
      </c>
      <c r="V4" s="942" t="s">
        <v>86</v>
      </c>
    </row>
    <row r="5" spans="1:22" ht="15" customHeight="1" x14ac:dyDescent="0.25">
      <c r="A5" s="946"/>
      <c r="B5" s="946"/>
      <c r="C5" s="949"/>
      <c r="D5" s="949"/>
      <c r="E5" s="949"/>
      <c r="F5" s="949"/>
      <c r="G5" s="949"/>
      <c r="H5" s="951" t="s">
        <v>101</v>
      </c>
      <c r="I5" s="952"/>
      <c r="J5" s="951" t="s">
        <v>102</v>
      </c>
      <c r="K5" s="952"/>
      <c r="L5" s="951" t="s">
        <v>103</v>
      </c>
      <c r="M5" s="952"/>
      <c r="N5" s="951" t="s">
        <v>104</v>
      </c>
      <c r="O5" s="952"/>
      <c r="P5" s="955"/>
      <c r="Q5" s="956"/>
      <c r="R5" s="946"/>
      <c r="S5" s="946"/>
      <c r="T5" s="946"/>
      <c r="U5" s="946"/>
      <c r="V5" s="943"/>
    </row>
    <row r="6" spans="1:22" ht="25.5" x14ac:dyDescent="0.25">
      <c r="A6" s="947"/>
      <c r="B6" s="947"/>
      <c r="C6" s="950"/>
      <c r="D6" s="950"/>
      <c r="E6" s="950"/>
      <c r="F6" s="950"/>
      <c r="G6" s="950"/>
      <c r="H6" s="381" t="s">
        <v>105</v>
      </c>
      <c r="I6" s="381" t="s">
        <v>12</v>
      </c>
      <c r="J6" s="381" t="s">
        <v>105</v>
      </c>
      <c r="K6" s="381" t="s">
        <v>12</v>
      </c>
      <c r="L6" s="381" t="s">
        <v>105</v>
      </c>
      <c r="M6" s="381" t="s">
        <v>12</v>
      </c>
      <c r="N6" s="381" t="s">
        <v>105</v>
      </c>
      <c r="O6" s="381" t="s">
        <v>12</v>
      </c>
      <c r="P6" s="381" t="s">
        <v>105</v>
      </c>
      <c r="Q6" s="381" t="s">
        <v>12</v>
      </c>
      <c r="R6" s="947"/>
      <c r="S6" s="947"/>
      <c r="T6" s="947"/>
      <c r="U6" s="947"/>
      <c r="V6" s="944"/>
    </row>
    <row r="7" spans="1:22" s="323" customFormat="1" ht="15.75" x14ac:dyDescent="0.25">
      <c r="A7" s="382"/>
      <c r="B7" s="383"/>
      <c r="C7" s="384"/>
      <c r="D7" s="384"/>
      <c r="E7" s="384"/>
      <c r="F7" s="385"/>
      <c r="G7" s="384"/>
      <c r="H7" s="386"/>
      <c r="I7" s="386"/>
      <c r="J7" s="386"/>
      <c r="K7" s="386"/>
      <c r="L7" s="386"/>
      <c r="M7" s="386"/>
      <c r="N7" s="386"/>
      <c r="O7" s="386"/>
      <c r="P7" s="386"/>
      <c r="Q7" s="386"/>
      <c r="R7" s="387"/>
      <c r="S7" s="387"/>
      <c r="T7" s="387"/>
      <c r="U7" s="387"/>
      <c r="V7" s="388"/>
    </row>
    <row r="8" spans="1:22" ht="60.75" customHeight="1" x14ac:dyDescent="0.25">
      <c r="A8" s="977" t="s">
        <v>1409</v>
      </c>
      <c r="B8" s="1036" t="s">
        <v>1410</v>
      </c>
      <c r="C8" s="1008" t="s">
        <v>1623</v>
      </c>
      <c r="D8" s="1008" t="s">
        <v>2068</v>
      </c>
      <c r="E8" s="226" t="s">
        <v>2617</v>
      </c>
      <c r="F8" s="817">
        <v>12.01</v>
      </c>
      <c r="G8" s="457" t="s">
        <v>2611</v>
      </c>
      <c r="H8" s="835">
        <v>1</v>
      </c>
      <c r="I8" s="839"/>
      <c r="J8" s="835"/>
      <c r="K8" s="839"/>
      <c r="L8" s="835"/>
      <c r="M8" s="839"/>
      <c r="N8" s="835"/>
      <c r="O8" s="839"/>
      <c r="P8" s="541">
        <f>H8+J8+L8+N8</f>
        <v>1</v>
      </c>
      <c r="Q8" s="346">
        <f>I8+K8+M8+O8</f>
        <v>0</v>
      </c>
      <c r="R8" s="293"/>
      <c r="S8" s="1039" t="s">
        <v>2622</v>
      </c>
      <c r="T8" s="1008" t="s">
        <v>2623</v>
      </c>
      <c r="U8" s="1008" t="s">
        <v>2624</v>
      </c>
      <c r="V8" s="1008" t="s">
        <v>2625</v>
      </c>
    </row>
    <row r="9" spans="1:22" ht="49.5" customHeight="1" x14ac:dyDescent="0.25">
      <c r="A9" s="977"/>
      <c r="B9" s="1037"/>
      <c r="C9" s="1009"/>
      <c r="D9" s="1009"/>
      <c r="E9" s="226" t="s">
        <v>2617</v>
      </c>
      <c r="F9" s="817">
        <v>12.02</v>
      </c>
      <c r="G9" s="457" t="s">
        <v>2612</v>
      </c>
      <c r="H9" s="835"/>
      <c r="I9" s="839"/>
      <c r="J9" s="835"/>
      <c r="K9" s="839"/>
      <c r="L9" s="835">
        <v>1</v>
      </c>
      <c r="M9" s="839"/>
      <c r="N9" s="835"/>
      <c r="O9" s="839"/>
      <c r="P9" s="541">
        <f t="shared" ref="P9:P22" si="0">H9+J9+L9+N9</f>
        <v>1</v>
      </c>
      <c r="Q9" s="346">
        <f t="shared" ref="Q9:Q22" si="1">I9+K9+M9+O9</f>
        <v>0</v>
      </c>
      <c r="R9" s="293"/>
      <c r="S9" s="1040"/>
      <c r="T9" s="1009"/>
      <c r="U9" s="1010"/>
      <c r="V9" s="1009"/>
    </row>
    <row r="10" spans="1:22" s="496" customFormat="1" ht="60.75" customHeight="1" x14ac:dyDescent="0.25">
      <c r="A10" s="977"/>
      <c r="B10" s="1037"/>
      <c r="C10" s="1009"/>
      <c r="D10" s="1009"/>
      <c r="E10" s="226" t="s">
        <v>2617</v>
      </c>
      <c r="F10" s="817">
        <v>12.03</v>
      </c>
      <c r="G10" s="457" t="s">
        <v>2613</v>
      </c>
      <c r="H10" s="835"/>
      <c r="I10" s="839"/>
      <c r="J10" s="835">
        <v>1</v>
      </c>
      <c r="K10" s="839"/>
      <c r="L10" s="835"/>
      <c r="M10" s="839"/>
      <c r="N10" s="835"/>
      <c r="O10" s="839"/>
      <c r="P10" s="541">
        <f t="shared" si="0"/>
        <v>1</v>
      </c>
      <c r="Q10" s="346">
        <f t="shared" si="1"/>
        <v>0</v>
      </c>
      <c r="R10" s="293"/>
      <c r="S10" s="485" t="s">
        <v>1870</v>
      </c>
      <c r="T10" s="1009"/>
      <c r="U10" s="293" t="s">
        <v>2626</v>
      </c>
      <c r="V10" s="1009"/>
    </row>
    <row r="11" spans="1:22" s="323" customFormat="1" ht="125.25" customHeight="1" x14ac:dyDescent="0.25">
      <c r="A11" s="977"/>
      <c r="B11" s="1037"/>
      <c r="C11" s="1009"/>
      <c r="D11" s="1009"/>
      <c r="E11" s="226" t="s">
        <v>2908</v>
      </c>
      <c r="F11" s="817">
        <v>12.04</v>
      </c>
      <c r="G11" s="599" t="s">
        <v>2905</v>
      </c>
      <c r="H11" s="773">
        <v>0.33</v>
      </c>
      <c r="I11" s="242"/>
      <c r="J11" s="746"/>
      <c r="K11" s="242"/>
      <c r="L11" s="773">
        <v>0.33</v>
      </c>
      <c r="M11" s="242"/>
      <c r="N11" s="746">
        <v>0.33</v>
      </c>
      <c r="O11" s="242"/>
      <c r="P11" s="541">
        <f t="shared" si="0"/>
        <v>0.99</v>
      </c>
      <c r="Q11" s="346">
        <f t="shared" si="1"/>
        <v>0</v>
      </c>
      <c r="R11" s="293"/>
      <c r="S11" s="638" t="s">
        <v>1821</v>
      </c>
      <c r="T11" s="1009"/>
      <c r="U11" s="993" t="s">
        <v>2627</v>
      </c>
      <c r="V11" s="1009"/>
    </row>
    <row r="12" spans="1:22" s="323" customFormat="1" ht="82.5" customHeight="1" x14ac:dyDescent="0.25">
      <c r="A12" s="977"/>
      <c r="B12" s="1037"/>
      <c r="C12" s="1009"/>
      <c r="D12" s="1009"/>
      <c r="E12" s="226" t="s">
        <v>2618</v>
      </c>
      <c r="F12" s="817">
        <v>12.05</v>
      </c>
      <c r="G12" s="813" t="s">
        <v>2716</v>
      </c>
      <c r="H12" s="476">
        <v>0.33329999999999999</v>
      </c>
      <c r="I12" s="874"/>
      <c r="J12" s="476">
        <v>0.33329999999999999</v>
      </c>
      <c r="K12" s="874"/>
      <c r="L12" s="476">
        <v>0.33329999999999999</v>
      </c>
      <c r="M12" s="874"/>
      <c r="N12" s="476"/>
      <c r="O12" s="874"/>
      <c r="P12" s="541">
        <f t="shared" si="0"/>
        <v>0.99990000000000001</v>
      </c>
      <c r="Q12" s="346">
        <f t="shared" si="1"/>
        <v>0</v>
      </c>
      <c r="R12" s="293"/>
      <c r="S12" s="632"/>
      <c r="T12" s="1009"/>
      <c r="U12" s="994"/>
      <c r="V12" s="1009"/>
    </row>
    <row r="13" spans="1:22" ht="79.5" customHeight="1" x14ac:dyDescent="0.25">
      <c r="A13" s="977"/>
      <c r="B13" s="1037"/>
      <c r="C13" s="1009"/>
      <c r="D13" s="1009"/>
      <c r="E13" s="226" t="s">
        <v>2619</v>
      </c>
      <c r="F13" s="817">
        <v>12.06</v>
      </c>
      <c r="G13" s="813" t="s">
        <v>2614</v>
      </c>
      <c r="H13" s="875"/>
      <c r="I13" s="874"/>
      <c r="J13" s="476"/>
      <c r="K13" s="874"/>
      <c r="L13" s="476">
        <v>1</v>
      </c>
      <c r="M13" s="874"/>
      <c r="N13" s="476"/>
      <c r="O13" s="874"/>
      <c r="P13" s="541">
        <f t="shared" si="0"/>
        <v>1</v>
      </c>
      <c r="Q13" s="346">
        <f t="shared" si="1"/>
        <v>0</v>
      </c>
      <c r="R13" s="293"/>
      <c r="S13" s="633"/>
      <c r="T13" s="1009"/>
      <c r="U13" s="994"/>
      <c r="V13" s="1009"/>
    </row>
    <row r="14" spans="1:22" ht="84" customHeight="1" x14ac:dyDescent="0.25">
      <c r="A14" s="977"/>
      <c r="B14" s="1037"/>
      <c r="C14" s="1009"/>
      <c r="D14" s="1009"/>
      <c r="E14" s="226" t="s">
        <v>2620</v>
      </c>
      <c r="F14" s="817">
        <v>12.07</v>
      </c>
      <c r="G14" s="467" t="s">
        <v>2615</v>
      </c>
      <c r="H14" s="226"/>
      <c r="I14" s="242"/>
      <c r="J14" s="226">
        <v>1</v>
      </c>
      <c r="K14" s="242"/>
      <c r="L14" s="226">
        <v>1</v>
      </c>
      <c r="M14" s="242"/>
      <c r="N14" s="226">
        <v>1</v>
      </c>
      <c r="O14" s="242"/>
      <c r="P14" s="541">
        <f t="shared" si="0"/>
        <v>3</v>
      </c>
      <c r="Q14" s="346">
        <f t="shared" si="1"/>
        <v>0</v>
      </c>
      <c r="R14" s="293"/>
      <c r="S14" s="537" t="s">
        <v>1889</v>
      </c>
      <c r="T14" s="1009"/>
      <c r="U14" s="994"/>
      <c r="V14" s="1009"/>
    </row>
    <row r="15" spans="1:22" s="405" customFormat="1" ht="63.75" hidden="1" customHeight="1" x14ac:dyDescent="0.25">
      <c r="A15" s="977"/>
      <c r="B15" s="1037"/>
      <c r="C15" s="1009"/>
      <c r="D15" s="293"/>
      <c r="E15" s="73"/>
      <c r="F15" s="817">
        <v>12.08</v>
      </c>
      <c r="G15" s="735"/>
      <c r="H15" s="835"/>
      <c r="I15" s="839"/>
      <c r="J15" s="835"/>
      <c r="K15" s="839"/>
      <c r="L15" s="835"/>
      <c r="M15" s="839"/>
      <c r="N15" s="835"/>
      <c r="O15" s="839"/>
      <c r="P15" s="541">
        <f t="shared" si="0"/>
        <v>0</v>
      </c>
      <c r="Q15" s="346">
        <f t="shared" si="1"/>
        <v>0</v>
      </c>
      <c r="R15" s="293"/>
      <c r="S15" s="293"/>
      <c r="T15" s="293"/>
      <c r="U15" s="293"/>
      <c r="V15" s="1009"/>
    </row>
    <row r="16" spans="1:22" s="405" customFormat="1" ht="63.75" hidden="1" customHeight="1" x14ac:dyDescent="0.25">
      <c r="A16" s="977"/>
      <c r="B16" s="1037"/>
      <c r="C16" s="1009"/>
      <c r="D16" s="293"/>
      <c r="E16" s="73"/>
      <c r="F16" s="817">
        <v>12.09</v>
      </c>
      <c r="G16" s="735"/>
      <c r="H16" s="835"/>
      <c r="I16" s="839"/>
      <c r="J16" s="835"/>
      <c r="K16" s="839"/>
      <c r="L16" s="835"/>
      <c r="M16" s="839"/>
      <c r="N16" s="835"/>
      <c r="O16" s="839"/>
      <c r="P16" s="541">
        <f t="shared" si="0"/>
        <v>0</v>
      </c>
      <c r="Q16" s="346">
        <f t="shared" si="1"/>
        <v>0</v>
      </c>
      <c r="R16" s="293"/>
      <c r="S16" s="293"/>
      <c r="T16" s="293"/>
      <c r="U16" s="293"/>
      <c r="V16" s="1009"/>
    </row>
    <row r="17" spans="1:22" ht="15.75" hidden="1" customHeight="1" x14ac:dyDescent="0.25">
      <c r="A17" s="977"/>
      <c r="B17" s="1037"/>
      <c r="C17" s="1009"/>
      <c r="D17" s="293"/>
      <c r="E17" s="73"/>
      <c r="F17" s="817">
        <v>12.1</v>
      </c>
      <c r="G17" s="73"/>
      <c r="H17" s="835"/>
      <c r="I17" s="839"/>
      <c r="J17" s="835"/>
      <c r="K17" s="839"/>
      <c r="L17" s="835"/>
      <c r="M17" s="839"/>
      <c r="N17" s="835"/>
      <c r="O17" s="839"/>
      <c r="P17" s="541">
        <f t="shared" si="0"/>
        <v>0</v>
      </c>
      <c r="Q17" s="346">
        <f t="shared" si="1"/>
        <v>0</v>
      </c>
      <c r="R17" s="293"/>
      <c r="S17" s="293"/>
      <c r="T17" s="293"/>
      <c r="U17" s="293"/>
      <c r="V17" s="1009"/>
    </row>
    <row r="18" spans="1:22" ht="15.75" hidden="1" customHeight="1" x14ac:dyDescent="0.25">
      <c r="A18" s="977"/>
      <c r="B18" s="1037"/>
      <c r="C18" s="1009"/>
      <c r="D18" s="293"/>
      <c r="E18" s="73"/>
      <c r="F18" s="817">
        <v>12.11</v>
      </c>
      <c r="G18" s="73"/>
      <c r="H18" s="835"/>
      <c r="I18" s="839"/>
      <c r="J18" s="835"/>
      <c r="K18" s="839"/>
      <c r="L18" s="835"/>
      <c r="M18" s="839"/>
      <c r="N18" s="835"/>
      <c r="O18" s="839"/>
      <c r="P18" s="541">
        <f t="shared" si="0"/>
        <v>0</v>
      </c>
      <c r="Q18" s="346">
        <f t="shared" si="1"/>
        <v>0</v>
      </c>
      <c r="R18" s="293"/>
      <c r="S18" s="293"/>
      <c r="T18" s="293"/>
      <c r="U18" s="293"/>
      <c r="V18" s="1009"/>
    </row>
    <row r="19" spans="1:22" ht="69.75" customHeight="1" x14ac:dyDescent="0.25">
      <c r="A19" s="977"/>
      <c r="B19" s="1037"/>
      <c r="C19" s="1009"/>
      <c r="D19" s="293" t="s">
        <v>2629</v>
      </c>
      <c r="E19" s="73" t="s">
        <v>2621</v>
      </c>
      <c r="F19" s="817">
        <v>12.08</v>
      </c>
      <c r="G19" s="491" t="s">
        <v>2616</v>
      </c>
      <c r="H19" s="835"/>
      <c r="I19" s="839"/>
      <c r="J19" s="835"/>
      <c r="K19" s="839"/>
      <c r="L19" s="835"/>
      <c r="M19" s="839"/>
      <c r="N19" s="835">
        <v>1</v>
      </c>
      <c r="O19" s="839"/>
      <c r="P19" s="541">
        <f t="shared" si="0"/>
        <v>1</v>
      </c>
      <c r="Q19" s="346">
        <f t="shared" si="1"/>
        <v>0</v>
      </c>
      <c r="R19" s="293"/>
      <c r="S19" s="631" t="s">
        <v>2630</v>
      </c>
      <c r="T19" s="293" t="s">
        <v>2632</v>
      </c>
      <c r="U19" s="293" t="s">
        <v>2634</v>
      </c>
      <c r="V19" s="1009"/>
    </row>
    <row r="20" spans="1:22" s="496" customFormat="1" ht="91.5" customHeight="1" x14ac:dyDescent="0.25">
      <c r="A20" s="977"/>
      <c r="B20" s="1037"/>
      <c r="C20" s="1009"/>
      <c r="D20" s="1008" t="s">
        <v>2628</v>
      </c>
      <c r="E20" s="1004" t="s">
        <v>3191</v>
      </c>
      <c r="F20" s="817">
        <v>12.09</v>
      </c>
      <c r="G20" s="491" t="s">
        <v>2906</v>
      </c>
      <c r="H20" s="835">
        <v>0.5</v>
      </c>
      <c r="I20" s="839"/>
      <c r="J20" s="835">
        <v>0.5</v>
      </c>
      <c r="K20" s="839"/>
      <c r="L20" s="835"/>
      <c r="M20" s="839"/>
      <c r="N20" s="835"/>
      <c r="O20" s="839"/>
      <c r="P20" s="541">
        <f t="shared" si="0"/>
        <v>1</v>
      </c>
      <c r="Q20" s="346">
        <f t="shared" si="1"/>
        <v>0</v>
      </c>
      <c r="R20" s="293"/>
      <c r="S20" s="1008" t="s">
        <v>2631</v>
      </c>
      <c r="T20" s="1008" t="s">
        <v>2633</v>
      </c>
      <c r="U20" s="1008" t="s">
        <v>2634</v>
      </c>
      <c r="V20" s="1009"/>
    </row>
    <row r="21" spans="1:22" s="496" customFormat="1" ht="78" customHeight="1" x14ac:dyDescent="0.25">
      <c r="A21" s="977"/>
      <c r="B21" s="1037"/>
      <c r="C21" s="1009"/>
      <c r="D21" s="1009"/>
      <c r="E21" s="1005"/>
      <c r="F21" s="760">
        <v>12.1</v>
      </c>
      <c r="G21" s="491" t="s">
        <v>2907</v>
      </c>
      <c r="H21" s="835">
        <v>0.5</v>
      </c>
      <c r="I21" s="839"/>
      <c r="J21" s="835">
        <v>0.5</v>
      </c>
      <c r="K21" s="839"/>
      <c r="L21" s="835"/>
      <c r="M21" s="839"/>
      <c r="N21" s="835"/>
      <c r="O21" s="839"/>
      <c r="P21" s="541">
        <f t="shared" si="0"/>
        <v>1</v>
      </c>
      <c r="Q21" s="346">
        <f t="shared" si="1"/>
        <v>0</v>
      </c>
      <c r="R21" s="293"/>
      <c r="S21" s="1009"/>
      <c r="T21" s="1009"/>
      <c r="U21" s="1009"/>
      <c r="V21" s="1009"/>
    </row>
    <row r="22" spans="1:22" s="496" customFormat="1" ht="65.25" customHeight="1" x14ac:dyDescent="0.25">
      <c r="A22" s="977"/>
      <c r="B22" s="1038"/>
      <c r="C22" s="1010"/>
      <c r="D22" s="1010"/>
      <c r="E22" s="1006"/>
      <c r="F22" s="817">
        <v>12.11</v>
      </c>
      <c r="G22" s="491" t="s">
        <v>2191</v>
      </c>
      <c r="H22" s="835">
        <v>0.34</v>
      </c>
      <c r="I22" s="839"/>
      <c r="J22" s="835">
        <v>0.33</v>
      </c>
      <c r="K22" s="839"/>
      <c r="L22" s="835">
        <v>0.33</v>
      </c>
      <c r="M22" s="839"/>
      <c r="N22" s="835"/>
      <c r="O22" s="839"/>
      <c r="P22" s="541">
        <f t="shared" si="0"/>
        <v>1</v>
      </c>
      <c r="Q22" s="346">
        <f t="shared" si="1"/>
        <v>0</v>
      </c>
      <c r="R22" s="293"/>
      <c r="S22" s="1010"/>
      <c r="T22" s="1010"/>
      <c r="U22" s="1010"/>
      <c r="V22" s="1010"/>
    </row>
    <row r="23" spans="1:22" ht="15.6" customHeight="1" x14ac:dyDescent="0.25">
      <c r="A23" s="261"/>
      <c r="B23" s="262"/>
      <c r="C23" s="261" t="s">
        <v>1497</v>
      </c>
      <c r="D23" s="262"/>
      <c r="E23" s="262"/>
      <c r="F23" s="262"/>
      <c r="G23" s="263"/>
      <c r="H23" s="256">
        <f t="shared" ref="H23:Q23" si="2">SUM(H8:H19)</f>
        <v>1.6633</v>
      </c>
      <c r="I23" s="209">
        <f t="shared" si="2"/>
        <v>0</v>
      </c>
      <c r="J23" s="256">
        <f t="shared" si="2"/>
        <v>2.3332999999999999</v>
      </c>
      <c r="K23" s="209">
        <f t="shared" si="2"/>
        <v>0</v>
      </c>
      <c r="L23" s="256">
        <f t="shared" si="2"/>
        <v>3.6633</v>
      </c>
      <c r="M23" s="209">
        <f t="shared" si="2"/>
        <v>0</v>
      </c>
      <c r="N23" s="256">
        <f t="shared" si="2"/>
        <v>2.33</v>
      </c>
      <c r="O23" s="209">
        <f t="shared" si="2"/>
        <v>0</v>
      </c>
      <c r="P23" s="209">
        <f t="shared" si="2"/>
        <v>9.9899000000000004</v>
      </c>
      <c r="Q23" s="209">
        <f t="shared" si="2"/>
        <v>0</v>
      </c>
      <c r="R23" s="236"/>
      <c r="S23" s="236"/>
      <c r="T23" s="236"/>
      <c r="U23" s="236"/>
      <c r="V23" s="236"/>
    </row>
  </sheetData>
  <mergeCells count="32">
    <mergeCell ref="A4:A6"/>
    <mergeCell ref="B4:B6"/>
    <mergeCell ref="C4:C6"/>
    <mergeCell ref="D4:D6"/>
    <mergeCell ref="D8:D14"/>
    <mergeCell ref="A8:A22"/>
    <mergeCell ref="E4:E6"/>
    <mergeCell ref="G4:G6"/>
    <mergeCell ref="F4:F6"/>
    <mergeCell ref="V4:V6"/>
    <mergeCell ref="H5:I5"/>
    <mergeCell ref="J5:K5"/>
    <mergeCell ref="L5:M5"/>
    <mergeCell ref="N5:O5"/>
    <mergeCell ref="H4:O4"/>
    <mergeCell ref="P4:Q5"/>
    <mergeCell ref="R4:R6"/>
    <mergeCell ref="S4:S6"/>
    <mergeCell ref="T4:T6"/>
    <mergeCell ref="U4:U6"/>
    <mergeCell ref="V8:V22"/>
    <mergeCell ref="D20:D22"/>
    <mergeCell ref="C8:C22"/>
    <mergeCell ref="B8:B22"/>
    <mergeCell ref="S20:S22"/>
    <mergeCell ref="T20:T22"/>
    <mergeCell ref="U20:U22"/>
    <mergeCell ref="U11:U14"/>
    <mergeCell ref="E20:E22"/>
    <mergeCell ref="S8:S9"/>
    <mergeCell ref="T8:T14"/>
    <mergeCell ref="U8:U9"/>
  </mergeCells>
  <dataValidations disablePrompts="1" xWindow="845" yWindow="477"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
      <formula1>$C$1</formula1>
    </dataValidation>
    <dataValidation allowBlank="1" showInputMessage="1" showErrorMessage="1" promptTitle="INDICADORES DE RESULTADOS" prompt="Medidas o variables para verificar el cumplimiento de cada paso._x000a_" sqref="E4:E14"/>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topLeftCell="E1" zoomScale="112" zoomScaleNormal="112" workbookViewId="0">
      <pane ySplit="7" topLeftCell="A29" activePane="bottomLeft" state="frozen"/>
      <selection activeCell="A7" sqref="A7"/>
      <selection pane="bottomLeft" activeCell="U13" sqref="U13"/>
    </sheetView>
  </sheetViews>
  <sheetFormatPr baseColWidth="10" defaultRowHeight="15" x14ac:dyDescent="0.25"/>
  <cols>
    <col min="1" max="1" width="21.7109375" customWidth="1"/>
    <col min="2" max="2" width="26.28515625" customWidth="1"/>
    <col min="3" max="3" width="27.42578125" customWidth="1"/>
    <col min="4" max="4" width="33.140625" style="405" customWidth="1"/>
    <col min="5" max="5" width="27.42578125" customWidth="1"/>
    <col min="6" max="6" width="15.85546875" customWidth="1"/>
    <col min="7" max="7" width="54.28515625" customWidth="1"/>
    <col min="8" max="8" width="13.140625" customWidth="1"/>
    <col min="9" max="9" width="13.42578125" style="207" customWidth="1"/>
    <col min="10" max="10" width="12.85546875" customWidth="1"/>
    <col min="11" max="11" width="15.85546875" style="207" customWidth="1"/>
    <col min="13" max="13" width="13.7109375" style="207" customWidth="1"/>
    <col min="15" max="15" width="14.7109375" style="207" customWidth="1"/>
    <col min="16" max="16" width="15.28515625" customWidth="1"/>
    <col min="17" max="17" width="15.42578125" style="207" customWidth="1"/>
    <col min="18" max="18" width="14.140625" hidden="1" customWidth="1"/>
    <col min="19" max="19" width="58.85546875" customWidth="1"/>
    <col min="20" max="20" width="46.28515625" customWidth="1"/>
    <col min="21" max="21" width="40.7109375" customWidth="1"/>
    <col min="22" max="22" width="35.85546875" customWidth="1"/>
  </cols>
  <sheetData>
    <row r="1" spans="1:22" ht="18" customHeight="1" x14ac:dyDescent="0.25">
      <c r="B1" s="215"/>
      <c r="C1" s="445" t="s">
        <v>1624</v>
      </c>
      <c r="D1" s="445" t="s">
        <v>1625</v>
      </c>
      <c r="E1" s="215"/>
      <c r="F1" s="217"/>
      <c r="G1" s="215"/>
      <c r="H1" s="260" t="s">
        <v>1345</v>
      </c>
      <c r="K1" s="215"/>
      <c r="L1" s="215"/>
      <c r="M1" s="215"/>
      <c r="N1" s="215"/>
      <c r="O1" s="215"/>
      <c r="P1" s="215"/>
      <c r="Q1" s="215"/>
      <c r="R1" s="215"/>
      <c r="S1" s="215"/>
      <c r="T1" s="215"/>
      <c r="U1" s="215"/>
      <c r="V1" s="215"/>
    </row>
    <row r="2" spans="1:22" ht="18" customHeight="1" x14ac:dyDescent="0.25">
      <c r="B2" s="217"/>
      <c r="C2" s="217"/>
      <c r="D2" s="217"/>
      <c r="E2" s="217"/>
      <c r="F2" s="217"/>
      <c r="G2" s="217"/>
      <c r="H2" s="260"/>
      <c r="K2" s="217"/>
      <c r="L2" s="217"/>
      <c r="M2" s="217"/>
      <c r="N2" s="217"/>
      <c r="O2" s="217"/>
      <c r="P2" s="217"/>
      <c r="Q2" s="217"/>
      <c r="R2" s="217"/>
      <c r="S2" s="217"/>
      <c r="T2" s="217"/>
      <c r="U2" s="217"/>
      <c r="V2" s="217"/>
    </row>
    <row r="3" spans="1:22" ht="18" customHeight="1" x14ac:dyDescent="0.25">
      <c r="A3" s="284" t="s">
        <v>1338</v>
      </c>
      <c r="B3" s="217"/>
      <c r="C3" s="217"/>
      <c r="D3" s="217"/>
      <c r="E3" s="217"/>
      <c r="F3" s="217"/>
      <c r="G3" s="217"/>
      <c r="H3" s="260"/>
      <c r="K3" s="217"/>
      <c r="L3" s="217"/>
      <c r="M3" s="217"/>
      <c r="N3" s="217"/>
      <c r="O3" s="217"/>
      <c r="P3" s="217"/>
      <c r="Q3" s="217"/>
      <c r="R3" s="217"/>
      <c r="S3" s="217"/>
      <c r="T3" s="217"/>
      <c r="U3" s="217"/>
      <c r="V3" s="217"/>
    </row>
    <row r="4" spans="1:22" ht="33" customHeight="1" x14ac:dyDescent="0.25">
      <c r="A4" s="1047" t="s">
        <v>1344</v>
      </c>
      <c r="B4" s="1047"/>
      <c r="C4" s="1047"/>
      <c r="D4" s="1047"/>
      <c r="E4" s="1047"/>
      <c r="F4" s="1047"/>
      <c r="G4" s="1047"/>
      <c r="H4" s="1047"/>
      <c r="I4" s="1047"/>
      <c r="J4" s="1047"/>
      <c r="K4" s="1047"/>
      <c r="L4" s="1047"/>
      <c r="M4" s="1047"/>
      <c r="N4" s="1047"/>
      <c r="O4" s="1047"/>
      <c r="P4" s="1047"/>
      <c r="Q4" s="1047"/>
      <c r="R4" s="1047"/>
      <c r="S4" s="1047"/>
      <c r="T4" s="1047"/>
      <c r="U4" s="1047"/>
      <c r="V4" s="1047"/>
    </row>
    <row r="5" spans="1:22" ht="14.45" customHeight="1" x14ac:dyDescent="0.25">
      <c r="A5" s="946" t="s">
        <v>94</v>
      </c>
      <c r="B5" s="945" t="s">
        <v>108</v>
      </c>
      <c r="C5" s="948" t="s">
        <v>1517</v>
      </c>
      <c r="D5" s="948" t="s">
        <v>1518</v>
      </c>
      <c r="E5" s="948" t="s">
        <v>84</v>
      </c>
      <c r="F5" s="948" t="s">
        <v>388</v>
      </c>
      <c r="G5" s="948" t="s">
        <v>85</v>
      </c>
      <c r="H5" s="951" t="s">
        <v>97</v>
      </c>
      <c r="I5" s="957"/>
      <c r="J5" s="957"/>
      <c r="K5" s="957"/>
      <c r="L5" s="957"/>
      <c r="M5" s="957"/>
      <c r="N5" s="957"/>
      <c r="O5" s="952"/>
      <c r="P5" s="953" t="s">
        <v>98</v>
      </c>
      <c r="Q5" s="954"/>
      <c r="R5" s="945" t="s">
        <v>99</v>
      </c>
      <c r="S5" s="945" t="s">
        <v>100</v>
      </c>
      <c r="T5" s="945" t="s">
        <v>107</v>
      </c>
      <c r="U5" s="945" t="s">
        <v>106</v>
      </c>
      <c r="V5" s="942" t="s">
        <v>86</v>
      </c>
    </row>
    <row r="6" spans="1:22" ht="14.45" customHeight="1" x14ac:dyDescent="0.25">
      <c r="A6" s="946"/>
      <c r="B6" s="946"/>
      <c r="C6" s="949"/>
      <c r="D6" s="949"/>
      <c r="E6" s="949"/>
      <c r="F6" s="949"/>
      <c r="G6" s="949"/>
      <c r="H6" s="951" t="s">
        <v>101</v>
      </c>
      <c r="I6" s="952"/>
      <c r="J6" s="951" t="s">
        <v>102</v>
      </c>
      <c r="K6" s="952"/>
      <c r="L6" s="951" t="s">
        <v>103</v>
      </c>
      <c r="M6" s="952"/>
      <c r="N6" s="951" t="s">
        <v>104</v>
      </c>
      <c r="O6" s="952"/>
      <c r="P6" s="955"/>
      <c r="Q6" s="956"/>
      <c r="R6" s="946"/>
      <c r="S6" s="946"/>
      <c r="T6" s="946"/>
      <c r="U6" s="946"/>
      <c r="V6" s="943"/>
    </row>
    <row r="7" spans="1:22" ht="25.5" x14ac:dyDescent="0.25">
      <c r="A7" s="947"/>
      <c r="B7" s="947"/>
      <c r="C7" s="950"/>
      <c r="D7" s="950"/>
      <c r="E7" s="950"/>
      <c r="F7" s="950"/>
      <c r="G7" s="950"/>
      <c r="H7" s="381" t="s">
        <v>105</v>
      </c>
      <c r="I7" s="381" t="s">
        <v>12</v>
      </c>
      <c r="J7" s="381" t="s">
        <v>105</v>
      </c>
      <c r="K7" s="381" t="s">
        <v>12</v>
      </c>
      <c r="L7" s="381" t="s">
        <v>105</v>
      </c>
      <c r="M7" s="381" t="s">
        <v>12</v>
      </c>
      <c r="N7" s="381" t="s">
        <v>105</v>
      </c>
      <c r="O7" s="381" t="s">
        <v>12</v>
      </c>
      <c r="P7" s="381" t="s">
        <v>105</v>
      </c>
      <c r="Q7" s="381" t="s">
        <v>12</v>
      </c>
      <c r="R7" s="947"/>
      <c r="S7" s="947"/>
      <c r="T7" s="947"/>
      <c r="U7" s="947"/>
      <c r="V7" s="944"/>
    </row>
    <row r="8" spans="1:22" ht="15.6" customHeight="1" x14ac:dyDescent="0.25">
      <c r="A8" s="382"/>
      <c r="B8" s="383"/>
      <c r="C8" s="384"/>
      <c r="D8" s="384"/>
      <c r="E8" s="384"/>
      <c r="F8" s="385"/>
      <c r="G8" s="384"/>
      <c r="H8" s="386"/>
      <c r="I8" s="386"/>
      <c r="J8" s="386"/>
      <c r="K8" s="386"/>
      <c r="L8" s="386"/>
      <c r="M8" s="386"/>
      <c r="N8" s="386"/>
      <c r="O8" s="386"/>
      <c r="P8" s="386"/>
      <c r="Q8" s="386"/>
      <c r="R8" s="387"/>
      <c r="S8" s="387"/>
      <c r="T8" s="387"/>
      <c r="U8" s="387"/>
      <c r="V8" s="388"/>
    </row>
    <row r="9" spans="1:22" ht="55.5" customHeight="1" x14ac:dyDescent="0.25">
      <c r="A9" s="1048" t="s">
        <v>1412</v>
      </c>
      <c r="B9" s="958" t="s">
        <v>1413</v>
      </c>
      <c r="C9" s="1008" t="s">
        <v>1624</v>
      </c>
      <c r="D9" s="1041" t="s">
        <v>2689</v>
      </c>
      <c r="E9" s="639" t="s">
        <v>3192</v>
      </c>
      <c r="F9" s="817">
        <v>13.01</v>
      </c>
      <c r="G9" s="797" t="s">
        <v>2635</v>
      </c>
      <c r="H9" s="799">
        <v>1</v>
      </c>
      <c r="I9" s="800">
        <f>'5. ACTIVIDADES ESPECIALES'!D1238</f>
        <v>1000</v>
      </c>
      <c r="J9" s="659"/>
      <c r="K9" s="659"/>
      <c r="L9" s="659"/>
      <c r="M9" s="659"/>
      <c r="N9" s="659"/>
      <c r="O9" s="316"/>
      <c r="P9" s="543">
        <f>H9+J9+L9+N9</f>
        <v>1</v>
      </c>
      <c r="Q9" s="559">
        <f>I9+K9+M9+O9</f>
        <v>1000</v>
      </c>
      <c r="R9" s="293"/>
      <c r="S9" s="1050" t="s">
        <v>2173</v>
      </c>
      <c r="T9" s="689" t="s">
        <v>2174</v>
      </c>
      <c r="U9" s="689" t="s">
        <v>1957</v>
      </c>
      <c r="V9" s="689" t="s">
        <v>2175</v>
      </c>
    </row>
    <row r="10" spans="1:22" ht="89.25" customHeight="1" x14ac:dyDescent="0.25">
      <c r="A10" s="1049"/>
      <c r="B10" s="959"/>
      <c r="C10" s="1009"/>
      <c r="D10" s="1042"/>
      <c r="E10" s="639" t="s">
        <v>2644</v>
      </c>
      <c r="F10" s="817">
        <v>13.02</v>
      </c>
      <c r="G10" s="797" t="s">
        <v>2909</v>
      </c>
      <c r="H10" s="799">
        <v>1</v>
      </c>
      <c r="I10" s="800">
        <f>'5. ACTIVIDADES ESPECIALES'!D1249</f>
        <v>1000</v>
      </c>
      <c r="J10" s="675"/>
      <c r="K10" s="678"/>
      <c r="L10" s="675"/>
      <c r="M10" s="678"/>
      <c r="N10" s="675"/>
      <c r="O10" s="678"/>
      <c r="P10" s="664">
        <f t="shared" ref="P10:P31" si="0">H10+J10+L10+N10</f>
        <v>1</v>
      </c>
      <c r="Q10" s="559">
        <f t="shared" ref="Q10:Q31" si="1">I10+K10+M10+O10</f>
        <v>1000</v>
      </c>
      <c r="R10" s="293"/>
      <c r="S10" s="1051"/>
      <c r="T10" s="689" t="s">
        <v>2667</v>
      </c>
      <c r="U10" s="689" t="s">
        <v>1957</v>
      </c>
      <c r="V10" s="689" t="s">
        <v>2668</v>
      </c>
    </row>
    <row r="11" spans="1:22" s="643" customFormat="1" ht="67.5" customHeight="1" x14ac:dyDescent="0.25">
      <c r="A11" s="1049"/>
      <c r="B11" s="959"/>
      <c r="C11" s="1009"/>
      <c r="D11" s="1042"/>
      <c r="E11" s="714" t="s">
        <v>3193</v>
      </c>
      <c r="F11" s="817">
        <v>13.03</v>
      </c>
      <c r="G11" s="797" t="s">
        <v>2910</v>
      </c>
      <c r="H11" s="799">
        <v>1</v>
      </c>
      <c r="I11" s="800"/>
      <c r="J11" s="799"/>
      <c r="K11" s="800"/>
      <c r="L11" s="799"/>
      <c r="M11" s="800"/>
      <c r="N11" s="799"/>
      <c r="O11" s="678"/>
      <c r="P11" s="664">
        <f t="shared" si="0"/>
        <v>1</v>
      </c>
      <c r="Q11" s="559">
        <f t="shared" si="1"/>
        <v>0</v>
      </c>
      <c r="R11" s="293"/>
      <c r="S11" s="1051"/>
      <c r="T11" s="1045" t="s">
        <v>3198</v>
      </c>
      <c r="U11" s="689" t="s">
        <v>3199</v>
      </c>
      <c r="V11" s="689" t="s">
        <v>2668</v>
      </c>
    </row>
    <row r="12" spans="1:22" s="643" customFormat="1" ht="57.75" customHeight="1" x14ac:dyDescent="0.25">
      <c r="A12" s="1049"/>
      <c r="B12" s="959"/>
      <c r="C12" s="1009"/>
      <c r="D12" s="1042"/>
      <c r="E12" s="714" t="s">
        <v>3194</v>
      </c>
      <c r="F12" s="817">
        <v>13.04</v>
      </c>
      <c r="G12" s="797" t="s">
        <v>2911</v>
      </c>
      <c r="H12" s="799"/>
      <c r="I12" s="800"/>
      <c r="J12" s="799"/>
      <c r="K12" s="800"/>
      <c r="L12" s="799">
        <v>1</v>
      </c>
      <c r="M12" s="800"/>
      <c r="N12" s="799"/>
      <c r="O12" s="678"/>
      <c r="P12" s="664">
        <f t="shared" si="0"/>
        <v>1</v>
      </c>
      <c r="Q12" s="559">
        <f t="shared" si="1"/>
        <v>0</v>
      </c>
      <c r="R12" s="293"/>
      <c r="S12" s="1051"/>
      <c r="T12" s="1046"/>
      <c r="U12" s="689" t="s">
        <v>3200</v>
      </c>
      <c r="V12" s="689" t="s">
        <v>2668</v>
      </c>
    </row>
    <row r="13" spans="1:22" s="643" customFormat="1" ht="72" customHeight="1" x14ac:dyDescent="0.25">
      <c r="A13" s="1049"/>
      <c r="B13" s="959"/>
      <c r="C13" s="1009"/>
      <c r="D13" s="1042"/>
      <c r="E13" s="714" t="s">
        <v>3196</v>
      </c>
      <c r="F13" s="817">
        <v>13.05</v>
      </c>
      <c r="G13" s="797" t="s">
        <v>3195</v>
      </c>
      <c r="H13" s="799"/>
      <c r="I13" s="800"/>
      <c r="J13" s="799">
        <v>0.33</v>
      </c>
      <c r="K13" s="800"/>
      <c r="L13" s="799">
        <v>0.33</v>
      </c>
      <c r="M13" s="800"/>
      <c r="N13" s="799">
        <v>0.34</v>
      </c>
      <c r="O13" s="678"/>
      <c r="P13" s="664">
        <f t="shared" si="0"/>
        <v>1</v>
      </c>
      <c r="Q13" s="559">
        <f t="shared" si="1"/>
        <v>0</v>
      </c>
      <c r="R13" s="293"/>
      <c r="S13" s="1051"/>
      <c r="T13" s="689" t="s">
        <v>2814</v>
      </c>
      <c r="U13" s="689" t="s">
        <v>1858</v>
      </c>
      <c r="V13" s="689" t="s">
        <v>2668</v>
      </c>
    </row>
    <row r="14" spans="1:22" s="643" customFormat="1" ht="89.25" customHeight="1" x14ac:dyDescent="0.25">
      <c r="A14" s="1049"/>
      <c r="B14" s="959"/>
      <c r="C14" s="1009"/>
      <c r="D14" s="1042"/>
      <c r="E14" s="714" t="s">
        <v>3197</v>
      </c>
      <c r="F14" s="817">
        <v>13.06</v>
      </c>
      <c r="G14" s="797" t="s">
        <v>2912</v>
      </c>
      <c r="H14" s="799">
        <v>1</v>
      </c>
      <c r="I14" s="800"/>
      <c r="J14" s="799"/>
      <c r="K14" s="800"/>
      <c r="L14" s="799"/>
      <c r="M14" s="800"/>
      <c r="N14" s="799"/>
      <c r="O14" s="678"/>
      <c r="P14" s="664">
        <f t="shared" si="0"/>
        <v>1</v>
      </c>
      <c r="Q14" s="559">
        <f t="shared" si="1"/>
        <v>0</v>
      </c>
      <c r="R14" s="293"/>
      <c r="S14" s="1051"/>
      <c r="T14" s="689" t="s">
        <v>3201</v>
      </c>
      <c r="U14" s="689" t="s">
        <v>1858</v>
      </c>
      <c r="V14" s="689" t="s">
        <v>2668</v>
      </c>
    </row>
    <row r="15" spans="1:22" s="496" customFormat="1" ht="80.25" customHeight="1" x14ac:dyDescent="0.25">
      <c r="A15" s="1049"/>
      <c r="B15" s="959"/>
      <c r="C15" s="1009"/>
      <c r="D15" s="1043"/>
      <c r="E15" s="639" t="s">
        <v>2645</v>
      </c>
      <c r="F15" s="817">
        <v>13.07</v>
      </c>
      <c r="G15" s="797" t="s">
        <v>2636</v>
      </c>
      <c r="H15" s="799">
        <v>0.25</v>
      </c>
      <c r="I15" s="800">
        <f>'5. ACTIVIDADES ESPECIALES'!D1260</f>
        <v>1000</v>
      </c>
      <c r="J15" s="799">
        <v>0.25</v>
      </c>
      <c r="K15" s="800">
        <f>'5. ACTIVIDADES ESPECIALES'!D1272</f>
        <v>1000</v>
      </c>
      <c r="L15" s="799">
        <v>0.25</v>
      </c>
      <c r="M15" s="800">
        <f>'5. ACTIVIDADES ESPECIALES'!D1283</f>
        <v>1000</v>
      </c>
      <c r="N15" s="799">
        <v>0.25</v>
      </c>
      <c r="O15" s="800">
        <f>'5. ACTIVIDADES ESPECIALES'!D1294</f>
        <v>1000</v>
      </c>
      <c r="P15" s="664">
        <f t="shared" si="0"/>
        <v>1</v>
      </c>
      <c r="Q15" s="559">
        <f t="shared" si="1"/>
        <v>4000</v>
      </c>
      <c r="R15" s="293"/>
      <c r="S15" s="1052"/>
      <c r="T15" s="689" t="s">
        <v>2669</v>
      </c>
      <c r="U15" s="689" t="s">
        <v>1957</v>
      </c>
      <c r="V15" s="689" t="s">
        <v>2670</v>
      </c>
    </row>
    <row r="16" spans="1:22" s="496" customFormat="1" ht="55.5" customHeight="1" x14ac:dyDescent="0.25">
      <c r="A16" s="1049"/>
      <c r="B16" s="959"/>
      <c r="C16" s="1009"/>
      <c r="D16" s="1044" t="s">
        <v>2690</v>
      </c>
      <c r="E16" s="1041" t="s">
        <v>2646</v>
      </c>
      <c r="F16" s="817">
        <v>13.08</v>
      </c>
      <c r="G16" s="797" t="s">
        <v>2637</v>
      </c>
      <c r="H16" s="676"/>
      <c r="I16" s="676"/>
      <c r="J16" s="434"/>
      <c r="K16" s="800"/>
      <c r="L16" s="799">
        <v>1</v>
      </c>
      <c r="M16" s="800">
        <f>'5. ACTIVIDADES ESPECIALES'!D1305</f>
        <v>9000</v>
      </c>
      <c r="N16" s="676"/>
      <c r="O16" s="881"/>
      <c r="P16" s="664">
        <f t="shared" si="0"/>
        <v>1</v>
      </c>
      <c r="Q16" s="559">
        <f t="shared" si="1"/>
        <v>9000</v>
      </c>
      <c r="R16" s="293"/>
      <c r="S16" s="691" t="s">
        <v>2672</v>
      </c>
      <c r="T16" s="689" t="s">
        <v>2671</v>
      </c>
      <c r="U16" s="689" t="s">
        <v>1959</v>
      </c>
      <c r="V16" s="668" t="s">
        <v>1960</v>
      </c>
    </row>
    <row r="17" spans="1:22" s="496" customFormat="1" ht="56.25" customHeight="1" x14ac:dyDescent="0.25">
      <c r="A17" s="1049"/>
      <c r="B17" s="959"/>
      <c r="C17" s="1009"/>
      <c r="D17" s="1044"/>
      <c r="E17" s="1042"/>
      <c r="F17" s="817">
        <v>13.09</v>
      </c>
      <c r="G17" s="797" t="s">
        <v>2638</v>
      </c>
      <c r="H17" s="676"/>
      <c r="I17" s="676"/>
      <c r="J17" s="588">
        <v>1</v>
      </c>
      <c r="K17" s="800">
        <f>'5. ACTIVIDADES ESPECIALES'!D1317</f>
        <v>6000</v>
      </c>
      <c r="L17" s="588">
        <v>1</v>
      </c>
      <c r="M17" s="800">
        <f>'5. ACTIVIDADES ESPECIALES'!D1328</f>
        <v>6000</v>
      </c>
      <c r="N17" s="676">
        <v>1</v>
      </c>
      <c r="O17" s="800">
        <f>'5. ACTIVIDADES ESPECIALES'!D1339</f>
        <v>6000</v>
      </c>
      <c r="P17" s="664">
        <f t="shared" si="0"/>
        <v>3</v>
      </c>
      <c r="Q17" s="559">
        <f t="shared" si="1"/>
        <v>18000</v>
      </c>
      <c r="R17" s="293"/>
      <c r="S17" s="691" t="s">
        <v>1958</v>
      </c>
      <c r="T17" s="689" t="s">
        <v>1961</v>
      </c>
      <c r="U17" s="689" t="s">
        <v>2673</v>
      </c>
      <c r="V17" s="668" t="s">
        <v>1962</v>
      </c>
    </row>
    <row r="18" spans="1:22" s="496" customFormat="1" ht="54" customHeight="1" x14ac:dyDescent="0.25">
      <c r="A18" s="1049"/>
      <c r="B18" s="959"/>
      <c r="C18" s="1009"/>
      <c r="D18" s="1044"/>
      <c r="E18" s="1043"/>
      <c r="F18" s="760">
        <v>13.1</v>
      </c>
      <c r="G18" s="797" t="s">
        <v>2639</v>
      </c>
      <c r="H18" s="676"/>
      <c r="I18" s="676"/>
      <c r="J18" s="588">
        <v>1</v>
      </c>
      <c r="K18" s="800">
        <f>'5. ACTIVIDADES ESPECIALES'!D1350</f>
        <v>6000</v>
      </c>
      <c r="L18" s="588">
        <v>1</v>
      </c>
      <c r="M18" s="800">
        <f>'5. ACTIVIDADES ESPECIALES'!D1361</f>
        <v>6000</v>
      </c>
      <c r="N18" s="676">
        <v>1</v>
      </c>
      <c r="O18" s="882">
        <f>'5. ACTIVIDADES ESPECIALES'!D1372</f>
        <v>6000</v>
      </c>
      <c r="P18" s="664">
        <f t="shared" si="0"/>
        <v>3</v>
      </c>
      <c r="Q18" s="559">
        <f t="shared" si="1"/>
        <v>18000</v>
      </c>
      <c r="R18" s="293"/>
      <c r="S18" s="668" t="s">
        <v>1963</v>
      </c>
      <c r="T18" s="689" t="s">
        <v>1964</v>
      </c>
      <c r="U18" s="689" t="s">
        <v>1959</v>
      </c>
      <c r="V18" s="668" t="s">
        <v>1965</v>
      </c>
    </row>
    <row r="19" spans="1:22" s="496" customFormat="1" ht="71.25" customHeight="1" x14ac:dyDescent="0.25">
      <c r="A19" s="1049"/>
      <c r="B19" s="959"/>
      <c r="C19" s="1009"/>
      <c r="D19" s="1044"/>
      <c r="E19" s="639" t="s">
        <v>2647</v>
      </c>
      <c r="F19" s="817">
        <v>13.11</v>
      </c>
      <c r="G19" s="797" t="s">
        <v>2640</v>
      </c>
      <c r="H19" s="799">
        <v>0.5</v>
      </c>
      <c r="I19" s="676"/>
      <c r="J19" s="799">
        <v>0.5</v>
      </c>
      <c r="K19" s="800"/>
      <c r="L19" s="799"/>
      <c r="M19" s="800"/>
      <c r="N19" s="799"/>
      <c r="O19" s="882"/>
      <c r="P19" s="664">
        <f t="shared" si="0"/>
        <v>1</v>
      </c>
      <c r="Q19" s="559">
        <f t="shared" si="1"/>
        <v>0</v>
      </c>
      <c r="R19" s="293"/>
      <c r="S19" s="688" t="s">
        <v>2674</v>
      </c>
      <c r="T19" s="688" t="s">
        <v>2675</v>
      </c>
      <c r="U19" s="668" t="s">
        <v>1948</v>
      </c>
      <c r="V19" s="668" t="s">
        <v>2670</v>
      </c>
    </row>
    <row r="20" spans="1:22" s="496" customFormat="1" ht="74.25" customHeight="1" x14ac:dyDescent="0.25">
      <c r="A20" s="1049"/>
      <c r="B20" s="959"/>
      <c r="C20" s="1009"/>
      <c r="D20" s="1044"/>
      <c r="E20" s="1044" t="s">
        <v>2648</v>
      </c>
      <c r="F20" s="817">
        <v>13.12</v>
      </c>
      <c r="G20" s="797" t="s">
        <v>2641</v>
      </c>
      <c r="H20" s="588">
        <v>1</v>
      </c>
      <c r="I20" s="800">
        <f>'5. ACTIVIDADES ESPECIALES'!D1383</f>
        <v>2500</v>
      </c>
      <c r="J20" s="676"/>
      <c r="K20" s="676"/>
      <c r="L20" s="588">
        <v>1</v>
      </c>
      <c r="M20" s="800">
        <f>'5. ACTIVIDADES ESPECIALES'!D1395</f>
        <v>2500</v>
      </c>
      <c r="N20" s="676"/>
      <c r="O20" s="881"/>
      <c r="P20" s="664">
        <f t="shared" si="0"/>
        <v>2</v>
      </c>
      <c r="Q20" s="559">
        <f t="shared" si="1"/>
        <v>5000</v>
      </c>
      <c r="R20" s="293"/>
      <c r="S20" s="691" t="s">
        <v>1966</v>
      </c>
      <c r="T20" s="668" t="s">
        <v>1967</v>
      </c>
      <c r="U20" s="689" t="s">
        <v>1959</v>
      </c>
      <c r="V20" s="668" t="s">
        <v>1968</v>
      </c>
    </row>
    <row r="21" spans="1:22" ht="82.5" customHeight="1" x14ac:dyDescent="0.25">
      <c r="A21" s="1049"/>
      <c r="B21" s="959"/>
      <c r="C21" s="1009"/>
      <c r="D21" s="1044"/>
      <c r="E21" s="1044"/>
      <c r="F21" s="817">
        <v>13.13</v>
      </c>
      <c r="G21" s="797" t="s">
        <v>2642</v>
      </c>
      <c r="H21" s="588">
        <v>1</v>
      </c>
      <c r="I21" s="800">
        <f>'5. ACTIVIDADES ESPECIALES'!D1406</f>
        <v>8000</v>
      </c>
      <c r="J21" s="676"/>
      <c r="K21" s="676"/>
      <c r="L21" s="588">
        <v>1</v>
      </c>
      <c r="M21" s="800">
        <f>'5. ACTIVIDADES ESPECIALES'!D1418</f>
        <v>8000</v>
      </c>
      <c r="N21" s="676"/>
      <c r="O21" s="881"/>
      <c r="P21" s="664">
        <f t="shared" si="0"/>
        <v>2</v>
      </c>
      <c r="Q21" s="559">
        <f t="shared" si="1"/>
        <v>16000</v>
      </c>
      <c r="R21" s="293"/>
      <c r="S21" s="691" t="s">
        <v>1966</v>
      </c>
      <c r="T21" s="668" t="s">
        <v>1967</v>
      </c>
      <c r="U21" s="689" t="s">
        <v>1959</v>
      </c>
      <c r="V21" s="668" t="s">
        <v>1968</v>
      </c>
    </row>
    <row r="22" spans="1:22" s="496" customFormat="1" ht="75.75" customHeight="1" x14ac:dyDescent="0.25">
      <c r="A22" s="1049"/>
      <c r="B22" s="959"/>
      <c r="C22" s="1009"/>
      <c r="D22" s="1044"/>
      <c r="E22" s="1044"/>
      <c r="F22" s="817">
        <v>13.14</v>
      </c>
      <c r="G22" s="797" t="s">
        <v>3079</v>
      </c>
      <c r="H22" s="588">
        <v>1</v>
      </c>
      <c r="I22" s="800">
        <f>'5. ACTIVIDADES ESPECIALES'!D1429</f>
        <v>8000</v>
      </c>
      <c r="J22" s="676"/>
      <c r="K22" s="676"/>
      <c r="L22" s="588">
        <v>1</v>
      </c>
      <c r="M22" s="800">
        <f>'5. ACTIVIDADES ESPECIALES'!D1441</f>
        <v>8000</v>
      </c>
      <c r="N22" s="676"/>
      <c r="O22" s="881"/>
      <c r="P22" s="664">
        <f t="shared" si="0"/>
        <v>2</v>
      </c>
      <c r="Q22" s="559">
        <f t="shared" si="1"/>
        <v>16000</v>
      </c>
      <c r="R22" s="293"/>
      <c r="S22" s="691" t="s">
        <v>1966</v>
      </c>
      <c r="T22" s="668" t="s">
        <v>1967</v>
      </c>
      <c r="U22" s="689" t="s">
        <v>1959</v>
      </c>
      <c r="V22" s="668" t="s">
        <v>1968</v>
      </c>
    </row>
    <row r="23" spans="1:22" s="496" customFormat="1" ht="102" customHeight="1" x14ac:dyDescent="0.25">
      <c r="A23" s="1049"/>
      <c r="B23" s="959"/>
      <c r="C23" s="1009"/>
      <c r="D23" s="640" t="s">
        <v>2697</v>
      </c>
      <c r="E23" s="637" t="s">
        <v>2649</v>
      </c>
      <c r="F23" s="817">
        <v>13.15</v>
      </c>
      <c r="G23" s="797" t="s">
        <v>3080</v>
      </c>
      <c r="H23" s="883"/>
      <c r="I23" s="800"/>
      <c r="J23" s="883">
        <v>1</v>
      </c>
      <c r="K23" s="884">
        <f>'5. ACTIVIDADES ESPECIALES'!D1454</f>
        <v>24000</v>
      </c>
      <c r="L23" s="883">
        <v>1</v>
      </c>
      <c r="M23" s="884">
        <f>'5. ACTIVIDADES ESPECIALES'!D1465</f>
        <v>24000</v>
      </c>
      <c r="N23" s="883">
        <v>1</v>
      </c>
      <c r="O23" s="882">
        <f>'5. ACTIVIDADES ESPECIALES'!D1477</f>
        <v>24000</v>
      </c>
      <c r="P23" s="664">
        <f t="shared" si="0"/>
        <v>3</v>
      </c>
      <c r="Q23" s="559">
        <f t="shared" si="1"/>
        <v>72000</v>
      </c>
      <c r="R23" s="293"/>
      <c r="S23" s="691" t="s">
        <v>1969</v>
      </c>
      <c r="T23" s="668" t="s">
        <v>1967</v>
      </c>
      <c r="U23" s="689" t="s">
        <v>1959</v>
      </c>
      <c r="V23" s="668" t="s">
        <v>1965</v>
      </c>
    </row>
    <row r="24" spans="1:22" s="496" customFormat="1" ht="54" customHeight="1" x14ac:dyDescent="0.25">
      <c r="A24" s="1049"/>
      <c r="B24" s="959"/>
      <c r="C24" s="1009"/>
      <c r="D24" s="636" t="s">
        <v>2691</v>
      </c>
      <c r="E24" s="639" t="s">
        <v>2692</v>
      </c>
      <c r="F24" s="817">
        <v>13.16</v>
      </c>
      <c r="G24" s="692" t="s">
        <v>1951</v>
      </c>
      <c r="H24" s="799"/>
      <c r="I24" s="799"/>
      <c r="J24" s="799">
        <v>0.33329999999999999</v>
      </c>
      <c r="K24" s="799"/>
      <c r="L24" s="799">
        <v>0.33329999999999999</v>
      </c>
      <c r="M24" s="799"/>
      <c r="N24" s="799">
        <v>0.33</v>
      </c>
      <c r="O24" s="881"/>
      <c r="P24" s="664">
        <f t="shared" si="0"/>
        <v>0.99659999999999993</v>
      </c>
      <c r="Q24" s="559">
        <f t="shared" si="1"/>
        <v>0</v>
      </c>
      <c r="R24" s="293"/>
      <c r="S24" s="668" t="s">
        <v>1970</v>
      </c>
      <c r="T24" s="668" t="s">
        <v>1971</v>
      </c>
      <c r="U24" s="689" t="s">
        <v>1972</v>
      </c>
      <c r="V24" s="668" t="s">
        <v>1973</v>
      </c>
    </row>
    <row r="25" spans="1:22" s="496" customFormat="1" ht="72.75" customHeight="1" x14ac:dyDescent="0.25">
      <c r="A25" s="1049"/>
      <c r="B25" s="959"/>
      <c r="C25" s="1009"/>
      <c r="D25" s="639" t="s">
        <v>2693</v>
      </c>
      <c r="E25" s="641" t="s">
        <v>2694</v>
      </c>
      <c r="F25" s="817">
        <v>13.17</v>
      </c>
      <c r="G25" s="692" t="s">
        <v>1952</v>
      </c>
      <c r="H25" s="799"/>
      <c r="I25" s="799"/>
      <c r="J25" s="799"/>
      <c r="K25" s="799"/>
      <c r="L25" s="799"/>
      <c r="M25" s="799"/>
      <c r="N25" s="799">
        <v>1</v>
      </c>
      <c r="O25" s="881"/>
      <c r="P25" s="664">
        <f t="shared" si="0"/>
        <v>1</v>
      </c>
      <c r="Q25" s="559">
        <f t="shared" si="1"/>
        <v>0</v>
      </c>
      <c r="R25" s="293"/>
      <c r="S25" s="668" t="s">
        <v>1974</v>
      </c>
      <c r="T25" s="668" t="s">
        <v>1975</v>
      </c>
      <c r="U25" s="689" t="s">
        <v>1976</v>
      </c>
      <c r="V25" s="668" t="s">
        <v>1973</v>
      </c>
    </row>
    <row r="26" spans="1:22" s="496" customFormat="1" ht="81.75" customHeight="1" x14ac:dyDescent="0.25">
      <c r="A26" s="1049"/>
      <c r="B26" s="959"/>
      <c r="C26" s="1009"/>
      <c r="D26" s="639" t="s">
        <v>2695</v>
      </c>
      <c r="E26" s="693" t="s">
        <v>2696</v>
      </c>
      <c r="F26" s="817">
        <v>13.18</v>
      </c>
      <c r="G26" s="692" t="s">
        <v>1953</v>
      </c>
      <c r="H26" s="799">
        <v>0.33329999999999999</v>
      </c>
      <c r="I26" s="799"/>
      <c r="J26" s="799">
        <v>0.33329999999999999</v>
      </c>
      <c r="K26" s="799"/>
      <c r="L26" s="799">
        <v>0.33329999999999999</v>
      </c>
      <c r="M26" s="799"/>
      <c r="N26" s="676"/>
      <c r="O26" s="881"/>
      <c r="P26" s="664">
        <f t="shared" si="0"/>
        <v>0.99990000000000001</v>
      </c>
      <c r="Q26" s="559">
        <f t="shared" si="1"/>
        <v>0</v>
      </c>
      <c r="R26" s="293"/>
      <c r="S26" s="668" t="s">
        <v>2676</v>
      </c>
      <c r="T26" s="690" t="s">
        <v>1977</v>
      </c>
      <c r="U26" s="689" t="s">
        <v>1978</v>
      </c>
      <c r="V26" s="668" t="s">
        <v>1979</v>
      </c>
    </row>
    <row r="27" spans="1:22" s="496" customFormat="1" ht="66" customHeight="1" x14ac:dyDescent="0.25">
      <c r="A27" s="1049"/>
      <c r="B27" s="959"/>
      <c r="C27" s="1009"/>
      <c r="D27" s="639" t="s">
        <v>2702</v>
      </c>
      <c r="E27" s="639" t="s">
        <v>2652</v>
      </c>
      <c r="F27" s="817">
        <v>13.19</v>
      </c>
      <c r="G27" s="692" t="s">
        <v>2643</v>
      </c>
      <c r="H27" s="676">
        <v>1</v>
      </c>
      <c r="I27" s="799"/>
      <c r="J27" s="799"/>
      <c r="K27" s="799"/>
      <c r="L27" s="676">
        <v>1</v>
      </c>
      <c r="M27" s="799"/>
      <c r="N27" s="676"/>
      <c r="O27" s="881"/>
      <c r="P27" s="664">
        <f t="shared" si="0"/>
        <v>2</v>
      </c>
      <c r="Q27" s="559">
        <f t="shared" si="1"/>
        <v>0</v>
      </c>
      <c r="R27" s="293"/>
      <c r="S27" s="691" t="s">
        <v>2677</v>
      </c>
      <c r="T27" s="690" t="s">
        <v>2678</v>
      </c>
      <c r="U27" s="689" t="s">
        <v>1978</v>
      </c>
      <c r="V27" s="668" t="s">
        <v>1973</v>
      </c>
    </row>
    <row r="28" spans="1:22" s="496" customFormat="1" ht="66.75" customHeight="1" x14ac:dyDescent="0.25">
      <c r="A28" s="1049"/>
      <c r="B28" s="959"/>
      <c r="C28" s="1009"/>
      <c r="D28" s="639" t="s">
        <v>2698</v>
      </c>
      <c r="E28" s="641" t="s">
        <v>2599</v>
      </c>
      <c r="F28" s="760">
        <v>13.2</v>
      </c>
      <c r="G28" s="692" t="s">
        <v>1954</v>
      </c>
      <c r="H28" s="799">
        <v>0.33329999999999999</v>
      </c>
      <c r="I28" s="799"/>
      <c r="J28" s="799">
        <v>0.33329999999999999</v>
      </c>
      <c r="K28" s="799"/>
      <c r="L28" s="799">
        <v>0.33329999999999999</v>
      </c>
      <c r="M28" s="799"/>
      <c r="N28" s="676"/>
      <c r="O28" s="881"/>
      <c r="P28" s="664">
        <f t="shared" si="0"/>
        <v>0.99990000000000001</v>
      </c>
      <c r="Q28" s="559">
        <f t="shared" si="1"/>
        <v>0</v>
      </c>
      <c r="R28" s="293"/>
      <c r="S28" s="668" t="s">
        <v>2679</v>
      </c>
      <c r="T28" s="690" t="s">
        <v>2680</v>
      </c>
      <c r="U28" s="689" t="s">
        <v>1959</v>
      </c>
      <c r="V28" s="668" t="s">
        <v>1973</v>
      </c>
    </row>
    <row r="29" spans="1:22" ht="72" customHeight="1" x14ac:dyDescent="0.25">
      <c r="A29" s="1049"/>
      <c r="B29" s="959"/>
      <c r="C29" s="1009"/>
      <c r="D29" s="639" t="s">
        <v>2699</v>
      </c>
      <c r="E29" s="642" t="s">
        <v>2600</v>
      </c>
      <c r="F29" s="817">
        <v>13.21</v>
      </c>
      <c r="G29" s="692" t="s">
        <v>1955</v>
      </c>
      <c r="H29" s="799">
        <v>0.33329999999999999</v>
      </c>
      <c r="I29" s="799"/>
      <c r="J29" s="799">
        <v>0.33329999999999999</v>
      </c>
      <c r="K29" s="799"/>
      <c r="L29" s="799">
        <v>0.33329999999999999</v>
      </c>
      <c r="M29" s="799"/>
      <c r="N29" s="676"/>
      <c r="O29" s="881"/>
      <c r="P29" s="664">
        <f t="shared" si="0"/>
        <v>0.99990000000000001</v>
      </c>
      <c r="Q29" s="559">
        <f t="shared" si="1"/>
        <v>0</v>
      </c>
      <c r="R29" s="293"/>
      <c r="S29" s="668" t="s">
        <v>2679</v>
      </c>
      <c r="T29" s="690" t="s">
        <v>2681</v>
      </c>
      <c r="U29" s="689" t="s">
        <v>2682</v>
      </c>
      <c r="V29" s="668" t="s">
        <v>1973</v>
      </c>
    </row>
    <row r="30" spans="1:22" ht="68.25" customHeight="1" x14ac:dyDescent="0.25">
      <c r="A30" s="1049"/>
      <c r="B30" s="959"/>
      <c r="C30" s="1009"/>
      <c r="D30" s="639" t="s">
        <v>2700</v>
      </c>
      <c r="E30" s="639" t="s">
        <v>2651</v>
      </c>
      <c r="F30" s="817">
        <v>13.22</v>
      </c>
      <c r="G30" s="692" t="s">
        <v>2071</v>
      </c>
      <c r="H30" s="799"/>
      <c r="I30" s="799"/>
      <c r="J30" s="799">
        <v>0.5</v>
      </c>
      <c r="K30" s="799"/>
      <c r="L30" s="799">
        <v>0.5</v>
      </c>
      <c r="M30" s="799"/>
      <c r="N30" s="434"/>
      <c r="O30" s="881"/>
      <c r="P30" s="664">
        <f t="shared" si="0"/>
        <v>1</v>
      </c>
      <c r="Q30" s="559">
        <f t="shared" si="1"/>
        <v>0</v>
      </c>
      <c r="R30" s="293"/>
      <c r="S30" s="692" t="s">
        <v>2683</v>
      </c>
      <c r="T30" s="690" t="s">
        <v>2684</v>
      </c>
      <c r="U30" s="689" t="s">
        <v>2685</v>
      </c>
      <c r="V30" s="668" t="s">
        <v>1973</v>
      </c>
    </row>
    <row r="31" spans="1:22" ht="93" customHeight="1" x14ac:dyDescent="0.25">
      <c r="A31" s="1049"/>
      <c r="B31" s="959"/>
      <c r="C31" s="1009"/>
      <c r="D31" s="694" t="s">
        <v>2701</v>
      </c>
      <c r="E31" s="639" t="s">
        <v>2650</v>
      </c>
      <c r="F31" s="817">
        <v>13.23</v>
      </c>
      <c r="G31" s="885" t="s">
        <v>1956</v>
      </c>
      <c r="H31" s="676"/>
      <c r="I31" s="676"/>
      <c r="J31" s="676"/>
      <c r="K31" s="676"/>
      <c r="L31" s="799">
        <v>1</v>
      </c>
      <c r="M31" s="800">
        <f>'5. ACTIVIDADES ESPECIALES'!D1489</f>
        <v>1000</v>
      </c>
      <c r="N31" s="676"/>
      <c r="O31" s="881"/>
      <c r="P31" s="664">
        <f t="shared" si="0"/>
        <v>1</v>
      </c>
      <c r="Q31" s="559">
        <f t="shared" si="1"/>
        <v>1000</v>
      </c>
      <c r="R31" s="293"/>
      <c r="S31" s="668" t="s">
        <v>2686</v>
      </c>
      <c r="T31" s="668" t="s">
        <v>2687</v>
      </c>
      <c r="U31" s="689" t="s">
        <v>2688</v>
      </c>
      <c r="V31" s="668" t="s">
        <v>1973</v>
      </c>
    </row>
    <row r="32" spans="1:22" ht="15.6" customHeight="1" x14ac:dyDescent="0.25">
      <c r="A32" s="270"/>
      <c r="B32" s="216"/>
      <c r="C32" s="270" t="s">
        <v>112</v>
      </c>
      <c r="D32" s="270"/>
      <c r="E32" s="216"/>
      <c r="F32" s="216"/>
      <c r="G32" s="216"/>
      <c r="H32" s="80">
        <f t="shared" ref="H32:P32" si="2">SUM(H9:H31)</f>
        <v>9.7498999999999985</v>
      </c>
      <c r="I32" s="208">
        <f t="shared" si="2"/>
        <v>21500</v>
      </c>
      <c r="J32" s="80">
        <f t="shared" si="2"/>
        <v>5.9132000000000016</v>
      </c>
      <c r="K32" s="208">
        <f t="shared" si="2"/>
        <v>37000</v>
      </c>
      <c r="L32" s="80">
        <f t="shared" si="2"/>
        <v>12.413199999999998</v>
      </c>
      <c r="M32" s="208">
        <f t="shared" si="2"/>
        <v>65500</v>
      </c>
      <c r="N32" s="80">
        <f t="shared" si="2"/>
        <v>4.92</v>
      </c>
      <c r="O32" s="208">
        <f t="shared" si="2"/>
        <v>37000</v>
      </c>
      <c r="P32" s="208">
        <f t="shared" si="2"/>
        <v>32.996300000000005</v>
      </c>
      <c r="Q32" s="208">
        <f>SUM(Q9:Q31)</f>
        <v>161000</v>
      </c>
      <c r="R32" s="68"/>
      <c r="S32" s="68"/>
      <c r="T32" s="68"/>
      <c r="U32" s="68"/>
      <c r="V32" s="68"/>
    </row>
    <row r="34" spans="3:3" x14ac:dyDescent="0.25">
      <c r="C34" s="405"/>
    </row>
    <row r="35" spans="3:3" x14ac:dyDescent="0.25">
      <c r="C35" s="405"/>
    </row>
  </sheetData>
  <mergeCells count="28">
    <mergeCell ref="A4:V4"/>
    <mergeCell ref="A9:A31"/>
    <mergeCell ref="G5:G7"/>
    <mergeCell ref="E5:E7"/>
    <mergeCell ref="C5:C7"/>
    <mergeCell ref="B5:B7"/>
    <mergeCell ref="A5:A7"/>
    <mergeCell ref="F5:F7"/>
    <mergeCell ref="H5:O5"/>
    <mergeCell ref="R5:R7"/>
    <mergeCell ref="S5:S7"/>
    <mergeCell ref="T5:T7"/>
    <mergeCell ref="S9:S15"/>
    <mergeCell ref="D9:D15"/>
    <mergeCell ref="D16:D22"/>
    <mergeCell ref="H6:I6"/>
    <mergeCell ref="U5:U7"/>
    <mergeCell ref="V5:V7"/>
    <mergeCell ref="P5:Q6"/>
    <mergeCell ref="D5:D7"/>
    <mergeCell ref="B9:B31"/>
    <mergeCell ref="C9:C31"/>
    <mergeCell ref="E16:E18"/>
    <mergeCell ref="E20:E22"/>
    <mergeCell ref="J6:K6"/>
    <mergeCell ref="L6:M6"/>
    <mergeCell ref="N6:O6"/>
    <mergeCell ref="T11:T12"/>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5"/>
  <sheetViews>
    <sheetView topLeftCell="K1" workbookViewId="0">
      <pane ySplit="6" topLeftCell="A7" activePane="bottomLeft" state="frozen"/>
      <selection activeCell="R7" sqref="R7"/>
      <selection pane="bottomLeft" activeCell="Q39" sqref="Q39"/>
    </sheetView>
  </sheetViews>
  <sheetFormatPr baseColWidth="10" defaultRowHeight="15" x14ac:dyDescent="0.25"/>
  <cols>
    <col min="1" max="1" width="34" customWidth="1"/>
    <col min="2" max="2" width="35.7109375" customWidth="1"/>
    <col min="3" max="3" width="27.42578125" customWidth="1"/>
    <col min="4" max="4" width="27.42578125" style="405" customWidth="1"/>
    <col min="5" max="5" width="29.28515625" customWidth="1"/>
    <col min="6" max="6" width="12.28515625" customWidth="1"/>
    <col min="7" max="7" width="58.8554687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18" width="37" customWidth="1"/>
    <col min="19" max="19" width="25.42578125" customWidth="1"/>
    <col min="20" max="20" width="29.28515625" customWidth="1"/>
    <col min="21" max="21" width="25.42578125" customWidth="1"/>
  </cols>
  <sheetData>
    <row r="1" spans="1:28" ht="18.75" x14ac:dyDescent="0.3">
      <c r="A1" s="1057" t="s">
        <v>1336</v>
      </c>
      <c r="B1" s="1057"/>
      <c r="C1" s="1057"/>
      <c r="D1" s="1057"/>
      <c r="E1" s="1057"/>
      <c r="F1" s="1057"/>
      <c r="G1" s="1057"/>
      <c r="H1" s="1057"/>
      <c r="I1" s="1057"/>
      <c r="J1" s="1057"/>
      <c r="K1" s="1057"/>
      <c r="L1" s="1057"/>
      <c r="M1" s="1057"/>
      <c r="N1" s="1057"/>
      <c r="O1" s="1057"/>
      <c r="P1" s="1057"/>
      <c r="Q1" s="1057"/>
      <c r="R1" s="1057"/>
      <c r="S1" s="1057"/>
      <c r="T1" s="1057"/>
      <c r="U1" s="1057"/>
      <c r="V1" s="445" t="s">
        <v>1669</v>
      </c>
      <c r="W1" s="445" t="s">
        <v>1670</v>
      </c>
      <c r="X1" s="445" t="s">
        <v>1671</v>
      </c>
      <c r="Y1" s="445" t="s">
        <v>1672</v>
      </c>
      <c r="Z1" s="445" t="s">
        <v>1673</v>
      </c>
      <c r="AA1" s="445" t="s">
        <v>1674</v>
      </c>
      <c r="AB1" s="445" t="s">
        <v>1675</v>
      </c>
    </row>
    <row r="2" spans="1:28" x14ac:dyDescent="0.25">
      <c r="A2" s="1058" t="s">
        <v>1414</v>
      </c>
      <c r="B2" s="1058"/>
      <c r="C2" s="1058"/>
      <c r="D2" s="1058"/>
      <c r="E2" s="1058"/>
      <c r="F2" s="1058"/>
      <c r="G2" s="1058"/>
      <c r="H2" s="1058"/>
      <c r="I2" s="1058"/>
      <c r="J2" s="1058"/>
      <c r="K2" s="1058"/>
      <c r="L2" s="1058"/>
      <c r="M2" s="1058"/>
      <c r="N2" s="1058"/>
      <c r="O2" s="1058"/>
      <c r="P2" s="1058"/>
      <c r="Q2" s="1058"/>
      <c r="R2" s="1058"/>
      <c r="S2" s="1058"/>
      <c r="T2" s="1058"/>
      <c r="U2" s="1058"/>
    </row>
    <row r="3" spans="1:28" ht="13.5" customHeight="1" x14ac:dyDescent="0.25">
      <c r="A3" s="281" t="s">
        <v>1415</v>
      </c>
      <c r="B3" s="282"/>
      <c r="C3" s="282"/>
      <c r="D3" s="282"/>
      <c r="E3" s="282"/>
      <c r="F3" s="282"/>
      <c r="G3" s="282"/>
      <c r="H3" s="282"/>
      <c r="I3" s="282"/>
      <c r="J3" s="282"/>
      <c r="K3" s="282"/>
      <c r="L3" s="282"/>
      <c r="M3" s="448" t="s">
        <v>1626</v>
      </c>
      <c r="N3" s="448" t="s">
        <v>1627</v>
      </c>
      <c r="O3" s="448" t="s">
        <v>1628</v>
      </c>
      <c r="P3" s="448" t="s">
        <v>1629</v>
      </c>
      <c r="Q3" s="282"/>
      <c r="R3" s="282"/>
      <c r="S3" s="282"/>
      <c r="T3" s="282"/>
      <c r="U3" s="282"/>
    </row>
    <row r="4" spans="1:28" ht="15" customHeight="1" x14ac:dyDescent="0.25">
      <c r="A4" s="946" t="s">
        <v>94</v>
      </c>
      <c r="B4" s="945" t="s">
        <v>108</v>
      </c>
      <c r="C4" s="948" t="s">
        <v>1517</v>
      </c>
      <c r="D4" s="948" t="s">
        <v>1518</v>
      </c>
      <c r="E4" s="948" t="s">
        <v>84</v>
      </c>
      <c r="F4" s="948" t="s">
        <v>388</v>
      </c>
      <c r="G4" s="948" t="s">
        <v>85</v>
      </c>
      <c r="H4" s="951" t="s">
        <v>97</v>
      </c>
      <c r="I4" s="957"/>
      <c r="J4" s="957"/>
      <c r="K4" s="957"/>
      <c r="L4" s="957"/>
      <c r="M4" s="957"/>
      <c r="N4" s="957"/>
      <c r="O4" s="952"/>
      <c r="P4" s="953" t="s">
        <v>98</v>
      </c>
      <c r="Q4" s="954"/>
      <c r="R4" s="945" t="s">
        <v>100</v>
      </c>
      <c r="S4" s="945" t="s">
        <v>107</v>
      </c>
      <c r="T4" s="945" t="s">
        <v>106</v>
      </c>
      <c r="U4" s="942" t="s">
        <v>86</v>
      </c>
    </row>
    <row r="5" spans="1:28" ht="15" customHeight="1" x14ac:dyDescent="0.25">
      <c r="A5" s="946"/>
      <c r="B5" s="946"/>
      <c r="C5" s="949"/>
      <c r="D5" s="949"/>
      <c r="E5" s="949"/>
      <c r="F5" s="949"/>
      <c r="G5" s="949"/>
      <c r="H5" s="951" t="s">
        <v>101</v>
      </c>
      <c r="I5" s="952"/>
      <c r="J5" s="951" t="s">
        <v>102</v>
      </c>
      <c r="K5" s="952"/>
      <c r="L5" s="951" t="s">
        <v>103</v>
      </c>
      <c r="M5" s="952"/>
      <c r="N5" s="951" t="s">
        <v>104</v>
      </c>
      <c r="O5" s="952"/>
      <c r="P5" s="955"/>
      <c r="Q5" s="956"/>
      <c r="R5" s="946"/>
      <c r="S5" s="946"/>
      <c r="T5" s="946"/>
      <c r="U5" s="943"/>
    </row>
    <row r="6" spans="1:28" ht="25.5" x14ac:dyDescent="0.25">
      <c r="A6" s="947"/>
      <c r="B6" s="947"/>
      <c r="C6" s="950"/>
      <c r="D6" s="950"/>
      <c r="E6" s="950"/>
      <c r="F6" s="950"/>
      <c r="G6" s="950"/>
      <c r="H6" s="381" t="s">
        <v>105</v>
      </c>
      <c r="I6" s="381" t="s">
        <v>12</v>
      </c>
      <c r="J6" s="381" t="s">
        <v>105</v>
      </c>
      <c r="K6" s="381" t="s">
        <v>12</v>
      </c>
      <c r="L6" s="381" t="s">
        <v>105</v>
      </c>
      <c r="M6" s="381" t="s">
        <v>12</v>
      </c>
      <c r="N6" s="381" t="s">
        <v>105</v>
      </c>
      <c r="O6" s="381" t="s">
        <v>12</v>
      </c>
      <c r="P6" s="381" t="s">
        <v>105</v>
      </c>
      <c r="Q6" s="381" t="s">
        <v>12</v>
      </c>
      <c r="R6" s="947"/>
      <c r="S6" s="947"/>
      <c r="T6" s="947"/>
      <c r="U6" s="944"/>
    </row>
    <row r="7" spans="1:28" ht="15.75" x14ac:dyDescent="0.25">
      <c r="A7" s="382"/>
      <c r="B7" s="383"/>
      <c r="C7" s="384"/>
      <c r="D7" s="384"/>
      <c r="E7" s="384"/>
      <c r="F7" s="385"/>
      <c r="G7" s="384"/>
      <c r="H7" s="386"/>
      <c r="I7" s="386"/>
      <c r="J7" s="386"/>
      <c r="K7" s="386"/>
      <c r="L7" s="386"/>
      <c r="M7" s="386"/>
      <c r="N7" s="386"/>
      <c r="O7" s="386"/>
      <c r="P7" s="386"/>
      <c r="Q7" s="386"/>
      <c r="R7" s="387"/>
      <c r="S7" s="387"/>
      <c r="T7" s="387"/>
      <c r="U7" s="388"/>
    </row>
    <row r="8" spans="1:28" ht="96" customHeight="1" x14ac:dyDescent="0.25">
      <c r="A8" s="961" t="s">
        <v>1498</v>
      </c>
      <c r="B8" s="1059" t="s">
        <v>1499</v>
      </c>
      <c r="C8" s="1030" t="s">
        <v>1626</v>
      </c>
      <c r="D8" s="1030" t="s">
        <v>1847</v>
      </c>
      <c r="E8" s="73" t="s">
        <v>3081</v>
      </c>
      <c r="F8" s="760">
        <v>14.01</v>
      </c>
      <c r="G8" s="491" t="s">
        <v>3082</v>
      </c>
      <c r="H8" s="835"/>
      <c r="I8" s="839"/>
      <c r="J8" s="835">
        <v>0.5</v>
      </c>
      <c r="K8" s="839"/>
      <c r="L8" s="835"/>
      <c r="M8" s="839"/>
      <c r="N8" s="835">
        <v>0.5</v>
      </c>
      <c r="O8" s="839"/>
      <c r="P8" s="746">
        <f>H8+J8+L8+N8</f>
        <v>1</v>
      </c>
      <c r="Q8" s="339">
        <f>I8+K8+M8+O8</f>
        <v>0</v>
      </c>
      <c r="R8" s="599" t="s">
        <v>3083</v>
      </c>
      <c r="S8" s="599" t="s">
        <v>3084</v>
      </c>
      <c r="T8" s="599" t="s">
        <v>3085</v>
      </c>
      <c r="U8" s="735" t="s">
        <v>3086</v>
      </c>
    </row>
    <row r="9" spans="1:28" s="323" customFormat="1" ht="62.25" customHeight="1" x14ac:dyDescent="0.25">
      <c r="A9" s="962"/>
      <c r="B9" s="1059"/>
      <c r="C9" s="1031"/>
      <c r="D9" s="1031"/>
      <c r="E9" s="1004" t="s">
        <v>1846</v>
      </c>
      <c r="F9" s="760">
        <v>14.02</v>
      </c>
      <c r="G9" s="491" t="s">
        <v>2703</v>
      </c>
      <c r="H9" s="835">
        <v>0.25</v>
      </c>
      <c r="I9" s="839"/>
      <c r="J9" s="835">
        <v>0.25</v>
      </c>
      <c r="K9" s="839"/>
      <c r="L9" s="835">
        <v>0.25</v>
      </c>
      <c r="M9" s="839"/>
      <c r="N9" s="835">
        <v>0.25</v>
      </c>
      <c r="O9" s="839"/>
      <c r="P9" s="746">
        <f t="shared" ref="P9:P15" si="0">H9+J9+L9+N9</f>
        <v>1</v>
      </c>
      <c r="Q9" s="339">
        <f t="shared" ref="Q9:Q15" si="1">I9+K9+M9+O9</f>
        <v>0</v>
      </c>
      <c r="R9" s="797" t="s">
        <v>3087</v>
      </c>
      <c r="S9" s="797" t="s">
        <v>1841</v>
      </c>
      <c r="T9" s="797" t="s">
        <v>1842</v>
      </c>
      <c r="U9" s="735" t="s">
        <v>3086</v>
      </c>
    </row>
    <row r="10" spans="1:28" s="323" customFormat="1" ht="50.25" customHeight="1" x14ac:dyDescent="0.25">
      <c r="A10" s="962"/>
      <c r="B10" s="1059"/>
      <c r="C10" s="1031"/>
      <c r="D10" s="1031"/>
      <c r="E10" s="1006"/>
      <c r="F10" s="760">
        <v>14.03</v>
      </c>
      <c r="G10" s="491" t="s">
        <v>2704</v>
      </c>
      <c r="H10" s="835">
        <v>0.5</v>
      </c>
      <c r="I10" s="839"/>
      <c r="J10" s="73"/>
      <c r="K10" s="839"/>
      <c r="L10" s="835">
        <v>0.5</v>
      </c>
      <c r="M10" s="839"/>
      <c r="N10" s="73"/>
      <c r="O10" s="839"/>
      <c r="P10" s="746">
        <f t="shared" si="0"/>
        <v>1</v>
      </c>
      <c r="Q10" s="339">
        <f t="shared" si="1"/>
        <v>0</v>
      </c>
      <c r="R10" s="797" t="s">
        <v>3088</v>
      </c>
      <c r="S10" s="797" t="s">
        <v>1841</v>
      </c>
      <c r="T10" s="797" t="s">
        <v>1845</v>
      </c>
      <c r="U10" s="735" t="s">
        <v>3086</v>
      </c>
    </row>
    <row r="11" spans="1:28" s="405" customFormat="1" ht="60" customHeight="1" x14ac:dyDescent="0.25">
      <c r="A11" s="962"/>
      <c r="B11" s="1059"/>
      <c r="C11" s="1031"/>
      <c r="D11" s="1031"/>
      <c r="E11" s="73" t="s">
        <v>2707</v>
      </c>
      <c r="F11" s="760">
        <v>14.04</v>
      </c>
      <c r="G11" s="886" t="s">
        <v>1840</v>
      </c>
      <c r="H11" s="835">
        <v>0.5</v>
      </c>
      <c r="I11" s="839"/>
      <c r="J11" s="835">
        <v>0.5</v>
      </c>
      <c r="K11" s="839"/>
      <c r="L11" s="835"/>
      <c r="M11" s="839"/>
      <c r="N11" s="73"/>
      <c r="O11" s="839"/>
      <c r="P11" s="746">
        <f t="shared" si="0"/>
        <v>1</v>
      </c>
      <c r="Q11" s="339">
        <f t="shared" si="1"/>
        <v>0</v>
      </c>
      <c r="R11" s="735" t="s">
        <v>3089</v>
      </c>
      <c r="S11" s="735" t="s">
        <v>1843</v>
      </c>
      <c r="T11" s="735" t="s">
        <v>1844</v>
      </c>
      <c r="U11" s="735" t="s">
        <v>3086</v>
      </c>
    </row>
    <row r="12" spans="1:28" s="496" customFormat="1" ht="102.75" customHeight="1" x14ac:dyDescent="0.25">
      <c r="A12" s="962"/>
      <c r="B12" s="1059"/>
      <c r="C12" s="1031"/>
      <c r="D12" s="1031"/>
      <c r="E12" s="73" t="s">
        <v>2706</v>
      </c>
      <c r="F12" s="760">
        <v>14.05</v>
      </c>
      <c r="G12" s="491" t="s">
        <v>2080</v>
      </c>
      <c r="H12" s="835"/>
      <c r="I12" s="839"/>
      <c r="J12" s="835">
        <v>0.5</v>
      </c>
      <c r="K12" s="839"/>
      <c r="L12" s="835"/>
      <c r="M12" s="839"/>
      <c r="N12" s="835">
        <v>0.5</v>
      </c>
      <c r="O12" s="839"/>
      <c r="P12" s="746">
        <f t="shared" si="0"/>
        <v>1</v>
      </c>
      <c r="Q12" s="339">
        <f t="shared" si="1"/>
        <v>0</v>
      </c>
      <c r="R12" s="751" t="s">
        <v>1940</v>
      </c>
      <c r="S12" s="751" t="s">
        <v>1941</v>
      </c>
      <c r="T12" s="751" t="s">
        <v>1942</v>
      </c>
      <c r="U12" s="751" t="s">
        <v>1939</v>
      </c>
    </row>
    <row r="13" spans="1:28" s="496" customFormat="1" ht="73.5" customHeight="1" x14ac:dyDescent="0.25">
      <c r="A13" s="962"/>
      <c r="B13" s="1059"/>
      <c r="C13" s="1031"/>
      <c r="D13" s="1031"/>
      <c r="E13" s="73" t="s">
        <v>3090</v>
      </c>
      <c r="F13" s="760">
        <v>14.06</v>
      </c>
      <c r="G13" s="491" t="s">
        <v>3091</v>
      </c>
      <c r="H13" s="835"/>
      <c r="I13" s="839"/>
      <c r="J13" s="835">
        <v>0.25</v>
      </c>
      <c r="K13" s="839"/>
      <c r="L13" s="835">
        <v>0.25</v>
      </c>
      <c r="M13" s="839"/>
      <c r="N13" s="835">
        <v>0.5</v>
      </c>
      <c r="O13" s="839"/>
      <c r="P13" s="746">
        <f t="shared" si="0"/>
        <v>1</v>
      </c>
      <c r="Q13" s="339">
        <f t="shared" si="1"/>
        <v>0</v>
      </c>
      <c r="R13" s="751" t="s">
        <v>3092</v>
      </c>
      <c r="S13" s="751" t="s">
        <v>3093</v>
      </c>
      <c r="T13" s="751" t="s">
        <v>3094</v>
      </c>
      <c r="U13" s="751" t="s">
        <v>3095</v>
      </c>
    </row>
    <row r="14" spans="1:28" s="496" customFormat="1" ht="81" customHeight="1" x14ac:dyDescent="0.25">
      <c r="A14" s="962"/>
      <c r="B14" s="1059"/>
      <c r="C14" s="1031"/>
      <c r="D14" s="1031"/>
      <c r="E14" s="73" t="s">
        <v>3096</v>
      </c>
      <c r="F14" s="760">
        <v>14.07</v>
      </c>
      <c r="G14" s="491" t="s">
        <v>3097</v>
      </c>
      <c r="H14" s="835">
        <v>0.25</v>
      </c>
      <c r="I14" s="839"/>
      <c r="J14" s="835">
        <v>0.25</v>
      </c>
      <c r="K14" s="839"/>
      <c r="L14" s="835"/>
      <c r="M14" s="839"/>
      <c r="N14" s="835">
        <v>0.5</v>
      </c>
      <c r="O14" s="839"/>
      <c r="P14" s="746">
        <f t="shared" si="0"/>
        <v>1</v>
      </c>
      <c r="Q14" s="339">
        <f t="shared" si="1"/>
        <v>0</v>
      </c>
      <c r="R14" s="751" t="s">
        <v>3098</v>
      </c>
      <c r="S14" s="751" t="s">
        <v>3099</v>
      </c>
      <c r="T14" s="751" t="s">
        <v>3100</v>
      </c>
      <c r="U14" s="751" t="s">
        <v>3101</v>
      </c>
    </row>
    <row r="15" spans="1:28" s="323" customFormat="1" ht="69" customHeight="1" x14ac:dyDescent="0.25">
      <c r="A15" s="962"/>
      <c r="B15" s="1059"/>
      <c r="C15" s="1032"/>
      <c r="D15" s="1032"/>
      <c r="E15" s="73" t="s">
        <v>2705</v>
      </c>
      <c r="F15" s="760">
        <v>14.08</v>
      </c>
      <c r="G15" s="467" t="s">
        <v>2081</v>
      </c>
      <c r="H15" s="746">
        <v>0.5</v>
      </c>
      <c r="I15" s="226"/>
      <c r="J15" s="746">
        <v>0.5</v>
      </c>
      <c r="K15" s="839"/>
      <c r="L15" s="835"/>
      <c r="M15" s="839"/>
      <c r="N15" s="73"/>
      <c r="O15" s="839"/>
      <c r="P15" s="746">
        <f t="shared" si="0"/>
        <v>1</v>
      </c>
      <c r="Q15" s="339">
        <f t="shared" si="1"/>
        <v>0</v>
      </c>
      <c r="R15" s="735" t="s">
        <v>1781</v>
      </c>
      <c r="S15" s="457" t="s">
        <v>1793</v>
      </c>
      <c r="T15" s="457" t="s">
        <v>1789</v>
      </c>
      <c r="U15" s="457" t="s">
        <v>1819</v>
      </c>
    </row>
    <row r="16" spans="1:28" s="405" customFormat="1" ht="15.75" hidden="1" x14ac:dyDescent="0.25">
      <c r="A16" s="962"/>
      <c r="B16" s="1059"/>
      <c r="C16" s="247"/>
      <c r="D16" s="247"/>
      <c r="E16" s="277"/>
      <c r="F16" s="277"/>
      <c r="G16" s="247"/>
      <c r="H16" s="321"/>
      <c r="I16" s="322"/>
      <c r="J16" s="247"/>
      <c r="K16" s="322"/>
      <c r="L16" s="247"/>
      <c r="M16" s="322"/>
      <c r="N16" s="247"/>
      <c r="O16" s="322"/>
      <c r="P16" s="345">
        <f t="shared" ref="P16:P35" si="2">H16+J16+L16+N16</f>
        <v>0</v>
      </c>
      <c r="Q16" s="346">
        <f t="shared" ref="Q16:Q35" si="3">I16+K16+M16+O16</f>
        <v>0</v>
      </c>
      <c r="R16" s="247"/>
      <c r="S16" s="247"/>
      <c r="T16" s="247"/>
      <c r="U16" s="247"/>
    </row>
    <row r="17" spans="1:21" s="405" customFormat="1" ht="15.75" hidden="1" x14ac:dyDescent="0.25">
      <c r="A17" s="962"/>
      <c r="B17" s="1059"/>
      <c r="C17" s="247"/>
      <c r="D17" s="247"/>
      <c r="E17" s="277"/>
      <c r="F17" s="277"/>
      <c r="G17" s="247"/>
      <c r="H17" s="321"/>
      <c r="I17" s="322"/>
      <c r="J17" s="247"/>
      <c r="K17" s="322"/>
      <c r="L17" s="247"/>
      <c r="M17" s="322"/>
      <c r="N17" s="247"/>
      <c r="O17" s="322"/>
      <c r="P17" s="345">
        <f t="shared" si="2"/>
        <v>0</v>
      </c>
      <c r="Q17" s="346">
        <f t="shared" si="3"/>
        <v>0</v>
      </c>
      <c r="R17" s="247"/>
      <c r="S17" s="247"/>
      <c r="T17" s="247"/>
      <c r="U17" s="247"/>
    </row>
    <row r="18" spans="1:21" s="323" customFormat="1" ht="15.75" hidden="1" x14ac:dyDescent="0.25">
      <c r="A18" s="962"/>
      <c r="B18" s="1059"/>
      <c r="C18" s="247"/>
      <c r="D18" s="247"/>
      <c r="E18" s="277"/>
      <c r="F18" s="277"/>
      <c r="G18" s="247"/>
      <c r="H18" s="321"/>
      <c r="I18" s="322"/>
      <c r="J18" s="247"/>
      <c r="K18" s="322"/>
      <c r="L18" s="247"/>
      <c r="M18" s="322"/>
      <c r="N18" s="247"/>
      <c r="O18" s="322"/>
      <c r="P18" s="345">
        <f t="shared" si="2"/>
        <v>0</v>
      </c>
      <c r="Q18" s="346">
        <f t="shared" si="3"/>
        <v>0</v>
      </c>
      <c r="R18" s="247"/>
      <c r="S18" s="247"/>
      <c r="T18" s="247"/>
      <c r="U18" s="247"/>
    </row>
    <row r="19" spans="1:21" s="405" customFormat="1" ht="15.75" hidden="1" x14ac:dyDescent="0.25">
      <c r="A19" s="962"/>
      <c r="B19" s="1059"/>
      <c r="C19" s="247"/>
      <c r="D19" s="247"/>
      <c r="E19" s="277"/>
      <c r="F19" s="277"/>
      <c r="G19" s="247"/>
      <c r="H19" s="321"/>
      <c r="I19" s="322"/>
      <c r="J19" s="247"/>
      <c r="K19" s="322"/>
      <c r="L19" s="247"/>
      <c r="M19" s="322"/>
      <c r="N19" s="247"/>
      <c r="O19" s="322"/>
      <c r="P19" s="345">
        <f t="shared" si="2"/>
        <v>0</v>
      </c>
      <c r="Q19" s="346">
        <f t="shared" si="3"/>
        <v>0</v>
      </c>
      <c r="R19" s="247"/>
      <c r="S19" s="247"/>
      <c r="T19" s="247"/>
      <c r="U19" s="247"/>
    </row>
    <row r="20" spans="1:21" s="323" customFormat="1" ht="15.75" hidden="1" x14ac:dyDescent="0.25">
      <c r="A20" s="962"/>
      <c r="B20" s="1059"/>
      <c r="C20" s="247"/>
      <c r="D20" s="247"/>
      <c r="E20" s="277"/>
      <c r="F20" s="277"/>
      <c r="G20" s="247"/>
      <c r="H20" s="321"/>
      <c r="I20" s="322"/>
      <c r="J20" s="247"/>
      <c r="K20" s="322"/>
      <c r="L20" s="247"/>
      <c r="M20" s="322"/>
      <c r="N20" s="247"/>
      <c r="O20" s="322"/>
      <c r="P20" s="345">
        <f t="shared" si="2"/>
        <v>0</v>
      </c>
      <c r="Q20" s="346">
        <f t="shared" si="3"/>
        <v>0</v>
      </c>
      <c r="R20" s="247"/>
      <c r="S20" s="247"/>
      <c r="T20" s="247"/>
      <c r="U20" s="247"/>
    </row>
    <row r="21" spans="1:21" ht="15.75" hidden="1" x14ac:dyDescent="0.25">
      <c r="A21" s="962"/>
      <c r="B21" s="1059"/>
      <c r="C21" s="247"/>
      <c r="D21" s="247"/>
      <c r="E21" s="277"/>
      <c r="F21" s="277"/>
      <c r="G21" s="247"/>
      <c r="H21" s="321"/>
      <c r="I21" s="322"/>
      <c r="J21" s="247"/>
      <c r="K21" s="322"/>
      <c r="L21" s="247"/>
      <c r="M21" s="322"/>
      <c r="N21" s="247"/>
      <c r="O21" s="322"/>
      <c r="P21" s="345">
        <f t="shared" si="2"/>
        <v>0</v>
      </c>
      <c r="Q21" s="346">
        <f t="shared" si="3"/>
        <v>0</v>
      </c>
      <c r="R21" s="247"/>
      <c r="S21" s="247"/>
      <c r="T21" s="247"/>
      <c r="U21" s="247"/>
    </row>
    <row r="22" spans="1:21" ht="15.75" hidden="1" x14ac:dyDescent="0.25">
      <c r="A22" s="962"/>
      <c r="B22" s="1053" t="s">
        <v>1500</v>
      </c>
      <c r="C22" s="247"/>
      <c r="D22" s="247"/>
      <c r="E22" s="277"/>
      <c r="F22" s="247"/>
      <c r="G22" s="247"/>
      <c r="H22" s="247"/>
      <c r="I22" s="322"/>
      <c r="J22" s="247"/>
      <c r="K22" s="322"/>
      <c r="L22" s="247"/>
      <c r="M22" s="322"/>
      <c r="N22" s="247"/>
      <c r="O22" s="322"/>
      <c r="P22" s="345">
        <f t="shared" si="2"/>
        <v>0</v>
      </c>
      <c r="Q22" s="346">
        <f t="shared" si="3"/>
        <v>0</v>
      </c>
      <c r="R22" s="247"/>
      <c r="S22" s="247"/>
      <c r="T22" s="247"/>
      <c r="U22" s="247"/>
    </row>
    <row r="23" spans="1:21" ht="15.75" hidden="1" x14ac:dyDescent="0.25">
      <c r="A23" s="962"/>
      <c r="B23" s="1053"/>
      <c r="C23" s="247"/>
      <c r="D23" s="247"/>
      <c r="E23" s="277"/>
      <c r="F23" s="247"/>
      <c r="G23" s="247"/>
      <c r="H23" s="321"/>
      <c r="I23" s="322"/>
      <c r="J23" s="247"/>
      <c r="K23" s="322"/>
      <c r="L23" s="247"/>
      <c r="M23" s="322"/>
      <c r="N23" s="247"/>
      <c r="O23" s="322"/>
      <c r="P23" s="345">
        <f t="shared" si="2"/>
        <v>0</v>
      </c>
      <c r="Q23" s="346">
        <f t="shared" si="3"/>
        <v>0</v>
      </c>
      <c r="R23" s="247"/>
      <c r="S23" s="247"/>
      <c r="T23" s="247"/>
      <c r="U23" s="247"/>
    </row>
    <row r="24" spans="1:21" s="323" customFormat="1" ht="15.75" hidden="1" x14ac:dyDescent="0.25">
      <c r="A24" s="962"/>
      <c r="B24" s="1053"/>
      <c r="C24" s="247"/>
      <c r="D24" s="247"/>
      <c r="E24" s="277"/>
      <c r="F24" s="247"/>
      <c r="G24" s="247"/>
      <c r="H24" s="321"/>
      <c r="I24" s="322"/>
      <c r="J24" s="247"/>
      <c r="K24" s="322"/>
      <c r="L24" s="247"/>
      <c r="M24" s="322"/>
      <c r="N24" s="247"/>
      <c r="O24" s="322"/>
      <c r="P24" s="345">
        <f t="shared" si="2"/>
        <v>0</v>
      </c>
      <c r="Q24" s="346">
        <f t="shared" si="3"/>
        <v>0</v>
      </c>
      <c r="R24" s="247"/>
      <c r="S24" s="247"/>
      <c r="T24" s="247"/>
      <c r="U24" s="247"/>
    </row>
    <row r="25" spans="1:21" s="323" customFormat="1" ht="15.75" hidden="1" x14ac:dyDescent="0.25">
      <c r="A25" s="962"/>
      <c r="B25" s="1053"/>
      <c r="C25" s="247"/>
      <c r="D25" s="247"/>
      <c r="E25" s="277"/>
      <c r="F25" s="247"/>
      <c r="G25" s="247"/>
      <c r="H25" s="321"/>
      <c r="I25" s="322"/>
      <c r="J25" s="247"/>
      <c r="K25" s="322"/>
      <c r="L25" s="247"/>
      <c r="M25" s="322"/>
      <c r="N25" s="247"/>
      <c r="O25" s="322"/>
      <c r="P25" s="345">
        <f t="shared" si="2"/>
        <v>0</v>
      </c>
      <c r="Q25" s="346">
        <f t="shared" si="3"/>
        <v>0</v>
      </c>
      <c r="R25" s="247"/>
      <c r="S25" s="247"/>
      <c r="T25" s="247"/>
      <c r="U25" s="247"/>
    </row>
    <row r="26" spans="1:21" s="323" customFormat="1" ht="15.75" hidden="1" x14ac:dyDescent="0.25">
      <c r="A26" s="962"/>
      <c r="B26" s="1053"/>
      <c r="C26" s="247"/>
      <c r="D26" s="247"/>
      <c r="E26" s="277"/>
      <c r="F26" s="247"/>
      <c r="G26" s="247"/>
      <c r="H26" s="321"/>
      <c r="I26" s="322"/>
      <c r="J26" s="247"/>
      <c r="K26" s="322"/>
      <c r="L26" s="247"/>
      <c r="M26" s="322"/>
      <c r="N26" s="247"/>
      <c r="O26" s="322"/>
      <c r="P26" s="345">
        <f t="shared" si="2"/>
        <v>0</v>
      </c>
      <c r="Q26" s="346">
        <f t="shared" si="3"/>
        <v>0</v>
      </c>
      <c r="R26" s="247"/>
      <c r="S26" s="247"/>
      <c r="T26" s="247"/>
      <c r="U26" s="247"/>
    </row>
    <row r="27" spans="1:21" s="323" customFormat="1" ht="15.75" hidden="1" x14ac:dyDescent="0.25">
      <c r="A27" s="962"/>
      <c r="B27" s="1053"/>
      <c r="C27" s="247"/>
      <c r="D27" s="247"/>
      <c r="E27" s="277"/>
      <c r="F27" s="247"/>
      <c r="G27" s="247"/>
      <c r="H27" s="321"/>
      <c r="I27" s="322"/>
      <c r="J27" s="247"/>
      <c r="K27" s="322"/>
      <c r="L27" s="247"/>
      <c r="M27" s="322"/>
      <c r="N27" s="247"/>
      <c r="O27" s="322"/>
      <c r="P27" s="345">
        <f t="shared" si="2"/>
        <v>0</v>
      </c>
      <c r="Q27" s="346">
        <f t="shared" si="3"/>
        <v>0</v>
      </c>
      <c r="R27" s="247"/>
      <c r="S27" s="247"/>
      <c r="T27" s="247"/>
      <c r="U27" s="247"/>
    </row>
    <row r="28" spans="1:21" s="323" customFormat="1" ht="15.75" hidden="1" x14ac:dyDescent="0.25">
      <c r="A28" s="962"/>
      <c r="B28" s="1053"/>
      <c r="C28" s="247"/>
      <c r="D28" s="247"/>
      <c r="E28" s="277"/>
      <c r="F28" s="247"/>
      <c r="G28" s="247"/>
      <c r="H28" s="321"/>
      <c r="I28" s="322"/>
      <c r="J28" s="247"/>
      <c r="K28" s="322"/>
      <c r="L28" s="247"/>
      <c r="M28" s="322"/>
      <c r="N28" s="247"/>
      <c r="O28" s="322"/>
      <c r="P28" s="345">
        <f t="shared" si="2"/>
        <v>0</v>
      </c>
      <c r="Q28" s="346">
        <f t="shared" si="3"/>
        <v>0</v>
      </c>
      <c r="R28" s="247"/>
      <c r="S28" s="247"/>
      <c r="T28" s="247"/>
      <c r="U28" s="247"/>
    </row>
    <row r="29" spans="1:21" ht="15.75" hidden="1" x14ac:dyDescent="0.25">
      <c r="A29" s="962"/>
      <c r="B29" s="1053"/>
      <c r="C29" s="247"/>
      <c r="D29" s="247"/>
      <c r="E29" s="277"/>
      <c r="F29" s="247"/>
      <c r="G29" s="247"/>
      <c r="H29" s="247"/>
      <c r="I29" s="322"/>
      <c r="J29" s="247"/>
      <c r="K29" s="322"/>
      <c r="L29" s="247"/>
      <c r="M29" s="322"/>
      <c r="N29" s="247"/>
      <c r="O29" s="322"/>
      <c r="P29" s="345">
        <f t="shared" si="2"/>
        <v>0</v>
      </c>
      <c r="Q29" s="346">
        <f t="shared" si="3"/>
        <v>0</v>
      </c>
      <c r="R29" s="247"/>
      <c r="S29" s="247"/>
      <c r="T29" s="247"/>
      <c r="U29" s="319"/>
    </row>
    <row r="30" spans="1:21" ht="15.75" hidden="1" x14ac:dyDescent="0.25">
      <c r="A30" s="962"/>
      <c r="B30" s="1053"/>
      <c r="C30" s="247"/>
      <c r="D30" s="247"/>
      <c r="E30" s="277"/>
      <c r="F30" s="247"/>
      <c r="G30" s="247"/>
      <c r="H30" s="247"/>
      <c r="I30" s="322"/>
      <c r="J30" s="247"/>
      <c r="K30" s="322"/>
      <c r="L30" s="247"/>
      <c r="M30" s="322"/>
      <c r="N30" s="247"/>
      <c r="O30" s="322"/>
      <c r="P30" s="345">
        <f t="shared" si="2"/>
        <v>0</v>
      </c>
      <c r="Q30" s="346">
        <f t="shared" si="3"/>
        <v>0</v>
      </c>
      <c r="R30" s="247"/>
      <c r="S30" s="247"/>
      <c r="T30" s="247"/>
      <c r="U30" s="319"/>
    </row>
    <row r="31" spans="1:21" ht="15.75" hidden="1" x14ac:dyDescent="0.25">
      <c r="A31" s="962"/>
      <c r="B31" s="1053"/>
      <c r="C31" s="247"/>
      <c r="D31" s="247"/>
      <c r="E31" s="277"/>
      <c r="F31" s="247"/>
      <c r="G31" s="247"/>
      <c r="H31" s="247"/>
      <c r="I31" s="322"/>
      <c r="J31" s="247"/>
      <c r="K31" s="322"/>
      <c r="L31" s="247"/>
      <c r="M31" s="322"/>
      <c r="N31" s="247"/>
      <c r="O31" s="322"/>
      <c r="P31" s="345">
        <f t="shared" si="2"/>
        <v>0</v>
      </c>
      <c r="Q31" s="346">
        <f t="shared" si="3"/>
        <v>0</v>
      </c>
      <c r="R31" s="247"/>
      <c r="S31" s="247"/>
      <c r="T31" s="247"/>
      <c r="U31" s="319"/>
    </row>
    <row r="32" spans="1:21" ht="15.75" hidden="1" x14ac:dyDescent="0.25">
      <c r="A32" s="962"/>
      <c r="B32" s="1053"/>
      <c r="C32" s="247"/>
      <c r="D32" s="247"/>
      <c r="E32" s="277"/>
      <c r="F32" s="247"/>
      <c r="G32" s="247"/>
      <c r="H32" s="247"/>
      <c r="I32" s="322"/>
      <c r="J32" s="247"/>
      <c r="K32" s="322"/>
      <c r="L32" s="247"/>
      <c r="M32" s="322"/>
      <c r="N32" s="247"/>
      <c r="O32" s="322"/>
      <c r="P32" s="345">
        <f t="shared" si="2"/>
        <v>0</v>
      </c>
      <c r="Q32" s="346">
        <f t="shared" si="3"/>
        <v>0</v>
      </c>
      <c r="R32" s="247"/>
      <c r="S32" s="247"/>
      <c r="T32" s="247"/>
      <c r="U32" s="319"/>
    </row>
    <row r="33" spans="1:21" ht="15.75" hidden="1" x14ac:dyDescent="0.25">
      <c r="A33" s="962"/>
      <c r="B33" s="1053" t="s">
        <v>1501</v>
      </c>
      <c r="C33" s="247"/>
      <c r="D33" s="247"/>
      <c r="E33" s="277"/>
      <c r="F33" s="247"/>
      <c r="H33" s="247"/>
      <c r="I33" s="322"/>
      <c r="J33" s="247"/>
      <c r="K33" s="322"/>
      <c r="L33" s="247"/>
      <c r="M33" s="322"/>
      <c r="N33" s="247"/>
      <c r="O33" s="322"/>
      <c r="P33" s="345">
        <f t="shared" si="2"/>
        <v>0</v>
      </c>
      <c r="Q33" s="346">
        <f t="shared" si="3"/>
        <v>0</v>
      </c>
      <c r="R33" s="247"/>
      <c r="S33" s="247"/>
      <c r="T33" s="247"/>
      <c r="U33" s="319"/>
    </row>
    <row r="34" spans="1:21" ht="15.75" hidden="1" x14ac:dyDescent="0.25">
      <c r="A34" s="962"/>
      <c r="B34" s="1053"/>
      <c r="C34" s="324"/>
      <c r="D34" s="324"/>
      <c r="E34" s="277"/>
      <c r="F34" s="280"/>
      <c r="G34" s="280"/>
      <c r="H34" s="247"/>
      <c r="I34" s="322"/>
      <c r="J34" s="247"/>
      <c r="K34" s="322"/>
      <c r="L34" s="247"/>
      <c r="M34" s="322"/>
      <c r="N34" s="247"/>
      <c r="O34" s="322"/>
      <c r="P34" s="345">
        <f t="shared" si="2"/>
        <v>0</v>
      </c>
      <c r="Q34" s="346">
        <f t="shared" si="3"/>
        <v>0</v>
      </c>
      <c r="R34" s="247"/>
      <c r="S34" s="247"/>
      <c r="T34" s="247"/>
      <c r="U34" s="319"/>
    </row>
    <row r="35" spans="1:21" s="323" customFormat="1" ht="15.75" hidden="1" x14ac:dyDescent="0.25">
      <c r="A35" s="962"/>
      <c r="B35" s="1053"/>
      <c r="C35" s="324"/>
      <c r="D35" s="324"/>
      <c r="E35" s="277"/>
      <c r="F35" s="280"/>
      <c r="G35" s="280"/>
      <c r="H35" s="247"/>
      <c r="I35" s="322"/>
      <c r="J35" s="247"/>
      <c r="K35" s="322"/>
      <c r="L35" s="247"/>
      <c r="M35" s="322"/>
      <c r="N35" s="247"/>
      <c r="O35" s="322"/>
      <c r="P35" s="345">
        <f t="shared" si="2"/>
        <v>0</v>
      </c>
      <c r="Q35" s="346">
        <f t="shared" si="3"/>
        <v>0</v>
      </c>
      <c r="R35" s="247"/>
      <c r="S35" s="247"/>
      <c r="T35" s="247"/>
      <c r="U35" s="319"/>
    </row>
    <row r="36" spans="1:21" s="323" customFormat="1" ht="15.75" hidden="1" x14ac:dyDescent="0.25">
      <c r="A36" s="962"/>
      <c r="B36" s="1053"/>
      <c r="C36" s="324"/>
      <c r="D36" s="324"/>
      <c r="E36" s="277"/>
      <c r="F36" s="280"/>
      <c r="G36" s="280"/>
      <c r="H36" s="247"/>
      <c r="I36" s="322"/>
      <c r="J36" s="247"/>
      <c r="K36" s="322"/>
      <c r="L36" s="247"/>
      <c r="M36" s="322"/>
      <c r="N36" s="247"/>
      <c r="O36" s="322"/>
      <c r="P36" s="345">
        <f t="shared" ref="P36:Q38" si="4">H36+J36+L36+N36</f>
        <v>0</v>
      </c>
      <c r="Q36" s="346">
        <f t="shared" si="4"/>
        <v>0</v>
      </c>
      <c r="R36" s="247"/>
      <c r="S36" s="247"/>
      <c r="T36" s="247"/>
      <c r="U36" s="319"/>
    </row>
    <row r="37" spans="1:21" ht="15.75" hidden="1" x14ac:dyDescent="0.25">
      <c r="A37" s="962"/>
      <c r="B37" s="1053"/>
      <c r="C37" s="324"/>
      <c r="D37" s="324"/>
      <c r="E37" s="277"/>
      <c r="F37" s="276"/>
      <c r="G37" s="280"/>
      <c r="H37" s="247"/>
      <c r="I37" s="322"/>
      <c r="J37" s="247"/>
      <c r="K37" s="322"/>
      <c r="L37" s="247"/>
      <c r="M37" s="322"/>
      <c r="N37" s="247"/>
      <c r="O37" s="322"/>
      <c r="P37" s="345">
        <f t="shared" si="4"/>
        <v>0</v>
      </c>
      <c r="Q37" s="346">
        <f t="shared" si="4"/>
        <v>0</v>
      </c>
      <c r="R37" s="247"/>
      <c r="S37" s="247"/>
      <c r="T37" s="247"/>
      <c r="U37" s="319"/>
    </row>
    <row r="38" spans="1:21" s="323" customFormat="1" ht="15.75" hidden="1" x14ac:dyDescent="0.25">
      <c r="A38" s="962"/>
      <c r="B38" s="1053"/>
      <c r="C38" s="324"/>
      <c r="D38" s="324"/>
      <c r="E38" s="277"/>
      <c r="F38" s="276"/>
      <c r="G38" s="280"/>
      <c r="H38" s="247"/>
      <c r="I38" s="322"/>
      <c r="J38" s="247"/>
      <c r="K38" s="322"/>
      <c r="L38" s="247"/>
      <c r="M38" s="322"/>
      <c r="N38" s="247"/>
      <c r="O38" s="322"/>
      <c r="P38" s="345">
        <f t="shared" si="4"/>
        <v>0</v>
      </c>
      <c r="Q38" s="346">
        <f t="shared" si="4"/>
        <v>0</v>
      </c>
      <c r="R38" s="247"/>
      <c r="S38" s="247"/>
      <c r="T38" s="247"/>
      <c r="U38" s="319"/>
    </row>
    <row r="39" spans="1:21" ht="15.75" x14ac:dyDescent="0.25">
      <c r="A39" s="1054" t="s">
        <v>1337</v>
      </c>
      <c r="B39" s="1055"/>
      <c r="C39" s="1055"/>
      <c r="D39" s="1055"/>
      <c r="E39" s="1055"/>
      <c r="F39" s="1055"/>
      <c r="G39" s="1056"/>
      <c r="H39" s="206">
        <f t="shared" ref="H39:Q39" si="5">SUM(H8:H38)</f>
        <v>2</v>
      </c>
      <c r="I39" s="206">
        <f t="shared" si="5"/>
        <v>0</v>
      </c>
      <c r="J39" s="206">
        <f t="shared" si="5"/>
        <v>2.75</v>
      </c>
      <c r="K39" s="206">
        <f t="shared" si="5"/>
        <v>0</v>
      </c>
      <c r="L39" s="206">
        <f t="shared" si="5"/>
        <v>1</v>
      </c>
      <c r="M39" s="206">
        <f t="shared" si="5"/>
        <v>0</v>
      </c>
      <c r="N39" s="206">
        <f t="shared" si="5"/>
        <v>2.25</v>
      </c>
      <c r="O39" s="206">
        <f t="shared" si="5"/>
        <v>0</v>
      </c>
      <c r="P39" s="206">
        <f t="shared" si="5"/>
        <v>8</v>
      </c>
      <c r="Q39" s="206">
        <f t="shared" si="5"/>
        <v>0</v>
      </c>
      <c r="R39" s="236"/>
      <c r="S39" s="236"/>
      <c r="T39" s="236"/>
      <c r="U39" s="248"/>
    </row>
    <row r="42" spans="1:21" x14ac:dyDescent="0.25">
      <c r="B42" s="405"/>
    </row>
    <row r="43" spans="1:21" x14ac:dyDescent="0.25">
      <c r="B43" s="405"/>
    </row>
    <row r="44" spans="1:21" x14ac:dyDescent="0.25">
      <c r="B44" s="405"/>
    </row>
    <row r="45" spans="1:21" x14ac:dyDescent="0.25">
      <c r="B45" s="405"/>
    </row>
  </sheetData>
  <mergeCells count="27">
    <mergeCell ref="B22:B32"/>
    <mergeCell ref="B8:B21"/>
    <mergeCell ref="G4:G6"/>
    <mergeCell ref="B4:B6"/>
    <mergeCell ref="C4:C6"/>
    <mergeCell ref="E4:E6"/>
    <mergeCell ref="F4:F6"/>
    <mergeCell ref="D4:D6"/>
    <mergeCell ref="C8:C15"/>
    <mergeCell ref="E9:E10"/>
    <mergeCell ref="D8:D15"/>
    <mergeCell ref="A4:A6"/>
    <mergeCell ref="A8:A38"/>
    <mergeCell ref="B33:B38"/>
    <mergeCell ref="A39:G39"/>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 C16:C38">
      <formula1>$M$3:$P$3</formula1>
    </dataValidation>
    <dataValidation type="list" allowBlank="1" showInputMessage="1" showErrorMessage="1" sqref="E16:E38">
      <formula1>$V$1:$AA$1</formula1>
    </dataValidation>
  </dataValidations>
  <pageMargins left="0.7" right="0.7" top="0.75" bottom="0.75" header="0.3" footer="0.3"/>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opLeftCell="D1" zoomScale="92" zoomScaleNormal="92" workbookViewId="0">
      <pane ySplit="8" topLeftCell="A9" activePane="bottomLeft" state="frozen"/>
      <selection activeCell="K7" sqref="K7"/>
      <selection pane="bottomLeft" activeCell="Q29" sqref="Q29"/>
    </sheetView>
  </sheetViews>
  <sheetFormatPr baseColWidth="10" defaultRowHeight="15" x14ac:dyDescent="0.25"/>
  <cols>
    <col min="1" max="1" width="35.7109375" customWidth="1"/>
    <col min="2" max="2" width="35.85546875" customWidth="1"/>
    <col min="3" max="3" width="27.42578125" customWidth="1"/>
    <col min="4" max="4" width="27.42578125" style="405" customWidth="1"/>
    <col min="5" max="5" width="27.42578125" customWidth="1"/>
    <col min="6" max="6" width="13.7109375" customWidth="1"/>
    <col min="7" max="7" width="69.5703125" customWidth="1"/>
    <col min="8" max="8" width="15.28515625" customWidth="1"/>
    <col min="9" max="9" width="11.5703125" style="207"/>
    <col min="10" max="10" width="13.85546875" customWidth="1"/>
    <col min="11" max="11" width="15.7109375" style="207" customWidth="1"/>
    <col min="13" max="13" width="15.85546875" style="207" customWidth="1"/>
    <col min="14" max="14" width="12.85546875" customWidth="1"/>
    <col min="15" max="15" width="14.28515625" style="207" customWidth="1"/>
    <col min="16" max="16" width="15.28515625" customWidth="1"/>
    <col min="17" max="17" width="18.28515625" style="207" customWidth="1"/>
    <col min="18" max="18" width="14.140625" hidden="1" customWidth="1"/>
    <col min="19" max="19" width="25.85546875" customWidth="1"/>
    <col min="20" max="20" width="16.7109375" customWidth="1"/>
    <col min="21" max="21" width="24" customWidth="1"/>
    <col min="22" max="22" width="22.5703125" customWidth="1"/>
  </cols>
  <sheetData>
    <row r="1" spans="1:28" ht="24.75" customHeight="1" x14ac:dyDescent="0.25">
      <c r="B1" s="445" t="s">
        <v>1630</v>
      </c>
      <c r="C1" s="445" t="s">
        <v>1631</v>
      </c>
      <c r="D1" s="445" t="s">
        <v>1632</v>
      </c>
      <c r="E1" s="445" t="s">
        <v>1633</v>
      </c>
      <c r="F1" s="1060" t="s">
        <v>1347</v>
      </c>
      <c r="G1" s="1060"/>
      <c r="H1" s="1060"/>
      <c r="I1" s="1060"/>
      <c r="J1" s="1060"/>
      <c r="K1" s="1060"/>
      <c r="L1" s="1060"/>
      <c r="M1" s="1060"/>
      <c r="N1" s="259"/>
      <c r="O1" s="259"/>
      <c r="P1" s="259"/>
      <c r="Q1" s="259"/>
      <c r="R1" s="259"/>
      <c r="S1" s="259"/>
      <c r="T1" s="259"/>
      <c r="U1" s="259"/>
      <c r="V1" s="259"/>
      <c r="W1" s="259"/>
      <c r="X1" s="259"/>
      <c r="Y1" s="259"/>
      <c r="Z1" s="259"/>
      <c r="AA1" s="259"/>
      <c r="AB1" s="259"/>
    </row>
    <row r="2" spans="1:28" ht="18.75" x14ac:dyDescent="0.25">
      <c r="A2" s="286" t="s">
        <v>1346</v>
      </c>
      <c r="H2" s="259"/>
      <c r="J2" s="259"/>
      <c r="K2" s="259"/>
      <c r="L2" s="259"/>
      <c r="M2" s="259"/>
      <c r="N2" s="259"/>
      <c r="O2" s="259"/>
      <c r="P2" s="259"/>
      <c r="Q2" s="259"/>
      <c r="R2" s="259"/>
      <c r="S2" s="259"/>
      <c r="T2" s="259"/>
      <c r="U2" s="259"/>
      <c r="V2" s="259"/>
      <c r="W2" s="259"/>
      <c r="X2" s="259"/>
      <c r="Y2" s="259"/>
      <c r="Z2" s="259"/>
      <c r="AA2" s="259"/>
      <c r="AB2" s="259"/>
    </row>
    <row r="3" spans="1:28" s="323" customFormat="1" ht="18.75" x14ac:dyDescent="0.25">
      <c r="A3" s="286" t="s">
        <v>1416</v>
      </c>
      <c r="D3" s="405"/>
      <c r="H3" s="259"/>
      <c r="I3" s="207"/>
      <c r="J3" s="259"/>
      <c r="K3" s="259"/>
      <c r="L3" s="259"/>
      <c r="M3" s="259"/>
      <c r="N3" s="259"/>
      <c r="O3" s="259"/>
      <c r="P3" s="259"/>
      <c r="Q3" s="259"/>
      <c r="R3" s="259"/>
      <c r="S3" s="259"/>
      <c r="T3" s="259"/>
      <c r="U3" s="259"/>
      <c r="V3" s="259"/>
      <c r="W3" s="259"/>
      <c r="X3" s="259"/>
      <c r="Y3" s="259"/>
      <c r="Z3" s="259"/>
      <c r="AA3" s="259"/>
      <c r="AB3" s="259"/>
    </row>
    <row r="4" spans="1:28" s="323" customFormat="1" ht="18.75" x14ac:dyDescent="0.25">
      <c r="A4" s="286" t="s">
        <v>1417</v>
      </c>
      <c r="D4" s="405"/>
      <c r="H4" s="259"/>
      <c r="I4" s="207"/>
      <c r="J4" s="259"/>
      <c r="K4" s="259"/>
      <c r="L4" s="259"/>
      <c r="M4" s="259"/>
      <c r="N4" s="259"/>
      <c r="O4" s="259"/>
      <c r="P4" s="259"/>
      <c r="Q4" s="259"/>
      <c r="R4" s="259"/>
      <c r="S4" s="259"/>
      <c r="T4" s="259"/>
      <c r="U4" s="259"/>
      <c r="V4" s="259"/>
      <c r="W4" s="259"/>
      <c r="X4" s="259"/>
      <c r="Y4" s="259"/>
      <c r="Z4" s="259"/>
      <c r="AA4" s="259"/>
      <c r="AB4" s="259"/>
    </row>
    <row r="5" spans="1:28" ht="18.75" customHeight="1" x14ac:dyDescent="0.25">
      <c r="A5" s="1047" t="s">
        <v>1418</v>
      </c>
      <c r="B5" s="1061"/>
      <c r="C5" s="1061"/>
      <c r="D5" s="1061"/>
      <c r="E5" s="1061"/>
      <c r="F5" s="1061"/>
      <c r="G5" s="1061"/>
      <c r="H5" s="1061"/>
      <c r="I5" s="1061"/>
      <c r="J5" s="1061"/>
      <c r="K5" s="1061"/>
      <c r="L5" s="1061"/>
      <c r="M5" s="1061"/>
      <c r="N5" s="1061"/>
      <c r="O5" s="1061"/>
      <c r="P5" s="1061"/>
      <c r="Q5" s="1061"/>
      <c r="R5" s="1061"/>
      <c r="S5" s="1061"/>
      <c r="T5" s="1061"/>
      <c r="U5" s="1061"/>
      <c r="V5" s="1061"/>
    </row>
    <row r="6" spans="1:28" ht="15" customHeight="1" x14ac:dyDescent="0.25">
      <c r="A6" s="946" t="s">
        <v>94</v>
      </c>
      <c r="B6" s="945" t="s">
        <v>108</v>
      </c>
      <c r="C6" s="948" t="s">
        <v>1517</v>
      </c>
      <c r="D6" s="948" t="s">
        <v>1518</v>
      </c>
      <c r="E6" s="948" t="s">
        <v>84</v>
      </c>
      <c r="F6" s="948" t="s">
        <v>388</v>
      </c>
      <c r="G6" s="948" t="s">
        <v>85</v>
      </c>
      <c r="H6" s="951" t="s">
        <v>97</v>
      </c>
      <c r="I6" s="957"/>
      <c r="J6" s="957"/>
      <c r="K6" s="957"/>
      <c r="L6" s="957"/>
      <c r="M6" s="957"/>
      <c r="N6" s="957"/>
      <c r="O6" s="952"/>
      <c r="P6" s="953" t="s">
        <v>98</v>
      </c>
      <c r="Q6" s="954"/>
      <c r="R6" s="945" t="s">
        <v>99</v>
      </c>
      <c r="S6" s="945" t="s">
        <v>100</v>
      </c>
      <c r="T6" s="945" t="s">
        <v>107</v>
      </c>
      <c r="U6" s="945" t="s">
        <v>106</v>
      </c>
      <c r="V6" s="942" t="s">
        <v>86</v>
      </c>
    </row>
    <row r="7" spans="1:28" ht="15" customHeight="1" x14ac:dyDescent="0.25">
      <c r="A7" s="946"/>
      <c r="B7" s="946"/>
      <c r="C7" s="949"/>
      <c r="D7" s="949"/>
      <c r="E7" s="949"/>
      <c r="F7" s="949"/>
      <c r="G7" s="949"/>
      <c r="H7" s="951" t="s">
        <v>101</v>
      </c>
      <c r="I7" s="952"/>
      <c r="J7" s="951" t="s">
        <v>102</v>
      </c>
      <c r="K7" s="952"/>
      <c r="L7" s="951" t="s">
        <v>103</v>
      </c>
      <c r="M7" s="952"/>
      <c r="N7" s="951" t="s">
        <v>104</v>
      </c>
      <c r="O7" s="952"/>
      <c r="P7" s="955"/>
      <c r="Q7" s="956"/>
      <c r="R7" s="946"/>
      <c r="S7" s="946"/>
      <c r="T7" s="946"/>
      <c r="U7" s="946"/>
      <c r="V7" s="943"/>
    </row>
    <row r="8" spans="1:28" ht="25.5" x14ac:dyDescent="0.25">
      <c r="A8" s="947"/>
      <c r="B8" s="947"/>
      <c r="C8" s="950"/>
      <c r="D8" s="950"/>
      <c r="E8" s="950"/>
      <c r="F8" s="950"/>
      <c r="G8" s="950"/>
      <c r="H8" s="381" t="s">
        <v>105</v>
      </c>
      <c r="I8" s="381" t="s">
        <v>12</v>
      </c>
      <c r="J8" s="381" t="s">
        <v>105</v>
      </c>
      <c r="K8" s="381" t="s">
        <v>12</v>
      </c>
      <c r="L8" s="381" t="s">
        <v>105</v>
      </c>
      <c r="M8" s="381" t="s">
        <v>12</v>
      </c>
      <c r="N8" s="381" t="s">
        <v>105</v>
      </c>
      <c r="O8" s="381" t="s">
        <v>12</v>
      </c>
      <c r="P8" s="381" t="s">
        <v>105</v>
      </c>
      <c r="Q8" s="381" t="s">
        <v>12</v>
      </c>
      <c r="R8" s="947"/>
      <c r="S8" s="947"/>
      <c r="T8" s="947"/>
      <c r="U8" s="947"/>
      <c r="V8" s="944"/>
    </row>
    <row r="9" spans="1:28" s="323" customFormat="1" ht="15.75" x14ac:dyDescent="0.25">
      <c r="A9" s="382"/>
      <c r="B9" s="383"/>
      <c r="C9" s="384"/>
      <c r="D9" s="384"/>
      <c r="E9" s="384"/>
      <c r="F9" s="385"/>
      <c r="G9" s="384"/>
      <c r="H9" s="386"/>
      <c r="I9" s="386"/>
      <c r="J9" s="386"/>
      <c r="K9" s="386"/>
      <c r="L9" s="386"/>
      <c r="M9" s="386"/>
      <c r="N9" s="386"/>
      <c r="O9" s="386"/>
      <c r="P9" s="386"/>
      <c r="Q9" s="386"/>
      <c r="R9" s="387"/>
      <c r="S9" s="387"/>
      <c r="T9" s="387"/>
      <c r="U9" s="387"/>
      <c r="V9" s="388"/>
    </row>
    <row r="10" spans="1:28" ht="15.75" hidden="1" x14ac:dyDescent="0.25">
      <c r="A10" s="1062" t="s">
        <v>1420</v>
      </c>
      <c r="B10" s="1062" t="s">
        <v>1419</v>
      </c>
      <c r="C10" s="293"/>
      <c r="D10" s="293"/>
      <c r="E10" s="293"/>
      <c r="F10" s="293"/>
      <c r="G10" s="293"/>
      <c r="H10" s="317"/>
      <c r="I10" s="318"/>
      <c r="J10" s="317"/>
      <c r="K10" s="318"/>
      <c r="L10" s="317"/>
      <c r="M10" s="318"/>
      <c r="N10" s="317"/>
      <c r="O10" s="318"/>
      <c r="P10" s="347">
        <f>H10+J10+L10+N10</f>
        <v>0</v>
      </c>
      <c r="Q10" s="346">
        <f>I10+K10+M10+O10</f>
        <v>0</v>
      </c>
      <c r="R10" s="293"/>
      <c r="S10" s="293"/>
      <c r="T10" s="293"/>
      <c r="U10" s="293"/>
      <c r="V10" s="293"/>
    </row>
    <row r="11" spans="1:28" s="323" customFormat="1" ht="15.75" hidden="1" x14ac:dyDescent="0.25">
      <c r="A11" s="1062"/>
      <c r="B11" s="1062"/>
      <c r="C11" s="293"/>
      <c r="D11" s="293"/>
      <c r="E11" s="293"/>
      <c r="F11" s="293"/>
      <c r="G11" s="293"/>
      <c r="H11" s="317"/>
      <c r="I11" s="318"/>
      <c r="J11" s="317"/>
      <c r="K11" s="318"/>
      <c r="L11" s="317"/>
      <c r="M11" s="318"/>
      <c r="N11" s="317"/>
      <c r="O11" s="318"/>
      <c r="P11" s="347">
        <f t="shared" ref="P11:P28" si="0">H11+J11+L11+N11</f>
        <v>0</v>
      </c>
      <c r="Q11" s="346">
        <f t="shared" ref="Q11:Q28" si="1">I11+K11+M11+O11</f>
        <v>0</v>
      </c>
      <c r="R11" s="293"/>
      <c r="S11" s="293"/>
      <c r="T11" s="293"/>
      <c r="U11" s="293"/>
      <c r="V11" s="293"/>
    </row>
    <row r="12" spans="1:28" s="323" customFormat="1" ht="15.75" hidden="1" x14ac:dyDescent="0.25">
      <c r="A12" s="1062"/>
      <c r="B12" s="1062"/>
      <c r="C12" s="293"/>
      <c r="D12" s="293"/>
      <c r="E12" s="293"/>
      <c r="F12" s="293"/>
      <c r="G12" s="293"/>
      <c r="H12" s="317"/>
      <c r="I12" s="318"/>
      <c r="J12" s="317"/>
      <c r="K12" s="318"/>
      <c r="L12" s="317"/>
      <c r="M12" s="318"/>
      <c r="N12" s="317"/>
      <c r="O12" s="318"/>
      <c r="P12" s="347">
        <f t="shared" si="0"/>
        <v>0</v>
      </c>
      <c r="Q12" s="346">
        <f t="shared" si="1"/>
        <v>0</v>
      </c>
      <c r="R12" s="293"/>
      <c r="S12" s="293"/>
      <c r="T12" s="293"/>
      <c r="U12" s="293"/>
      <c r="V12" s="293"/>
    </row>
    <row r="13" spans="1:28" s="323" customFormat="1" ht="15.75" hidden="1" x14ac:dyDescent="0.25">
      <c r="A13" s="1062"/>
      <c r="B13" s="1062"/>
      <c r="C13" s="293"/>
      <c r="D13" s="293"/>
      <c r="E13" s="293"/>
      <c r="F13" s="293"/>
      <c r="G13" s="293"/>
      <c r="H13" s="317"/>
      <c r="I13" s="318"/>
      <c r="J13" s="317"/>
      <c r="K13" s="318"/>
      <c r="L13" s="317"/>
      <c r="M13" s="318"/>
      <c r="N13" s="317"/>
      <c r="O13" s="318"/>
      <c r="P13" s="347">
        <f t="shared" si="0"/>
        <v>0</v>
      </c>
      <c r="Q13" s="346">
        <f t="shared" si="1"/>
        <v>0</v>
      </c>
      <c r="R13" s="293"/>
      <c r="S13" s="293"/>
      <c r="T13" s="293"/>
      <c r="U13" s="293"/>
      <c r="V13" s="293"/>
    </row>
    <row r="14" spans="1:28" s="323" customFormat="1" ht="15.75" hidden="1" x14ac:dyDescent="0.25">
      <c r="A14" s="1062"/>
      <c r="B14" s="1062"/>
      <c r="C14" s="293"/>
      <c r="D14" s="293"/>
      <c r="E14" s="293"/>
      <c r="F14" s="293"/>
      <c r="G14" s="293"/>
      <c r="H14" s="317"/>
      <c r="I14" s="318"/>
      <c r="J14" s="317"/>
      <c r="K14" s="318"/>
      <c r="L14" s="317"/>
      <c r="M14" s="318"/>
      <c r="N14" s="317"/>
      <c r="O14" s="318"/>
      <c r="P14" s="347">
        <f t="shared" si="0"/>
        <v>0</v>
      </c>
      <c r="Q14" s="346">
        <f t="shared" si="1"/>
        <v>0</v>
      </c>
      <c r="R14" s="293"/>
      <c r="S14" s="293"/>
      <c r="T14" s="293"/>
      <c r="U14" s="293"/>
      <c r="V14" s="293"/>
    </row>
    <row r="15" spans="1:28" s="323" customFormat="1" ht="15.75" hidden="1" x14ac:dyDescent="0.25">
      <c r="A15" s="1062"/>
      <c r="B15" s="1062"/>
      <c r="C15" s="293"/>
      <c r="D15" s="293"/>
      <c r="E15" s="293"/>
      <c r="F15" s="293"/>
      <c r="G15" s="293"/>
      <c r="H15" s="317"/>
      <c r="I15" s="318"/>
      <c r="J15" s="317"/>
      <c r="K15" s="318"/>
      <c r="L15" s="317"/>
      <c r="M15" s="318"/>
      <c r="N15" s="317"/>
      <c r="O15" s="318"/>
      <c r="P15" s="347">
        <f t="shared" si="0"/>
        <v>0</v>
      </c>
      <c r="Q15" s="346">
        <f t="shared" si="1"/>
        <v>0</v>
      </c>
      <c r="R15" s="293"/>
      <c r="S15" s="293"/>
      <c r="T15" s="293"/>
      <c r="U15" s="293"/>
      <c r="V15" s="293"/>
    </row>
    <row r="16" spans="1:28" ht="15.75" hidden="1" x14ac:dyDescent="0.25">
      <c r="A16" s="1062"/>
      <c r="B16" s="1062"/>
      <c r="C16" s="293"/>
      <c r="D16" s="293"/>
      <c r="E16" s="293"/>
      <c r="F16" s="293"/>
      <c r="G16" s="293"/>
      <c r="H16" s="317"/>
      <c r="I16" s="318"/>
      <c r="J16" s="317"/>
      <c r="K16" s="318"/>
      <c r="L16" s="317"/>
      <c r="M16" s="318"/>
      <c r="N16" s="317"/>
      <c r="O16" s="318"/>
      <c r="P16" s="347">
        <f t="shared" si="0"/>
        <v>0</v>
      </c>
      <c r="Q16" s="346">
        <f t="shared" si="1"/>
        <v>0</v>
      </c>
      <c r="R16" s="293"/>
      <c r="S16" s="293"/>
      <c r="T16" s="293"/>
      <c r="U16" s="293"/>
      <c r="V16" s="293"/>
    </row>
    <row r="17" spans="1:22" s="323" customFormat="1" ht="82.5" customHeight="1" x14ac:dyDescent="0.25">
      <c r="A17" s="958" t="s">
        <v>1422</v>
      </c>
      <c r="B17" s="958" t="s">
        <v>113</v>
      </c>
      <c r="C17" s="1008" t="s">
        <v>1632</v>
      </c>
      <c r="D17" s="1008" t="s">
        <v>1848</v>
      </c>
      <c r="E17" s="639" t="s">
        <v>1849</v>
      </c>
      <c r="F17" s="484">
        <v>15.01</v>
      </c>
      <c r="G17" s="467" t="s">
        <v>2713</v>
      </c>
      <c r="H17" s="835">
        <v>1</v>
      </c>
      <c r="I17" s="839"/>
      <c r="J17" s="835"/>
      <c r="K17" s="839"/>
      <c r="L17" s="835"/>
      <c r="M17" s="839"/>
      <c r="N17" s="835"/>
      <c r="O17" s="839"/>
      <c r="P17" s="766">
        <f>H17+J17+L17+N17</f>
        <v>1</v>
      </c>
      <c r="Q17" s="346">
        <f>I17+K17+M17+O17</f>
        <v>0</v>
      </c>
      <c r="R17" s="293"/>
      <c r="S17" s="1063" t="s">
        <v>1855</v>
      </c>
      <c r="T17" s="1063" t="s">
        <v>1863</v>
      </c>
      <c r="U17" s="1063" t="s">
        <v>1862</v>
      </c>
      <c r="V17" s="1063" t="s">
        <v>1864</v>
      </c>
    </row>
    <row r="18" spans="1:22" s="323" customFormat="1" ht="87" customHeight="1" x14ac:dyDescent="0.25">
      <c r="A18" s="959"/>
      <c r="B18" s="959"/>
      <c r="C18" s="1009"/>
      <c r="D18" s="1010"/>
      <c r="E18" s="639" t="s">
        <v>2715</v>
      </c>
      <c r="F18" s="484">
        <v>15.02</v>
      </c>
      <c r="G18" s="467" t="s">
        <v>2711</v>
      </c>
      <c r="H18" s="835"/>
      <c r="I18" s="839"/>
      <c r="J18" s="835"/>
      <c r="K18" s="837"/>
      <c r="L18" s="835">
        <v>0.5</v>
      </c>
      <c r="M18" s="837"/>
      <c r="N18" s="835">
        <v>0.5</v>
      </c>
      <c r="O18" s="839"/>
      <c r="P18" s="766">
        <f t="shared" ref="P18:P19" si="2">H18+J18+L18+N18</f>
        <v>1</v>
      </c>
      <c r="Q18" s="346">
        <f t="shared" ref="Q18:Q19" si="3">I18+K18+M18+O18</f>
        <v>0</v>
      </c>
      <c r="R18" s="293"/>
      <c r="S18" s="1064"/>
      <c r="T18" s="1065"/>
      <c r="U18" s="1065"/>
      <c r="V18" s="1065"/>
    </row>
    <row r="19" spans="1:22" s="323" customFormat="1" ht="99" customHeight="1" x14ac:dyDescent="0.25">
      <c r="A19" s="959"/>
      <c r="B19" s="959"/>
      <c r="C19" s="1010"/>
      <c r="D19" s="293" t="s">
        <v>1850</v>
      </c>
      <c r="E19" s="639" t="s">
        <v>1851</v>
      </c>
      <c r="F19" s="484">
        <v>15.03</v>
      </c>
      <c r="G19" s="750" t="s">
        <v>2712</v>
      </c>
      <c r="H19" s="835"/>
      <c r="I19" s="839"/>
      <c r="J19" s="434"/>
      <c r="K19" s="839"/>
      <c r="L19" s="835">
        <v>0.5</v>
      </c>
      <c r="M19" s="839"/>
      <c r="N19" s="835">
        <v>0.5</v>
      </c>
      <c r="O19" s="839"/>
      <c r="P19" s="766">
        <f t="shared" si="2"/>
        <v>1</v>
      </c>
      <c r="Q19" s="346">
        <f t="shared" si="3"/>
        <v>0</v>
      </c>
      <c r="R19" s="293"/>
      <c r="S19" s="1065"/>
      <c r="T19" s="485" t="s">
        <v>1852</v>
      </c>
      <c r="U19" s="485" t="s">
        <v>1853</v>
      </c>
      <c r="V19" s="485" t="s">
        <v>1854</v>
      </c>
    </row>
    <row r="20" spans="1:22" s="323" customFormat="1" ht="51.75" hidden="1" customHeight="1" x14ac:dyDescent="0.25">
      <c r="A20" s="959"/>
      <c r="B20" s="959"/>
      <c r="C20" s="293"/>
      <c r="D20" s="293"/>
      <c r="E20" s="293"/>
      <c r="F20" s="293"/>
      <c r="G20" s="293"/>
      <c r="H20" s="317"/>
      <c r="I20" s="318"/>
      <c r="J20" s="317"/>
      <c r="K20" s="318"/>
      <c r="L20" s="317"/>
      <c r="M20" s="318"/>
      <c r="N20" s="317"/>
      <c r="O20" s="318"/>
      <c r="P20" s="347">
        <f t="shared" si="0"/>
        <v>0</v>
      </c>
      <c r="Q20" s="346">
        <f t="shared" si="1"/>
        <v>0</v>
      </c>
      <c r="R20" s="293"/>
      <c r="S20" s="293"/>
      <c r="T20" s="293"/>
      <c r="U20" s="293"/>
      <c r="V20" s="293"/>
    </row>
    <row r="21" spans="1:22" s="323" customFormat="1" ht="56.25" hidden="1" customHeight="1" x14ac:dyDescent="0.25">
      <c r="A21" s="959"/>
      <c r="B21" s="959"/>
      <c r="C21" s="293"/>
      <c r="D21" s="293"/>
      <c r="E21" s="293"/>
      <c r="F21" s="293"/>
      <c r="G21" s="293"/>
      <c r="H21" s="317"/>
      <c r="I21" s="318"/>
      <c r="J21" s="317"/>
      <c r="K21" s="318"/>
      <c r="L21" s="317"/>
      <c r="M21" s="318"/>
      <c r="N21" s="317"/>
      <c r="O21" s="318"/>
      <c r="P21" s="347">
        <f t="shared" si="0"/>
        <v>0</v>
      </c>
      <c r="Q21" s="346">
        <f t="shared" si="1"/>
        <v>0</v>
      </c>
      <c r="R21" s="293"/>
      <c r="S21" s="293"/>
      <c r="T21" s="293"/>
      <c r="U21" s="293"/>
      <c r="V21" s="293"/>
    </row>
    <row r="22" spans="1:22" s="323" customFormat="1" ht="78.75" hidden="1" customHeight="1" x14ac:dyDescent="0.25">
      <c r="A22" s="960"/>
      <c r="B22" s="960"/>
      <c r="C22" s="293"/>
      <c r="D22" s="293"/>
      <c r="E22" s="293"/>
      <c r="F22" s="293"/>
      <c r="G22" s="293"/>
      <c r="H22" s="317"/>
      <c r="I22" s="318"/>
      <c r="J22" s="317"/>
      <c r="K22" s="318"/>
      <c r="L22" s="317"/>
      <c r="M22" s="318"/>
      <c r="N22" s="317"/>
      <c r="O22" s="318"/>
      <c r="P22" s="347">
        <f t="shared" si="0"/>
        <v>0</v>
      </c>
      <c r="Q22" s="346">
        <f t="shared" si="1"/>
        <v>0</v>
      </c>
      <c r="R22" s="293"/>
      <c r="S22" s="293"/>
      <c r="T22" s="293"/>
      <c r="U22" s="293"/>
      <c r="V22" s="293"/>
    </row>
    <row r="23" spans="1:22" s="323" customFormat="1" ht="15.75" hidden="1" x14ac:dyDescent="0.25">
      <c r="A23" s="1062" t="s">
        <v>1423</v>
      </c>
      <c r="B23" s="958"/>
      <c r="C23" s="293"/>
      <c r="D23" s="293"/>
      <c r="E23" s="293"/>
      <c r="F23" s="293"/>
      <c r="G23" s="293"/>
      <c r="H23" s="317"/>
      <c r="I23" s="318"/>
      <c r="J23" s="317"/>
      <c r="K23" s="318"/>
      <c r="L23" s="317"/>
      <c r="M23" s="318"/>
      <c r="N23" s="317"/>
      <c r="O23" s="318"/>
      <c r="P23" s="347">
        <f t="shared" si="0"/>
        <v>0</v>
      </c>
      <c r="Q23" s="346">
        <f t="shared" si="1"/>
        <v>0</v>
      </c>
      <c r="R23" s="293"/>
      <c r="S23" s="293"/>
      <c r="T23" s="293"/>
      <c r="U23" s="293"/>
      <c r="V23" s="293"/>
    </row>
    <row r="24" spans="1:22" s="323" customFormat="1" ht="15.75" hidden="1" x14ac:dyDescent="0.25">
      <c r="A24" s="1062"/>
      <c r="B24" s="959"/>
      <c r="C24" s="293"/>
      <c r="D24" s="293"/>
      <c r="E24" s="293"/>
      <c r="F24" s="293"/>
      <c r="G24" s="293"/>
      <c r="H24" s="317"/>
      <c r="I24" s="318"/>
      <c r="J24" s="317"/>
      <c r="K24" s="318"/>
      <c r="L24" s="317"/>
      <c r="M24" s="318"/>
      <c r="N24" s="317"/>
      <c r="O24" s="318"/>
      <c r="P24" s="347">
        <f t="shared" si="0"/>
        <v>0</v>
      </c>
      <c r="Q24" s="346">
        <f t="shared" si="1"/>
        <v>0</v>
      </c>
      <c r="R24" s="293"/>
      <c r="S24" s="293"/>
      <c r="T24" s="293"/>
      <c r="U24" s="293"/>
      <c r="V24" s="293"/>
    </row>
    <row r="25" spans="1:22" s="323" customFormat="1" ht="15.75" hidden="1" x14ac:dyDescent="0.25">
      <c r="A25" s="1062"/>
      <c r="B25" s="959"/>
      <c r="C25" s="293"/>
      <c r="D25" s="293"/>
      <c r="E25" s="293"/>
      <c r="F25" s="293"/>
      <c r="G25" s="293"/>
      <c r="H25" s="317"/>
      <c r="I25" s="318"/>
      <c r="J25" s="317"/>
      <c r="K25" s="318"/>
      <c r="L25" s="317"/>
      <c r="M25" s="318"/>
      <c r="N25" s="317"/>
      <c r="O25" s="318"/>
      <c r="P25" s="347">
        <f t="shared" si="0"/>
        <v>0</v>
      </c>
      <c r="Q25" s="346">
        <f t="shared" si="1"/>
        <v>0</v>
      </c>
      <c r="R25" s="293"/>
      <c r="S25" s="293"/>
      <c r="T25" s="293"/>
      <c r="U25" s="293"/>
      <c r="V25" s="293"/>
    </row>
    <row r="26" spans="1:22" s="323" customFormat="1" ht="15.75" hidden="1" x14ac:dyDescent="0.25">
      <c r="A26" s="1062"/>
      <c r="B26" s="959"/>
      <c r="C26" s="293"/>
      <c r="D26" s="293"/>
      <c r="E26" s="293"/>
      <c r="F26" s="293"/>
      <c r="G26" s="293"/>
      <c r="H26" s="317"/>
      <c r="I26" s="318"/>
      <c r="J26" s="317"/>
      <c r="K26" s="318"/>
      <c r="L26" s="317"/>
      <c r="M26" s="318"/>
      <c r="N26" s="317"/>
      <c r="O26" s="318"/>
      <c r="P26" s="347">
        <f t="shared" si="0"/>
        <v>0</v>
      </c>
      <c r="Q26" s="346">
        <f t="shared" si="1"/>
        <v>0</v>
      </c>
      <c r="R26" s="293"/>
      <c r="S26" s="293"/>
      <c r="T26" s="293"/>
      <c r="U26" s="293"/>
      <c r="V26" s="293"/>
    </row>
    <row r="27" spans="1:22" s="323" customFormat="1" ht="15.75" hidden="1" x14ac:dyDescent="0.25">
      <c r="A27" s="1062"/>
      <c r="B27" s="959"/>
      <c r="C27" s="293"/>
      <c r="D27" s="293"/>
      <c r="E27" s="293"/>
      <c r="F27" s="293"/>
      <c r="G27" s="293"/>
      <c r="H27" s="317"/>
      <c r="I27" s="318"/>
      <c r="J27" s="317"/>
      <c r="K27" s="318"/>
      <c r="L27" s="317"/>
      <c r="M27" s="318"/>
      <c r="N27" s="317"/>
      <c r="O27" s="318"/>
      <c r="P27" s="347">
        <f t="shared" si="0"/>
        <v>0</v>
      </c>
      <c r="Q27" s="346">
        <f t="shared" si="1"/>
        <v>0</v>
      </c>
      <c r="R27" s="293"/>
      <c r="S27" s="293"/>
      <c r="T27" s="293"/>
      <c r="U27" s="293"/>
      <c r="V27" s="293"/>
    </row>
    <row r="28" spans="1:22" ht="15.75" hidden="1" x14ac:dyDescent="0.25">
      <c r="A28" s="1062"/>
      <c r="B28" s="960"/>
      <c r="C28" s="293"/>
      <c r="D28" s="293"/>
      <c r="E28" s="293"/>
      <c r="F28" s="293"/>
      <c r="G28" s="293"/>
      <c r="H28" s="293"/>
      <c r="I28" s="318"/>
      <c r="J28" s="293"/>
      <c r="K28" s="318"/>
      <c r="L28" s="293"/>
      <c r="M28" s="318"/>
      <c r="N28" s="293"/>
      <c r="O28" s="318"/>
      <c r="P28" s="347">
        <f t="shared" si="0"/>
        <v>0</v>
      </c>
      <c r="Q28" s="346">
        <f t="shared" si="1"/>
        <v>0</v>
      </c>
      <c r="R28" s="293"/>
      <c r="S28" s="71"/>
      <c r="T28" s="293"/>
      <c r="U28" s="293"/>
      <c r="V28" s="293"/>
    </row>
    <row r="29" spans="1:22" ht="15.75" x14ac:dyDescent="0.25">
      <c r="A29" s="264"/>
      <c r="B29" s="265"/>
      <c r="C29" s="265"/>
      <c r="D29" s="265"/>
      <c r="E29" s="264" t="s">
        <v>1421</v>
      </c>
      <c r="F29" s="265"/>
      <c r="G29" s="266"/>
      <c r="H29" s="75">
        <f t="shared" ref="H29:Q29" si="4">SUM(H10:H28)</f>
        <v>1</v>
      </c>
      <c r="I29" s="209">
        <f t="shared" si="4"/>
        <v>0</v>
      </c>
      <c r="J29" s="75">
        <f t="shared" si="4"/>
        <v>0</v>
      </c>
      <c r="K29" s="209">
        <f t="shared" si="4"/>
        <v>0</v>
      </c>
      <c r="L29" s="75">
        <f t="shared" si="4"/>
        <v>1</v>
      </c>
      <c r="M29" s="209">
        <f t="shared" si="4"/>
        <v>0</v>
      </c>
      <c r="N29" s="75">
        <f t="shared" si="4"/>
        <v>1</v>
      </c>
      <c r="O29" s="209">
        <f t="shared" si="4"/>
        <v>0</v>
      </c>
      <c r="P29" s="209">
        <f t="shared" si="4"/>
        <v>3</v>
      </c>
      <c r="Q29" s="209">
        <f t="shared" si="4"/>
        <v>0</v>
      </c>
      <c r="R29" s="68"/>
      <c r="S29" s="68"/>
      <c r="T29" s="68"/>
      <c r="U29" s="68"/>
      <c r="V29" s="68"/>
    </row>
    <row r="32" spans="1:22" x14ac:dyDescent="0.25">
      <c r="C32" s="405"/>
    </row>
    <row r="33" spans="3:3" x14ac:dyDescent="0.25">
      <c r="C33" s="405"/>
    </row>
    <row r="34" spans="3:3" x14ac:dyDescent="0.25">
      <c r="C34" s="405"/>
    </row>
    <row r="35" spans="3:3" x14ac:dyDescent="0.25">
      <c r="C35" s="405"/>
    </row>
  </sheetData>
  <mergeCells count="32">
    <mergeCell ref="S17:S19"/>
    <mergeCell ref="T17:T18"/>
    <mergeCell ref="U17:U18"/>
    <mergeCell ref="V17:V18"/>
    <mergeCell ref="E6:E8"/>
    <mergeCell ref="J7:K7"/>
    <mergeCell ref="L7:M7"/>
    <mergeCell ref="N7:O7"/>
    <mergeCell ref="A23:A28"/>
    <mergeCell ref="B23:B28"/>
    <mergeCell ref="B10:B16"/>
    <mergeCell ref="B6:B8"/>
    <mergeCell ref="C6:C8"/>
    <mergeCell ref="A10:A16"/>
    <mergeCell ref="A17:A22"/>
    <mergeCell ref="B17:B22"/>
    <mergeCell ref="D6:D8"/>
    <mergeCell ref="D17:D18"/>
    <mergeCell ref="C17:C19"/>
    <mergeCell ref="F1:M1"/>
    <mergeCell ref="G6:G8"/>
    <mergeCell ref="H6:O6"/>
    <mergeCell ref="A5:V5"/>
    <mergeCell ref="S6:S8"/>
    <mergeCell ref="T6:T8"/>
    <mergeCell ref="U6:U8"/>
    <mergeCell ref="V6:V8"/>
    <mergeCell ref="R6:R8"/>
    <mergeCell ref="F6:F8"/>
    <mergeCell ref="A6:A8"/>
    <mergeCell ref="P6:Q7"/>
    <mergeCell ref="H7:I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17 C2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4"/>
  <sheetViews>
    <sheetView topLeftCell="D1" zoomScaleNormal="100" workbookViewId="0">
      <pane ySplit="8" topLeftCell="A10" activePane="bottomLeft" state="frozen"/>
      <selection activeCell="K7" sqref="K7"/>
      <selection pane="bottomLeft" activeCell="P11" sqref="P11"/>
    </sheetView>
  </sheetViews>
  <sheetFormatPr baseColWidth="10" defaultRowHeight="15" x14ac:dyDescent="0.25"/>
  <cols>
    <col min="1" max="1" width="35.7109375" style="323" customWidth="1"/>
    <col min="2" max="2" width="35.85546875" style="323" customWidth="1"/>
    <col min="3" max="3" width="27.42578125" style="323" customWidth="1"/>
    <col min="4" max="4" width="29.5703125" style="405" customWidth="1"/>
    <col min="5" max="5" width="27.42578125" style="323" customWidth="1"/>
    <col min="6" max="6" width="14.140625" style="323" customWidth="1"/>
    <col min="7" max="7" width="48" style="323" customWidth="1"/>
    <col min="8" max="8" width="12.28515625" style="323" customWidth="1"/>
    <col min="9" max="9" width="11.42578125" style="207"/>
    <col min="10" max="10" width="13" style="323" customWidth="1"/>
    <col min="11" max="11" width="16" style="207" customWidth="1"/>
    <col min="12" max="12" width="12.7109375" style="323" customWidth="1"/>
    <col min="13" max="13" width="13" style="207" customWidth="1"/>
    <col min="14" max="14" width="14" style="323" customWidth="1"/>
    <col min="15" max="15" width="15.7109375" style="207" customWidth="1"/>
    <col min="16" max="16" width="12.5703125" style="323" customWidth="1"/>
    <col min="17" max="17" width="15.5703125" style="207" customWidth="1"/>
    <col min="18" max="18" width="22.28515625" style="323" customWidth="1"/>
    <col min="19" max="19" width="24.7109375" style="323" customWidth="1"/>
    <col min="20" max="20" width="20.140625" style="323" customWidth="1"/>
    <col min="21" max="21" width="28.42578125" style="323" customWidth="1"/>
    <col min="22" max="16384" width="11.42578125" style="323"/>
  </cols>
  <sheetData>
    <row r="1" spans="1:42" ht="24.75" customHeight="1" x14ac:dyDescent="0.25">
      <c r="A1" s="350"/>
      <c r="B1" s="350"/>
      <c r="C1" s="350"/>
      <c r="D1" s="350"/>
      <c r="E1" s="350"/>
      <c r="F1" s="1066" t="s">
        <v>1460</v>
      </c>
      <c r="G1" s="1066"/>
      <c r="H1" s="1066"/>
      <c r="I1" s="1066"/>
      <c r="J1" s="1066"/>
      <c r="K1" s="1066"/>
      <c r="L1" s="1066"/>
      <c r="M1" s="1066"/>
      <c r="N1" s="351"/>
      <c r="O1" s="405" t="s">
        <v>1634</v>
      </c>
      <c r="P1" s="405" t="s">
        <v>1635</v>
      </c>
      <c r="Q1" s="405" t="s">
        <v>1636</v>
      </c>
      <c r="R1" s="405" t="s">
        <v>1637</v>
      </c>
      <c r="S1" s="405" t="s">
        <v>1638</v>
      </c>
      <c r="T1" s="405" t="s">
        <v>1639</v>
      </c>
      <c r="U1" s="405" t="s">
        <v>1640</v>
      </c>
      <c r="V1" s="405" t="s">
        <v>1641</v>
      </c>
      <c r="W1" s="405" t="s">
        <v>1642</v>
      </c>
      <c r="X1" s="405" t="s">
        <v>1643</v>
      </c>
      <c r="Y1" s="405" t="s">
        <v>1644</v>
      </c>
      <c r="Z1" s="405" t="s">
        <v>1645</v>
      </c>
      <c r="AA1" s="405" t="s">
        <v>1646</v>
      </c>
      <c r="AB1" s="405" t="s">
        <v>1647</v>
      </c>
      <c r="AC1" s="405" t="s">
        <v>1648</v>
      </c>
      <c r="AD1" s="405" t="s">
        <v>1649</v>
      </c>
      <c r="AE1" s="405" t="s">
        <v>1650</v>
      </c>
      <c r="AF1" s="350"/>
      <c r="AG1" s="350"/>
      <c r="AH1" s="350"/>
      <c r="AI1" s="350"/>
      <c r="AJ1" s="350"/>
      <c r="AK1" s="350"/>
      <c r="AL1" s="350"/>
      <c r="AM1" s="350"/>
      <c r="AN1" s="350"/>
      <c r="AO1" s="350"/>
      <c r="AP1" s="350"/>
    </row>
    <row r="2" spans="1:42" ht="18.75" x14ac:dyDescent="0.25">
      <c r="A2" s="349" t="s">
        <v>1346</v>
      </c>
      <c r="B2" s="350"/>
      <c r="C2" s="350"/>
      <c r="D2" s="350"/>
      <c r="E2" s="350"/>
      <c r="F2" s="350"/>
      <c r="G2" s="350"/>
      <c r="H2" s="351"/>
      <c r="I2" s="352"/>
      <c r="J2" s="351"/>
      <c r="K2" s="351"/>
      <c r="L2" s="351"/>
      <c r="M2" s="351"/>
      <c r="N2" s="351"/>
      <c r="O2" s="351"/>
      <c r="P2" s="351"/>
      <c r="Q2" s="351"/>
      <c r="R2" s="351"/>
      <c r="S2" s="351"/>
      <c r="T2" s="351"/>
      <c r="U2" s="351"/>
      <c r="V2" s="351"/>
      <c r="W2" s="351"/>
      <c r="X2" s="351"/>
      <c r="Y2" s="351"/>
      <c r="Z2" s="351"/>
      <c r="AA2" s="351"/>
      <c r="AB2" s="350"/>
      <c r="AC2" s="350"/>
      <c r="AD2" s="350"/>
      <c r="AE2" s="350"/>
      <c r="AF2" s="350"/>
      <c r="AG2" s="350"/>
      <c r="AH2" s="350"/>
      <c r="AI2" s="350"/>
      <c r="AJ2" s="350"/>
      <c r="AK2" s="350"/>
      <c r="AL2" s="350"/>
      <c r="AM2" s="350"/>
      <c r="AN2" s="350"/>
      <c r="AO2" s="350"/>
      <c r="AP2" s="350"/>
    </row>
    <row r="3" spans="1:42" ht="18.75" x14ac:dyDescent="0.25">
      <c r="A3" s="349" t="s">
        <v>1466</v>
      </c>
      <c r="B3" s="350"/>
      <c r="C3" s="350"/>
      <c r="D3" s="350"/>
      <c r="E3" s="350"/>
      <c r="F3" s="350"/>
      <c r="G3" s="350"/>
      <c r="H3" s="351"/>
      <c r="I3" s="352"/>
      <c r="J3" s="351"/>
      <c r="K3" s="351"/>
      <c r="L3" s="351"/>
      <c r="M3" s="351"/>
      <c r="N3" s="351"/>
      <c r="O3" s="351"/>
      <c r="P3" s="351"/>
      <c r="Q3" s="351"/>
      <c r="R3" s="351"/>
      <c r="S3" s="351"/>
      <c r="T3" s="351"/>
      <c r="U3" s="351"/>
      <c r="V3" s="351"/>
      <c r="W3" s="351"/>
      <c r="X3" s="351"/>
      <c r="Y3" s="351"/>
      <c r="Z3" s="351"/>
      <c r="AA3" s="351"/>
      <c r="AB3" s="350"/>
      <c r="AC3" s="350"/>
      <c r="AD3" s="350"/>
      <c r="AE3" s="350"/>
      <c r="AF3" s="350"/>
      <c r="AG3" s="350"/>
      <c r="AH3" s="350"/>
      <c r="AI3" s="350"/>
      <c r="AJ3" s="350"/>
      <c r="AK3" s="350"/>
      <c r="AL3" s="350"/>
      <c r="AM3" s="350"/>
      <c r="AN3" s="350"/>
      <c r="AO3" s="350"/>
      <c r="AP3" s="350"/>
    </row>
    <row r="4" spans="1:42" s="350" customFormat="1" ht="18.75" x14ac:dyDescent="0.25">
      <c r="A4" s="349" t="s">
        <v>1477</v>
      </c>
      <c r="H4" s="351"/>
      <c r="I4" s="352"/>
      <c r="J4" s="351"/>
      <c r="K4" s="351"/>
      <c r="L4" s="351"/>
      <c r="M4" s="351"/>
      <c r="N4" s="351"/>
      <c r="O4" s="351"/>
      <c r="P4" s="351"/>
      <c r="Q4" s="351"/>
      <c r="R4" s="351"/>
      <c r="S4" s="351"/>
      <c r="T4" s="351"/>
      <c r="U4" s="351"/>
      <c r="V4" s="351"/>
      <c r="W4" s="351"/>
      <c r="X4" s="351"/>
      <c r="Y4" s="351"/>
      <c r="Z4" s="351"/>
      <c r="AA4" s="351"/>
    </row>
    <row r="5" spans="1:42" s="350" customFormat="1" ht="18.75" customHeight="1" x14ac:dyDescent="0.25">
      <c r="A5" s="353" t="s">
        <v>1467</v>
      </c>
      <c r="B5" s="354"/>
      <c r="C5" s="354"/>
      <c r="D5" s="354"/>
      <c r="E5" s="354"/>
      <c r="F5" s="354"/>
      <c r="G5" s="354"/>
      <c r="H5" s="354"/>
      <c r="I5" s="354"/>
      <c r="J5" s="354"/>
      <c r="K5" s="354"/>
      <c r="L5" s="354"/>
      <c r="M5" s="354"/>
      <c r="N5" s="354"/>
      <c r="O5" s="354"/>
      <c r="P5" s="354"/>
      <c r="Q5" s="354"/>
      <c r="R5" s="354"/>
      <c r="S5" s="354"/>
      <c r="T5" s="354"/>
      <c r="U5" s="354"/>
    </row>
    <row r="6" spans="1:42" ht="15" customHeight="1" x14ac:dyDescent="0.25">
      <c r="A6" s="946" t="s">
        <v>94</v>
      </c>
      <c r="B6" s="945" t="s">
        <v>108</v>
      </c>
      <c r="C6" s="948" t="s">
        <v>1517</v>
      </c>
      <c r="D6" s="948" t="s">
        <v>1518</v>
      </c>
      <c r="E6" s="948" t="s">
        <v>84</v>
      </c>
      <c r="F6" s="948" t="s">
        <v>388</v>
      </c>
      <c r="G6" s="948" t="s">
        <v>85</v>
      </c>
      <c r="H6" s="951" t="s">
        <v>97</v>
      </c>
      <c r="I6" s="957"/>
      <c r="J6" s="957"/>
      <c r="K6" s="957"/>
      <c r="L6" s="957"/>
      <c r="M6" s="957"/>
      <c r="N6" s="957"/>
      <c r="O6" s="952"/>
      <c r="P6" s="953" t="s">
        <v>98</v>
      </c>
      <c r="Q6" s="954"/>
      <c r="R6" s="945" t="s">
        <v>100</v>
      </c>
      <c r="S6" s="945" t="s">
        <v>107</v>
      </c>
      <c r="T6" s="945" t="s">
        <v>106</v>
      </c>
      <c r="U6" s="942" t="s">
        <v>86</v>
      </c>
    </row>
    <row r="7" spans="1:42" ht="15" customHeight="1" x14ac:dyDescent="0.25">
      <c r="A7" s="946"/>
      <c r="B7" s="946"/>
      <c r="C7" s="949"/>
      <c r="D7" s="949"/>
      <c r="E7" s="949"/>
      <c r="F7" s="949"/>
      <c r="G7" s="949"/>
      <c r="H7" s="951" t="s">
        <v>101</v>
      </c>
      <c r="I7" s="952"/>
      <c r="J7" s="951" t="s">
        <v>102</v>
      </c>
      <c r="K7" s="952"/>
      <c r="L7" s="951" t="s">
        <v>103</v>
      </c>
      <c r="M7" s="952"/>
      <c r="N7" s="951" t="s">
        <v>104</v>
      </c>
      <c r="O7" s="952"/>
      <c r="P7" s="955"/>
      <c r="Q7" s="956"/>
      <c r="R7" s="946"/>
      <c r="S7" s="946"/>
      <c r="T7" s="946"/>
      <c r="U7" s="943"/>
    </row>
    <row r="8" spans="1:42" ht="25.5" x14ac:dyDescent="0.25">
      <c r="A8" s="947"/>
      <c r="B8" s="947"/>
      <c r="C8" s="950"/>
      <c r="D8" s="950"/>
      <c r="E8" s="950"/>
      <c r="F8" s="950"/>
      <c r="G8" s="950"/>
      <c r="H8" s="381" t="s">
        <v>105</v>
      </c>
      <c r="I8" s="381" t="s">
        <v>12</v>
      </c>
      <c r="J8" s="381" t="s">
        <v>105</v>
      </c>
      <c r="K8" s="381" t="s">
        <v>12</v>
      </c>
      <c r="L8" s="381" t="s">
        <v>105</v>
      </c>
      <c r="M8" s="381" t="s">
        <v>12</v>
      </c>
      <c r="N8" s="381" t="s">
        <v>105</v>
      </c>
      <c r="O8" s="381" t="s">
        <v>12</v>
      </c>
      <c r="P8" s="381" t="s">
        <v>105</v>
      </c>
      <c r="Q8" s="381" t="s">
        <v>12</v>
      </c>
      <c r="R8" s="947"/>
      <c r="S8" s="947"/>
      <c r="T8" s="947"/>
      <c r="U8" s="944"/>
    </row>
    <row r="9" spans="1:42" ht="17.25" customHeight="1" x14ac:dyDescent="0.25">
      <c r="A9" s="382"/>
      <c r="B9" s="383"/>
      <c r="C9" s="384"/>
      <c r="D9" s="384"/>
      <c r="E9" s="384"/>
      <c r="F9" s="385"/>
      <c r="G9" s="384"/>
      <c r="H9" s="386"/>
      <c r="I9" s="386"/>
      <c r="J9" s="386"/>
      <c r="K9" s="386"/>
      <c r="L9" s="386"/>
      <c r="M9" s="386"/>
      <c r="N9" s="386"/>
      <c r="O9" s="386"/>
      <c r="P9" s="386"/>
      <c r="Q9" s="386"/>
      <c r="R9" s="387"/>
      <c r="S9" s="387"/>
      <c r="T9" s="387"/>
      <c r="U9" s="388"/>
    </row>
    <row r="10" spans="1:42" ht="68.25" customHeight="1" x14ac:dyDescent="0.25">
      <c r="A10" s="958" t="s">
        <v>1468</v>
      </c>
      <c r="B10" s="958" t="s">
        <v>1469</v>
      </c>
      <c r="C10" s="1008" t="s">
        <v>1634</v>
      </c>
      <c r="D10" s="740" t="s">
        <v>3104</v>
      </c>
      <c r="E10" s="293" t="s">
        <v>3103</v>
      </c>
      <c r="F10" s="887">
        <v>16.010000000000002</v>
      </c>
      <c r="G10" s="467" t="s">
        <v>3102</v>
      </c>
      <c r="H10" s="835">
        <v>0.5</v>
      </c>
      <c r="I10" s="673"/>
      <c r="J10" s="835">
        <v>0.5</v>
      </c>
      <c r="K10" s="673"/>
      <c r="L10" s="835"/>
      <c r="M10" s="839"/>
      <c r="N10" s="835"/>
      <c r="O10" s="839"/>
      <c r="P10" s="486">
        <f>H10+J10+L10+N10</f>
        <v>1</v>
      </c>
      <c r="Q10" s="346">
        <f>I10+K10+M10+O10</f>
        <v>0</v>
      </c>
      <c r="R10" s="1063" t="s">
        <v>1856</v>
      </c>
      <c r="S10" s="485" t="s">
        <v>1857</v>
      </c>
      <c r="T10" s="485" t="s">
        <v>1858</v>
      </c>
      <c r="U10" s="485" t="s">
        <v>1859</v>
      </c>
    </row>
    <row r="11" spans="1:42" s="643" customFormat="1" ht="68.25" customHeight="1" x14ac:dyDescent="0.25">
      <c r="A11" s="959"/>
      <c r="B11" s="959"/>
      <c r="C11" s="1009"/>
      <c r="D11" s="293" t="s">
        <v>1865</v>
      </c>
      <c r="E11" s="293" t="s">
        <v>1867</v>
      </c>
      <c r="F11" s="887">
        <v>16.02</v>
      </c>
      <c r="G11" s="467" t="s">
        <v>2708</v>
      </c>
      <c r="H11" s="835"/>
      <c r="I11" s="839"/>
      <c r="J11" s="835">
        <v>1</v>
      </c>
      <c r="K11" s="837">
        <f>'5. ACTIVIDADES ESPECIALES'!D1501</f>
        <v>5000</v>
      </c>
      <c r="L11" s="835"/>
      <c r="M11" s="839"/>
      <c r="N11" s="835"/>
      <c r="O11" s="839"/>
      <c r="P11" s="541">
        <f t="shared" ref="P11:P13" si="0">H11+J11+L11+N11</f>
        <v>1</v>
      </c>
      <c r="Q11" s="346">
        <f t="shared" ref="Q11:Q13" si="1">I11+K11+M11+O11</f>
        <v>5000</v>
      </c>
      <c r="R11" s="1064"/>
      <c r="S11" s="723"/>
      <c r="T11" s="723"/>
      <c r="U11" s="723"/>
    </row>
    <row r="12" spans="1:42" s="496" customFormat="1" ht="74.25" customHeight="1" x14ac:dyDescent="0.25">
      <c r="A12" s="959"/>
      <c r="B12" s="959"/>
      <c r="C12" s="1009"/>
      <c r="D12" s="1008" t="s">
        <v>1866</v>
      </c>
      <c r="E12" s="1008" t="s">
        <v>1868</v>
      </c>
      <c r="F12" s="887">
        <v>16.03</v>
      </c>
      <c r="G12" s="467" t="s">
        <v>2709</v>
      </c>
      <c r="H12" s="835">
        <v>1</v>
      </c>
      <c r="I12" s="839"/>
      <c r="J12" s="835"/>
      <c r="K12" s="837"/>
      <c r="L12" s="835"/>
      <c r="M12" s="839"/>
      <c r="N12" s="835"/>
      <c r="O12" s="839"/>
      <c r="P12" s="541">
        <f t="shared" si="0"/>
        <v>1</v>
      </c>
      <c r="Q12" s="346">
        <f t="shared" si="1"/>
        <v>0</v>
      </c>
      <c r="R12" s="1064"/>
      <c r="S12" s="1067" t="s">
        <v>2714</v>
      </c>
      <c r="T12" s="1008" t="s">
        <v>1860</v>
      </c>
      <c r="U12" s="1008" t="s">
        <v>1861</v>
      </c>
    </row>
    <row r="13" spans="1:42" ht="90.75" customHeight="1" x14ac:dyDescent="0.25">
      <c r="A13" s="959"/>
      <c r="B13" s="959"/>
      <c r="C13" s="1009"/>
      <c r="D13" s="1010"/>
      <c r="E13" s="1010"/>
      <c r="F13" s="888">
        <v>16.04</v>
      </c>
      <c r="G13" s="467" t="s">
        <v>2710</v>
      </c>
      <c r="H13" s="835"/>
      <c r="I13" s="839"/>
      <c r="J13" s="835"/>
      <c r="K13" s="839"/>
      <c r="L13" s="835">
        <v>0.5</v>
      </c>
      <c r="M13" s="839"/>
      <c r="N13" s="835">
        <v>0.5</v>
      </c>
      <c r="O13" s="839"/>
      <c r="P13" s="541">
        <f t="shared" si="0"/>
        <v>1</v>
      </c>
      <c r="Q13" s="346">
        <f t="shared" si="1"/>
        <v>0</v>
      </c>
      <c r="R13" s="1064"/>
      <c r="S13" s="1068"/>
      <c r="T13" s="1010"/>
      <c r="U13" s="1010"/>
    </row>
    <row r="14" spans="1:42" ht="46.5" hidden="1" customHeight="1" x14ac:dyDescent="0.25">
      <c r="A14" s="959"/>
      <c r="B14" s="959"/>
      <c r="C14" s="293"/>
      <c r="D14" s="293"/>
      <c r="E14" s="293"/>
      <c r="F14" s="293"/>
      <c r="G14" s="293"/>
      <c r="H14" s="317"/>
      <c r="I14" s="318"/>
      <c r="J14" s="317"/>
      <c r="K14" s="318"/>
      <c r="L14" s="317"/>
      <c r="M14" s="318"/>
      <c r="N14" s="317"/>
      <c r="O14" s="318"/>
      <c r="P14" s="347">
        <f t="shared" ref="P14:P26" si="2">H14+J14+L14+N14</f>
        <v>0</v>
      </c>
      <c r="Q14" s="346">
        <f t="shared" ref="Q14:Q26" si="3">I14+K14+M14+O14</f>
        <v>0</v>
      </c>
      <c r="R14" s="293"/>
      <c r="S14" s="293"/>
      <c r="T14" s="293"/>
      <c r="U14" s="293"/>
    </row>
    <row r="15" spans="1:42" ht="60" hidden="1" customHeight="1" x14ac:dyDescent="0.25">
      <c r="A15" s="959"/>
      <c r="B15" s="959"/>
      <c r="C15" s="293"/>
      <c r="D15" s="293"/>
      <c r="E15" s="293"/>
      <c r="F15" s="293"/>
      <c r="G15" s="293"/>
      <c r="H15" s="317"/>
      <c r="I15" s="318"/>
      <c r="J15" s="317"/>
      <c r="K15" s="318"/>
      <c r="L15" s="317"/>
      <c r="M15" s="318"/>
      <c r="N15" s="317"/>
      <c r="O15" s="318"/>
      <c r="P15" s="347">
        <f t="shared" si="2"/>
        <v>0</v>
      </c>
      <c r="Q15" s="346">
        <f t="shared" si="3"/>
        <v>0</v>
      </c>
      <c r="R15" s="293"/>
      <c r="S15" s="293"/>
      <c r="T15" s="293"/>
      <c r="U15" s="293"/>
    </row>
    <row r="16" spans="1:42" ht="63" hidden="1" customHeight="1" x14ac:dyDescent="0.25">
      <c r="A16" s="959"/>
      <c r="B16" s="959"/>
      <c r="C16" s="293"/>
      <c r="D16" s="293"/>
      <c r="E16" s="293"/>
      <c r="F16" s="293"/>
      <c r="G16" s="293"/>
      <c r="H16" s="317"/>
      <c r="I16" s="318"/>
      <c r="J16" s="317"/>
      <c r="K16" s="318"/>
      <c r="L16" s="317"/>
      <c r="M16" s="318"/>
      <c r="N16" s="317"/>
      <c r="O16" s="318"/>
      <c r="P16" s="347">
        <f t="shared" si="2"/>
        <v>0</v>
      </c>
      <c r="Q16" s="346">
        <f t="shared" si="3"/>
        <v>0</v>
      </c>
      <c r="R16" s="293"/>
      <c r="S16" s="293"/>
      <c r="T16" s="293"/>
      <c r="U16" s="293"/>
    </row>
    <row r="17" spans="1:21" ht="72.75" hidden="1" customHeight="1" x14ac:dyDescent="0.25">
      <c r="A17" s="959"/>
      <c r="B17" s="959"/>
      <c r="C17" s="293"/>
      <c r="D17" s="293"/>
      <c r="E17" s="293"/>
      <c r="F17" s="293"/>
      <c r="G17" s="293"/>
      <c r="H17" s="317"/>
      <c r="I17" s="318"/>
      <c r="J17" s="317"/>
      <c r="K17" s="318"/>
      <c r="L17" s="317"/>
      <c r="M17" s="318"/>
      <c r="N17" s="317"/>
      <c r="O17" s="318"/>
      <c r="P17" s="347">
        <f t="shared" si="2"/>
        <v>0</v>
      </c>
      <c r="Q17" s="346">
        <f t="shared" si="3"/>
        <v>0</v>
      </c>
      <c r="R17" s="293"/>
      <c r="S17" s="293"/>
      <c r="T17" s="293"/>
      <c r="U17" s="293"/>
    </row>
    <row r="18" spans="1:21" ht="15.75" hidden="1" x14ac:dyDescent="0.25">
      <c r="A18" s="959"/>
      <c r="B18" s="960"/>
      <c r="C18" s="293"/>
      <c r="D18" s="293"/>
      <c r="E18" s="293"/>
      <c r="F18" s="293"/>
      <c r="G18" s="293"/>
      <c r="H18" s="317"/>
      <c r="I18" s="318"/>
      <c r="J18" s="317"/>
      <c r="K18" s="318"/>
      <c r="L18" s="317"/>
      <c r="M18" s="318"/>
      <c r="N18" s="317"/>
      <c r="O18" s="318"/>
      <c r="P18" s="347">
        <f t="shared" si="2"/>
        <v>0</v>
      </c>
      <c r="Q18" s="346">
        <f t="shared" si="3"/>
        <v>0</v>
      </c>
      <c r="R18" s="293"/>
      <c r="S18" s="293"/>
      <c r="T18" s="293"/>
      <c r="U18" s="293"/>
    </row>
    <row r="19" spans="1:21" ht="15.75" hidden="1" x14ac:dyDescent="0.25">
      <c r="A19" s="959"/>
      <c r="B19" s="958" t="s">
        <v>1470</v>
      </c>
      <c r="C19" s="293"/>
      <c r="D19" s="293"/>
      <c r="E19" s="293"/>
      <c r="F19" s="293"/>
      <c r="G19" s="293"/>
      <c r="H19" s="317"/>
      <c r="I19" s="318"/>
      <c r="J19" s="317"/>
      <c r="K19" s="318"/>
      <c r="L19" s="317"/>
      <c r="M19" s="318"/>
      <c r="N19" s="317"/>
      <c r="O19" s="318"/>
      <c r="P19" s="347">
        <f t="shared" si="2"/>
        <v>0</v>
      </c>
      <c r="Q19" s="346">
        <f t="shared" si="3"/>
        <v>0</v>
      </c>
      <c r="R19" s="293"/>
      <c r="S19" s="293"/>
      <c r="T19" s="293"/>
      <c r="U19" s="293"/>
    </row>
    <row r="20" spans="1:21" ht="15.75" hidden="1" x14ac:dyDescent="0.25">
      <c r="A20" s="959"/>
      <c r="B20" s="959"/>
      <c r="C20" s="293"/>
      <c r="D20" s="293"/>
      <c r="E20" s="293"/>
      <c r="F20" s="293"/>
      <c r="G20" s="293"/>
      <c r="H20" s="317"/>
      <c r="I20" s="318"/>
      <c r="J20" s="317"/>
      <c r="K20" s="318"/>
      <c r="L20" s="317"/>
      <c r="M20" s="318"/>
      <c r="N20" s="317"/>
      <c r="O20" s="318"/>
      <c r="P20" s="347"/>
      <c r="Q20" s="346"/>
      <c r="R20" s="293"/>
      <c r="S20" s="293"/>
      <c r="T20" s="293"/>
      <c r="U20" s="293"/>
    </row>
    <row r="21" spans="1:21" ht="15.75" hidden="1" x14ac:dyDescent="0.25">
      <c r="A21" s="959"/>
      <c r="B21" s="959"/>
      <c r="C21" s="293"/>
      <c r="D21" s="293"/>
      <c r="E21" s="293"/>
      <c r="F21" s="293"/>
      <c r="G21" s="293"/>
      <c r="H21" s="317"/>
      <c r="I21" s="318"/>
      <c r="J21" s="317"/>
      <c r="K21" s="318"/>
      <c r="L21" s="317"/>
      <c r="M21" s="318"/>
      <c r="N21" s="317"/>
      <c r="O21" s="318"/>
      <c r="P21" s="347"/>
      <c r="Q21" s="346"/>
      <c r="R21" s="293"/>
      <c r="S21" s="293"/>
      <c r="T21" s="293"/>
      <c r="U21" s="293"/>
    </row>
    <row r="22" spans="1:21" ht="15.75" hidden="1" x14ac:dyDescent="0.25">
      <c r="A22" s="959"/>
      <c r="B22" s="959"/>
      <c r="C22" s="293"/>
      <c r="D22" s="293"/>
      <c r="E22" s="293"/>
      <c r="F22" s="293"/>
      <c r="G22" s="293"/>
      <c r="H22" s="317"/>
      <c r="I22" s="318"/>
      <c r="J22" s="317"/>
      <c r="K22" s="318"/>
      <c r="L22" s="317"/>
      <c r="M22" s="318"/>
      <c r="N22" s="317"/>
      <c r="O22" s="318"/>
      <c r="P22" s="347"/>
      <c r="Q22" s="346"/>
      <c r="R22" s="293"/>
      <c r="S22" s="293"/>
      <c r="T22" s="293"/>
      <c r="U22" s="293"/>
    </row>
    <row r="23" spans="1:21" ht="15.75" hidden="1" x14ac:dyDescent="0.25">
      <c r="A23" s="959"/>
      <c r="B23" s="959"/>
      <c r="C23" s="293"/>
      <c r="D23" s="293"/>
      <c r="E23" s="293"/>
      <c r="F23" s="293"/>
      <c r="G23" s="293"/>
      <c r="H23" s="317"/>
      <c r="I23" s="318"/>
      <c r="J23" s="317"/>
      <c r="K23" s="318"/>
      <c r="L23" s="317"/>
      <c r="M23" s="318"/>
      <c r="N23" s="317"/>
      <c r="O23" s="318"/>
      <c r="P23" s="347"/>
      <c r="Q23" s="346"/>
      <c r="R23" s="293"/>
      <c r="S23" s="293"/>
      <c r="T23" s="293"/>
      <c r="U23" s="293"/>
    </row>
    <row r="24" spans="1:21" ht="15.75" hidden="1" x14ac:dyDescent="0.25">
      <c r="A24" s="959"/>
      <c r="B24" s="959"/>
      <c r="C24" s="293"/>
      <c r="D24" s="293"/>
      <c r="E24" s="293"/>
      <c r="F24" s="293"/>
      <c r="G24" s="293"/>
      <c r="H24" s="317"/>
      <c r="I24" s="318"/>
      <c r="J24" s="317"/>
      <c r="K24" s="318"/>
      <c r="L24" s="317"/>
      <c r="M24" s="318"/>
      <c r="N24" s="317"/>
      <c r="O24" s="318"/>
      <c r="P24" s="347">
        <f t="shared" si="2"/>
        <v>0</v>
      </c>
      <c r="Q24" s="346">
        <f t="shared" si="3"/>
        <v>0</v>
      </c>
      <c r="R24" s="293"/>
      <c r="S24" s="293"/>
      <c r="T24" s="293"/>
      <c r="U24" s="293"/>
    </row>
    <row r="25" spans="1:21" ht="15.75" hidden="1" x14ac:dyDescent="0.25">
      <c r="A25" s="959"/>
      <c r="B25" s="960"/>
      <c r="C25" s="293"/>
      <c r="D25" s="293"/>
      <c r="E25" s="293"/>
      <c r="F25" s="293"/>
      <c r="G25" s="293"/>
      <c r="H25" s="317"/>
      <c r="I25" s="318"/>
      <c r="J25" s="317"/>
      <c r="K25" s="318"/>
      <c r="L25" s="317"/>
      <c r="M25" s="318"/>
      <c r="N25" s="317"/>
      <c r="O25" s="318"/>
      <c r="P25" s="347">
        <f t="shared" si="2"/>
        <v>0</v>
      </c>
      <c r="Q25" s="346">
        <f t="shared" si="3"/>
        <v>0</v>
      </c>
      <c r="R25" s="293"/>
      <c r="S25" s="293"/>
      <c r="T25" s="293"/>
      <c r="U25" s="293"/>
    </row>
    <row r="26" spans="1:21" ht="15.75" hidden="1" x14ac:dyDescent="0.25">
      <c r="A26" s="959"/>
      <c r="B26" s="958" t="s">
        <v>1471</v>
      </c>
      <c r="C26" s="293"/>
      <c r="D26" s="293"/>
      <c r="E26" s="293"/>
      <c r="F26" s="293"/>
      <c r="G26" s="293"/>
      <c r="H26" s="317"/>
      <c r="I26" s="318"/>
      <c r="J26" s="317"/>
      <c r="K26" s="318"/>
      <c r="L26" s="317"/>
      <c r="M26" s="318"/>
      <c r="N26" s="317"/>
      <c r="O26" s="318"/>
      <c r="P26" s="347">
        <f t="shared" si="2"/>
        <v>0</v>
      </c>
      <c r="Q26" s="346">
        <f t="shared" si="3"/>
        <v>0</v>
      </c>
      <c r="R26" s="293"/>
      <c r="S26" s="293"/>
      <c r="T26" s="293"/>
      <c r="U26" s="293"/>
    </row>
    <row r="27" spans="1:21" ht="15.75" hidden="1" x14ac:dyDescent="0.25">
      <c r="A27" s="959"/>
      <c r="B27" s="959"/>
      <c r="C27" s="293"/>
      <c r="D27" s="293"/>
      <c r="E27" s="293"/>
      <c r="F27" s="293"/>
      <c r="G27" s="293"/>
      <c r="H27" s="317"/>
      <c r="I27" s="318"/>
      <c r="J27" s="317"/>
      <c r="K27" s="318"/>
      <c r="L27" s="317"/>
      <c r="M27" s="318"/>
      <c r="N27" s="317"/>
      <c r="O27" s="318"/>
      <c r="P27" s="347">
        <f t="shared" ref="P27:Q31" si="4">H27+J27+L27+N27</f>
        <v>0</v>
      </c>
      <c r="Q27" s="346">
        <f t="shared" si="4"/>
        <v>0</v>
      </c>
      <c r="R27" s="293"/>
      <c r="S27" s="293"/>
      <c r="T27" s="293"/>
      <c r="U27" s="293"/>
    </row>
    <row r="28" spans="1:21" ht="15.75" hidden="1" x14ac:dyDescent="0.25">
      <c r="A28" s="959"/>
      <c r="B28" s="959"/>
      <c r="C28" s="293"/>
      <c r="D28" s="293"/>
      <c r="E28" s="293"/>
      <c r="F28" s="293"/>
      <c r="G28" s="293"/>
      <c r="H28" s="317"/>
      <c r="I28" s="318"/>
      <c r="J28" s="317"/>
      <c r="K28" s="318"/>
      <c r="L28" s="317"/>
      <c r="M28" s="318"/>
      <c r="N28" s="317"/>
      <c r="O28" s="318"/>
      <c r="P28" s="347">
        <f t="shared" si="4"/>
        <v>0</v>
      </c>
      <c r="Q28" s="346">
        <f t="shared" si="4"/>
        <v>0</v>
      </c>
      <c r="R28" s="293"/>
      <c r="S28" s="293"/>
      <c r="T28" s="293"/>
      <c r="U28" s="293"/>
    </row>
    <row r="29" spans="1:21" ht="15.75" hidden="1" x14ac:dyDescent="0.25">
      <c r="A29" s="959"/>
      <c r="B29" s="960"/>
      <c r="C29" s="293"/>
      <c r="D29" s="293"/>
      <c r="E29" s="293"/>
      <c r="F29" s="293"/>
      <c r="G29" s="293"/>
      <c r="H29" s="317"/>
      <c r="I29" s="318"/>
      <c r="J29" s="317"/>
      <c r="K29" s="318"/>
      <c r="L29" s="317"/>
      <c r="M29" s="318"/>
      <c r="N29" s="317"/>
      <c r="O29" s="318"/>
      <c r="P29" s="347">
        <f t="shared" si="4"/>
        <v>0</v>
      </c>
      <c r="Q29" s="346">
        <f t="shared" si="4"/>
        <v>0</v>
      </c>
      <c r="R29" s="293"/>
      <c r="S29" s="293"/>
      <c r="T29" s="293"/>
      <c r="U29" s="293"/>
    </row>
    <row r="30" spans="1:21" ht="15.75" hidden="1" x14ac:dyDescent="0.25">
      <c r="A30" s="959"/>
      <c r="B30" s="958" t="s">
        <v>1472</v>
      </c>
      <c r="C30" s="293"/>
      <c r="D30" s="293"/>
      <c r="E30" s="293"/>
      <c r="F30" s="293"/>
      <c r="G30" s="293"/>
      <c r="H30" s="317"/>
      <c r="I30" s="318"/>
      <c r="J30" s="317"/>
      <c r="K30" s="318"/>
      <c r="L30" s="317"/>
      <c r="M30" s="318"/>
      <c r="N30" s="317"/>
      <c r="O30" s="318"/>
      <c r="P30" s="347">
        <f t="shared" si="4"/>
        <v>0</v>
      </c>
      <c r="Q30" s="346">
        <f t="shared" si="4"/>
        <v>0</v>
      </c>
      <c r="R30" s="293"/>
      <c r="S30" s="293"/>
      <c r="T30" s="293"/>
      <c r="U30" s="293"/>
    </row>
    <row r="31" spans="1:21" ht="15.75" hidden="1" x14ac:dyDescent="0.25">
      <c r="A31" s="959"/>
      <c r="B31" s="959"/>
      <c r="C31" s="293"/>
      <c r="D31" s="293"/>
      <c r="E31" s="293"/>
      <c r="F31" s="293"/>
      <c r="G31" s="293"/>
      <c r="H31" s="317"/>
      <c r="I31" s="318"/>
      <c r="J31" s="317"/>
      <c r="K31" s="318"/>
      <c r="L31" s="317"/>
      <c r="M31" s="318"/>
      <c r="N31" s="317"/>
      <c r="O31" s="318"/>
      <c r="P31" s="347">
        <f t="shared" si="4"/>
        <v>0</v>
      </c>
      <c r="Q31" s="346">
        <f t="shared" si="4"/>
        <v>0</v>
      </c>
      <c r="R31" s="293"/>
      <c r="S31" s="293"/>
      <c r="T31" s="293"/>
      <c r="U31" s="293"/>
    </row>
    <row r="32" spans="1:21" ht="15.75" hidden="1" x14ac:dyDescent="0.25">
      <c r="A32" s="959"/>
      <c r="B32" s="959"/>
      <c r="C32" s="293"/>
      <c r="D32" s="293"/>
      <c r="E32" s="293"/>
      <c r="F32" s="293"/>
      <c r="G32" s="293"/>
      <c r="H32" s="317"/>
      <c r="I32" s="318"/>
      <c r="J32" s="317"/>
      <c r="K32" s="318"/>
      <c r="L32" s="317"/>
      <c r="M32" s="318"/>
      <c r="N32" s="317"/>
      <c r="O32" s="318"/>
      <c r="P32" s="347"/>
      <c r="Q32" s="346"/>
      <c r="R32" s="293"/>
      <c r="S32" s="293"/>
      <c r="T32" s="293"/>
      <c r="U32" s="293"/>
    </row>
    <row r="33" spans="1:21" ht="15.75" hidden="1" x14ac:dyDescent="0.25">
      <c r="A33" s="959"/>
      <c r="B33" s="959"/>
      <c r="C33" s="293"/>
      <c r="D33" s="293"/>
      <c r="E33" s="293"/>
      <c r="F33" s="293"/>
      <c r="G33" s="293"/>
      <c r="H33" s="317"/>
      <c r="I33" s="318"/>
      <c r="J33" s="317"/>
      <c r="K33" s="318"/>
      <c r="L33" s="317"/>
      <c r="M33" s="318"/>
      <c r="N33" s="317"/>
      <c r="O33" s="318"/>
      <c r="P33" s="347"/>
      <c r="Q33" s="346"/>
      <c r="R33" s="293"/>
      <c r="S33" s="293"/>
      <c r="T33" s="293"/>
      <c r="U33" s="293"/>
    </row>
    <row r="34" spans="1:21" ht="15.75" hidden="1" x14ac:dyDescent="0.25">
      <c r="A34" s="959"/>
      <c r="B34" s="959"/>
      <c r="C34" s="293"/>
      <c r="D34" s="293"/>
      <c r="E34" s="293"/>
      <c r="F34" s="293"/>
      <c r="G34" s="293"/>
      <c r="H34" s="317"/>
      <c r="I34" s="318"/>
      <c r="J34" s="317"/>
      <c r="K34" s="318"/>
      <c r="L34" s="317"/>
      <c r="M34" s="318"/>
      <c r="N34" s="317"/>
      <c r="O34" s="318"/>
      <c r="P34" s="347"/>
      <c r="Q34" s="346"/>
      <c r="R34" s="293"/>
      <c r="S34" s="293"/>
      <c r="T34" s="293"/>
      <c r="U34" s="293"/>
    </row>
    <row r="35" spans="1:21" ht="15.75" hidden="1" x14ac:dyDescent="0.25">
      <c r="A35" s="959"/>
      <c r="B35" s="959"/>
      <c r="C35" s="293"/>
      <c r="D35" s="293"/>
      <c r="E35" s="293"/>
      <c r="F35" s="293"/>
      <c r="G35" s="293"/>
      <c r="H35" s="317"/>
      <c r="I35" s="318"/>
      <c r="J35" s="317"/>
      <c r="K35" s="318"/>
      <c r="L35" s="317"/>
      <c r="M35" s="318"/>
      <c r="N35" s="317"/>
      <c r="O35" s="318"/>
      <c r="P35" s="347"/>
      <c r="Q35" s="346"/>
      <c r="R35" s="293"/>
      <c r="S35" s="293"/>
      <c r="T35" s="293"/>
      <c r="U35" s="293"/>
    </row>
    <row r="36" spans="1:21" ht="15.75" hidden="1" x14ac:dyDescent="0.25">
      <c r="A36" s="959"/>
      <c r="B36" s="959"/>
      <c r="C36" s="293"/>
      <c r="D36" s="293"/>
      <c r="E36" s="293"/>
      <c r="F36" s="293"/>
      <c r="G36" s="293"/>
      <c r="H36" s="317"/>
      <c r="I36" s="318"/>
      <c r="J36" s="317"/>
      <c r="K36" s="318"/>
      <c r="L36" s="317"/>
      <c r="M36" s="318"/>
      <c r="N36" s="317"/>
      <c r="O36" s="318"/>
      <c r="P36" s="347">
        <f>H36+J36+L36+N36</f>
        <v>0</v>
      </c>
      <c r="Q36" s="346">
        <f>I36+K36+M36+O36</f>
        <v>0</v>
      </c>
      <c r="R36" s="293"/>
      <c r="S36" s="293"/>
      <c r="T36" s="293"/>
      <c r="U36" s="293"/>
    </row>
    <row r="37" spans="1:21" ht="15.75" hidden="1" x14ac:dyDescent="0.25">
      <c r="A37" s="959"/>
      <c r="B37" s="959"/>
      <c r="C37" s="293"/>
      <c r="D37" s="293"/>
      <c r="E37" s="293"/>
      <c r="F37" s="293"/>
      <c r="G37" s="293"/>
      <c r="H37" s="317"/>
      <c r="I37" s="318"/>
      <c r="J37" s="317"/>
      <c r="K37" s="318"/>
      <c r="L37" s="317"/>
      <c r="M37" s="318"/>
      <c r="N37" s="317"/>
      <c r="O37" s="318"/>
      <c r="P37" s="347"/>
      <c r="Q37" s="346"/>
      <c r="R37" s="293"/>
      <c r="S37" s="293"/>
      <c r="T37" s="293"/>
      <c r="U37" s="293"/>
    </row>
    <row r="38" spans="1:21" ht="15.75" hidden="1" x14ac:dyDescent="0.25">
      <c r="A38" s="959"/>
      <c r="B38" s="959"/>
      <c r="C38" s="293"/>
      <c r="D38" s="293"/>
      <c r="E38" s="293"/>
      <c r="F38" s="293"/>
      <c r="G38" s="293"/>
      <c r="H38" s="317"/>
      <c r="I38" s="318"/>
      <c r="J38" s="317"/>
      <c r="K38" s="318"/>
      <c r="L38" s="317"/>
      <c r="M38" s="318"/>
      <c r="N38" s="317"/>
      <c r="O38" s="318"/>
      <c r="P38" s="347"/>
      <c r="Q38" s="346"/>
      <c r="R38" s="293"/>
      <c r="S38" s="293"/>
      <c r="T38" s="293"/>
      <c r="U38" s="293"/>
    </row>
    <row r="39" spans="1:21" ht="15.75" hidden="1" x14ac:dyDescent="0.25">
      <c r="A39" s="959"/>
      <c r="B39" s="959"/>
      <c r="C39" s="293"/>
      <c r="D39" s="293"/>
      <c r="E39" s="293"/>
      <c r="F39" s="293"/>
      <c r="G39" s="293"/>
      <c r="H39" s="317"/>
      <c r="I39" s="318"/>
      <c r="J39" s="317"/>
      <c r="K39" s="318"/>
      <c r="L39" s="317"/>
      <c r="M39" s="318"/>
      <c r="N39" s="317"/>
      <c r="O39" s="318"/>
      <c r="P39" s="347"/>
      <c r="Q39" s="346"/>
      <c r="R39" s="293"/>
      <c r="S39" s="293"/>
      <c r="T39" s="293"/>
      <c r="U39" s="293"/>
    </row>
    <row r="40" spans="1:21" ht="15.75" hidden="1" x14ac:dyDescent="0.25">
      <c r="A40" s="959"/>
      <c r="B40" s="959"/>
      <c r="C40" s="293"/>
      <c r="D40" s="293"/>
      <c r="E40" s="293"/>
      <c r="F40" s="293"/>
      <c r="G40" s="293"/>
      <c r="H40" s="317"/>
      <c r="I40" s="318"/>
      <c r="J40" s="317"/>
      <c r="K40" s="318"/>
      <c r="L40" s="317"/>
      <c r="M40" s="318"/>
      <c r="N40" s="317"/>
      <c r="O40" s="318"/>
      <c r="P40" s="347"/>
      <c r="Q40" s="346"/>
      <c r="R40" s="293"/>
      <c r="S40" s="293"/>
      <c r="T40" s="293"/>
      <c r="U40" s="293"/>
    </row>
    <row r="41" spans="1:21" ht="15.75" hidden="1" x14ac:dyDescent="0.25">
      <c r="A41" s="960"/>
      <c r="B41" s="960"/>
      <c r="C41" s="293"/>
      <c r="D41" s="293"/>
      <c r="E41" s="293"/>
      <c r="F41" s="293"/>
      <c r="G41" s="293"/>
      <c r="H41" s="317"/>
      <c r="I41" s="318"/>
      <c r="J41" s="317"/>
      <c r="K41" s="318"/>
      <c r="L41" s="317"/>
      <c r="M41" s="318"/>
      <c r="N41" s="317"/>
      <c r="O41" s="318"/>
      <c r="P41" s="347"/>
      <c r="Q41" s="346"/>
      <c r="R41" s="293"/>
      <c r="S41" s="293"/>
      <c r="T41" s="293"/>
      <c r="U41" s="293"/>
    </row>
    <row r="42" spans="1:21" ht="15.75" hidden="1" x14ac:dyDescent="0.25">
      <c r="A42" s="958" t="s">
        <v>1473</v>
      </c>
      <c r="B42" s="958" t="s">
        <v>1474</v>
      </c>
      <c r="C42" s="293"/>
      <c r="D42" s="293"/>
      <c r="E42" s="293"/>
      <c r="F42" s="293"/>
      <c r="G42" s="293"/>
      <c r="H42" s="317"/>
      <c r="I42" s="318"/>
      <c r="J42" s="317"/>
      <c r="K42" s="318"/>
      <c r="L42" s="317"/>
      <c r="M42" s="318"/>
      <c r="N42" s="317"/>
      <c r="O42" s="318"/>
      <c r="P42" s="347"/>
      <c r="Q42" s="346"/>
      <c r="R42" s="293"/>
      <c r="S42" s="293"/>
      <c r="T42" s="293"/>
      <c r="U42" s="293"/>
    </row>
    <row r="43" spans="1:21" ht="15.75" hidden="1" x14ac:dyDescent="0.25">
      <c r="A43" s="959"/>
      <c r="B43" s="959"/>
      <c r="C43" s="293"/>
      <c r="D43" s="293"/>
      <c r="E43" s="293"/>
      <c r="F43" s="293"/>
      <c r="G43" s="293"/>
      <c r="H43" s="317"/>
      <c r="I43" s="318"/>
      <c r="J43" s="317"/>
      <c r="K43" s="318"/>
      <c r="L43" s="317"/>
      <c r="M43" s="318"/>
      <c r="N43" s="317"/>
      <c r="O43" s="318"/>
      <c r="P43" s="347"/>
      <c r="Q43" s="346"/>
      <c r="R43" s="293"/>
      <c r="S43" s="293"/>
      <c r="T43" s="293"/>
      <c r="U43" s="293"/>
    </row>
    <row r="44" spans="1:21" ht="15.75" hidden="1" x14ac:dyDescent="0.25">
      <c r="A44" s="959"/>
      <c r="B44" s="959"/>
      <c r="C44" s="293"/>
      <c r="D44" s="293"/>
      <c r="E44" s="293"/>
      <c r="F44" s="293"/>
      <c r="G44" s="293"/>
      <c r="H44" s="317"/>
      <c r="I44" s="318"/>
      <c r="J44" s="317"/>
      <c r="K44" s="318"/>
      <c r="L44" s="317"/>
      <c r="M44" s="318"/>
      <c r="N44" s="317"/>
      <c r="O44" s="318"/>
      <c r="P44" s="347"/>
      <c r="Q44" s="346"/>
      <c r="R44" s="293"/>
      <c r="S44" s="293"/>
      <c r="T44" s="293"/>
      <c r="U44" s="293"/>
    </row>
    <row r="45" spans="1:21" ht="15.75" hidden="1" x14ac:dyDescent="0.25">
      <c r="A45" s="959"/>
      <c r="B45" s="959"/>
      <c r="C45" s="293"/>
      <c r="D45" s="293"/>
      <c r="E45" s="293"/>
      <c r="F45" s="293"/>
      <c r="G45" s="293"/>
      <c r="H45" s="317"/>
      <c r="I45" s="318"/>
      <c r="J45" s="317"/>
      <c r="K45" s="318"/>
      <c r="L45" s="317"/>
      <c r="M45" s="318"/>
      <c r="N45" s="317"/>
      <c r="O45" s="318"/>
      <c r="P45" s="347"/>
      <c r="Q45" s="346"/>
      <c r="R45" s="293"/>
      <c r="S45" s="293"/>
      <c r="T45" s="293"/>
      <c r="U45" s="293"/>
    </row>
    <row r="46" spans="1:21" ht="15.75" hidden="1" x14ac:dyDescent="0.25">
      <c r="A46" s="959"/>
      <c r="B46" s="959"/>
      <c r="C46" s="293"/>
      <c r="D46" s="293"/>
      <c r="E46" s="293"/>
      <c r="F46" s="293"/>
      <c r="G46" s="293"/>
      <c r="H46" s="317"/>
      <c r="I46" s="318"/>
      <c r="J46" s="317"/>
      <c r="K46" s="318"/>
      <c r="L46" s="317"/>
      <c r="M46" s="318"/>
      <c r="N46" s="317"/>
      <c r="O46" s="318"/>
      <c r="P46" s="347"/>
      <c r="Q46" s="346"/>
      <c r="R46" s="293"/>
      <c r="S46" s="293"/>
      <c r="T46" s="293"/>
      <c r="U46" s="293"/>
    </row>
    <row r="47" spans="1:21" ht="15.75" hidden="1" x14ac:dyDescent="0.25">
      <c r="A47" s="959"/>
      <c r="B47" s="959"/>
      <c r="C47" s="293"/>
      <c r="D47" s="293"/>
      <c r="E47" s="293"/>
      <c r="F47" s="293"/>
      <c r="G47" s="293"/>
      <c r="H47" s="317"/>
      <c r="I47" s="318"/>
      <c r="J47" s="317"/>
      <c r="K47" s="318"/>
      <c r="L47" s="317"/>
      <c r="M47" s="318"/>
      <c r="N47" s="317"/>
      <c r="O47" s="318"/>
      <c r="P47" s="347"/>
      <c r="Q47" s="346"/>
      <c r="R47" s="293"/>
      <c r="S47" s="293"/>
      <c r="T47" s="293"/>
      <c r="U47" s="293"/>
    </row>
    <row r="48" spans="1:21" ht="15.75" hidden="1" x14ac:dyDescent="0.25">
      <c r="A48" s="959"/>
      <c r="B48" s="959"/>
      <c r="C48" s="293"/>
      <c r="D48" s="293"/>
      <c r="E48" s="293"/>
      <c r="F48" s="293"/>
      <c r="G48" s="293"/>
      <c r="H48" s="317"/>
      <c r="I48" s="318"/>
      <c r="J48" s="317"/>
      <c r="K48" s="318"/>
      <c r="L48" s="317"/>
      <c r="M48" s="318"/>
      <c r="N48" s="317"/>
      <c r="O48" s="318"/>
      <c r="P48" s="347">
        <f t="shared" ref="P48:Q51" si="5">H48+J48+L48+N48</f>
        <v>0</v>
      </c>
      <c r="Q48" s="346">
        <f t="shared" si="5"/>
        <v>0</v>
      </c>
      <c r="R48" s="293"/>
      <c r="S48" s="293"/>
      <c r="T48" s="293"/>
      <c r="U48" s="293"/>
    </row>
    <row r="49" spans="1:21" ht="15.75" hidden="1" x14ac:dyDescent="0.25">
      <c r="A49" s="959"/>
      <c r="B49" s="959"/>
      <c r="C49" s="293"/>
      <c r="D49" s="293"/>
      <c r="E49" s="293"/>
      <c r="F49" s="293"/>
      <c r="G49" s="293"/>
      <c r="H49" s="317"/>
      <c r="I49" s="318"/>
      <c r="J49" s="317"/>
      <c r="K49" s="318"/>
      <c r="L49" s="317"/>
      <c r="M49" s="318"/>
      <c r="N49" s="317"/>
      <c r="O49" s="318"/>
      <c r="P49" s="347">
        <f t="shared" si="5"/>
        <v>0</v>
      </c>
      <c r="Q49" s="346">
        <f t="shared" si="5"/>
        <v>0</v>
      </c>
      <c r="R49" s="293"/>
      <c r="S49" s="293"/>
      <c r="T49" s="293"/>
      <c r="U49" s="293"/>
    </row>
    <row r="50" spans="1:21" ht="15.75" hidden="1" x14ac:dyDescent="0.25">
      <c r="A50" s="959"/>
      <c r="B50" s="960"/>
      <c r="C50" s="293"/>
      <c r="D50" s="293"/>
      <c r="E50" s="293"/>
      <c r="F50" s="293"/>
      <c r="G50" s="293"/>
      <c r="H50" s="317"/>
      <c r="I50" s="318"/>
      <c r="J50" s="317"/>
      <c r="K50" s="318"/>
      <c r="L50" s="317"/>
      <c r="M50" s="318"/>
      <c r="N50" s="317"/>
      <c r="O50" s="318"/>
      <c r="P50" s="347">
        <f t="shared" si="5"/>
        <v>0</v>
      </c>
      <c r="Q50" s="346">
        <f t="shared" si="5"/>
        <v>0</v>
      </c>
      <c r="R50" s="293"/>
      <c r="S50" s="293"/>
      <c r="T50" s="293"/>
      <c r="U50" s="293"/>
    </row>
    <row r="51" spans="1:21" ht="15.75" hidden="1" x14ac:dyDescent="0.25">
      <c r="A51" s="959"/>
      <c r="B51" s="958" t="s">
        <v>1475</v>
      </c>
      <c r="C51" s="293"/>
      <c r="D51" s="293"/>
      <c r="E51" s="293"/>
      <c r="F51" s="293"/>
      <c r="G51" s="293"/>
      <c r="H51" s="317"/>
      <c r="I51" s="318"/>
      <c r="J51" s="317"/>
      <c r="K51" s="318"/>
      <c r="L51" s="317"/>
      <c r="M51" s="318"/>
      <c r="N51" s="317"/>
      <c r="O51" s="318"/>
      <c r="P51" s="347">
        <f t="shared" si="5"/>
        <v>0</v>
      </c>
      <c r="Q51" s="346">
        <f t="shared" si="5"/>
        <v>0</v>
      </c>
      <c r="R51" s="293"/>
      <c r="S51" s="293"/>
      <c r="T51" s="293"/>
      <c r="U51" s="293"/>
    </row>
    <row r="52" spans="1:21" ht="15.75" hidden="1" x14ac:dyDescent="0.25">
      <c r="A52" s="959"/>
      <c r="B52" s="959"/>
      <c r="C52" s="293"/>
      <c r="D52" s="293"/>
      <c r="E52" s="293"/>
      <c r="F52" s="293"/>
      <c r="G52" s="293"/>
      <c r="H52" s="317"/>
      <c r="I52" s="318"/>
      <c r="J52" s="317"/>
      <c r="K52" s="318"/>
      <c r="L52" s="317"/>
      <c r="M52" s="318"/>
      <c r="N52" s="317"/>
      <c r="O52" s="318"/>
      <c r="P52" s="347"/>
      <c r="Q52" s="346"/>
      <c r="R52" s="293"/>
      <c r="S52" s="293"/>
      <c r="T52" s="293"/>
      <c r="U52" s="293"/>
    </row>
    <row r="53" spans="1:21" ht="15.75" hidden="1" x14ac:dyDescent="0.25">
      <c r="A53" s="959"/>
      <c r="B53" s="959"/>
      <c r="C53" s="293"/>
      <c r="D53" s="293"/>
      <c r="E53" s="293"/>
      <c r="F53" s="293"/>
      <c r="G53" s="293"/>
      <c r="H53" s="317"/>
      <c r="I53" s="318"/>
      <c r="J53" s="317"/>
      <c r="K53" s="318"/>
      <c r="L53" s="317"/>
      <c r="M53" s="318"/>
      <c r="N53" s="317"/>
      <c r="O53" s="318"/>
      <c r="P53" s="347"/>
      <c r="Q53" s="346"/>
      <c r="R53" s="293"/>
      <c r="S53" s="293"/>
      <c r="T53" s="293"/>
      <c r="U53" s="293"/>
    </row>
    <row r="54" spans="1:21" ht="15.75" hidden="1" x14ac:dyDescent="0.25">
      <c r="A54" s="959"/>
      <c r="B54" s="959"/>
      <c r="C54" s="293"/>
      <c r="D54" s="293"/>
      <c r="E54" s="293"/>
      <c r="F54" s="293"/>
      <c r="G54" s="293"/>
      <c r="H54" s="317"/>
      <c r="I54" s="318"/>
      <c r="J54" s="317"/>
      <c r="K54" s="318"/>
      <c r="L54" s="317"/>
      <c r="M54" s="318"/>
      <c r="N54" s="317"/>
      <c r="O54" s="318"/>
      <c r="P54" s="347"/>
      <c r="Q54" s="346"/>
      <c r="R54" s="293"/>
      <c r="S54" s="293"/>
      <c r="T54" s="293"/>
      <c r="U54" s="293"/>
    </row>
    <row r="55" spans="1:21" ht="15.75" hidden="1" x14ac:dyDescent="0.25">
      <c r="A55" s="959"/>
      <c r="B55" s="959"/>
      <c r="C55" s="293"/>
      <c r="D55" s="293"/>
      <c r="E55" s="293"/>
      <c r="F55" s="293"/>
      <c r="G55" s="293"/>
      <c r="H55" s="317"/>
      <c r="I55" s="318"/>
      <c r="J55" s="317"/>
      <c r="K55" s="318"/>
      <c r="L55" s="317"/>
      <c r="M55" s="318"/>
      <c r="N55" s="317"/>
      <c r="O55" s="318"/>
      <c r="P55" s="347"/>
      <c r="Q55" s="346"/>
      <c r="R55" s="293"/>
      <c r="S55" s="293"/>
      <c r="T55" s="293"/>
      <c r="U55" s="293"/>
    </row>
    <row r="56" spans="1:21" ht="15.75" hidden="1" x14ac:dyDescent="0.25">
      <c r="A56" s="959"/>
      <c r="B56" s="959"/>
      <c r="C56" s="293"/>
      <c r="D56" s="293"/>
      <c r="E56" s="293"/>
      <c r="F56" s="293"/>
      <c r="G56" s="293"/>
      <c r="H56" s="317"/>
      <c r="I56" s="318"/>
      <c r="J56" s="317"/>
      <c r="K56" s="318"/>
      <c r="L56" s="317"/>
      <c r="M56" s="318"/>
      <c r="N56" s="317"/>
      <c r="O56" s="318"/>
      <c r="P56" s="347"/>
      <c r="Q56" s="346"/>
      <c r="R56" s="293"/>
      <c r="S56" s="293"/>
      <c r="T56" s="293"/>
      <c r="U56" s="293"/>
    </row>
    <row r="57" spans="1:21" ht="15.75" hidden="1" x14ac:dyDescent="0.25">
      <c r="A57" s="959"/>
      <c r="B57" s="959"/>
      <c r="C57" s="293"/>
      <c r="D57" s="293"/>
      <c r="E57" s="293"/>
      <c r="F57" s="293"/>
      <c r="G57" s="293"/>
      <c r="H57" s="317"/>
      <c r="I57" s="318"/>
      <c r="J57" s="317"/>
      <c r="K57" s="318"/>
      <c r="L57" s="317"/>
      <c r="M57" s="318"/>
      <c r="N57" s="317"/>
      <c r="O57" s="318"/>
      <c r="P57" s="347"/>
      <c r="Q57" s="346"/>
      <c r="R57" s="293"/>
      <c r="S57" s="293"/>
      <c r="T57" s="293"/>
      <c r="U57" s="293"/>
    </row>
    <row r="58" spans="1:21" ht="15.75" hidden="1" x14ac:dyDescent="0.25">
      <c r="A58" s="959"/>
      <c r="B58" s="959"/>
      <c r="C58" s="293"/>
      <c r="D58" s="293"/>
      <c r="E58" s="293"/>
      <c r="F58" s="293"/>
      <c r="G58" s="293"/>
      <c r="H58" s="317"/>
      <c r="I58" s="318"/>
      <c r="J58" s="317"/>
      <c r="K58" s="318"/>
      <c r="L58" s="317"/>
      <c r="M58" s="318"/>
      <c r="N58" s="317"/>
      <c r="O58" s="318"/>
      <c r="P58" s="347"/>
      <c r="Q58" s="346"/>
      <c r="R58" s="293"/>
      <c r="S58" s="293"/>
      <c r="T58" s="293"/>
      <c r="U58" s="293"/>
    </row>
    <row r="59" spans="1:21" ht="15.75" hidden="1" x14ac:dyDescent="0.25">
      <c r="A59" s="959"/>
      <c r="B59" s="959"/>
      <c r="C59" s="293"/>
      <c r="D59" s="293"/>
      <c r="E59" s="293"/>
      <c r="F59" s="293"/>
      <c r="G59" s="293"/>
      <c r="H59" s="317"/>
      <c r="I59" s="318"/>
      <c r="J59" s="317"/>
      <c r="K59" s="318"/>
      <c r="L59" s="317"/>
      <c r="M59" s="318"/>
      <c r="N59" s="317"/>
      <c r="O59" s="318"/>
      <c r="P59" s="347"/>
      <c r="Q59" s="346"/>
      <c r="R59" s="293"/>
      <c r="S59" s="293"/>
      <c r="T59" s="293"/>
      <c r="U59" s="293"/>
    </row>
    <row r="60" spans="1:21" ht="15.75" hidden="1" x14ac:dyDescent="0.25">
      <c r="A60" s="959"/>
      <c r="B60" s="959"/>
      <c r="C60" s="293"/>
      <c r="D60" s="293"/>
      <c r="E60" s="293"/>
      <c r="F60" s="293"/>
      <c r="G60" s="293"/>
      <c r="H60" s="317"/>
      <c r="I60" s="318"/>
      <c r="J60" s="317"/>
      <c r="K60" s="318"/>
      <c r="L60" s="317"/>
      <c r="M60" s="318"/>
      <c r="N60" s="317"/>
      <c r="O60" s="318"/>
      <c r="P60" s="347"/>
      <c r="Q60" s="346"/>
      <c r="R60" s="293"/>
      <c r="S60" s="293"/>
      <c r="T60" s="293"/>
      <c r="U60" s="293"/>
    </row>
    <row r="61" spans="1:21" ht="15.75" hidden="1" x14ac:dyDescent="0.25">
      <c r="A61" s="959"/>
      <c r="B61" s="959"/>
      <c r="C61" s="293"/>
      <c r="D61" s="293"/>
      <c r="E61" s="293"/>
      <c r="F61" s="293"/>
      <c r="G61" s="293"/>
      <c r="H61" s="317"/>
      <c r="I61" s="318"/>
      <c r="J61" s="317"/>
      <c r="K61" s="318"/>
      <c r="L61" s="317"/>
      <c r="M61" s="318"/>
      <c r="N61" s="317"/>
      <c r="O61" s="318"/>
      <c r="P61" s="347"/>
      <c r="Q61" s="346"/>
      <c r="R61" s="293"/>
      <c r="S61" s="293"/>
      <c r="T61" s="293"/>
      <c r="U61" s="293"/>
    </row>
    <row r="62" spans="1:21" ht="15.75" hidden="1" x14ac:dyDescent="0.25">
      <c r="A62" s="959"/>
      <c r="B62" s="959"/>
      <c r="C62" s="293"/>
      <c r="D62" s="293"/>
      <c r="E62" s="293"/>
      <c r="F62" s="293"/>
      <c r="G62" s="293"/>
      <c r="H62" s="317"/>
      <c r="I62" s="318"/>
      <c r="J62" s="317"/>
      <c r="K62" s="318"/>
      <c r="L62" s="317"/>
      <c r="M62" s="318"/>
      <c r="N62" s="317"/>
      <c r="O62" s="318"/>
      <c r="P62" s="347"/>
      <c r="Q62" s="346"/>
      <c r="R62" s="293"/>
      <c r="S62" s="293"/>
      <c r="T62" s="293"/>
      <c r="U62" s="293"/>
    </row>
    <row r="63" spans="1:21" ht="15.75" hidden="1" x14ac:dyDescent="0.25">
      <c r="A63" s="960"/>
      <c r="B63" s="960"/>
      <c r="C63" s="293"/>
      <c r="D63" s="293"/>
      <c r="E63" s="293"/>
      <c r="F63" s="293"/>
      <c r="G63" s="293"/>
      <c r="H63" s="317"/>
      <c r="I63" s="318"/>
      <c r="J63" s="317"/>
      <c r="K63" s="318"/>
      <c r="L63" s="317"/>
      <c r="M63" s="318"/>
      <c r="N63" s="317"/>
      <c r="O63" s="318"/>
      <c r="P63" s="347">
        <f>H63+J63+L63+N63</f>
        <v>0</v>
      </c>
      <c r="Q63" s="346">
        <f>I63+K63+M63+O63</f>
        <v>0</v>
      </c>
      <c r="R63" s="293"/>
      <c r="S63" s="293"/>
      <c r="T63" s="293"/>
      <c r="U63" s="293"/>
    </row>
    <row r="64" spans="1:21" ht="15.75" hidden="1" x14ac:dyDescent="0.25">
      <c r="A64" s="958" t="s">
        <v>1476</v>
      </c>
      <c r="B64" s="355"/>
      <c r="C64" s="293"/>
      <c r="D64" s="293"/>
      <c r="E64" s="293"/>
      <c r="F64" s="293"/>
      <c r="G64" s="293"/>
      <c r="H64" s="317"/>
      <c r="I64" s="318"/>
      <c r="J64" s="317"/>
      <c r="K64" s="318"/>
      <c r="L64" s="317"/>
      <c r="M64" s="318"/>
      <c r="N64" s="317"/>
      <c r="O64" s="318"/>
      <c r="P64" s="347">
        <f>H64+J64+L64+N64</f>
        <v>0</v>
      </c>
      <c r="Q64" s="346">
        <f>I64+K64+M64+O64</f>
        <v>0</v>
      </c>
      <c r="R64" s="293"/>
      <c r="S64" s="293"/>
      <c r="T64" s="293"/>
      <c r="U64" s="293"/>
    </row>
    <row r="65" spans="1:21" ht="15.75" hidden="1" x14ac:dyDescent="0.25">
      <c r="A65" s="959"/>
      <c r="B65" s="355"/>
      <c r="C65" s="293"/>
      <c r="D65" s="293"/>
      <c r="E65" s="293"/>
      <c r="F65" s="293"/>
      <c r="G65" s="293"/>
      <c r="H65" s="317"/>
      <c r="I65" s="318"/>
      <c r="J65" s="317"/>
      <c r="K65" s="318"/>
      <c r="L65" s="317"/>
      <c r="M65" s="318"/>
      <c r="N65" s="317"/>
      <c r="O65" s="318"/>
      <c r="P65" s="347"/>
      <c r="Q65" s="346"/>
      <c r="R65" s="293"/>
      <c r="S65" s="293"/>
      <c r="T65" s="293"/>
      <c r="U65" s="293"/>
    </row>
    <row r="66" spans="1:21" ht="15.75" hidden="1" x14ac:dyDescent="0.25">
      <c r="A66" s="959"/>
      <c r="B66" s="355"/>
      <c r="C66" s="293"/>
      <c r="D66" s="293"/>
      <c r="E66" s="293"/>
      <c r="F66" s="293"/>
      <c r="G66" s="293"/>
      <c r="H66" s="317"/>
      <c r="I66" s="318"/>
      <c r="J66" s="317"/>
      <c r="K66" s="318"/>
      <c r="L66" s="317"/>
      <c r="M66" s="318"/>
      <c r="N66" s="317"/>
      <c r="O66" s="318"/>
      <c r="P66" s="347"/>
      <c r="Q66" s="346"/>
      <c r="R66" s="293"/>
      <c r="S66" s="293"/>
      <c r="T66" s="293"/>
      <c r="U66" s="293"/>
    </row>
    <row r="67" spans="1:21" ht="15.75" hidden="1" x14ac:dyDescent="0.25">
      <c r="A67" s="959"/>
      <c r="B67" s="355"/>
      <c r="C67" s="293"/>
      <c r="D67" s="293"/>
      <c r="E67" s="293"/>
      <c r="F67" s="293"/>
      <c r="G67" s="293"/>
      <c r="H67" s="317"/>
      <c r="I67" s="318"/>
      <c r="J67" s="317"/>
      <c r="K67" s="318"/>
      <c r="L67" s="317"/>
      <c r="M67" s="318"/>
      <c r="N67" s="317"/>
      <c r="O67" s="318"/>
      <c r="P67" s="347"/>
      <c r="Q67" s="346"/>
      <c r="R67" s="293"/>
      <c r="S67" s="293"/>
      <c r="T67" s="293"/>
      <c r="U67" s="293"/>
    </row>
    <row r="68" spans="1:21" ht="15.75" hidden="1" x14ac:dyDescent="0.25">
      <c r="A68" s="959"/>
      <c r="B68" s="355"/>
      <c r="C68" s="293"/>
      <c r="D68" s="293"/>
      <c r="E68" s="293"/>
      <c r="F68" s="293"/>
      <c r="G68" s="293"/>
      <c r="H68" s="317"/>
      <c r="I68" s="318"/>
      <c r="J68" s="317"/>
      <c r="K68" s="318"/>
      <c r="L68" s="317"/>
      <c r="M68" s="318"/>
      <c r="N68" s="317"/>
      <c r="O68" s="318"/>
      <c r="P68" s="347"/>
      <c r="Q68" s="346"/>
      <c r="R68" s="293"/>
      <c r="S68" s="293"/>
      <c r="T68" s="293"/>
      <c r="U68" s="293"/>
    </row>
    <row r="69" spans="1:21" ht="15.75" hidden="1" x14ac:dyDescent="0.25">
      <c r="A69" s="959"/>
      <c r="B69" s="355"/>
      <c r="C69" s="293"/>
      <c r="D69" s="293"/>
      <c r="E69" s="293"/>
      <c r="F69" s="293"/>
      <c r="G69" s="293"/>
      <c r="H69" s="317"/>
      <c r="I69" s="318"/>
      <c r="J69" s="317"/>
      <c r="K69" s="318"/>
      <c r="L69" s="317"/>
      <c r="M69" s="318"/>
      <c r="N69" s="317"/>
      <c r="O69" s="318"/>
      <c r="P69" s="347">
        <f>H69+J69+L69+N69</f>
        <v>0</v>
      </c>
      <c r="Q69" s="346">
        <f>I69+K69+M69+O69</f>
        <v>0</v>
      </c>
      <c r="R69" s="293"/>
      <c r="S69" s="293"/>
      <c r="T69" s="293"/>
      <c r="U69" s="293"/>
    </row>
    <row r="70" spans="1:21" ht="153" hidden="1" customHeight="1" x14ac:dyDescent="0.25">
      <c r="A70" s="960"/>
      <c r="B70" s="355"/>
      <c r="C70" s="293"/>
      <c r="D70" s="293"/>
      <c r="E70" s="293"/>
      <c r="F70" s="293"/>
      <c r="G70" s="293"/>
      <c r="H70" s="293"/>
      <c r="I70" s="318"/>
      <c r="J70" s="293"/>
      <c r="K70" s="318"/>
      <c r="L70" s="293"/>
      <c r="M70" s="318"/>
      <c r="N70" s="293"/>
      <c r="O70" s="318"/>
      <c r="P70" s="347">
        <f>H70+J70+L70+N70</f>
        <v>0</v>
      </c>
      <c r="Q70" s="346">
        <f>I70+K70+M70+O70</f>
        <v>0</v>
      </c>
      <c r="R70" s="71"/>
      <c r="S70" s="293"/>
      <c r="T70" s="293"/>
      <c r="U70" s="293"/>
    </row>
    <row r="71" spans="1:21" ht="15.75" x14ac:dyDescent="0.25">
      <c r="A71" s="264"/>
      <c r="B71" s="265"/>
      <c r="C71" s="265"/>
      <c r="D71" s="265"/>
      <c r="E71" s="264" t="s">
        <v>1461</v>
      </c>
      <c r="F71" s="265"/>
      <c r="G71" s="266"/>
      <c r="H71" s="75">
        <f>SUM(H11:H70)</f>
        <v>1</v>
      </c>
      <c r="I71" s="209">
        <f>SUM(I11:I70)</f>
        <v>0</v>
      </c>
      <c r="J71" s="75">
        <f>SUM(J11:J70)</f>
        <v>1</v>
      </c>
      <c r="K71" s="209">
        <f>SUM(K11:K70)</f>
        <v>5000</v>
      </c>
      <c r="L71" s="75">
        <f t="shared" ref="L71:Q71" si="6">SUM(L10:L70)</f>
        <v>0.5</v>
      </c>
      <c r="M71" s="209">
        <f t="shared" si="6"/>
        <v>0</v>
      </c>
      <c r="N71" s="75">
        <f t="shared" si="6"/>
        <v>0.5</v>
      </c>
      <c r="O71" s="209">
        <f t="shared" si="6"/>
        <v>0</v>
      </c>
      <c r="P71" s="209">
        <f t="shared" si="6"/>
        <v>4</v>
      </c>
      <c r="Q71" s="209">
        <f t="shared" si="6"/>
        <v>5000</v>
      </c>
      <c r="R71" s="68"/>
      <c r="S71" s="68"/>
      <c r="T71" s="68"/>
      <c r="U71" s="68"/>
    </row>
    <row r="78" spans="1:21" x14ac:dyDescent="0.25">
      <c r="C78" s="405"/>
    </row>
    <row r="79" spans="1:21" x14ac:dyDescent="0.25">
      <c r="C79" s="405"/>
    </row>
    <row r="80" spans="1:21" x14ac:dyDescent="0.25">
      <c r="C80" s="405"/>
    </row>
    <row r="81" spans="3:3" x14ac:dyDescent="0.25">
      <c r="C81" s="405"/>
    </row>
    <row r="82" spans="3:3" x14ac:dyDescent="0.25">
      <c r="C82" s="405"/>
    </row>
    <row r="83" spans="3:3" x14ac:dyDescent="0.25">
      <c r="C83" s="405"/>
    </row>
    <row r="84" spans="3:3" x14ac:dyDescent="0.25">
      <c r="C84" s="405"/>
    </row>
    <row r="85" spans="3:3" x14ac:dyDescent="0.25">
      <c r="C85" s="405"/>
    </row>
    <row r="86" spans="3:3" x14ac:dyDescent="0.25">
      <c r="C86" s="405"/>
    </row>
    <row r="87" spans="3:3" x14ac:dyDescent="0.25">
      <c r="C87" s="405"/>
    </row>
    <row r="88" spans="3:3" x14ac:dyDescent="0.25">
      <c r="C88" s="405"/>
    </row>
    <row r="89" spans="3:3" x14ac:dyDescent="0.25">
      <c r="C89" s="405"/>
    </row>
    <row r="90" spans="3:3" x14ac:dyDescent="0.25">
      <c r="C90" s="405"/>
    </row>
    <row r="91" spans="3:3" x14ac:dyDescent="0.25">
      <c r="C91" s="405"/>
    </row>
    <row r="92" spans="3:3" x14ac:dyDescent="0.25">
      <c r="C92" s="405"/>
    </row>
    <row r="93" spans="3:3" x14ac:dyDescent="0.25">
      <c r="C93" s="405"/>
    </row>
    <row r="94" spans="3:3" x14ac:dyDescent="0.25">
      <c r="C94" s="405"/>
    </row>
  </sheetData>
  <mergeCells count="34">
    <mergeCell ref="S12:S13"/>
    <mergeCell ref="T12:T13"/>
    <mergeCell ref="U12:U13"/>
    <mergeCell ref="C10:C13"/>
    <mergeCell ref="R10:R13"/>
    <mergeCell ref="E12:E13"/>
    <mergeCell ref="D12:D13"/>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4:A70"/>
    <mergeCell ref="B30:B41"/>
    <mergeCell ref="A10:A41"/>
    <mergeCell ref="B42:B50"/>
    <mergeCell ref="B51:B63"/>
    <mergeCell ref="A42:A63"/>
    <mergeCell ref="B10:B18"/>
    <mergeCell ref="B19:B25"/>
    <mergeCell ref="B26:B29"/>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12 C14:C70">
      <formula1>$O$1:$AE$1</formula1>
    </dataValidation>
  </dataValidation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5"/>
  <sheetViews>
    <sheetView zoomScale="106" zoomScaleNormal="106" workbookViewId="0">
      <pane ySplit="9" topLeftCell="A21" activePane="bottomLeft" state="frozen"/>
      <selection activeCell="K7" sqref="K7"/>
      <selection pane="bottomLeft" activeCell="G23" sqref="G23"/>
    </sheetView>
  </sheetViews>
  <sheetFormatPr baseColWidth="10" defaultRowHeight="15" x14ac:dyDescent="0.25"/>
  <cols>
    <col min="1" max="1" width="35.7109375" style="405" customWidth="1"/>
    <col min="2" max="2" width="49.85546875" style="405" customWidth="1"/>
    <col min="3" max="3" width="37.42578125" style="405" customWidth="1"/>
    <col min="4" max="4" width="27.42578125" style="405" customWidth="1"/>
    <col min="5" max="5" width="32.140625" style="405" customWidth="1"/>
    <col min="6" max="6" width="13" style="405" customWidth="1"/>
    <col min="7" max="7" width="51.28515625" style="405" customWidth="1"/>
    <col min="8" max="8" width="12.28515625" style="405" customWidth="1"/>
    <col min="9" max="9" width="14.85546875" style="207" customWidth="1"/>
    <col min="10" max="10" width="11.5703125" style="405" customWidth="1"/>
    <col min="11" max="11" width="17.140625" style="207" customWidth="1"/>
    <col min="12" max="12" width="11.42578125" style="405"/>
    <col min="13" max="13" width="11.42578125" style="207"/>
    <col min="14" max="14" width="11.42578125" style="405"/>
    <col min="15" max="15" width="11.42578125" style="207"/>
    <col min="16" max="16" width="11.28515625" style="405" customWidth="1"/>
    <col min="17" max="17" width="14.5703125" style="207" customWidth="1"/>
    <col min="18" max="18" width="27.7109375" style="405" customWidth="1"/>
    <col min="19" max="19" width="21.28515625" style="405" customWidth="1"/>
    <col min="20" max="20" width="24" style="405" customWidth="1"/>
    <col min="21" max="21" width="20" style="405" customWidth="1"/>
    <col min="22" max="16384" width="11.42578125" style="405"/>
  </cols>
  <sheetData>
    <row r="1" spans="1:42" ht="21" x14ac:dyDescent="0.25">
      <c r="A1" s="350"/>
      <c r="B1" s="350"/>
      <c r="C1" s="350"/>
      <c r="D1" s="350"/>
      <c r="E1" s="350"/>
      <c r="F1" s="1066" t="s">
        <v>1492</v>
      </c>
      <c r="G1" s="1066"/>
      <c r="H1" s="1066"/>
      <c r="I1" s="1066"/>
      <c r="J1" s="1066"/>
      <c r="K1" s="1066"/>
      <c r="L1" s="1066"/>
      <c r="M1" s="1066"/>
      <c r="N1" s="351"/>
      <c r="O1" s="351"/>
      <c r="P1" s="445" t="s">
        <v>1651</v>
      </c>
      <c r="Q1" s="445" t="s">
        <v>1652</v>
      </c>
      <c r="R1" s="445" t="s">
        <v>1653</v>
      </c>
      <c r="S1" s="445" t="s">
        <v>1654</v>
      </c>
      <c r="T1" s="445" t="s">
        <v>1655</v>
      </c>
      <c r="U1" s="445" t="s">
        <v>1656</v>
      </c>
      <c r="V1" s="445" t="s">
        <v>1657</v>
      </c>
      <c r="W1" s="445" t="s">
        <v>1658</v>
      </c>
      <c r="X1" s="445" t="s">
        <v>1659</v>
      </c>
      <c r="Y1" s="445" t="s">
        <v>1660</v>
      </c>
      <c r="Z1" s="445" t="s">
        <v>1661</v>
      </c>
      <c r="AA1" s="445" t="s">
        <v>1662</v>
      </c>
      <c r="AB1" s="445" t="s">
        <v>1663</v>
      </c>
      <c r="AC1" s="445" t="s">
        <v>1664</v>
      </c>
      <c r="AD1" s="445" t="s">
        <v>1665</v>
      </c>
      <c r="AE1" s="449"/>
      <c r="AF1" s="449"/>
      <c r="AG1" s="449"/>
      <c r="AH1" s="449"/>
      <c r="AI1" s="449"/>
      <c r="AJ1" s="449"/>
      <c r="AK1" s="449"/>
      <c r="AL1" s="350"/>
      <c r="AM1" s="350"/>
      <c r="AN1" s="350"/>
      <c r="AO1" s="350"/>
      <c r="AP1" s="350"/>
    </row>
    <row r="2" spans="1:42" ht="18.75" x14ac:dyDescent="0.25">
      <c r="A2" s="349" t="s">
        <v>1346</v>
      </c>
      <c r="B2" s="350"/>
      <c r="C2" s="350"/>
      <c r="D2" s="350"/>
      <c r="E2" s="350"/>
      <c r="F2" s="350"/>
      <c r="G2" s="350"/>
      <c r="H2" s="351"/>
      <c r="I2" s="352"/>
      <c r="J2" s="351"/>
      <c r="K2" s="351"/>
      <c r="L2" s="351"/>
      <c r="M2" s="351"/>
      <c r="N2" s="351"/>
      <c r="O2" s="351"/>
      <c r="P2" s="351"/>
      <c r="Q2" s="351"/>
      <c r="R2" s="351"/>
      <c r="S2" s="351"/>
      <c r="T2" s="351"/>
      <c r="U2" s="351"/>
      <c r="V2" s="351"/>
      <c r="W2" s="351"/>
      <c r="X2" s="351"/>
      <c r="Y2" s="351"/>
      <c r="Z2" s="351"/>
      <c r="AA2" s="351"/>
      <c r="AB2" s="350"/>
      <c r="AC2" s="350"/>
      <c r="AD2" s="350"/>
      <c r="AE2" s="350"/>
      <c r="AF2" s="350"/>
      <c r="AG2" s="350"/>
      <c r="AH2" s="350"/>
      <c r="AI2" s="350"/>
      <c r="AJ2" s="350"/>
      <c r="AK2" s="350"/>
      <c r="AL2" s="350"/>
      <c r="AM2" s="350"/>
      <c r="AN2" s="350"/>
      <c r="AO2" s="350"/>
      <c r="AP2" s="350"/>
    </row>
    <row r="3" spans="1:42" ht="18.75" x14ac:dyDescent="0.25">
      <c r="A3" s="349" t="s">
        <v>1488</v>
      </c>
      <c r="B3" s="350"/>
      <c r="C3" s="350"/>
      <c r="D3" s="350"/>
      <c r="E3" s="350"/>
      <c r="F3" s="350"/>
      <c r="G3" s="350"/>
      <c r="H3" s="351"/>
      <c r="I3" s="352"/>
      <c r="J3" s="351"/>
      <c r="K3" s="351"/>
      <c r="L3" s="351"/>
      <c r="M3" s="351"/>
      <c r="N3" s="351"/>
      <c r="O3" s="351"/>
      <c r="P3" s="351"/>
      <c r="Q3" s="351"/>
      <c r="R3" s="351"/>
      <c r="S3" s="351"/>
      <c r="T3" s="351"/>
      <c r="U3" s="351"/>
      <c r="V3" s="351"/>
      <c r="W3" s="351"/>
      <c r="X3" s="351"/>
      <c r="Y3" s="351"/>
      <c r="Z3" s="351"/>
      <c r="AA3" s="351"/>
      <c r="AB3" s="350"/>
      <c r="AC3" s="350"/>
      <c r="AD3" s="350"/>
      <c r="AE3" s="350"/>
      <c r="AF3" s="350"/>
      <c r="AG3" s="350"/>
      <c r="AH3" s="350"/>
      <c r="AI3" s="350"/>
      <c r="AJ3" s="350"/>
      <c r="AK3" s="350"/>
      <c r="AL3" s="350"/>
      <c r="AM3" s="350"/>
      <c r="AN3" s="350"/>
      <c r="AO3" s="350"/>
      <c r="AP3" s="350"/>
    </row>
    <row r="4" spans="1:42" s="350" customFormat="1" ht="18.75" x14ac:dyDescent="0.25">
      <c r="A4" s="349" t="s">
        <v>1489</v>
      </c>
      <c r="H4" s="351"/>
      <c r="I4" s="352"/>
      <c r="J4" s="351"/>
      <c r="K4" s="351"/>
      <c r="L4" s="351"/>
      <c r="M4" s="351"/>
      <c r="N4" s="351"/>
      <c r="O4" s="351"/>
      <c r="P4" s="351"/>
      <c r="Q4" s="351"/>
      <c r="R4" s="351"/>
      <c r="S4" s="351"/>
      <c r="T4" s="351"/>
      <c r="U4" s="351"/>
      <c r="V4" s="351"/>
      <c r="W4" s="351"/>
      <c r="X4" s="351"/>
      <c r="Y4" s="351"/>
      <c r="Z4" s="351"/>
      <c r="AA4" s="351"/>
    </row>
    <row r="5" spans="1:42" s="350" customFormat="1" ht="18.75" x14ac:dyDescent="0.25">
      <c r="A5" s="349" t="s">
        <v>1490</v>
      </c>
      <c r="H5" s="351"/>
      <c r="I5" s="352"/>
      <c r="J5" s="351"/>
      <c r="K5" s="351"/>
      <c r="L5" s="351"/>
      <c r="M5" s="351"/>
      <c r="N5" s="351"/>
      <c r="O5" s="351"/>
      <c r="P5" s="351"/>
      <c r="Q5" s="351"/>
      <c r="R5" s="351"/>
      <c r="S5" s="351"/>
      <c r="T5" s="351"/>
      <c r="U5" s="351"/>
      <c r="V5" s="351"/>
      <c r="W5" s="351"/>
      <c r="X5" s="351"/>
      <c r="Y5" s="351"/>
      <c r="Z5" s="351"/>
      <c r="AA5" s="351"/>
    </row>
    <row r="6" spans="1:42" s="350" customFormat="1" x14ac:dyDescent="0.25">
      <c r="A6" s="354" t="s">
        <v>1491</v>
      </c>
      <c r="B6" s="354"/>
      <c r="C6" s="354"/>
      <c r="D6" s="354"/>
      <c r="E6" s="354"/>
      <c r="F6" s="354"/>
      <c r="G6" s="354"/>
      <c r="H6" s="354"/>
      <c r="I6" s="354"/>
      <c r="J6" s="354"/>
      <c r="K6" s="354"/>
      <c r="L6" s="354"/>
      <c r="M6" s="354"/>
      <c r="N6" s="354"/>
      <c r="O6" s="354"/>
      <c r="P6" s="354"/>
      <c r="Q6" s="354"/>
      <c r="R6" s="354"/>
      <c r="S6" s="354"/>
      <c r="T6" s="354"/>
      <c r="U6" s="354"/>
    </row>
    <row r="7" spans="1:42" ht="15" customHeight="1" x14ac:dyDescent="0.25">
      <c r="A7" s="946" t="s">
        <v>94</v>
      </c>
      <c r="B7" s="945" t="s">
        <v>108</v>
      </c>
      <c r="C7" s="948" t="s">
        <v>1517</v>
      </c>
      <c r="D7" s="948" t="s">
        <v>1518</v>
      </c>
      <c r="E7" s="948" t="s">
        <v>84</v>
      </c>
      <c r="F7" s="948" t="s">
        <v>388</v>
      </c>
      <c r="G7" s="948" t="s">
        <v>85</v>
      </c>
      <c r="H7" s="951" t="s">
        <v>97</v>
      </c>
      <c r="I7" s="957"/>
      <c r="J7" s="957"/>
      <c r="K7" s="957"/>
      <c r="L7" s="957"/>
      <c r="M7" s="957"/>
      <c r="N7" s="957"/>
      <c r="O7" s="952"/>
      <c r="P7" s="953" t="s">
        <v>98</v>
      </c>
      <c r="Q7" s="954"/>
      <c r="R7" s="945" t="s">
        <v>100</v>
      </c>
      <c r="S7" s="945" t="s">
        <v>107</v>
      </c>
      <c r="T7" s="945" t="s">
        <v>106</v>
      </c>
      <c r="U7" s="1069" t="s">
        <v>86</v>
      </c>
    </row>
    <row r="8" spans="1:42" ht="15" customHeight="1" x14ac:dyDescent="0.25">
      <c r="A8" s="946"/>
      <c r="B8" s="946"/>
      <c r="C8" s="949"/>
      <c r="D8" s="949"/>
      <c r="E8" s="949"/>
      <c r="F8" s="949"/>
      <c r="G8" s="949"/>
      <c r="H8" s="951" t="s">
        <v>101</v>
      </c>
      <c r="I8" s="952"/>
      <c r="J8" s="951" t="s">
        <v>102</v>
      </c>
      <c r="K8" s="952"/>
      <c r="L8" s="951" t="s">
        <v>103</v>
      </c>
      <c r="M8" s="952"/>
      <c r="N8" s="951" t="s">
        <v>104</v>
      </c>
      <c r="O8" s="952"/>
      <c r="P8" s="955"/>
      <c r="Q8" s="956"/>
      <c r="R8" s="946"/>
      <c r="S8" s="946"/>
      <c r="T8" s="946"/>
      <c r="U8" s="1070"/>
    </row>
    <row r="9" spans="1:42" ht="25.5" x14ac:dyDescent="0.25">
      <c r="A9" s="947"/>
      <c r="B9" s="947"/>
      <c r="C9" s="950"/>
      <c r="D9" s="950"/>
      <c r="E9" s="950"/>
      <c r="F9" s="950"/>
      <c r="G9" s="950"/>
      <c r="H9" s="381" t="s">
        <v>105</v>
      </c>
      <c r="I9" s="381" t="s">
        <v>12</v>
      </c>
      <c r="J9" s="381" t="s">
        <v>105</v>
      </c>
      <c r="K9" s="381" t="s">
        <v>12</v>
      </c>
      <c r="L9" s="381" t="s">
        <v>105</v>
      </c>
      <c r="M9" s="381" t="s">
        <v>12</v>
      </c>
      <c r="N9" s="381" t="s">
        <v>105</v>
      </c>
      <c r="O9" s="381" t="s">
        <v>12</v>
      </c>
      <c r="P9" s="381" t="s">
        <v>105</v>
      </c>
      <c r="Q9" s="381" t="s">
        <v>12</v>
      </c>
      <c r="R9" s="947"/>
      <c r="S9" s="947"/>
      <c r="T9" s="947"/>
      <c r="U9" s="1071"/>
    </row>
    <row r="10" spans="1:42" ht="15.75" x14ac:dyDescent="0.25">
      <c r="A10" s="435"/>
      <c r="B10" s="436"/>
      <c r="C10" s="384"/>
      <c r="D10" s="384"/>
      <c r="E10" s="384"/>
      <c r="F10" s="385"/>
      <c r="G10" s="384"/>
      <c r="H10" s="386"/>
      <c r="I10" s="386"/>
      <c r="J10" s="386"/>
      <c r="K10" s="386"/>
      <c r="L10" s="386"/>
      <c r="M10" s="386"/>
      <c r="N10" s="386"/>
      <c r="O10" s="386"/>
      <c r="P10" s="386"/>
      <c r="Q10" s="386"/>
      <c r="R10" s="387"/>
      <c r="S10" s="387"/>
      <c r="T10" s="387"/>
      <c r="U10" s="388"/>
    </row>
    <row r="11" spans="1:42" s="434" customFormat="1" ht="85.5" customHeight="1" x14ac:dyDescent="0.25">
      <c r="A11" s="964" t="s">
        <v>1488</v>
      </c>
      <c r="B11" s="1075" t="s">
        <v>1515</v>
      </c>
      <c r="C11" s="1072" t="s">
        <v>1651</v>
      </c>
      <c r="D11" s="978" t="s">
        <v>1755</v>
      </c>
      <c r="E11" s="719" t="s">
        <v>1753</v>
      </c>
      <c r="F11" s="889">
        <v>17.010000000000002</v>
      </c>
      <c r="G11" s="469" t="s">
        <v>3105</v>
      </c>
      <c r="H11" s="476">
        <v>0.5</v>
      </c>
      <c r="I11" s="874"/>
      <c r="J11" s="476"/>
      <c r="K11" s="874"/>
      <c r="L11" s="476">
        <v>0.5</v>
      </c>
      <c r="M11" s="874"/>
      <c r="N11" s="476"/>
      <c r="O11" s="874"/>
      <c r="P11" s="816">
        <f>H11+J11+L11+N11</f>
        <v>1</v>
      </c>
      <c r="Q11" s="602">
        <f>I11+K11+M11+O11</f>
        <v>0</v>
      </c>
      <c r="R11" s="634" t="s">
        <v>1758</v>
      </c>
      <c r="S11" s="634" t="s">
        <v>1756</v>
      </c>
      <c r="T11" s="634" t="s">
        <v>1757</v>
      </c>
      <c r="U11" s="634" t="s">
        <v>1759</v>
      </c>
    </row>
    <row r="12" spans="1:42" s="434" customFormat="1" ht="90.75" customHeight="1" x14ac:dyDescent="0.25">
      <c r="A12" s="964"/>
      <c r="B12" s="1076"/>
      <c r="C12" s="1073"/>
      <c r="D12" s="979"/>
      <c r="E12" s="223" t="s">
        <v>3106</v>
      </c>
      <c r="F12" s="760">
        <v>17.02</v>
      </c>
      <c r="G12" s="890" t="s">
        <v>3107</v>
      </c>
      <c r="H12" s="875"/>
      <c r="I12" s="874"/>
      <c r="J12" s="476"/>
      <c r="K12" s="874"/>
      <c r="L12" s="476">
        <v>1</v>
      </c>
      <c r="M12" s="874"/>
      <c r="N12" s="476"/>
      <c r="O12" s="874"/>
      <c r="P12" s="816">
        <f t="shared" ref="P12:P23" si="0">H12+J12+L12+N12</f>
        <v>1</v>
      </c>
      <c r="Q12" s="602">
        <f t="shared" ref="Q12:Q23" si="1">I12+K12+M12+O12</f>
        <v>0</v>
      </c>
      <c r="R12" s="635"/>
      <c r="S12" s="635"/>
      <c r="T12" s="635"/>
      <c r="U12" s="635"/>
    </row>
    <row r="13" spans="1:42" ht="96.75" customHeight="1" x14ac:dyDescent="0.25">
      <c r="A13" s="964"/>
      <c r="B13" s="959"/>
      <c r="C13" s="487" t="s">
        <v>1653</v>
      </c>
      <c r="D13" s="980"/>
      <c r="E13" s="226" t="s">
        <v>3202</v>
      </c>
      <c r="F13" s="889">
        <v>17.03</v>
      </c>
      <c r="G13" s="890" t="s">
        <v>3108</v>
      </c>
      <c r="H13" s="891">
        <v>1</v>
      </c>
      <c r="I13" s="892">
        <f>'5. ACTIVIDADES ESPECIALES'!D1512</f>
        <v>3000</v>
      </c>
      <c r="J13" s="476"/>
      <c r="K13" s="874"/>
      <c r="L13" s="476"/>
      <c r="M13" s="874"/>
      <c r="N13" s="476"/>
      <c r="O13" s="874"/>
      <c r="P13" s="816">
        <f t="shared" si="0"/>
        <v>1</v>
      </c>
      <c r="Q13" s="602">
        <f t="shared" si="1"/>
        <v>3000</v>
      </c>
      <c r="R13" s="635" t="s">
        <v>3109</v>
      </c>
      <c r="S13" s="635" t="s">
        <v>3110</v>
      </c>
      <c r="T13" s="635" t="s">
        <v>1757</v>
      </c>
      <c r="U13" s="320" t="s">
        <v>3111</v>
      </c>
    </row>
    <row r="14" spans="1:42" ht="75" customHeight="1" x14ac:dyDescent="0.25">
      <c r="A14" s="964"/>
      <c r="B14" s="959"/>
      <c r="C14" s="1072" t="s">
        <v>1652</v>
      </c>
      <c r="D14" s="1081" t="s">
        <v>1915</v>
      </c>
      <c r="E14" s="535" t="s">
        <v>1754</v>
      </c>
      <c r="F14" s="760">
        <v>17.04</v>
      </c>
      <c r="G14" s="813" t="s">
        <v>1752</v>
      </c>
      <c r="H14" s="814"/>
      <c r="I14" s="815"/>
      <c r="J14" s="476"/>
      <c r="K14" s="815"/>
      <c r="L14" s="476">
        <v>1</v>
      </c>
      <c r="M14" s="815"/>
      <c r="N14" s="476"/>
      <c r="O14" s="815"/>
      <c r="P14" s="816">
        <f t="shared" si="0"/>
        <v>1</v>
      </c>
      <c r="Q14" s="602">
        <f t="shared" si="1"/>
        <v>0</v>
      </c>
      <c r="R14" s="320" t="s">
        <v>1760</v>
      </c>
      <c r="S14" s="320" t="s">
        <v>1761</v>
      </c>
      <c r="T14" s="320" t="s">
        <v>1736</v>
      </c>
      <c r="U14" s="320" t="s">
        <v>1762</v>
      </c>
    </row>
    <row r="15" spans="1:42" s="496" customFormat="1" ht="75.75" customHeight="1" x14ac:dyDescent="0.25">
      <c r="A15" s="964"/>
      <c r="B15" s="959"/>
      <c r="C15" s="1077"/>
      <c r="D15" s="1082"/>
      <c r="E15" s="535" t="s">
        <v>3203</v>
      </c>
      <c r="F15" s="889">
        <v>17.05</v>
      </c>
      <c r="G15" s="813" t="s">
        <v>3112</v>
      </c>
      <c r="H15" s="814">
        <v>0.25</v>
      </c>
      <c r="I15" s="815"/>
      <c r="J15" s="476">
        <v>0.25</v>
      </c>
      <c r="K15" s="815"/>
      <c r="L15" s="476">
        <v>0.25</v>
      </c>
      <c r="M15" s="815"/>
      <c r="N15" s="476">
        <v>0.25</v>
      </c>
      <c r="O15" s="815"/>
      <c r="P15" s="816">
        <f t="shared" si="0"/>
        <v>1</v>
      </c>
      <c r="Q15" s="602">
        <f t="shared" si="1"/>
        <v>0</v>
      </c>
      <c r="R15" s="320" t="s">
        <v>1916</v>
      </c>
      <c r="S15" s="320" t="s">
        <v>1917</v>
      </c>
      <c r="T15" s="320" t="s">
        <v>1918</v>
      </c>
      <c r="U15" s="320" t="s">
        <v>1919</v>
      </c>
    </row>
    <row r="16" spans="1:42" s="496" customFormat="1" ht="60.75" customHeight="1" x14ac:dyDescent="0.25">
      <c r="A16" s="964"/>
      <c r="B16" s="959"/>
      <c r="C16" s="1077"/>
      <c r="D16" s="1082"/>
      <c r="E16" s="535" t="s">
        <v>2717</v>
      </c>
      <c r="F16" s="760">
        <v>17.059999999999999</v>
      </c>
      <c r="G16" s="813" t="s">
        <v>3113</v>
      </c>
      <c r="H16" s="814">
        <v>0.25</v>
      </c>
      <c r="I16" s="840"/>
      <c r="J16" s="476">
        <v>0.25</v>
      </c>
      <c r="K16" s="840"/>
      <c r="L16" s="476">
        <v>0.25</v>
      </c>
      <c r="M16" s="815"/>
      <c r="N16" s="476">
        <v>0.25</v>
      </c>
      <c r="O16" s="815"/>
      <c r="P16" s="816">
        <f t="shared" si="0"/>
        <v>1</v>
      </c>
      <c r="Q16" s="602">
        <f t="shared" si="1"/>
        <v>0</v>
      </c>
      <c r="R16" s="320" t="s">
        <v>1920</v>
      </c>
      <c r="S16" s="320" t="s">
        <v>1921</v>
      </c>
      <c r="T16" s="320" t="s">
        <v>1922</v>
      </c>
      <c r="U16" s="320" t="s">
        <v>1919</v>
      </c>
    </row>
    <row r="17" spans="1:21" s="496" customFormat="1" ht="72" customHeight="1" x14ac:dyDescent="0.25">
      <c r="A17" s="964"/>
      <c r="B17" s="959"/>
      <c r="C17" s="1073"/>
      <c r="D17" s="1083"/>
      <c r="E17" s="535" t="s">
        <v>2718</v>
      </c>
      <c r="F17" s="889">
        <v>17.07</v>
      </c>
      <c r="G17" s="813" t="s">
        <v>2719</v>
      </c>
      <c r="H17" s="814">
        <v>0.25</v>
      </c>
      <c r="I17" s="815"/>
      <c r="J17" s="476">
        <v>0.25</v>
      </c>
      <c r="K17" s="815"/>
      <c r="L17" s="476">
        <v>0.25</v>
      </c>
      <c r="M17" s="815"/>
      <c r="N17" s="476">
        <v>0.25</v>
      </c>
      <c r="O17" s="815"/>
      <c r="P17" s="816">
        <f t="shared" si="0"/>
        <v>1</v>
      </c>
      <c r="Q17" s="602">
        <f t="shared" si="1"/>
        <v>0</v>
      </c>
      <c r="R17" s="320" t="s">
        <v>1923</v>
      </c>
      <c r="S17" s="320" t="s">
        <v>1924</v>
      </c>
      <c r="T17" s="320" t="s">
        <v>1922</v>
      </c>
      <c r="U17" s="320" t="s">
        <v>1919</v>
      </c>
    </row>
    <row r="18" spans="1:21" s="496" customFormat="1" ht="70.5" customHeight="1" x14ac:dyDescent="0.25">
      <c r="A18" s="964"/>
      <c r="B18" s="959"/>
      <c r="C18" s="1072" t="s">
        <v>1656</v>
      </c>
      <c r="D18" s="1078" t="s">
        <v>1914</v>
      </c>
      <c r="E18" s="535" t="s">
        <v>3204</v>
      </c>
      <c r="F18" s="760">
        <v>17.079999999999998</v>
      </c>
      <c r="G18" s="813" t="s">
        <v>3205</v>
      </c>
      <c r="H18" s="814">
        <v>0.25</v>
      </c>
      <c r="I18" s="815"/>
      <c r="J18" s="476">
        <v>0.25</v>
      </c>
      <c r="K18" s="815"/>
      <c r="L18" s="476">
        <v>0.25</v>
      </c>
      <c r="M18" s="815"/>
      <c r="N18" s="476">
        <v>0.25</v>
      </c>
      <c r="O18" s="815"/>
      <c r="P18" s="816">
        <f t="shared" si="0"/>
        <v>1</v>
      </c>
      <c r="Q18" s="602">
        <f t="shared" si="1"/>
        <v>0</v>
      </c>
      <c r="R18" s="320" t="s">
        <v>2725</v>
      </c>
      <c r="S18" s="320" t="s">
        <v>3114</v>
      </c>
      <c r="T18" s="320" t="s">
        <v>1922</v>
      </c>
      <c r="U18" s="320" t="s">
        <v>1919</v>
      </c>
    </row>
    <row r="19" spans="1:21" s="496" customFormat="1" ht="68.25" customHeight="1" x14ac:dyDescent="0.25">
      <c r="A19" s="964"/>
      <c r="B19" s="959"/>
      <c r="C19" s="1077"/>
      <c r="D19" s="1079"/>
      <c r="E19" s="535" t="s">
        <v>2192</v>
      </c>
      <c r="F19" s="889">
        <v>17.09</v>
      </c>
      <c r="G19" s="813" t="s">
        <v>3115</v>
      </c>
      <c r="H19" s="814"/>
      <c r="I19" s="815"/>
      <c r="J19" s="476"/>
      <c r="K19" s="815"/>
      <c r="L19" s="476">
        <v>0.5</v>
      </c>
      <c r="M19" s="815"/>
      <c r="N19" s="476">
        <v>0.5</v>
      </c>
      <c r="O19" s="815"/>
      <c r="P19" s="816">
        <f t="shared" si="0"/>
        <v>1</v>
      </c>
      <c r="Q19" s="602">
        <f t="shared" si="1"/>
        <v>0</v>
      </c>
      <c r="R19" s="320" t="s">
        <v>2725</v>
      </c>
      <c r="S19" s="320" t="s">
        <v>2178</v>
      </c>
      <c r="T19" s="320" t="s">
        <v>1925</v>
      </c>
      <c r="U19" s="320" t="s">
        <v>2179</v>
      </c>
    </row>
    <row r="20" spans="1:21" s="643" customFormat="1" ht="68.25" customHeight="1" x14ac:dyDescent="0.25">
      <c r="A20" s="964"/>
      <c r="B20" s="959"/>
      <c r="C20" s="1077"/>
      <c r="D20" s="1079"/>
      <c r="E20" s="320" t="s">
        <v>2720</v>
      </c>
      <c r="F20" s="760">
        <v>17.100000000000001</v>
      </c>
      <c r="G20" s="813" t="s">
        <v>1913</v>
      </c>
      <c r="H20" s="814">
        <v>1</v>
      </c>
      <c r="I20" s="815"/>
      <c r="J20" s="814"/>
      <c r="K20" s="815"/>
      <c r="L20" s="814"/>
      <c r="M20" s="815"/>
      <c r="N20" s="814"/>
      <c r="O20" s="815"/>
      <c r="P20" s="816">
        <f t="shared" si="0"/>
        <v>1</v>
      </c>
      <c r="Q20" s="602">
        <f t="shared" si="1"/>
        <v>0</v>
      </c>
      <c r="R20" s="320" t="s">
        <v>2724</v>
      </c>
      <c r="S20" s="320" t="s">
        <v>1926</v>
      </c>
      <c r="T20" s="320" t="s">
        <v>1927</v>
      </c>
      <c r="U20" s="320" t="s">
        <v>1919</v>
      </c>
    </row>
    <row r="21" spans="1:21" s="643" customFormat="1" ht="68.25" customHeight="1" x14ac:dyDescent="0.25">
      <c r="A21" s="964"/>
      <c r="B21" s="959"/>
      <c r="C21" s="1077"/>
      <c r="D21" s="1079"/>
      <c r="E21" s="320" t="s">
        <v>3206</v>
      </c>
      <c r="F21" s="889">
        <v>17.11</v>
      </c>
      <c r="G21" s="813" t="s">
        <v>2721</v>
      </c>
      <c r="H21" s="814">
        <v>0.25</v>
      </c>
      <c r="I21" s="815"/>
      <c r="J21" s="814">
        <v>0.25</v>
      </c>
      <c r="K21" s="815"/>
      <c r="L21" s="814">
        <v>0.25</v>
      </c>
      <c r="M21" s="815"/>
      <c r="N21" s="814">
        <v>0.25</v>
      </c>
      <c r="O21" s="815"/>
      <c r="P21" s="816">
        <f t="shared" si="0"/>
        <v>1</v>
      </c>
      <c r="Q21" s="602">
        <f t="shared" si="1"/>
        <v>0</v>
      </c>
      <c r="R21" s="320" t="s">
        <v>2723</v>
      </c>
      <c r="S21" s="320" t="s">
        <v>3116</v>
      </c>
      <c r="T21" s="320" t="s">
        <v>1928</v>
      </c>
      <c r="U21" s="320" t="s">
        <v>1919</v>
      </c>
    </row>
    <row r="22" spans="1:21" s="643" customFormat="1" ht="68.25" customHeight="1" x14ac:dyDescent="0.25">
      <c r="A22" s="964"/>
      <c r="B22" s="959"/>
      <c r="C22" s="1077"/>
      <c r="D22" s="1079"/>
      <c r="E22" s="535" t="s">
        <v>3207</v>
      </c>
      <c r="F22" s="760">
        <v>17.12</v>
      </c>
      <c r="G22" s="893" t="s">
        <v>3117</v>
      </c>
      <c r="H22" s="814">
        <v>0.25</v>
      </c>
      <c r="I22" s="815"/>
      <c r="J22" s="814">
        <v>0.25</v>
      </c>
      <c r="K22" s="815"/>
      <c r="L22" s="814">
        <v>0.25</v>
      </c>
      <c r="M22" s="815"/>
      <c r="N22" s="814">
        <v>0.25</v>
      </c>
      <c r="O22" s="815"/>
      <c r="P22" s="816">
        <f t="shared" si="0"/>
        <v>1</v>
      </c>
      <c r="Q22" s="602">
        <f t="shared" si="1"/>
        <v>0</v>
      </c>
      <c r="R22" s="320" t="s">
        <v>2722</v>
      </c>
      <c r="S22" s="320" t="s">
        <v>3118</v>
      </c>
      <c r="T22" s="320" t="s">
        <v>1928</v>
      </c>
      <c r="U22" s="320" t="s">
        <v>1919</v>
      </c>
    </row>
    <row r="23" spans="1:21" s="496" customFormat="1" ht="68.25" customHeight="1" x14ac:dyDescent="0.25">
      <c r="A23" s="964"/>
      <c r="B23" s="959"/>
      <c r="C23" s="1073"/>
      <c r="D23" s="1080"/>
      <c r="E23" s="535" t="s">
        <v>3208</v>
      </c>
      <c r="F23" s="760">
        <v>17.13</v>
      </c>
      <c r="G23" s="894" t="s">
        <v>3120</v>
      </c>
      <c r="H23" s="814">
        <v>0.25</v>
      </c>
      <c r="I23" s="815"/>
      <c r="J23" s="814">
        <v>0.25</v>
      </c>
      <c r="K23" s="815"/>
      <c r="L23" s="814">
        <v>0.25</v>
      </c>
      <c r="M23" s="815"/>
      <c r="N23" s="814">
        <v>0.25</v>
      </c>
      <c r="O23" s="815"/>
      <c r="P23" s="816">
        <f t="shared" si="0"/>
        <v>1</v>
      </c>
      <c r="Q23" s="602">
        <f t="shared" si="1"/>
        <v>0</v>
      </c>
      <c r="R23" s="320" t="s">
        <v>3121</v>
      </c>
      <c r="S23" s="320" t="s">
        <v>3122</v>
      </c>
      <c r="T23" s="320" t="s">
        <v>3123</v>
      </c>
      <c r="U23" s="320" t="s">
        <v>1919</v>
      </c>
    </row>
    <row r="24" spans="1:21" ht="15.75" hidden="1" x14ac:dyDescent="0.25">
      <c r="A24" s="964"/>
      <c r="B24" s="958" t="s">
        <v>1502</v>
      </c>
      <c r="C24" s="430"/>
      <c r="D24" s="430"/>
      <c r="E24" s="535"/>
      <c r="F24" s="538">
        <v>17.14</v>
      </c>
      <c r="G24" s="320"/>
      <c r="H24" s="536"/>
      <c r="I24" s="431"/>
      <c r="J24" s="536"/>
      <c r="K24" s="431"/>
      <c r="L24" s="536"/>
      <c r="M24" s="431"/>
      <c r="N24" s="536"/>
      <c r="O24" s="431"/>
      <c r="P24" s="476">
        <f t="shared" ref="P24:Q27" si="2">H24+J24+L24+N24</f>
        <v>0</v>
      </c>
      <c r="Q24" s="477">
        <f t="shared" si="2"/>
        <v>0</v>
      </c>
      <c r="R24" s="320"/>
      <c r="S24" s="320"/>
      <c r="T24" s="320"/>
      <c r="U24" s="320"/>
    </row>
    <row r="25" spans="1:21" ht="15.75" hidden="1" x14ac:dyDescent="0.25">
      <c r="A25" s="964"/>
      <c r="B25" s="959"/>
      <c r="C25" s="430"/>
      <c r="D25" s="430"/>
      <c r="E25" s="535"/>
      <c r="F25" s="695">
        <v>17.149999999999999</v>
      </c>
      <c r="G25" s="320"/>
      <c r="H25" s="536"/>
      <c r="I25" s="431"/>
      <c r="J25" s="536"/>
      <c r="K25" s="431"/>
      <c r="L25" s="536"/>
      <c r="M25" s="431"/>
      <c r="N25" s="536"/>
      <c r="O25" s="431"/>
      <c r="P25" s="476">
        <f t="shared" si="2"/>
        <v>0</v>
      </c>
      <c r="Q25" s="477">
        <f t="shared" si="2"/>
        <v>0</v>
      </c>
      <c r="R25" s="320"/>
      <c r="S25" s="320"/>
      <c r="T25" s="320"/>
      <c r="U25" s="320"/>
    </row>
    <row r="26" spans="1:21" ht="15.75" hidden="1" x14ac:dyDescent="0.25">
      <c r="A26" s="964"/>
      <c r="B26" s="959"/>
      <c r="C26" s="430"/>
      <c r="D26" s="430"/>
      <c r="E26" s="535"/>
      <c r="F26" s="538">
        <v>17.16</v>
      </c>
      <c r="G26" s="320"/>
      <c r="H26" s="536"/>
      <c r="I26" s="431"/>
      <c r="J26" s="536"/>
      <c r="K26" s="431"/>
      <c r="L26" s="536"/>
      <c r="M26" s="431"/>
      <c r="N26" s="536"/>
      <c r="O26" s="431"/>
      <c r="P26" s="476">
        <f t="shared" si="2"/>
        <v>0</v>
      </c>
      <c r="Q26" s="477">
        <f t="shared" si="2"/>
        <v>0</v>
      </c>
      <c r="R26" s="320"/>
      <c r="S26" s="320"/>
      <c r="T26" s="320"/>
      <c r="U26" s="320"/>
    </row>
    <row r="27" spans="1:21" ht="58.5" hidden="1" customHeight="1" x14ac:dyDescent="0.25">
      <c r="A27" s="964"/>
      <c r="B27" s="960"/>
      <c r="C27" s="430"/>
      <c r="D27" s="430"/>
      <c r="E27" s="535"/>
      <c r="F27" s="695">
        <v>17.170000000000002</v>
      </c>
      <c r="G27" s="320"/>
      <c r="H27" s="536"/>
      <c r="I27" s="431"/>
      <c r="J27" s="536"/>
      <c r="K27" s="431"/>
      <c r="L27" s="536"/>
      <c r="M27" s="431"/>
      <c r="N27" s="536"/>
      <c r="O27" s="431"/>
      <c r="P27" s="476">
        <f t="shared" si="2"/>
        <v>0</v>
      </c>
      <c r="Q27" s="477">
        <f t="shared" si="2"/>
        <v>0</v>
      </c>
      <c r="R27" s="320"/>
      <c r="S27" s="320"/>
      <c r="T27" s="320"/>
      <c r="U27" s="320"/>
    </row>
    <row r="28" spans="1:21" ht="15.75" hidden="1" x14ac:dyDescent="0.25">
      <c r="A28" s="964"/>
      <c r="B28" s="958" t="s">
        <v>1503</v>
      </c>
      <c r="C28" s="430"/>
      <c r="D28" s="430"/>
      <c r="E28" s="535"/>
      <c r="F28" s="538">
        <v>17.18</v>
      </c>
      <c r="G28" s="320"/>
      <c r="H28" s="536"/>
      <c r="I28" s="431"/>
      <c r="J28" s="536"/>
      <c r="K28" s="431"/>
      <c r="L28" s="536"/>
      <c r="M28" s="431"/>
      <c r="N28" s="536"/>
      <c r="O28" s="431"/>
      <c r="P28" s="476">
        <f t="shared" ref="P28:Q73" si="3">H28+J28+L28+N28</f>
        <v>0</v>
      </c>
      <c r="Q28" s="477">
        <f t="shared" si="3"/>
        <v>0</v>
      </c>
      <c r="R28" s="320"/>
      <c r="S28" s="320"/>
      <c r="T28" s="320"/>
      <c r="U28" s="320"/>
    </row>
    <row r="29" spans="1:21" ht="15.75" hidden="1" x14ac:dyDescent="0.25">
      <c r="A29" s="964"/>
      <c r="B29" s="959"/>
      <c r="C29" s="430"/>
      <c r="D29" s="430"/>
      <c r="E29" s="535"/>
      <c r="F29" s="695">
        <v>17.190000000000001</v>
      </c>
      <c r="G29" s="320"/>
      <c r="H29" s="536"/>
      <c r="I29" s="431"/>
      <c r="J29" s="536"/>
      <c r="K29" s="431"/>
      <c r="L29" s="536"/>
      <c r="M29" s="431"/>
      <c r="N29" s="536"/>
      <c r="O29" s="431"/>
      <c r="P29" s="476">
        <f t="shared" si="3"/>
        <v>0</v>
      </c>
      <c r="Q29" s="477">
        <f t="shared" si="3"/>
        <v>0</v>
      </c>
      <c r="R29" s="320"/>
      <c r="S29" s="320"/>
      <c r="T29" s="320"/>
      <c r="U29" s="320"/>
    </row>
    <row r="30" spans="1:21" ht="15.75" hidden="1" x14ac:dyDescent="0.25">
      <c r="A30" s="964"/>
      <c r="B30" s="959"/>
      <c r="C30" s="430"/>
      <c r="D30" s="430"/>
      <c r="E30" s="535"/>
      <c r="F30" s="538">
        <v>17.2</v>
      </c>
      <c r="G30" s="320"/>
      <c r="H30" s="536"/>
      <c r="I30" s="431"/>
      <c r="J30" s="536"/>
      <c r="K30" s="431"/>
      <c r="L30" s="536"/>
      <c r="M30" s="431"/>
      <c r="N30" s="536"/>
      <c r="O30" s="431"/>
      <c r="P30" s="476">
        <f t="shared" si="3"/>
        <v>0</v>
      </c>
      <c r="Q30" s="477">
        <f t="shared" si="3"/>
        <v>0</v>
      </c>
      <c r="R30" s="320"/>
      <c r="S30" s="320"/>
      <c r="T30" s="320"/>
      <c r="U30" s="320"/>
    </row>
    <row r="31" spans="1:21" ht="15.75" hidden="1" x14ac:dyDescent="0.25">
      <c r="A31" s="964"/>
      <c r="B31" s="960"/>
      <c r="C31" s="430"/>
      <c r="D31" s="430"/>
      <c r="E31" s="535"/>
      <c r="F31" s="695">
        <v>17.21</v>
      </c>
      <c r="G31" s="320"/>
      <c r="H31" s="536"/>
      <c r="I31" s="431"/>
      <c r="J31" s="536"/>
      <c r="K31" s="431"/>
      <c r="L31" s="536"/>
      <c r="M31" s="431"/>
      <c r="N31" s="536"/>
      <c r="O31" s="431"/>
      <c r="P31" s="470">
        <f t="shared" si="3"/>
        <v>0</v>
      </c>
      <c r="Q31" s="433">
        <f t="shared" si="3"/>
        <v>0</v>
      </c>
      <c r="R31" s="320"/>
      <c r="S31" s="320"/>
      <c r="T31" s="320"/>
      <c r="U31" s="320"/>
    </row>
    <row r="32" spans="1:21" ht="15.75" hidden="1" x14ac:dyDescent="0.25">
      <c r="A32" s="964"/>
      <c r="B32" s="1062" t="s">
        <v>1504</v>
      </c>
      <c r="C32" s="430"/>
      <c r="D32" s="430"/>
      <c r="E32" s="535"/>
      <c r="F32" s="538">
        <v>17.22</v>
      </c>
      <c r="G32" s="320"/>
      <c r="H32" s="536"/>
      <c r="I32" s="431"/>
      <c r="J32" s="536"/>
      <c r="K32" s="431"/>
      <c r="L32" s="536"/>
      <c r="M32" s="431"/>
      <c r="N32" s="536"/>
      <c r="O32" s="431"/>
      <c r="P32" s="470">
        <f t="shared" si="3"/>
        <v>0</v>
      </c>
      <c r="Q32" s="433">
        <f t="shared" si="3"/>
        <v>0</v>
      </c>
      <c r="R32" s="320"/>
      <c r="S32" s="320"/>
      <c r="T32" s="320"/>
      <c r="U32" s="320"/>
    </row>
    <row r="33" spans="1:21" ht="15.75" hidden="1" x14ac:dyDescent="0.25">
      <c r="A33" s="964"/>
      <c r="B33" s="1062"/>
      <c r="C33" s="430"/>
      <c r="D33" s="430"/>
      <c r="E33" s="535"/>
      <c r="F33" s="695">
        <v>17.23</v>
      </c>
      <c r="G33" s="320"/>
      <c r="H33" s="536"/>
      <c r="I33" s="431"/>
      <c r="J33" s="536"/>
      <c r="K33" s="431"/>
      <c r="L33" s="536"/>
      <c r="M33" s="431"/>
      <c r="N33" s="536"/>
      <c r="O33" s="431"/>
      <c r="P33" s="470">
        <f t="shared" si="3"/>
        <v>0</v>
      </c>
      <c r="Q33" s="433">
        <f t="shared" si="3"/>
        <v>0</v>
      </c>
      <c r="R33" s="320"/>
      <c r="S33" s="320"/>
      <c r="T33" s="320"/>
      <c r="U33" s="320"/>
    </row>
    <row r="34" spans="1:21" ht="15.75" hidden="1" x14ac:dyDescent="0.25">
      <c r="A34" s="964"/>
      <c r="B34" s="1062"/>
      <c r="C34" s="430"/>
      <c r="D34" s="430"/>
      <c r="E34" s="535"/>
      <c r="F34" s="538">
        <v>17.239999999999998</v>
      </c>
      <c r="G34" s="320"/>
      <c r="H34" s="536"/>
      <c r="I34" s="431"/>
      <c r="J34" s="536"/>
      <c r="K34" s="431"/>
      <c r="L34" s="536"/>
      <c r="M34" s="431"/>
      <c r="N34" s="536"/>
      <c r="O34" s="431"/>
      <c r="P34" s="470">
        <f t="shared" si="3"/>
        <v>0</v>
      </c>
      <c r="Q34" s="433">
        <f t="shared" si="3"/>
        <v>0</v>
      </c>
      <c r="R34" s="320"/>
      <c r="S34" s="320"/>
      <c r="T34" s="320"/>
      <c r="U34" s="320"/>
    </row>
    <row r="35" spans="1:21" ht="15.75" hidden="1" x14ac:dyDescent="0.25">
      <c r="A35" s="964"/>
      <c r="B35" s="1062"/>
      <c r="C35" s="430"/>
      <c r="D35" s="430"/>
      <c r="E35" s="535"/>
      <c r="F35" s="695">
        <v>17.25</v>
      </c>
      <c r="G35" s="320"/>
      <c r="H35" s="536"/>
      <c r="I35" s="431"/>
      <c r="J35" s="536"/>
      <c r="K35" s="431"/>
      <c r="L35" s="536"/>
      <c r="M35" s="431"/>
      <c r="N35" s="536"/>
      <c r="O35" s="431"/>
      <c r="P35" s="470">
        <f t="shared" si="3"/>
        <v>0</v>
      </c>
      <c r="Q35" s="433">
        <f t="shared" si="3"/>
        <v>0</v>
      </c>
      <c r="R35" s="320"/>
      <c r="S35" s="320"/>
      <c r="T35" s="320"/>
      <c r="U35" s="320"/>
    </row>
    <row r="36" spans="1:21" ht="15.75" hidden="1" x14ac:dyDescent="0.25">
      <c r="A36" s="964"/>
      <c r="B36" s="1062" t="s">
        <v>1505</v>
      </c>
      <c r="C36" s="430"/>
      <c r="D36" s="430"/>
      <c r="E36" s="535"/>
      <c r="F36" s="538">
        <v>17.260000000000002</v>
      </c>
      <c r="G36" s="320"/>
      <c r="H36" s="536"/>
      <c r="I36" s="431"/>
      <c r="J36" s="536"/>
      <c r="K36" s="431"/>
      <c r="L36" s="536"/>
      <c r="M36" s="431"/>
      <c r="N36" s="536"/>
      <c r="O36" s="431"/>
      <c r="P36" s="470">
        <f t="shared" si="3"/>
        <v>0</v>
      </c>
      <c r="Q36" s="433">
        <f t="shared" si="3"/>
        <v>0</v>
      </c>
      <c r="R36" s="320"/>
      <c r="S36" s="320"/>
      <c r="T36" s="320"/>
      <c r="U36" s="320"/>
    </row>
    <row r="37" spans="1:21" ht="15.75" hidden="1" x14ac:dyDescent="0.25">
      <c r="A37" s="964"/>
      <c r="B37" s="1062"/>
      <c r="C37" s="430"/>
      <c r="D37" s="430"/>
      <c r="E37" s="535"/>
      <c r="F37" s="695">
        <v>17.2699999999999</v>
      </c>
      <c r="G37" s="320"/>
      <c r="H37" s="536"/>
      <c r="I37" s="431"/>
      <c r="J37" s="536"/>
      <c r="K37" s="431"/>
      <c r="L37" s="536"/>
      <c r="M37" s="431"/>
      <c r="N37" s="536"/>
      <c r="O37" s="431"/>
      <c r="P37" s="470">
        <f t="shared" si="3"/>
        <v>0</v>
      </c>
      <c r="Q37" s="433">
        <f t="shared" si="3"/>
        <v>0</v>
      </c>
      <c r="R37" s="320"/>
      <c r="S37" s="320"/>
      <c r="T37" s="320"/>
      <c r="U37" s="320"/>
    </row>
    <row r="38" spans="1:21" ht="15.75" hidden="1" x14ac:dyDescent="0.25">
      <c r="A38" s="964"/>
      <c r="B38" s="1062"/>
      <c r="C38" s="430"/>
      <c r="D38" s="430"/>
      <c r="E38" s="535"/>
      <c r="F38" s="538">
        <v>17.279999999999902</v>
      </c>
      <c r="G38" s="320"/>
      <c r="H38" s="536"/>
      <c r="I38" s="431"/>
      <c r="J38" s="536"/>
      <c r="K38" s="431"/>
      <c r="L38" s="536"/>
      <c r="M38" s="431"/>
      <c r="N38" s="536"/>
      <c r="O38" s="431"/>
      <c r="P38" s="470">
        <f t="shared" si="3"/>
        <v>0</v>
      </c>
      <c r="Q38" s="433">
        <f t="shared" si="3"/>
        <v>0</v>
      </c>
      <c r="R38" s="320"/>
      <c r="S38" s="320"/>
      <c r="T38" s="320"/>
      <c r="U38" s="320"/>
    </row>
    <row r="39" spans="1:21" ht="15.75" hidden="1" x14ac:dyDescent="0.25">
      <c r="A39" s="1074"/>
      <c r="B39" s="1062"/>
      <c r="C39" s="430"/>
      <c r="D39" s="430"/>
      <c r="E39" s="535"/>
      <c r="F39" s="695">
        <v>17.2899999999999</v>
      </c>
      <c r="G39" s="320"/>
      <c r="H39" s="536"/>
      <c r="I39" s="431"/>
      <c r="J39" s="536"/>
      <c r="K39" s="431"/>
      <c r="L39" s="536"/>
      <c r="M39" s="431"/>
      <c r="N39" s="536"/>
      <c r="O39" s="431"/>
      <c r="P39" s="470">
        <f t="shared" si="3"/>
        <v>0</v>
      </c>
      <c r="Q39" s="433">
        <f t="shared" si="3"/>
        <v>0</v>
      </c>
      <c r="R39" s="320"/>
      <c r="S39" s="320"/>
      <c r="T39" s="320"/>
      <c r="U39" s="320"/>
    </row>
    <row r="40" spans="1:21" ht="15.75" hidden="1" x14ac:dyDescent="0.25">
      <c r="A40" s="1062" t="s">
        <v>1489</v>
      </c>
      <c r="B40" s="958" t="s">
        <v>1506</v>
      </c>
      <c r="C40" s="430"/>
      <c r="D40" s="430"/>
      <c r="E40" s="535"/>
      <c r="F40" s="538">
        <v>17.299999999999901</v>
      </c>
      <c r="G40" s="320"/>
      <c r="H40" s="536"/>
      <c r="I40" s="431"/>
      <c r="J40" s="536"/>
      <c r="K40" s="431"/>
      <c r="L40" s="536"/>
      <c r="M40" s="431"/>
      <c r="N40" s="536"/>
      <c r="O40" s="431"/>
      <c r="P40" s="470">
        <f t="shared" si="3"/>
        <v>0</v>
      </c>
      <c r="Q40" s="433">
        <f t="shared" si="3"/>
        <v>0</v>
      </c>
      <c r="R40" s="320"/>
      <c r="S40" s="320"/>
      <c r="T40" s="320"/>
      <c r="U40" s="320"/>
    </row>
    <row r="41" spans="1:21" ht="15.75" hidden="1" x14ac:dyDescent="0.25">
      <c r="A41" s="1062"/>
      <c r="B41" s="959"/>
      <c r="C41" s="430"/>
      <c r="D41" s="430"/>
      <c r="E41" s="535"/>
      <c r="F41" s="695">
        <v>17.309999999999899</v>
      </c>
      <c r="G41" s="320"/>
      <c r="H41" s="536"/>
      <c r="I41" s="431"/>
      <c r="J41" s="536"/>
      <c r="K41" s="431"/>
      <c r="L41" s="536"/>
      <c r="M41" s="431"/>
      <c r="N41" s="536"/>
      <c r="O41" s="431"/>
      <c r="P41" s="470">
        <f t="shared" si="3"/>
        <v>0</v>
      </c>
      <c r="Q41" s="433">
        <f t="shared" si="3"/>
        <v>0</v>
      </c>
      <c r="R41" s="320"/>
      <c r="S41" s="320"/>
      <c r="T41" s="320"/>
      <c r="U41" s="320"/>
    </row>
    <row r="42" spans="1:21" ht="15.75" hidden="1" x14ac:dyDescent="0.25">
      <c r="A42" s="1062"/>
      <c r="B42" s="959"/>
      <c r="C42" s="430"/>
      <c r="D42" s="430"/>
      <c r="E42" s="535"/>
      <c r="F42" s="538">
        <v>17.319999999999901</v>
      </c>
      <c r="G42" s="320"/>
      <c r="H42" s="536"/>
      <c r="I42" s="431"/>
      <c r="J42" s="536"/>
      <c r="K42" s="431"/>
      <c r="L42" s="536"/>
      <c r="M42" s="431"/>
      <c r="N42" s="536"/>
      <c r="O42" s="431"/>
      <c r="P42" s="470">
        <f t="shared" si="3"/>
        <v>0</v>
      </c>
      <c r="Q42" s="433">
        <f t="shared" si="3"/>
        <v>0</v>
      </c>
      <c r="R42" s="320"/>
      <c r="S42" s="320"/>
      <c r="T42" s="320"/>
      <c r="U42" s="320"/>
    </row>
    <row r="43" spans="1:21" ht="15.75" hidden="1" x14ac:dyDescent="0.25">
      <c r="A43" s="1062"/>
      <c r="B43" s="960"/>
      <c r="C43" s="430"/>
      <c r="D43" s="430"/>
      <c r="E43" s="535"/>
      <c r="F43" s="695">
        <v>17.329999999999899</v>
      </c>
      <c r="G43" s="320"/>
      <c r="H43" s="536"/>
      <c r="I43" s="431"/>
      <c r="J43" s="536"/>
      <c r="K43" s="431"/>
      <c r="L43" s="536"/>
      <c r="M43" s="431"/>
      <c r="N43" s="536"/>
      <c r="O43" s="431"/>
      <c r="P43" s="470">
        <f t="shared" si="3"/>
        <v>0</v>
      </c>
      <c r="Q43" s="433">
        <f t="shared" si="3"/>
        <v>0</v>
      </c>
      <c r="R43" s="320"/>
      <c r="S43" s="320"/>
      <c r="T43" s="320"/>
      <c r="U43" s="320"/>
    </row>
    <row r="44" spans="1:21" ht="15.75" hidden="1" x14ac:dyDescent="0.25">
      <c r="A44" s="1062"/>
      <c r="B44" s="958" t="s">
        <v>1507</v>
      </c>
      <c r="C44" s="430"/>
      <c r="D44" s="430"/>
      <c r="E44" s="535"/>
      <c r="F44" s="538">
        <v>17.3399999999999</v>
      </c>
      <c r="G44" s="320"/>
      <c r="H44" s="536"/>
      <c r="I44" s="431"/>
      <c r="J44" s="536"/>
      <c r="K44" s="431"/>
      <c r="L44" s="536"/>
      <c r="M44" s="431"/>
      <c r="N44" s="536"/>
      <c r="O44" s="431"/>
      <c r="P44" s="470">
        <f t="shared" si="3"/>
        <v>0</v>
      </c>
      <c r="Q44" s="433">
        <f t="shared" si="3"/>
        <v>0</v>
      </c>
      <c r="R44" s="320"/>
      <c r="S44" s="320"/>
      <c r="T44" s="320"/>
      <c r="U44" s="320"/>
    </row>
    <row r="45" spans="1:21" ht="15.75" hidden="1" x14ac:dyDescent="0.25">
      <c r="A45" s="1062"/>
      <c r="B45" s="959"/>
      <c r="C45" s="430"/>
      <c r="D45" s="430"/>
      <c r="E45" s="535"/>
      <c r="F45" s="695">
        <v>17.349999999999898</v>
      </c>
      <c r="G45" s="320"/>
      <c r="H45" s="536"/>
      <c r="I45" s="431"/>
      <c r="J45" s="536"/>
      <c r="K45" s="431"/>
      <c r="L45" s="536"/>
      <c r="M45" s="431"/>
      <c r="N45" s="536"/>
      <c r="O45" s="431"/>
      <c r="P45" s="470">
        <f t="shared" si="3"/>
        <v>0</v>
      </c>
      <c r="Q45" s="433">
        <f t="shared" si="3"/>
        <v>0</v>
      </c>
      <c r="R45" s="320"/>
      <c r="S45" s="320"/>
      <c r="T45" s="320"/>
      <c r="U45" s="320"/>
    </row>
    <row r="46" spans="1:21" ht="15.75" hidden="1" x14ac:dyDescent="0.25">
      <c r="A46" s="1062"/>
      <c r="B46" s="959"/>
      <c r="C46" s="430"/>
      <c r="D46" s="430"/>
      <c r="E46" s="535"/>
      <c r="F46" s="538">
        <v>17.3599999999999</v>
      </c>
      <c r="G46" s="320"/>
      <c r="H46" s="536"/>
      <c r="I46" s="431"/>
      <c r="J46" s="536"/>
      <c r="K46" s="431"/>
      <c r="L46" s="536"/>
      <c r="M46" s="431"/>
      <c r="N46" s="536"/>
      <c r="O46" s="431"/>
      <c r="P46" s="470">
        <f t="shared" si="3"/>
        <v>0</v>
      </c>
      <c r="Q46" s="433">
        <f t="shared" si="3"/>
        <v>0</v>
      </c>
      <c r="R46" s="320"/>
      <c r="S46" s="320"/>
      <c r="T46" s="320"/>
      <c r="U46" s="320"/>
    </row>
    <row r="47" spans="1:21" ht="15.75" hidden="1" x14ac:dyDescent="0.25">
      <c r="A47" s="1062"/>
      <c r="B47" s="960"/>
      <c r="C47" s="430"/>
      <c r="D47" s="430"/>
      <c r="E47" s="535"/>
      <c r="F47" s="695">
        <v>17.369999999999902</v>
      </c>
      <c r="G47" s="320"/>
      <c r="H47" s="536"/>
      <c r="I47" s="431"/>
      <c r="J47" s="536"/>
      <c r="K47" s="431"/>
      <c r="L47" s="536"/>
      <c r="M47" s="431"/>
      <c r="N47" s="536"/>
      <c r="O47" s="431"/>
      <c r="P47" s="470">
        <f t="shared" si="3"/>
        <v>0</v>
      </c>
      <c r="Q47" s="433">
        <f t="shared" si="3"/>
        <v>0</v>
      </c>
      <c r="R47" s="320"/>
      <c r="S47" s="320"/>
      <c r="T47" s="320"/>
      <c r="U47" s="320"/>
    </row>
    <row r="48" spans="1:21" ht="15.75" hidden="1" x14ac:dyDescent="0.25">
      <c r="A48" s="958" t="s">
        <v>1490</v>
      </c>
      <c r="B48" s="1062" t="s">
        <v>1508</v>
      </c>
      <c r="C48" s="430"/>
      <c r="D48" s="430"/>
      <c r="E48" s="535"/>
      <c r="F48" s="538">
        <v>17.3799999999999</v>
      </c>
      <c r="G48" s="320"/>
      <c r="H48" s="536"/>
      <c r="I48" s="431"/>
      <c r="J48" s="536"/>
      <c r="K48" s="431"/>
      <c r="L48" s="536"/>
      <c r="M48" s="431"/>
      <c r="N48" s="536"/>
      <c r="O48" s="431"/>
      <c r="P48" s="470">
        <f t="shared" si="3"/>
        <v>0</v>
      </c>
      <c r="Q48" s="433">
        <f t="shared" si="3"/>
        <v>0</v>
      </c>
      <c r="R48" s="320"/>
      <c r="S48" s="320"/>
      <c r="T48" s="320"/>
      <c r="U48" s="320"/>
    </row>
    <row r="49" spans="1:21" ht="15.75" hidden="1" x14ac:dyDescent="0.25">
      <c r="A49" s="959"/>
      <c r="B49" s="1062"/>
      <c r="C49" s="430"/>
      <c r="D49" s="430"/>
      <c r="E49" s="535"/>
      <c r="F49" s="695">
        <v>17.389999999999901</v>
      </c>
      <c r="G49" s="320"/>
      <c r="H49" s="536"/>
      <c r="I49" s="431"/>
      <c r="J49" s="536"/>
      <c r="K49" s="431"/>
      <c r="L49" s="536"/>
      <c r="M49" s="431"/>
      <c r="N49" s="536"/>
      <c r="O49" s="431"/>
      <c r="P49" s="470">
        <f t="shared" si="3"/>
        <v>0</v>
      </c>
      <c r="Q49" s="433">
        <f t="shared" si="3"/>
        <v>0</v>
      </c>
      <c r="R49" s="320"/>
      <c r="S49" s="320"/>
      <c r="T49" s="320"/>
      <c r="U49" s="320"/>
    </row>
    <row r="50" spans="1:21" ht="15.75" hidden="1" x14ac:dyDescent="0.25">
      <c r="A50" s="959"/>
      <c r="B50" s="1062"/>
      <c r="C50" s="430"/>
      <c r="D50" s="430"/>
      <c r="E50" s="535"/>
      <c r="F50" s="538">
        <v>17.399999999999899</v>
      </c>
      <c r="G50" s="320"/>
      <c r="H50" s="536"/>
      <c r="I50" s="431"/>
      <c r="J50" s="536"/>
      <c r="K50" s="431"/>
      <c r="L50" s="536"/>
      <c r="M50" s="431"/>
      <c r="N50" s="536"/>
      <c r="O50" s="431"/>
      <c r="P50" s="470">
        <f t="shared" si="3"/>
        <v>0</v>
      </c>
      <c r="Q50" s="433">
        <f t="shared" si="3"/>
        <v>0</v>
      </c>
      <c r="R50" s="320"/>
      <c r="S50" s="320"/>
      <c r="T50" s="320"/>
      <c r="U50" s="320"/>
    </row>
    <row r="51" spans="1:21" ht="15.75" hidden="1" x14ac:dyDescent="0.25">
      <c r="A51" s="959"/>
      <c r="B51" s="1062"/>
      <c r="C51" s="430"/>
      <c r="D51" s="430"/>
      <c r="E51" s="535"/>
      <c r="F51" s="695">
        <v>17.409999999999901</v>
      </c>
      <c r="G51" s="320"/>
      <c r="H51" s="536"/>
      <c r="I51" s="431"/>
      <c r="J51" s="536"/>
      <c r="K51" s="431"/>
      <c r="L51" s="536"/>
      <c r="M51" s="431"/>
      <c r="N51" s="536"/>
      <c r="O51" s="431"/>
      <c r="P51" s="470">
        <f t="shared" si="3"/>
        <v>0</v>
      </c>
      <c r="Q51" s="433">
        <f t="shared" si="3"/>
        <v>0</v>
      </c>
      <c r="R51" s="320"/>
      <c r="S51" s="320"/>
      <c r="T51" s="320"/>
      <c r="U51" s="320"/>
    </row>
    <row r="52" spans="1:21" ht="15.75" hidden="1" x14ac:dyDescent="0.25">
      <c r="A52" s="959"/>
      <c r="B52" s="1062" t="s">
        <v>1509</v>
      </c>
      <c r="C52" s="430"/>
      <c r="D52" s="430"/>
      <c r="E52" s="535"/>
      <c r="F52" s="538">
        <v>17.419999999999899</v>
      </c>
      <c r="G52" s="320"/>
      <c r="H52" s="536"/>
      <c r="I52" s="431"/>
      <c r="J52" s="536"/>
      <c r="K52" s="431"/>
      <c r="L52" s="536"/>
      <c r="M52" s="431"/>
      <c r="N52" s="536"/>
      <c r="O52" s="431"/>
      <c r="P52" s="470">
        <f t="shared" si="3"/>
        <v>0</v>
      </c>
      <c r="Q52" s="433">
        <f t="shared" si="3"/>
        <v>0</v>
      </c>
      <c r="R52" s="320"/>
      <c r="S52" s="320"/>
      <c r="T52" s="320"/>
      <c r="U52" s="320"/>
    </row>
    <row r="53" spans="1:21" ht="15.75" hidden="1" x14ac:dyDescent="0.25">
      <c r="A53" s="959"/>
      <c r="B53" s="1062"/>
      <c r="C53" s="430"/>
      <c r="D53" s="430"/>
      <c r="E53" s="535"/>
      <c r="F53" s="695">
        <v>17.4299999999999</v>
      </c>
      <c r="G53" s="320"/>
      <c r="H53" s="536"/>
      <c r="I53" s="431"/>
      <c r="J53" s="536"/>
      <c r="K53" s="431"/>
      <c r="L53" s="536"/>
      <c r="M53" s="431"/>
      <c r="N53" s="536"/>
      <c r="O53" s="431"/>
      <c r="P53" s="470">
        <f t="shared" si="3"/>
        <v>0</v>
      </c>
      <c r="Q53" s="433">
        <f t="shared" si="3"/>
        <v>0</v>
      </c>
      <c r="R53" s="320"/>
      <c r="S53" s="320"/>
      <c r="T53" s="320"/>
      <c r="U53" s="320"/>
    </row>
    <row r="54" spans="1:21" ht="15.75" hidden="1" x14ac:dyDescent="0.25">
      <c r="A54" s="959"/>
      <c r="B54" s="1062"/>
      <c r="C54" s="430"/>
      <c r="D54" s="430"/>
      <c r="E54" s="535"/>
      <c r="F54" s="538">
        <v>17.439999999999898</v>
      </c>
      <c r="G54" s="320"/>
      <c r="H54" s="536"/>
      <c r="I54" s="431"/>
      <c r="J54" s="536"/>
      <c r="K54" s="431"/>
      <c r="L54" s="536"/>
      <c r="M54" s="431"/>
      <c r="N54" s="536"/>
      <c r="O54" s="431"/>
      <c r="P54" s="470">
        <f t="shared" si="3"/>
        <v>0</v>
      </c>
      <c r="Q54" s="433">
        <f t="shared" si="3"/>
        <v>0</v>
      </c>
      <c r="R54" s="320"/>
      <c r="S54" s="320"/>
      <c r="T54" s="320"/>
      <c r="U54" s="320"/>
    </row>
    <row r="55" spans="1:21" ht="15.75" hidden="1" x14ac:dyDescent="0.25">
      <c r="A55" s="959"/>
      <c r="B55" s="1062"/>
      <c r="C55" s="430"/>
      <c r="D55" s="430"/>
      <c r="E55" s="535"/>
      <c r="F55" s="695">
        <v>17.4499999999999</v>
      </c>
      <c r="G55" s="320"/>
      <c r="H55" s="536"/>
      <c r="I55" s="431"/>
      <c r="J55" s="536"/>
      <c r="K55" s="431"/>
      <c r="L55" s="536"/>
      <c r="M55" s="431"/>
      <c r="N55" s="536"/>
      <c r="O55" s="431"/>
      <c r="P55" s="470">
        <f t="shared" si="3"/>
        <v>0</v>
      </c>
      <c r="Q55" s="433">
        <f t="shared" si="3"/>
        <v>0</v>
      </c>
      <c r="R55" s="320"/>
      <c r="S55" s="320"/>
      <c r="T55" s="320"/>
      <c r="U55" s="320"/>
    </row>
    <row r="56" spans="1:21" ht="15.75" hidden="1" x14ac:dyDescent="0.25">
      <c r="A56" s="959"/>
      <c r="B56" s="958" t="s">
        <v>1510</v>
      </c>
      <c r="C56" s="430"/>
      <c r="D56" s="430"/>
      <c r="E56" s="535"/>
      <c r="F56" s="538">
        <v>17.459999999999901</v>
      </c>
      <c r="G56" s="320"/>
      <c r="H56" s="536"/>
      <c r="I56" s="431"/>
      <c r="J56" s="536"/>
      <c r="K56" s="431"/>
      <c r="L56" s="536"/>
      <c r="M56" s="431"/>
      <c r="N56" s="536"/>
      <c r="O56" s="431"/>
      <c r="P56" s="470">
        <f t="shared" si="3"/>
        <v>0</v>
      </c>
      <c r="Q56" s="433">
        <f t="shared" si="3"/>
        <v>0</v>
      </c>
      <c r="R56" s="320"/>
      <c r="S56" s="320"/>
      <c r="T56" s="320"/>
      <c r="U56" s="320"/>
    </row>
    <row r="57" spans="1:21" ht="15.75" hidden="1" x14ac:dyDescent="0.25">
      <c r="A57" s="959"/>
      <c r="B57" s="959"/>
      <c r="C57" s="430"/>
      <c r="D57" s="430"/>
      <c r="E57" s="535"/>
      <c r="F57" s="695">
        <v>17.469999999999899</v>
      </c>
      <c r="G57" s="320"/>
      <c r="H57" s="536"/>
      <c r="I57" s="431"/>
      <c r="J57" s="536"/>
      <c r="K57" s="431"/>
      <c r="L57" s="536"/>
      <c r="M57" s="431"/>
      <c r="N57" s="536"/>
      <c r="O57" s="431"/>
      <c r="P57" s="470">
        <f t="shared" si="3"/>
        <v>0</v>
      </c>
      <c r="Q57" s="433">
        <f t="shared" si="3"/>
        <v>0</v>
      </c>
      <c r="R57" s="320"/>
      <c r="S57" s="320"/>
      <c r="T57" s="320"/>
      <c r="U57" s="320"/>
    </row>
    <row r="58" spans="1:21" ht="15.75" hidden="1" x14ac:dyDescent="0.25">
      <c r="A58" s="959"/>
      <c r="B58" s="959"/>
      <c r="C58" s="430"/>
      <c r="D58" s="430"/>
      <c r="E58" s="535"/>
      <c r="F58" s="538">
        <v>17.479999999999901</v>
      </c>
      <c r="G58" s="320"/>
      <c r="H58" s="536"/>
      <c r="I58" s="431"/>
      <c r="J58" s="536"/>
      <c r="K58" s="431"/>
      <c r="L58" s="536"/>
      <c r="M58" s="431"/>
      <c r="N58" s="536"/>
      <c r="O58" s="431"/>
      <c r="P58" s="470">
        <f t="shared" si="3"/>
        <v>0</v>
      </c>
      <c r="Q58" s="433">
        <f t="shared" si="3"/>
        <v>0</v>
      </c>
      <c r="R58" s="320"/>
      <c r="S58" s="320"/>
      <c r="T58" s="320"/>
      <c r="U58" s="320"/>
    </row>
    <row r="59" spans="1:21" ht="15.75" hidden="1" x14ac:dyDescent="0.25">
      <c r="A59" s="960"/>
      <c r="B59" s="960"/>
      <c r="C59" s="430"/>
      <c r="D59" s="430"/>
      <c r="E59" s="535"/>
      <c r="F59" s="695">
        <v>17.489999999999899</v>
      </c>
      <c r="G59" s="320"/>
      <c r="H59" s="536"/>
      <c r="I59" s="431"/>
      <c r="J59" s="536"/>
      <c r="K59" s="431"/>
      <c r="L59" s="536"/>
      <c r="M59" s="431"/>
      <c r="N59" s="536"/>
      <c r="O59" s="431"/>
      <c r="P59" s="470">
        <f t="shared" si="3"/>
        <v>0</v>
      </c>
      <c r="Q59" s="433">
        <f t="shared" si="3"/>
        <v>0</v>
      </c>
      <c r="R59" s="320"/>
      <c r="S59" s="320"/>
      <c r="T59" s="320"/>
      <c r="U59" s="320"/>
    </row>
    <row r="60" spans="1:21" ht="15.75" hidden="1" x14ac:dyDescent="0.25">
      <c r="A60" s="958" t="s">
        <v>1491</v>
      </c>
      <c r="B60" s="958" t="s">
        <v>1511</v>
      </c>
      <c r="C60" s="430"/>
      <c r="D60" s="430"/>
      <c r="E60" s="535"/>
      <c r="F60" s="538">
        <v>17.499999999999901</v>
      </c>
      <c r="G60" s="320"/>
      <c r="H60" s="536"/>
      <c r="I60" s="431"/>
      <c r="J60" s="536"/>
      <c r="K60" s="431"/>
      <c r="L60" s="536"/>
      <c r="M60" s="431"/>
      <c r="N60" s="536"/>
      <c r="O60" s="431"/>
      <c r="P60" s="470">
        <f t="shared" si="3"/>
        <v>0</v>
      </c>
      <c r="Q60" s="433">
        <f t="shared" si="3"/>
        <v>0</v>
      </c>
      <c r="R60" s="320"/>
      <c r="S60" s="320"/>
      <c r="T60" s="320"/>
      <c r="U60" s="320"/>
    </row>
    <row r="61" spans="1:21" ht="15.75" hidden="1" x14ac:dyDescent="0.25">
      <c r="A61" s="959"/>
      <c r="B61" s="959"/>
      <c r="C61" s="430"/>
      <c r="D61" s="430"/>
      <c r="E61" s="535"/>
      <c r="F61" s="695">
        <v>17.509999999999899</v>
      </c>
      <c r="G61" s="320"/>
      <c r="H61" s="536"/>
      <c r="I61" s="431"/>
      <c r="J61" s="536"/>
      <c r="K61" s="431"/>
      <c r="L61" s="536"/>
      <c r="M61" s="431"/>
      <c r="N61" s="536"/>
      <c r="O61" s="431"/>
      <c r="P61" s="470">
        <f t="shared" si="3"/>
        <v>0</v>
      </c>
      <c r="Q61" s="433">
        <f t="shared" si="3"/>
        <v>0</v>
      </c>
      <c r="R61" s="320"/>
      <c r="S61" s="320"/>
      <c r="T61" s="320"/>
      <c r="U61" s="320"/>
    </row>
    <row r="62" spans="1:21" ht="15.75" hidden="1" x14ac:dyDescent="0.25">
      <c r="A62" s="959"/>
      <c r="B62" s="959"/>
      <c r="C62" s="430"/>
      <c r="D62" s="430"/>
      <c r="E62" s="535"/>
      <c r="F62" s="538">
        <v>17.5199999999999</v>
      </c>
      <c r="G62" s="320"/>
      <c r="H62" s="536"/>
      <c r="I62" s="431"/>
      <c r="J62" s="536"/>
      <c r="K62" s="431"/>
      <c r="L62" s="536"/>
      <c r="M62" s="431"/>
      <c r="N62" s="536"/>
      <c r="O62" s="431"/>
      <c r="P62" s="470">
        <f t="shared" si="3"/>
        <v>0</v>
      </c>
      <c r="Q62" s="433">
        <f t="shared" si="3"/>
        <v>0</v>
      </c>
      <c r="R62" s="320"/>
      <c r="S62" s="320"/>
      <c r="T62" s="320"/>
      <c r="U62" s="320"/>
    </row>
    <row r="63" spans="1:21" ht="15.75" hidden="1" x14ac:dyDescent="0.25">
      <c r="A63" s="959"/>
      <c r="B63" s="960"/>
      <c r="C63" s="430"/>
      <c r="D63" s="430"/>
      <c r="E63" s="535"/>
      <c r="F63" s="695">
        <v>17.529999999999902</v>
      </c>
      <c r="G63" s="320"/>
      <c r="H63" s="536"/>
      <c r="I63" s="431"/>
      <c r="J63" s="536"/>
      <c r="K63" s="431"/>
      <c r="L63" s="536"/>
      <c r="M63" s="431"/>
      <c r="N63" s="536"/>
      <c r="O63" s="431"/>
      <c r="P63" s="470">
        <f t="shared" si="3"/>
        <v>0</v>
      </c>
      <c r="Q63" s="433">
        <f t="shared" si="3"/>
        <v>0</v>
      </c>
      <c r="R63" s="320"/>
      <c r="S63" s="320"/>
      <c r="T63" s="320"/>
      <c r="U63" s="320"/>
    </row>
    <row r="64" spans="1:21" ht="15.75" hidden="1" x14ac:dyDescent="0.25">
      <c r="A64" s="959"/>
      <c r="B64" s="958" t="s">
        <v>1512</v>
      </c>
      <c r="C64" s="430"/>
      <c r="D64" s="430"/>
      <c r="E64" s="535"/>
      <c r="F64" s="538">
        <v>17.5399999999999</v>
      </c>
      <c r="G64" s="320"/>
      <c r="H64" s="536"/>
      <c r="I64" s="431"/>
      <c r="J64" s="536"/>
      <c r="K64" s="431"/>
      <c r="L64" s="536"/>
      <c r="M64" s="431"/>
      <c r="N64" s="536"/>
      <c r="O64" s="431"/>
      <c r="P64" s="470">
        <f t="shared" si="3"/>
        <v>0</v>
      </c>
      <c r="Q64" s="433">
        <f t="shared" si="3"/>
        <v>0</v>
      </c>
      <c r="R64" s="320"/>
      <c r="S64" s="320"/>
      <c r="T64" s="320"/>
      <c r="U64" s="320"/>
    </row>
    <row r="65" spans="1:21" ht="15.75" hidden="1" x14ac:dyDescent="0.25">
      <c r="A65" s="959"/>
      <c r="B65" s="959"/>
      <c r="C65" s="430"/>
      <c r="D65" s="430"/>
      <c r="E65" s="535"/>
      <c r="F65" s="695">
        <v>17.549999999999901</v>
      </c>
      <c r="G65" s="320"/>
      <c r="H65" s="536"/>
      <c r="I65" s="431"/>
      <c r="J65" s="536"/>
      <c r="K65" s="431"/>
      <c r="L65" s="536"/>
      <c r="M65" s="431"/>
      <c r="N65" s="536"/>
      <c r="O65" s="431"/>
      <c r="P65" s="470">
        <f t="shared" si="3"/>
        <v>0</v>
      </c>
      <c r="Q65" s="433">
        <f t="shared" si="3"/>
        <v>0</v>
      </c>
      <c r="R65" s="320"/>
      <c r="S65" s="320"/>
      <c r="T65" s="320"/>
      <c r="U65" s="320"/>
    </row>
    <row r="66" spans="1:21" ht="15.75" hidden="1" x14ac:dyDescent="0.25">
      <c r="A66" s="959"/>
      <c r="B66" s="959"/>
      <c r="C66" s="430"/>
      <c r="D66" s="430"/>
      <c r="E66" s="535"/>
      <c r="F66" s="538">
        <v>17.559999999999899</v>
      </c>
      <c r="G66" s="320"/>
      <c r="H66" s="536"/>
      <c r="I66" s="431"/>
      <c r="J66" s="536"/>
      <c r="K66" s="431"/>
      <c r="L66" s="536"/>
      <c r="M66" s="431"/>
      <c r="N66" s="536"/>
      <c r="O66" s="431"/>
      <c r="P66" s="470">
        <f t="shared" si="3"/>
        <v>0</v>
      </c>
      <c r="Q66" s="433">
        <f t="shared" si="3"/>
        <v>0</v>
      </c>
      <c r="R66" s="320"/>
      <c r="S66" s="320"/>
      <c r="T66" s="320"/>
      <c r="U66" s="320"/>
    </row>
    <row r="67" spans="1:21" ht="15.75" hidden="1" x14ac:dyDescent="0.25">
      <c r="A67" s="959"/>
      <c r="B67" s="960"/>
      <c r="C67" s="430"/>
      <c r="D67" s="430"/>
      <c r="E67" s="535"/>
      <c r="F67" s="695">
        <v>17.569999999999901</v>
      </c>
      <c r="G67" s="320"/>
      <c r="H67" s="536"/>
      <c r="I67" s="431"/>
      <c r="J67" s="536"/>
      <c r="K67" s="431"/>
      <c r="L67" s="536"/>
      <c r="M67" s="431"/>
      <c r="N67" s="536"/>
      <c r="O67" s="431"/>
      <c r="P67" s="470">
        <f t="shared" si="3"/>
        <v>0</v>
      </c>
      <c r="Q67" s="433">
        <f t="shared" si="3"/>
        <v>0</v>
      </c>
      <c r="R67" s="320"/>
      <c r="S67" s="320"/>
      <c r="T67" s="320"/>
      <c r="U67" s="320"/>
    </row>
    <row r="68" spans="1:21" ht="15.75" hidden="1" x14ac:dyDescent="0.25">
      <c r="A68" s="959"/>
      <c r="B68" s="958" t="s">
        <v>1513</v>
      </c>
      <c r="C68" s="430"/>
      <c r="D68" s="430"/>
      <c r="E68" s="535"/>
      <c r="F68" s="538">
        <v>17.579999999999899</v>
      </c>
      <c r="G68" s="320"/>
      <c r="H68" s="536"/>
      <c r="I68" s="431"/>
      <c r="J68" s="536"/>
      <c r="K68" s="431"/>
      <c r="L68" s="536"/>
      <c r="M68" s="431"/>
      <c r="N68" s="536"/>
      <c r="O68" s="431"/>
      <c r="P68" s="470">
        <f t="shared" si="3"/>
        <v>0</v>
      </c>
      <c r="Q68" s="433">
        <f t="shared" si="3"/>
        <v>0</v>
      </c>
      <c r="R68" s="320"/>
      <c r="S68" s="320"/>
      <c r="T68" s="320"/>
      <c r="U68" s="320"/>
    </row>
    <row r="69" spans="1:21" ht="15.75" hidden="1" x14ac:dyDescent="0.25">
      <c r="A69" s="959"/>
      <c r="B69" s="959"/>
      <c r="C69" s="430"/>
      <c r="D69" s="430"/>
      <c r="E69" s="535"/>
      <c r="F69" s="695">
        <v>17.5899999999999</v>
      </c>
      <c r="G69" s="320"/>
      <c r="H69" s="536"/>
      <c r="I69" s="431"/>
      <c r="J69" s="536"/>
      <c r="K69" s="431"/>
      <c r="L69" s="536"/>
      <c r="M69" s="431"/>
      <c r="N69" s="536"/>
      <c r="O69" s="431"/>
      <c r="P69" s="470">
        <f t="shared" si="3"/>
        <v>0</v>
      </c>
      <c r="Q69" s="433">
        <f t="shared" si="3"/>
        <v>0</v>
      </c>
      <c r="R69" s="320"/>
      <c r="S69" s="320"/>
      <c r="T69" s="320"/>
      <c r="U69" s="320"/>
    </row>
    <row r="70" spans="1:21" ht="15.75" hidden="1" x14ac:dyDescent="0.25">
      <c r="A70" s="959"/>
      <c r="B70" s="959"/>
      <c r="C70" s="430"/>
      <c r="D70" s="430"/>
      <c r="E70" s="535"/>
      <c r="F70" s="538">
        <v>17.599999999999898</v>
      </c>
      <c r="G70" s="320"/>
      <c r="H70" s="536"/>
      <c r="I70" s="431"/>
      <c r="J70" s="536"/>
      <c r="K70" s="431"/>
      <c r="L70" s="536"/>
      <c r="M70" s="431"/>
      <c r="N70" s="536"/>
      <c r="O70" s="431"/>
      <c r="P70" s="470">
        <f t="shared" si="3"/>
        <v>0</v>
      </c>
      <c r="Q70" s="433">
        <f t="shared" si="3"/>
        <v>0</v>
      </c>
      <c r="R70" s="320"/>
      <c r="S70" s="320"/>
      <c r="T70" s="320"/>
      <c r="U70" s="320"/>
    </row>
    <row r="71" spans="1:21" ht="15.75" hidden="1" x14ac:dyDescent="0.25">
      <c r="A71" s="959"/>
      <c r="B71" s="960"/>
      <c r="C71" s="430"/>
      <c r="D71" s="430"/>
      <c r="E71" s="535"/>
      <c r="F71" s="695">
        <v>17.6099999999999</v>
      </c>
      <c r="G71" s="320"/>
      <c r="H71" s="536"/>
      <c r="I71" s="431"/>
      <c r="J71" s="536"/>
      <c r="K71" s="431"/>
      <c r="L71" s="536"/>
      <c r="M71" s="431"/>
      <c r="N71" s="536"/>
      <c r="O71" s="431"/>
      <c r="P71" s="470">
        <f t="shared" si="3"/>
        <v>0</v>
      </c>
      <c r="Q71" s="433">
        <f t="shared" si="3"/>
        <v>0</v>
      </c>
      <c r="R71" s="320"/>
      <c r="S71" s="320"/>
      <c r="T71" s="320"/>
      <c r="U71" s="320"/>
    </row>
    <row r="72" spans="1:21" ht="15.75" hidden="1" x14ac:dyDescent="0.25">
      <c r="A72" s="959"/>
      <c r="B72" s="958" t="s">
        <v>1514</v>
      </c>
      <c r="C72" s="430"/>
      <c r="D72" s="430"/>
      <c r="E72" s="535"/>
      <c r="F72" s="538">
        <v>17.619999999999902</v>
      </c>
      <c r="G72" s="320"/>
      <c r="H72" s="536"/>
      <c r="I72" s="431"/>
      <c r="J72" s="536"/>
      <c r="K72" s="431"/>
      <c r="L72" s="536"/>
      <c r="M72" s="431"/>
      <c r="N72" s="536"/>
      <c r="O72" s="431"/>
      <c r="P72" s="470">
        <f t="shared" si="3"/>
        <v>0</v>
      </c>
      <c r="Q72" s="433">
        <f t="shared" si="3"/>
        <v>0</v>
      </c>
      <c r="R72" s="320"/>
      <c r="S72" s="320"/>
      <c r="T72" s="320"/>
      <c r="U72" s="320"/>
    </row>
    <row r="73" spans="1:21" ht="15.75" hidden="1" x14ac:dyDescent="0.25">
      <c r="A73" s="959"/>
      <c r="B73" s="959"/>
      <c r="C73" s="430"/>
      <c r="D73" s="430"/>
      <c r="E73" s="535"/>
      <c r="F73" s="695">
        <v>17.6299999999999</v>
      </c>
      <c r="G73" s="320"/>
      <c r="H73" s="536"/>
      <c r="I73" s="431"/>
      <c r="J73" s="536"/>
      <c r="K73" s="431"/>
      <c r="L73" s="536"/>
      <c r="M73" s="431"/>
      <c r="N73" s="536"/>
      <c r="O73" s="431"/>
      <c r="P73" s="470">
        <f t="shared" si="3"/>
        <v>0</v>
      </c>
      <c r="Q73" s="433">
        <f t="shared" si="3"/>
        <v>0</v>
      </c>
      <c r="R73" s="320"/>
      <c r="S73" s="320"/>
      <c r="T73" s="320"/>
      <c r="U73" s="320"/>
    </row>
    <row r="74" spans="1:21" ht="63" hidden="1" x14ac:dyDescent="0.25">
      <c r="A74" s="959"/>
      <c r="B74" s="959"/>
      <c r="C74" s="430"/>
      <c r="D74" s="430"/>
      <c r="E74" s="535" t="s">
        <v>3119</v>
      </c>
      <c r="F74" s="538">
        <v>17.13</v>
      </c>
      <c r="G74" s="741" t="s">
        <v>3120</v>
      </c>
      <c r="H74" s="536">
        <v>0.25</v>
      </c>
      <c r="I74" s="431"/>
      <c r="J74" s="536">
        <v>0.25</v>
      </c>
      <c r="K74" s="431"/>
      <c r="L74" s="536">
        <v>0.25</v>
      </c>
      <c r="M74" s="431"/>
      <c r="N74" s="536">
        <v>0.25</v>
      </c>
      <c r="O74" s="431"/>
      <c r="P74" s="470"/>
      <c r="Q74" s="433"/>
      <c r="R74" s="320" t="s">
        <v>3121</v>
      </c>
      <c r="S74" s="320" t="s">
        <v>3122</v>
      </c>
      <c r="T74" s="320" t="s">
        <v>3123</v>
      </c>
      <c r="U74" s="320" t="s">
        <v>1919</v>
      </c>
    </row>
    <row r="75" spans="1:21" ht="15.75" x14ac:dyDescent="0.25">
      <c r="A75" s="264"/>
      <c r="B75" s="265"/>
      <c r="C75" s="265"/>
      <c r="D75" s="265"/>
      <c r="E75" s="264" t="s">
        <v>1493</v>
      </c>
      <c r="F75" s="265"/>
      <c r="G75" s="266"/>
      <c r="H75" s="75">
        <f t="shared" ref="H75:P75" si="4">SUM(H13:H74)</f>
        <v>4</v>
      </c>
      <c r="I75" s="209">
        <f t="shared" si="4"/>
        <v>3000</v>
      </c>
      <c r="J75" s="75">
        <f t="shared" si="4"/>
        <v>2</v>
      </c>
      <c r="K75" s="209">
        <f t="shared" si="4"/>
        <v>0</v>
      </c>
      <c r="L75" s="75">
        <f>SUM(L11:L74)</f>
        <v>5</v>
      </c>
      <c r="M75" s="209">
        <f t="shared" si="4"/>
        <v>0</v>
      </c>
      <c r="N75" s="75">
        <f t="shared" si="4"/>
        <v>2.5</v>
      </c>
      <c r="O75" s="209">
        <f t="shared" si="4"/>
        <v>0</v>
      </c>
      <c r="P75" s="209">
        <f t="shared" si="4"/>
        <v>11</v>
      </c>
      <c r="Q75" s="209">
        <f>SUM(Q11:Q74)</f>
        <v>3000</v>
      </c>
      <c r="R75" s="68"/>
      <c r="S75" s="68"/>
      <c r="T75" s="68"/>
      <c r="U75" s="68"/>
    </row>
  </sheetData>
  <mergeCells count="43">
    <mergeCell ref="A7:A9"/>
    <mergeCell ref="B7:B9"/>
    <mergeCell ref="C7:C9"/>
    <mergeCell ref="E7:E9"/>
    <mergeCell ref="C11:C12"/>
    <mergeCell ref="A11:A39"/>
    <mergeCell ref="B11:B12"/>
    <mergeCell ref="D7:D9"/>
    <mergeCell ref="B36:B39"/>
    <mergeCell ref="C14:C17"/>
    <mergeCell ref="C18:C23"/>
    <mergeCell ref="D18:D23"/>
    <mergeCell ref="D14:D17"/>
    <mergeCell ref="B13:B23"/>
    <mergeCell ref="B24:B27"/>
    <mergeCell ref="B28:B31"/>
    <mergeCell ref="S7:S9"/>
    <mergeCell ref="T7:T9"/>
    <mergeCell ref="U7:U9"/>
    <mergeCell ref="P7:Q8"/>
    <mergeCell ref="R7:R9"/>
    <mergeCell ref="F1:M1"/>
    <mergeCell ref="G7:G9"/>
    <mergeCell ref="H7:O7"/>
    <mergeCell ref="H8:I8"/>
    <mergeCell ref="J8:K8"/>
    <mergeCell ref="L8:M8"/>
    <mergeCell ref="N8:O8"/>
    <mergeCell ref="F7:F9"/>
    <mergeCell ref="B32:B35"/>
    <mergeCell ref="D11:D13"/>
    <mergeCell ref="B72:B74"/>
    <mergeCell ref="A40:A47"/>
    <mergeCell ref="B40:B43"/>
    <mergeCell ref="B44:B47"/>
    <mergeCell ref="A48:A59"/>
    <mergeCell ref="B48:B51"/>
    <mergeCell ref="B52:B55"/>
    <mergeCell ref="B56:B59"/>
    <mergeCell ref="A60:A74"/>
    <mergeCell ref="B60:B63"/>
    <mergeCell ref="B64:B67"/>
    <mergeCell ref="B68:B71"/>
  </mergeCells>
  <dataValidations xWindow="803" yWindow="435" count="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10 D10:D11"/>
    <dataValidation allowBlank="1" showInputMessage="1" showErrorMessage="1" promptTitle="CORRELATIVO DE LA ACTIVIDAD" prompt="Estos son los mismos utilizados en los cuadros de costos, los cuales sirven para poder reflejar la Actividad a realizar en cada uno de los cuadros de costos." sqref="F7:F74"/>
    <dataValidation allowBlank="1" showInputMessage="1" showErrorMessage="1" promptTitle="INDICADORES DE RESULTADOS" prompt="Medidas o variables para verificar el cumplimiento de cada paso._x000a_" sqref="E7:E1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1"/>
    <dataValidation type="list" allowBlank="1" showInputMessage="1" showErrorMessage="1" sqref="C11 C18 C24:C74 C13:C14">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FF00"/>
  </sheetPr>
  <dimension ref="A1:UY570"/>
  <sheetViews>
    <sheetView showGridLines="0" topLeftCell="C1" zoomScale="82" zoomScaleNormal="82" workbookViewId="0">
      <pane ySplit="11" topLeftCell="A12" activePane="bottomLeft" state="frozen"/>
      <selection activeCell="A11" sqref="A11"/>
      <selection pane="bottomLeft" activeCell="G11" sqref="G11"/>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6" width="32" style="160" customWidth="1"/>
    <col min="7" max="7" width="28.42578125" style="160" bestFit="1" customWidth="1"/>
    <col min="8" max="8" width="20.85546875" style="160" bestFit="1" customWidth="1"/>
    <col min="9" max="9" width="36.7109375" style="160" bestFit="1" customWidth="1"/>
    <col min="10" max="10" width="20" style="160" bestFit="1" customWidth="1"/>
    <col min="11" max="11" width="31.140625" style="160" bestFit="1" customWidth="1"/>
    <col min="12" max="12" width="30.28515625" style="160" bestFit="1" customWidth="1"/>
    <col min="13" max="13" width="32.140625" style="160" bestFit="1" customWidth="1"/>
    <col min="14" max="14" width="31" style="160" bestFit="1" customWidth="1"/>
    <col min="15" max="15" width="32.42578125" style="160" bestFit="1" customWidth="1"/>
    <col min="16" max="16" width="34.140625" style="160" bestFit="1" customWidth="1"/>
    <col min="17" max="17" width="33.28515625" style="160" bestFit="1" customWidth="1"/>
    <col min="18" max="24" width="32" style="160" customWidth="1"/>
    <col min="25" max="27" width="34.28515625" style="160" customWidth="1"/>
    <col min="28" max="44" width="24.28515625" style="160" customWidth="1"/>
    <col min="45" max="16384" width="11.5703125" style="86"/>
  </cols>
  <sheetData>
    <row r="1" spans="1:571" ht="26.25" hidden="1" x14ac:dyDescent="0.25">
      <c r="A1" s="172"/>
      <c r="B1" s="175"/>
      <c r="C1" s="172" t="s">
        <v>247</v>
      </c>
      <c r="D1" s="175" t="s">
        <v>248</v>
      </c>
      <c r="E1" s="166" t="s">
        <v>249</v>
      </c>
      <c r="F1" s="166" t="s">
        <v>487</v>
      </c>
      <c r="G1" s="166" t="s">
        <v>489</v>
      </c>
      <c r="H1" s="166" t="s">
        <v>491</v>
      </c>
      <c r="I1" s="166" t="s">
        <v>493</v>
      </c>
      <c r="J1" s="166" t="s">
        <v>495</v>
      </c>
      <c r="K1" s="166" t="s">
        <v>497</v>
      </c>
      <c r="L1" s="166" t="s">
        <v>250</v>
      </c>
      <c r="M1" s="166" t="s">
        <v>500</v>
      </c>
      <c r="N1" s="166" t="s">
        <v>251</v>
      </c>
      <c r="O1" s="166" t="s">
        <v>502</v>
      </c>
      <c r="P1" s="166" t="s">
        <v>504</v>
      </c>
      <c r="Q1" s="166" t="s">
        <v>506</v>
      </c>
      <c r="R1" s="166" t="s">
        <v>504</v>
      </c>
      <c r="S1" s="166" t="s">
        <v>506</v>
      </c>
      <c r="T1" s="166" t="s">
        <v>506</v>
      </c>
      <c r="U1" s="166" t="s">
        <v>252</v>
      </c>
      <c r="V1" s="166" t="s">
        <v>507</v>
      </c>
      <c r="W1" s="166" t="s">
        <v>510</v>
      </c>
      <c r="X1" s="166" t="s">
        <v>510</v>
      </c>
      <c r="Y1" s="166" t="s">
        <v>253</v>
      </c>
      <c r="Z1" s="410"/>
      <c r="AA1" s="166" t="s">
        <v>253</v>
      </c>
      <c r="AB1" s="166" t="s">
        <v>512</v>
      </c>
      <c r="AC1" s="166" t="s">
        <v>254</v>
      </c>
      <c r="AD1" s="166" t="s">
        <v>513</v>
      </c>
      <c r="AE1" s="166" t="s">
        <v>514</v>
      </c>
      <c r="AF1" s="166" t="s">
        <v>518</v>
      </c>
      <c r="AG1" s="166" t="s">
        <v>270</v>
      </c>
      <c r="AH1" s="166" t="s">
        <v>519</v>
      </c>
      <c r="AI1" s="166" t="s">
        <v>521</v>
      </c>
      <c r="AJ1" s="166" t="s">
        <v>523</v>
      </c>
      <c r="AK1" s="166" t="s">
        <v>271</v>
      </c>
      <c r="AL1" s="166" t="s">
        <v>525</v>
      </c>
      <c r="AM1" s="166" t="s">
        <v>527</v>
      </c>
      <c r="AN1" s="166" t="s">
        <v>529</v>
      </c>
      <c r="AO1" s="166" t="s">
        <v>531</v>
      </c>
      <c r="AP1" s="166" t="s">
        <v>246</v>
      </c>
      <c r="AQ1" s="166" t="s">
        <v>533</v>
      </c>
      <c r="AR1" s="175" t="s">
        <v>255</v>
      </c>
      <c r="AS1" s="166" t="s">
        <v>535</v>
      </c>
      <c r="AT1" s="166" t="s">
        <v>256</v>
      </c>
      <c r="AU1" s="166" t="s">
        <v>537</v>
      </c>
      <c r="AV1" s="166" t="s">
        <v>539</v>
      </c>
      <c r="AW1" s="166" t="s">
        <v>257</v>
      </c>
      <c r="AX1" s="166" t="s">
        <v>541</v>
      </c>
      <c r="AY1" s="166" t="s">
        <v>543</v>
      </c>
      <c r="AZ1" s="166" t="s">
        <v>258</v>
      </c>
      <c r="BA1" s="166" t="s">
        <v>544</v>
      </c>
      <c r="BB1" s="166" t="s">
        <v>546</v>
      </c>
      <c r="BC1" s="166" t="s">
        <v>547</v>
      </c>
      <c r="BD1" s="166" t="s">
        <v>548</v>
      </c>
      <c r="BE1" s="166" t="s">
        <v>550</v>
      </c>
      <c r="BF1" s="166" t="s">
        <v>552</v>
      </c>
      <c r="BG1" s="166" t="s">
        <v>553</v>
      </c>
      <c r="BH1" s="166" t="s">
        <v>259</v>
      </c>
      <c r="BI1" s="166" t="s">
        <v>555</v>
      </c>
      <c r="BJ1" s="166" t="s">
        <v>557</v>
      </c>
      <c r="BK1" s="166" t="s">
        <v>559</v>
      </c>
      <c r="BL1" s="166" t="s">
        <v>561</v>
      </c>
      <c r="BM1" s="166" t="s">
        <v>563</v>
      </c>
      <c r="BN1" s="166" t="s">
        <v>565</v>
      </c>
      <c r="BO1" s="166" t="s">
        <v>567</v>
      </c>
      <c r="BP1" s="166" t="s">
        <v>569</v>
      </c>
      <c r="BQ1" s="166" t="s">
        <v>272</v>
      </c>
      <c r="BR1" s="166" t="s">
        <v>571</v>
      </c>
      <c r="BS1" s="166" t="s">
        <v>573</v>
      </c>
      <c r="BT1" s="166" t="s">
        <v>575</v>
      </c>
      <c r="BU1" s="166" t="s">
        <v>577</v>
      </c>
      <c r="BV1" s="166" t="s">
        <v>579</v>
      </c>
      <c r="BW1" s="166" t="s">
        <v>581</v>
      </c>
      <c r="BX1" s="166" t="s">
        <v>583</v>
      </c>
      <c r="BY1" s="166" t="s">
        <v>585</v>
      </c>
      <c r="BZ1" s="166" t="s">
        <v>587</v>
      </c>
      <c r="CA1" s="166" t="s">
        <v>589</v>
      </c>
      <c r="CB1" s="175" t="s">
        <v>260</v>
      </c>
      <c r="CC1" s="166" t="s">
        <v>261</v>
      </c>
      <c r="CD1" s="166" t="s">
        <v>591</v>
      </c>
      <c r="CE1" s="166" t="s">
        <v>262</v>
      </c>
      <c r="CF1" s="166" t="s">
        <v>593</v>
      </c>
      <c r="CG1" s="166" t="s">
        <v>595</v>
      </c>
      <c r="CH1" s="175" t="s">
        <v>263</v>
      </c>
      <c r="CI1" s="166" t="s">
        <v>264</v>
      </c>
      <c r="CJ1" s="166" t="s">
        <v>597</v>
      </c>
      <c r="CK1" s="166" t="s">
        <v>265</v>
      </c>
      <c r="CL1" s="166" t="s">
        <v>599</v>
      </c>
      <c r="CM1" s="166" t="s">
        <v>601</v>
      </c>
      <c r="CN1" s="166" t="s">
        <v>603</v>
      </c>
      <c r="CO1" s="175" t="s">
        <v>266</v>
      </c>
      <c r="CP1" s="166" t="s">
        <v>609</v>
      </c>
      <c r="CQ1" s="166" t="s">
        <v>611</v>
      </c>
      <c r="CR1" s="166" t="s">
        <v>267</v>
      </c>
      <c r="CS1" s="166" t="s">
        <v>605</v>
      </c>
      <c r="CT1" s="166" t="s">
        <v>607</v>
      </c>
      <c r="CU1" s="166" t="s">
        <v>268</v>
      </c>
      <c r="CV1" s="166" t="s">
        <v>613</v>
      </c>
      <c r="CW1" s="166" t="s">
        <v>269</v>
      </c>
      <c r="CX1" s="166" t="s">
        <v>614</v>
      </c>
      <c r="CY1" s="163" t="s">
        <v>273</v>
      </c>
      <c r="CZ1" s="175" t="s">
        <v>274</v>
      </c>
      <c r="DA1" s="166" t="s">
        <v>615</v>
      </c>
      <c r="DB1" s="166" t="s">
        <v>616</v>
      </c>
      <c r="DC1" s="166" t="s">
        <v>618</v>
      </c>
      <c r="DD1" s="166" t="s">
        <v>275</v>
      </c>
      <c r="DE1" s="166" t="s">
        <v>620</v>
      </c>
      <c r="DF1" s="166" t="s">
        <v>622</v>
      </c>
      <c r="DG1" s="166" t="s">
        <v>624</v>
      </c>
      <c r="DH1" s="166" t="s">
        <v>626</v>
      </c>
      <c r="DI1" s="166" t="s">
        <v>628</v>
      </c>
      <c r="DJ1" s="166" t="s">
        <v>630</v>
      </c>
      <c r="DK1" s="175" t="s">
        <v>276</v>
      </c>
      <c r="DL1" s="166" t="s">
        <v>277</v>
      </c>
      <c r="DM1" s="166" t="s">
        <v>632</v>
      </c>
      <c r="DN1" s="166" t="s">
        <v>278</v>
      </c>
      <c r="DO1" s="166" t="s">
        <v>634</v>
      </c>
      <c r="DP1" s="166" t="s">
        <v>636</v>
      </c>
      <c r="DQ1" s="166" t="s">
        <v>638</v>
      </c>
      <c r="DR1" s="166" t="s">
        <v>640</v>
      </c>
      <c r="DS1" s="166" t="s">
        <v>642</v>
      </c>
      <c r="DT1" s="166" t="s">
        <v>644</v>
      </c>
      <c r="DU1" s="166" t="s">
        <v>646</v>
      </c>
      <c r="DV1" s="166" t="s">
        <v>279</v>
      </c>
      <c r="DW1" s="166" t="s">
        <v>648</v>
      </c>
      <c r="DX1" s="166" t="s">
        <v>650</v>
      </c>
      <c r="DY1" s="166" t="s">
        <v>652</v>
      </c>
      <c r="DZ1" s="175" t="s">
        <v>280</v>
      </c>
      <c r="EA1" s="166" t="s">
        <v>654</v>
      </c>
      <c r="EB1" s="166" t="s">
        <v>281</v>
      </c>
      <c r="EC1" s="166" t="s">
        <v>656</v>
      </c>
      <c r="ED1" s="166" t="s">
        <v>282</v>
      </c>
      <c r="EE1" s="166" t="s">
        <v>658</v>
      </c>
      <c r="EF1" s="166" t="s">
        <v>660</v>
      </c>
      <c r="EG1" s="166" t="s">
        <v>662</v>
      </c>
      <c r="EH1" s="166" t="s">
        <v>664</v>
      </c>
      <c r="EI1" s="166" t="s">
        <v>666</v>
      </c>
      <c r="EJ1" s="166" t="s">
        <v>668</v>
      </c>
      <c r="EK1" s="166" t="s">
        <v>670</v>
      </c>
      <c r="EL1" s="166" t="s">
        <v>672</v>
      </c>
      <c r="EM1" s="166" t="s">
        <v>674</v>
      </c>
      <c r="EN1" s="166" t="s">
        <v>676</v>
      </c>
      <c r="EO1" s="166" t="s">
        <v>678</v>
      </c>
      <c r="EP1" s="175" t="s">
        <v>283</v>
      </c>
      <c r="EQ1" s="166" t="s">
        <v>680</v>
      </c>
      <c r="ER1" s="166" t="s">
        <v>284</v>
      </c>
      <c r="ES1" s="166" t="s">
        <v>682</v>
      </c>
      <c r="ET1" s="166" t="s">
        <v>684</v>
      </c>
      <c r="EU1" s="166" t="s">
        <v>285</v>
      </c>
      <c r="EV1" s="166" t="s">
        <v>686</v>
      </c>
      <c r="EW1" s="166" t="s">
        <v>688</v>
      </c>
      <c r="EX1" s="166" t="s">
        <v>286</v>
      </c>
      <c r="EY1" s="166" t="s">
        <v>690</v>
      </c>
      <c r="EZ1" s="166" t="s">
        <v>692</v>
      </c>
      <c r="FA1" s="166" t="s">
        <v>694</v>
      </c>
      <c r="FB1" s="166" t="s">
        <v>287</v>
      </c>
      <c r="FC1" s="166" t="s">
        <v>696</v>
      </c>
      <c r="FD1" s="166" t="s">
        <v>698</v>
      </c>
      <c r="FE1" s="175" t="s">
        <v>288</v>
      </c>
      <c r="FF1" s="166" t="s">
        <v>289</v>
      </c>
      <c r="FG1" s="166" t="s">
        <v>700</v>
      </c>
      <c r="FH1" s="166" t="s">
        <v>702</v>
      </c>
      <c r="FI1" s="166" t="s">
        <v>704</v>
      </c>
      <c r="FJ1" s="166" t="s">
        <v>706</v>
      </c>
      <c r="FK1" s="166" t="s">
        <v>290</v>
      </c>
      <c r="FL1" s="166" t="s">
        <v>708</v>
      </c>
      <c r="FM1" s="166" t="s">
        <v>710</v>
      </c>
      <c r="FN1" s="166" t="s">
        <v>712</v>
      </c>
      <c r="FO1" s="166" t="s">
        <v>714</v>
      </c>
      <c r="FP1" s="166" t="s">
        <v>716</v>
      </c>
      <c r="FQ1" s="166" t="s">
        <v>291</v>
      </c>
      <c r="FR1" s="166" t="s">
        <v>719</v>
      </c>
      <c r="FS1" s="166" t="s">
        <v>292</v>
      </c>
      <c r="FT1" s="166" t="s">
        <v>722</v>
      </c>
      <c r="FU1" s="166" t="s">
        <v>723</v>
      </c>
      <c r="FV1" s="166" t="s">
        <v>725</v>
      </c>
      <c r="FW1" s="166" t="s">
        <v>293</v>
      </c>
      <c r="FX1" s="166" t="s">
        <v>728</v>
      </c>
      <c r="FY1" s="166" t="s">
        <v>729</v>
      </c>
      <c r="FZ1" s="166" t="s">
        <v>731</v>
      </c>
      <c r="GA1" s="166" t="s">
        <v>294</v>
      </c>
      <c r="GB1" s="166" t="s">
        <v>734</v>
      </c>
      <c r="GC1" s="166" t="s">
        <v>736</v>
      </c>
      <c r="GD1" s="166" t="s">
        <v>738</v>
      </c>
      <c r="GE1" s="175" t="s">
        <v>295</v>
      </c>
      <c r="GF1" s="175" t="s">
        <v>296</v>
      </c>
      <c r="GG1" s="166" t="s">
        <v>302</v>
      </c>
      <c r="GH1" s="166" t="s">
        <v>740</v>
      </c>
      <c r="GI1" s="166" t="s">
        <v>742</v>
      </c>
      <c r="GJ1" s="166" t="s">
        <v>744</v>
      </c>
      <c r="GK1" s="166" t="s">
        <v>746</v>
      </c>
      <c r="GL1" s="166" t="s">
        <v>748</v>
      </c>
      <c r="GM1" s="166" t="s">
        <v>750</v>
      </c>
      <c r="GN1" s="175" t="s">
        <v>297</v>
      </c>
      <c r="GO1" s="166" t="s">
        <v>303</v>
      </c>
      <c r="GP1" s="166" t="s">
        <v>752</v>
      </c>
      <c r="GQ1" s="166" t="s">
        <v>754</v>
      </c>
      <c r="GR1" s="166" t="s">
        <v>755</v>
      </c>
      <c r="GS1" s="166" t="s">
        <v>304</v>
      </c>
      <c r="GT1" s="166" t="s">
        <v>758</v>
      </c>
      <c r="GU1" s="166" t="s">
        <v>759</v>
      </c>
      <c r="GV1" s="175" t="s">
        <v>298</v>
      </c>
      <c r="GW1" s="166" t="s">
        <v>299</v>
      </c>
      <c r="GX1" s="166" t="s">
        <v>761</v>
      </c>
      <c r="GY1" s="166" t="s">
        <v>763</v>
      </c>
      <c r="GZ1" s="166" t="s">
        <v>765</v>
      </c>
      <c r="HA1" s="166" t="s">
        <v>767</v>
      </c>
      <c r="HB1" s="166" t="s">
        <v>769</v>
      </c>
      <c r="HC1" s="175" t="s">
        <v>300</v>
      </c>
      <c r="HD1" s="166" t="s">
        <v>301</v>
      </c>
      <c r="HE1" s="166" t="s">
        <v>771</v>
      </c>
      <c r="HF1" s="166" t="s">
        <v>773</v>
      </c>
      <c r="HG1" s="166" t="s">
        <v>775</v>
      </c>
      <c r="HH1" s="166" t="s">
        <v>777</v>
      </c>
      <c r="HI1" s="166" t="s">
        <v>779</v>
      </c>
      <c r="HJ1" s="166" t="s">
        <v>781</v>
      </c>
      <c r="HK1" s="163" t="s">
        <v>305</v>
      </c>
      <c r="HL1" s="175" t="s">
        <v>306</v>
      </c>
      <c r="HM1" s="166" t="s">
        <v>307</v>
      </c>
      <c r="HN1" s="166" t="s">
        <v>783</v>
      </c>
      <c r="HO1" s="166" t="s">
        <v>785</v>
      </c>
      <c r="HP1" s="166" t="s">
        <v>787</v>
      </c>
      <c r="HQ1" s="166" t="s">
        <v>789</v>
      </c>
      <c r="HR1" s="166" t="s">
        <v>308</v>
      </c>
      <c r="HS1" s="166" t="s">
        <v>792</v>
      </c>
      <c r="HT1" s="166" t="s">
        <v>325</v>
      </c>
      <c r="HU1" s="166" t="s">
        <v>830</v>
      </c>
      <c r="HV1" s="166" t="s">
        <v>832</v>
      </c>
      <c r="HW1" s="166" t="s">
        <v>834</v>
      </c>
      <c r="HX1" s="175" t="s">
        <v>309</v>
      </c>
      <c r="HY1" s="166" t="s">
        <v>794</v>
      </c>
      <c r="HZ1" s="166" t="s">
        <v>796</v>
      </c>
      <c r="IA1" s="166" t="s">
        <v>310</v>
      </c>
      <c r="IB1" s="166" t="s">
        <v>799</v>
      </c>
      <c r="IC1" s="166" t="s">
        <v>801</v>
      </c>
      <c r="ID1" s="166" t="s">
        <v>802</v>
      </c>
      <c r="IE1" s="166" t="s">
        <v>804</v>
      </c>
      <c r="IF1" s="175" t="s">
        <v>311</v>
      </c>
      <c r="IG1" s="166" t="s">
        <v>806</v>
      </c>
      <c r="IH1" s="166" t="s">
        <v>808</v>
      </c>
      <c r="II1" s="166" t="s">
        <v>810</v>
      </c>
      <c r="IJ1" s="166" t="s">
        <v>312</v>
      </c>
      <c r="IK1" s="166" t="s">
        <v>812</v>
      </c>
      <c r="IL1" s="166" t="s">
        <v>814</v>
      </c>
      <c r="IM1" s="166" t="s">
        <v>313</v>
      </c>
      <c r="IN1" s="166" t="s">
        <v>816</v>
      </c>
      <c r="IO1" s="166" t="s">
        <v>818</v>
      </c>
      <c r="IP1" s="166" t="s">
        <v>314</v>
      </c>
      <c r="IQ1" s="166" t="s">
        <v>820</v>
      </c>
      <c r="IR1" s="166" t="s">
        <v>822</v>
      </c>
      <c r="IS1" s="166" t="s">
        <v>824</v>
      </c>
      <c r="IT1" s="166" t="s">
        <v>826</v>
      </c>
      <c r="IU1" s="166" t="s">
        <v>315</v>
      </c>
      <c r="IV1" s="166" t="s">
        <v>828</v>
      </c>
      <c r="IW1" s="175" t="s">
        <v>316</v>
      </c>
      <c r="IX1" s="166" t="s">
        <v>836</v>
      </c>
      <c r="IY1" s="166" t="s">
        <v>838</v>
      </c>
      <c r="IZ1" s="166" t="s">
        <v>317</v>
      </c>
      <c r="JA1" s="166" t="s">
        <v>840</v>
      </c>
      <c r="JB1" s="166" t="s">
        <v>842</v>
      </c>
      <c r="JC1" s="166" t="s">
        <v>844</v>
      </c>
      <c r="JD1" s="175" t="s">
        <v>318</v>
      </c>
      <c r="JE1" s="166" t="s">
        <v>846</v>
      </c>
      <c r="JF1" s="166" t="s">
        <v>319</v>
      </c>
      <c r="JG1" s="166" t="s">
        <v>849</v>
      </c>
      <c r="JH1" s="166" t="s">
        <v>851</v>
      </c>
      <c r="JI1" s="166" t="s">
        <v>853</v>
      </c>
      <c r="JJ1" s="166" t="s">
        <v>855</v>
      </c>
      <c r="JK1" s="166" t="s">
        <v>857</v>
      </c>
      <c r="JL1" s="166" t="s">
        <v>859</v>
      </c>
      <c r="JM1" s="166" t="s">
        <v>320</v>
      </c>
      <c r="JN1" s="166" t="s">
        <v>862</v>
      </c>
      <c r="JO1" s="166" t="s">
        <v>864</v>
      </c>
      <c r="JP1" s="166" t="s">
        <v>866</v>
      </c>
      <c r="JQ1" s="166" t="s">
        <v>868</v>
      </c>
      <c r="JR1" s="166" t="s">
        <v>870</v>
      </c>
      <c r="JS1" s="166" t="s">
        <v>872</v>
      </c>
      <c r="JT1" s="166" t="s">
        <v>874</v>
      </c>
      <c r="JU1" s="166" t="s">
        <v>876</v>
      </c>
      <c r="JV1" s="166" t="s">
        <v>321</v>
      </c>
      <c r="JW1" s="166" t="s">
        <v>879</v>
      </c>
      <c r="JX1" s="166" t="s">
        <v>881</v>
      </c>
      <c r="JY1" s="166" t="s">
        <v>883</v>
      </c>
      <c r="JZ1" s="166" t="s">
        <v>885</v>
      </c>
      <c r="KA1" s="166" t="s">
        <v>886</v>
      </c>
      <c r="KB1" s="166" t="s">
        <v>888</v>
      </c>
      <c r="KC1" s="166" t="s">
        <v>890</v>
      </c>
      <c r="KD1" s="166" t="s">
        <v>892</v>
      </c>
      <c r="KE1" s="166" t="s">
        <v>894</v>
      </c>
      <c r="KF1" s="166" t="s">
        <v>896</v>
      </c>
      <c r="KG1" s="166" t="s">
        <v>898</v>
      </c>
      <c r="KH1" s="166" t="s">
        <v>900</v>
      </c>
      <c r="KI1" s="166" t="s">
        <v>902</v>
      </c>
      <c r="KJ1" s="166" t="s">
        <v>904</v>
      </c>
      <c r="KK1" s="166" t="s">
        <v>906</v>
      </c>
      <c r="KL1" s="166" t="s">
        <v>908</v>
      </c>
      <c r="KM1" s="166" t="s">
        <v>910</v>
      </c>
      <c r="KN1" s="166" t="s">
        <v>912</v>
      </c>
      <c r="KO1" s="166" t="s">
        <v>914</v>
      </c>
      <c r="KP1" s="166" t="s">
        <v>916</v>
      </c>
      <c r="KQ1" s="166" t="s">
        <v>918</v>
      </c>
      <c r="KR1" s="166" t="s">
        <v>920</v>
      </c>
      <c r="KS1" s="166" t="s">
        <v>922</v>
      </c>
      <c r="KT1" s="166" t="s">
        <v>924</v>
      </c>
      <c r="KU1" s="166" t="s">
        <v>926</v>
      </c>
      <c r="KV1" s="166" t="s">
        <v>928</v>
      </c>
      <c r="KW1" s="175" t="s">
        <v>322</v>
      </c>
      <c r="KX1" s="166" t="s">
        <v>930</v>
      </c>
      <c r="KY1" s="166" t="s">
        <v>323</v>
      </c>
      <c r="KZ1" s="166" t="s">
        <v>933</v>
      </c>
      <c r="LA1" s="166" t="s">
        <v>935</v>
      </c>
      <c r="LB1" s="166" t="s">
        <v>937</v>
      </c>
      <c r="LC1" s="166" t="s">
        <v>939</v>
      </c>
      <c r="LD1" s="166" t="s">
        <v>324</v>
      </c>
      <c r="LE1" s="166" t="s">
        <v>942</v>
      </c>
      <c r="LF1" s="166" t="s">
        <v>944</v>
      </c>
      <c r="LG1" s="166" t="s">
        <v>946</v>
      </c>
      <c r="LH1" s="166" t="s">
        <v>948</v>
      </c>
      <c r="LI1" s="166" t="s">
        <v>950</v>
      </c>
      <c r="LJ1" s="166" t="s">
        <v>952</v>
      </c>
      <c r="LK1" s="166" t="s">
        <v>954</v>
      </c>
      <c r="LL1" s="163" t="s">
        <v>326</v>
      </c>
      <c r="LM1" s="175" t="s">
        <v>327</v>
      </c>
      <c r="LN1" s="166" t="s">
        <v>328</v>
      </c>
      <c r="LO1" s="166" t="s">
        <v>329</v>
      </c>
      <c r="LP1" s="175" t="s">
        <v>330</v>
      </c>
      <c r="LQ1" s="166" t="s">
        <v>331</v>
      </c>
      <c r="LR1" s="166" t="s">
        <v>974</v>
      </c>
      <c r="LS1" s="166" t="s">
        <v>976</v>
      </c>
      <c r="LT1" s="166" t="s">
        <v>977</v>
      </c>
      <c r="LU1" s="166" t="s">
        <v>979</v>
      </c>
      <c r="LV1" s="166" t="s">
        <v>980</v>
      </c>
      <c r="LW1" s="166" t="s">
        <v>982</v>
      </c>
      <c r="LX1" s="166" t="s">
        <v>984</v>
      </c>
      <c r="LY1" s="166" t="s">
        <v>986</v>
      </c>
      <c r="LZ1" s="166" t="s">
        <v>988</v>
      </c>
      <c r="MA1" s="166" t="s">
        <v>332</v>
      </c>
      <c r="MB1" s="166" t="s">
        <v>991</v>
      </c>
      <c r="MC1" s="166" t="s">
        <v>992</v>
      </c>
      <c r="MD1" s="166" t="s">
        <v>994</v>
      </c>
      <c r="ME1" s="166" t="s">
        <v>333</v>
      </c>
      <c r="MF1" s="166" t="s">
        <v>997</v>
      </c>
      <c r="MG1" s="166" t="s">
        <v>998</v>
      </c>
      <c r="MH1" s="166" t="s">
        <v>1000</v>
      </c>
      <c r="MI1" s="166" t="s">
        <v>1002</v>
      </c>
      <c r="MJ1" s="166" t="s">
        <v>334</v>
      </c>
      <c r="MK1" s="166" t="s">
        <v>1005</v>
      </c>
      <c r="ML1" s="166" t="s">
        <v>1007</v>
      </c>
      <c r="MM1" s="166" t="s">
        <v>1009</v>
      </c>
      <c r="MN1" s="166" t="s">
        <v>1011</v>
      </c>
      <c r="MO1" s="166" t="s">
        <v>335</v>
      </c>
      <c r="MP1" s="166" t="s">
        <v>1014</v>
      </c>
      <c r="MQ1" s="166" t="s">
        <v>1016</v>
      </c>
      <c r="MR1" s="166" t="s">
        <v>1018</v>
      </c>
      <c r="MS1" s="166" t="s">
        <v>1020</v>
      </c>
      <c r="MT1" s="166" t="s">
        <v>1022</v>
      </c>
      <c r="MU1" s="166" t="s">
        <v>1024</v>
      </c>
      <c r="MV1" s="166" t="s">
        <v>1026</v>
      </c>
      <c r="MW1" s="166" t="s">
        <v>1028</v>
      </c>
      <c r="MX1" s="166" t="s">
        <v>1030</v>
      </c>
      <c r="MY1" s="166" t="s">
        <v>1032</v>
      </c>
      <c r="MZ1" s="166" t="s">
        <v>1034</v>
      </c>
      <c r="NA1" s="166" t="s">
        <v>1035</v>
      </c>
      <c r="NB1" s="175" t="s">
        <v>336</v>
      </c>
      <c r="NC1" s="166" t="s">
        <v>337</v>
      </c>
      <c r="ND1" s="166" t="s">
        <v>1037</v>
      </c>
      <c r="NE1" s="166" t="s">
        <v>1039</v>
      </c>
      <c r="NF1" s="166" t="s">
        <v>1041</v>
      </c>
      <c r="NG1" s="166" t="s">
        <v>1043</v>
      </c>
      <c r="NH1" s="175" t="s">
        <v>338</v>
      </c>
      <c r="NI1" s="166" t="s">
        <v>339</v>
      </c>
      <c r="NJ1" s="166" t="s">
        <v>1044</v>
      </c>
      <c r="NK1" s="166" t="s">
        <v>340</v>
      </c>
      <c r="NL1" s="166" t="s">
        <v>1046</v>
      </c>
      <c r="NM1" s="166" t="s">
        <v>1048</v>
      </c>
      <c r="NN1" s="166" t="s">
        <v>341</v>
      </c>
      <c r="NO1" s="166" t="s">
        <v>1050</v>
      </c>
      <c r="NP1" s="166" t="s">
        <v>1052</v>
      </c>
      <c r="NQ1" s="163" t="s">
        <v>327</v>
      </c>
      <c r="NR1" s="175" t="s">
        <v>328</v>
      </c>
      <c r="NS1" s="166" t="s">
        <v>342</v>
      </c>
      <c r="NT1" s="166" t="s">
        <v>956</v>
      </c>
      <c r="NU1" s="166" t="s">
        <v>958</v>
      </c>
      <c r="NV1" s="166" t="s">
        <v>960</v>
      </c>
      <c r="NW1" s="166" t="s">
        <v>962</v>
      </c>
      <c r="NX1" s="166" t="s">
        <v>343</v>
      </c>
      <c r="NY1" s="166" t="s">
        <v>964</v>
      </c>
      <c r="NZ1" s="166" t="s">
        <v>344</v>
      </c>
      <c r="OA1" s="166" t="s">
        <v>966</v>
      </c>
      <c r="OB1" s="175" t="s">
        <v>329</v>
      </c>
      <c r="OC1" s="166" t="s">
        <v>968</v>
      </c>
      <c r="OD1" s="166" t="s">
        <v>345</v>
      </c>
      <c r="OE1" s="163" t="s">
        <v>329</v>
      </c>
      <c r="OF1" s="175" t="s">
        <v>345</v>
      </c>
      <c r="OG1" s="166" t="s">
        <v>970</v>
      </c>
      <c r="OH1" s="166" t="s">
        <v>972</v>
      </c>
      <c r="OI1" s="166" t="s">
        <v>346</v>
      </c>
      <c r="OJ1" s="163" t="s">
        <v>347</v>
      </c>
      <c r="OK1" s="175" t="s">
        <v>348</v>
      </c>
      <c r="OL1" s="166" t="s">
        <v>349</v>
      </c>
      <c r="OM1" s="166" t="s">
        <v>1053</v>
      </c>
      <c r="ON1" s="166" t="s">
        <v>1055</v>
      </c>
      <c r="OO1" s="166" t="s">
        <v>350</v>
      </c>
      <c r="OP1" s="166" t="s">
        <v>360</v>
      </c>
      <c r="OQ1" s="166" t="s">
        <v>1057</v>
      </c>
      <c r="OR1" s="166" t="s">
        <v>1059</v>
      </c>
      <c r="OS1" s="166" t="s">
        <v>1061</v>
      </c>
      <c r="OT1" s="166" t="s">
        <v>1063</v>
      </c>
      <c r="OU1" s="166" t="s">
        <v>1065</v>
      </c>
      <c r="OV1" s="166" t="s">
        <v>1067</v>
      </c>
      <c r="OW1" s="166" t="s">
        <v>1069</v>
      </c>
      <c r="OX1" s="166" t="s">
        <v>1071</v>
      </c>
      <c r="OY1" s="166" t="s">
        <v>1073</v>
      </c>
      <c r="OZ1" s="166" t="s">
        <v>1075</v>
      </c>
      <c r="PA1" s="166" t="s">
        <v>1077</v>
      </c>
      <c r="PB1" s="166" t="s">
        <v>1079</v>
      </c>
      <c r="PC1" s="166" t="s">
        <v>1081</v>
      </c>
      <c r="PD1" s="166" t="s">
        <v>1083</v>
      </c>
      <c r="PE1" s="166" t="s">
        <v>1085</v>
      </c>
      <c r="PF1" s="166" t="s">
        <v>1087</v>
      </c>
      <c r="PG1" s="166" t="s">
        <v>1089</v>
      </c>
      <c r="PH1" s="166" t="s">
        <v>1091</v>
      </c>
      <c r="PI1" s="166" t="s">
        <v>1093</v>
      </c>
      <c r="PJ1" s="166" t="s">
        <v>1095</v>
      </c>
      <c r="PK1" s="166" t="s">
        <v>1097</v>
      </c>
      <c r="PL1" s="166" t="s">
        <v>1099</v>
      </c>
      <c r="PM1" s="166" t="s">
        <v>361</v>
      </c>
      <c r="PN1" s="166" t="s">
        <v>1102</v>
      </c>
      <c r="PO1" s="166" t="s">
        <v>1104</v>
      </c>
      <c r="PP1" s="166" t="s">
        <v>1105</v>
      </c>
      <c r="PQ1" s="166" t="s">
        <v>1107</v>
      </c>
      <c r="PR1" s="166" t="s">
        <v>1109</v>
      </c>
      <c r="PS1" s="166" t="s">
        <v>1111</v>
      </c>
      <c r="PT1" s="166" t="s">
        <v>1113</v>
      </c>
      <c r="PU1" s="166" t="s">
        <v>1115</v>
      </c>
      <c r="PV1" s="166" t="s">
        <v>1117</v>
      </c>
      <c r="PW1" s="166" t="s">
        <v>1119</v>
      </c>
      <c r="PX1" s="166" t="s">
        <v>1121</v>
      </c>
      <c r="PY1" s="166" t="s">
        <v>1123</v>
      </c>
      <c r="PZ1" s="166" t="s">
        <v>1125</v>
      </c>
      <c r="QA1" s="166" t="s">
        <v>1127</v>
      </c>
      <c r="QB1" s="166" t="s">
        <v>1129</v>
      </c>
      <c r="QC1" s="166" t="s">
        <v>1131</v>
      </c>
      <c r="QD1" s="166" t="s">
        <v>1133</v>
      </c>
      <c r="QE1" s="166" t="s">
        <v>1135</v>
      </c>
      <c r="QF1" s="166" t="s">
        <v>1137</v>
      </c>
      <c r="QG1" s="166" t="s">
        <v>1139</v>
      </c>
      <c r="QH1" s="166" t="s">
        <v>1141</v>
      </c>
      <c r="QI1" s="166" t="s">
        <v>1143</v>
      </c>
      <c r="QJ1" s="166" t="s">
        <v>1145</v>
      </c>
      <c r="QK1" s="166" t="s">
        <v>1147</v>
      </c>
      <c r="QL1" s="166" t="s">
        <v>1149</v>
      </c>
      <c r="QM1" s="166" t="s">
        <v>1151</v>
      </c>
      <c r="QN1" s="166" t="s">
        <v>351</v>
      </c>
      <c r="QO1" s="166" t="s">
        <v>1153</v>
      </c>
      <c r="QP1" s="166" t="s">
        <v>1155</v>
      </c>
      <c r="QQ1" s="166" t="s">
        <v>1157</v>
      </c>
      <c r="QR1" s="166" t="s">
        <v>1159</v>
      </c>
      <c r="QS1" s="166" t="s">
        <v>1161</v>
      </c>
      <c r="QT1" s="175" t="s">
        <v>352</v>
      </c>
      <c r="QU1" s="166" t="s">
        <v>353</v>
      </c>
      <c r="QV1" s="166" t="s">
        <v>1163</v>
      </c>
      <c r="QW1" s="166" t="s">
        <v>1165</v>
      </c>
      <c r="QX1" s="166" t="s">
        <v>1167</v>
      </c>
      <c r="QY1" s="166" t="s">
        <v>1169</v>
      </c>
      <c r="QZ1" s="166" t="s">
        <v>1171</v>
      </c>
      <c r="RA1" s="166" t="s">
        <v>1173</v>
      </c>
      <c r="RB1" s="175" t="s">
        <v>354</v>
      </c>
      <c r="RC1" s="166" t="s">
        <v>1175</v>
      </c>
      <c r="RD1" s="166" t="s">
        <v>355</v>
      </c>
      <c r="RE1" s="175" t="s">
        <v>356</v>
      </c>
      <c r="RF1" s="166" t="s">
        <v>357</v>
      </c>
      <c r="RG1" s="166" t="s">
        <v>1205</v>
      </c>
      <c r="RH1" s="166" t="s">
        <v>1207</v>
      </c>
      <c r="RI1" s="175" t="s">
        <v>358</v>
      </c>
      <c r="RJ1" s="166" t="s">
        <v>359</v>
      </c>
      <c r="RK1" s="166" t="s">
        <v>1209</v>
      </c>
      <c r="RL1" s="166" t="s">
        <v>1210</v>
      </c>
      <c r="RM1" s="166" t="s">
        <v>1211</v>
      </c>
      <c r="RN1" s="166" t="s">
        <v>1212</v>
      </c>
      <c r="RO1" s="166" t="s">
        <v>1214</v>
      </c>
      <c r="RP1" s="166" t="s">
        <v>1215</v>
      </c>
      <c r="RQ1" s="166" t="s">
        <v>1217</v>
      </c>
      <c r="RR1" s="166" t="s">
        <v>1218</v>
      </c>
      <c r="RS1" s="163" t="s">
        <v>354</v>
      </c>
      <c r="RT1" s="175" t="s">
        <v>355</v>
      </c>
      <c r="RU1" s="166" t="s">
        <v>362</v>
      </c>
      <c r="RV1" s="166" t="s">
        <v>1177</v>
      </c>
      <c r="RW1" s="166" t="s">
        <v>1179</v>
      </c>
      <c r="RX1" s="166" t="s">
        <v>1181</v>
      </c>
      <c r="RY1" s="166" t="s">
        <v>1183</v>
      </c>
      <c r="RZ1" s="166" t="s">
        <v>1185</v>
      </c>
      <c r="SA1" s="166" t="s">
        <v>1187</v>
      </c>
      <c r="SB1" s="166" t="s">
        <v>1189</v>
      </c>
      <c r="SC1" s="166" t="s">
        <v>1191</v>
      </c>
      <c r="SD1" s="166" t="s">
        <v>1193</v>
      </c>
      <c r="SE1" s="166" t="s">
        <v>1195</v>
      </c>
      <c r="SF1" s="166" t="s">
        <v>1197</v>
      </c>
      <c r="SG1" s="166" t="s">
        <v>1199</v>
      </c>
      <c r="SH1" s="166" t="s">
        <v>1201</v>
      </c>
      <c r="SI1" s="166" t="s">
        <v>1203</v>
      </c>
      <c r="SJ1" s="163" t="s">
        <v>363</v>
      </c>
      <c r="SK1" s="175" t="s">
        <v>364</v>
      </c>
      <c r="SL1" s="166" t="s">
        <v>365</v>
      </c>
      <c r="SM1" s="166" t="s">
        <v>1220</v>
      </c>
      <c r="SN1" s="166" t="s">
        <v>1222</v>
      </c>
      <c r="SO1" s="166" t="s">
        <v>366</v>
      </c>
      <c r="SP1" s="166" t="s">
        <v>1224</v>
      </c>
      <c r="SQ1" s="166" t="s">
        <v>1226</v>
      </c>
      <c r="SR1" s="166" t="s">
        <v>1228</v>
      </c>
      <c r="SS1" s="166" t="s">
        <v>1230</v>
      </c>
      <c r="ST1" s="175" t="s">
        <v>367</v>
      </c>
      <c r="SU1" s="166" t="s">
        <v>368</v>
      </c>
      <c r="SV1" s="166" t="s">
        <v>1232</v>
      </c>
      <c r="SW1" s="166" t="s">
        <v>1234</v>
      </c>
      <c r="SX1" s="166" t="s">
        <v>1236</v>
      </c>
      <c r="SY1" s="166" t="s">
        <v>1238</v>
      </c>
      <c r="SZ1" s="166" t="s">
        <v>1240</v>
      </c>
      <c r="TA1" s="166" t="s">
        <v>1242</v>
      </c>
      <c r="TB1" s="166" t="s">
        <v>1244</v>
      </c>
      <c r="TC1" s="166" t="s">
        <v>1246</v>
      </c>
      <c r="TD1" s="166" t="s">
        <v>1248</v>
      </c>
      <c r="TE1" s="166" t="s">
        <v>1250</v>
      </c>
      <c r="TF1" s="166" t="s">
        <v>1252</v>
      </c>
      <c r="TG1" s="166" t="s">
        <v>1254</v>
      </c>
      <c r="TH1" s="166" t="s">
        <v>1256</v>
      </c>
      <c r="TI1" s="166" t="s">
        <v>1258</v>
      </c>
      <c r="TJ1" s="166" t="s">
        <v>1260</v>
      </c>
      <c r="TK1" s="163" t="s">
        <v>369</v>
      </c>
      <c r="TL1" s="175" t="s">
        <v>370</v>
      </c>
      <c r="TM1" s="166" t="s">
        <v>371</v>
      </c>
      <c r="TN1" s="166" t="s">
        <v>1262</v>
      </c>
      <c r="TO1" s="166" t="s">
        <v>1264</v>
      </c>
      <c r="TP1" s="166" t="s">
        <v>1266</v>
      </c>
      <c r="TQ1" s="166" t="s">
        <v>1268</v>
      </c>
      <c r="TR1" s="166" t="s">
        <v>1270</v>
      </c>
      <c r="TS1" s="166" t="s">
        <v>372</v>
      </c>
      <c r="TT1" s="166" t="s">
        <v>1272</v>
      </c>
      <c r="TU1" s="166" t="s">
        <v>1274</v>
      </c>
      <c r="TV1" s="166" t="s">
        <v>1276</v>
      </c>
      <c r="TW1" s="166" t="s">
        <v>1278</v>
      </c>
      <c r="TX1" s="166" t="s">
        <v>1280</v>
      </c>
      <c r="TY1" s="166" t="s">
        <v>1282</v>
      </c>
      <c r="TZ1" s="175" t="s">
        <v>373</v>
      </c>
      <c r="UA1" s="166" t="s">
        <v>374</v>
      </c>
      <c r="UB1" s="166" t="s">
        <v>375</v>
      </c>
      <c r="UC1" s="166" t="s">
        <v>1284</v>
      </c>
      <c r="UD1" s="166" t="s">
        <v>1286</v>
      </c>
      <c r="UE1" s="166" t="s">
        <v>1287</v>
      </c>
      <c r="UF1" s="166" t="s">
        <v>1289</v>
      </c>
      <c r="UG1" s="166" t="s">
        <v>1291</v>
      </c>
      <c r="UH1" s="166" t="s">
        <v>1293</v>
      </c>
      <c r="UI1" s="166" t="s">
        <v>1295</v>
      </c>
      <c r="UJ1" s="166" t="s">
        <v>1297</v>
      </c>
      <c r="UK1" s="166" t="s">
        <v>1299</v>
      </c>
      <c r="UL1" s="166" t="s">
        <v>1301</v>
      </c>
      <c r="UM1" s="166" t="s">
        <v>1303</v>
      </c>
      <c r="UN1" s="166" t="s">
        <v>1305</v>
      </c>
      <c r="UO1" s="166" t="s">
        <v>1307</v>
      </c>
      <c r="UP1" s="166" t="s">
        <v>1309</v>
      </c>
      <c r="UQ1" s="166" t="s">
        <v>1311</v>
      </c>
      <c r="UR1" s="166" t="s">
        <v>1313</v>
      </c>
      <c r="US1" s="163" t="s">
        <v>1315</v>
      </c>
      <c r="UT1" s="166" t="s">
        <v>1317</v>
      </c>
      <c r="UU1" s="166" t="s">
        <v>1319</v>
      </c>
      <c r="UV1" s="166" t="s">
        <v>1321</v>
      </c>
      <c r="UW1" s="166" t="s">
        <v>1323</v>
      </c>
      <c r="UX1" s="166" t="s">
        <v>1325</v>
      </c>
      <c r="UY1" s="169"/>
    </row>
    <row r="2" spans="1:571" s="119" customFormat="1" hidden="1" x14ac:dyDescent="0.25">
      <c r="K2" s="152"/>
      <c r="Z2" s="407"/>
      <c r="AB2" s="119" t="s">
        <v>125</v>
      </c>
      <c r="AC2" s="119" t="s">
        <v>126</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243</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82</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1677</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83</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938" t="s">
        <v>389</v>
      </c>
      <c r="L10" s="938"/>
      <c r="M10" s="938"/>
      <c r="N10" s="938"/>
      <c r="O10" s="938"/>
      <c r="P10" s="938"/>
      <c r="Q10" s="938"/>
      <c r="R10" s="938"/>
      <c r="S10" s="938"/>
      <c r="T10" s="938"/>
      <c r="U10" s="938"/>
      <c r="V10" s="938"/>
      <c r="W10" s="938"/>
      <c r="X10" s="938"/>
      <c r="Y10" s="938"/>
      <c r="Z10" s="938"/>
      <c r="AA10" s="938"/>
    </row>
    <row r="11" spans="1:571" ht="63.75" thickBot="1" x14ac:dyDescent="0.3">
      <c r="A11" s="329"/>
      <c r="B11" s="291" t="s">
        <v>129</v>
      </c>
      <c r="C11" s="178" t="s">
        <v>128</v>
      </c>
      <c r="D11" s="179" t="s">
        <v>125</v>
      </c>
      <c r="E11" s="194" t="s">
        <v>1676</v>
      </c>
      <c r="F11" s="179" t="s">
        <v>244</v>
      </c>
      <c r="G11" s="179" t="s">
        <v>455</v>
      </c>
      <c r="H11" s="179" t="s">
        <v>457</v>
      </c>
      <c r="I11" s="194" t="s">
        <v>458</v>
      </c>
      <c r="J11" s="179" t="s">
        <v>456</v>
      </c>
      <c r="K11" s="308" t="s">
        <v>1348</v>
      </c>
      <c r="L11" s="308" t="s">
        <v>1350</v>
      </c>
      <c r="M11" s="308" t="s">
        <v>462</v>
      </c>
      <c r="N11" s="308" t="s">
        <v>1349</v>
      </c>
      <c r="O11" s="308" t="s">
        <v>1351</v>
      </c>
      <c r="P11" s="308" t="s">
        <v>463</v>
      </c>
      <c r="Q11" s="308" t="s">
        <v>1352</v>
      </c>
      <c r="R11" s="308" t="s">
        <v>1353</v>
      </c>
      <c r="S11" s="308" t="s">
        <v>1354</v>
      </c>
      <c r="T11" s="308" t="s">
        <v>1435</v>
      </c>
      <c r="U11" s="308" t="s">
        <v>1355</v>
      </c>
      <c r="V11" s="308" t="s">
        <v>1356</v>
      </c>
      <c r="W11" s="308" t="s">
        <v>1357</v>
      </c>
      <c r="X11" s="308" t="s">
        <v>1358</v>
      </c>
      <c r="Y11" s="308" t="s">
        <v>1359</v>
      </c>
      <c r="Z11" s="308" t="s">
        <v>1459</v>
      </c>
      <c r="AA11" s="308" t="s">
        <v>1494</v>
      </c>
      <c r="AB11" s="307" t="s">
        <v>390</v>
      </c>
      <c r="AC11" s="194" t="s">
        <v>408</v>
      </c>
      <c r="AD11" s="194" t="s">
        <v>391</v>
      </c>
      <c r="AE11" s="194" t="s">
        <v>405</v>
      </c>
      <c r="AF11" s="194" t="s">
        <v>392</v>
      </c>
      <c r="AG11" s="194" t="s">
        <v>393</v>
      </c>
      <c r="AH11" s="194" t="s">
        <v>394</v>
      </c>
      <c r="AI11" s="194" t="s">
        <v>404</v>
      </c>
      <c r="AJ11" s="194" t="s">
        <v>395</v>
      </c>
      <c r="AK11" s="194" t="s">
        <v>396</v>
      </c>
      <c r="AL11" s="194" t="s">
        <v>397</v>
      </c>
      <c r="AM11" s="194" t="s">
        <v>403</v>
      </c>
      <c r="AN11" s="194" t="s">
        <v>398</v>
      </c>
      <c r="AO11" s="194" t="s">
        <v>399</v>
      </c>
      <c r="AP11" s="194" t="s">
        <v>400</v>
      </c>
      <c r="AQ11" s="194" t="s">
        <v>402</v>
      </c>
      <c r="AR11" s="194" t="s">
        <v>401</v>
      </c>
    </row>
    <row r="12" spans="1:571" x14ac:dyDescent="0.25">
      <c r="A12" s="328"/>
      <c r="B12" s="172" t="s">
        <v>247</v>
      </c>
      <c r="C12" s="173" t="s">
        <v>130</v>
      </c>
      <c r="D12" s="174">
        <f ca="1">D13+D47+D83+D89+D96</f>
        <v>0</v>
      </c>
      <c r="E12" s="174">
        <f ca="1">E13+E47+E83+E89+E96</f>
        <v>759450</v>
      </c>
      <c r="F12" s="174">
        <f t="shared" ref="F12:F50" ca="1" si="0">D12+E12</f>
        <v>759450</v>
      </c>
      <c r="G12" s="174">
        <f>G13+G47+G83+G89+G96</f>
        <v>0</v>
      </c>
      <c r="H12" s="174">
        <f t="shared" ref="H12:H50" ca="1" si="1">F12-G12</f>
        <v>759450</v>
      </c>
      <c r="I12" s="174">
        <f>I13+I47+I83+I89+I96</f>
        <v>0</v>
      </c>
      <c r="J12" s="174">
        <f t="shared" ref="J12:J46" ca="1" si="2">F12-I12</f>
        <v>759450</v>
      </c>
      <c r="K12" s="174">
        <f t="shared" ref="K12:AD12" ca="1" si="3">K13+K47+K83+K89+K96</f>
        <v>266100</v>
      </c>
      <c r="L12" s="174">
        <f t="shared" ca="1" si="3"/>
        <v>0</v>
      </c>
      <c r="M12" s="174">
        <f t="shared" ca="1" si="3"/>
        <v>0</v>
      </c>
      <c r="N12" s="174">
        <f t="shared" ca="1" si="3"/>
        <v>0</v>
      </c>
      <c r="O12" s="174">
        <f t="shared" ca="1" si="3"/>
        <v>0</v>
      </c>
      <c r="P12" s="174">
        <f t="shared" ca="1" si="3"/>
        <v>0</v>
      </c>
      <c r="Q12" s="174">
        <f t="shared" ca="1" si="3"/>
        <v>0</v>
      </c>
      <c r="R12" s="174">
        <f t="shared" ca="1" si="3"/>
        <v>493350</v>
      </c>
      <c r="S12" s="174">
        <f t="shared" ca="1" si="3"/>
        <v>0</v>
      </c>
      <c r="T12" s="174">
        <f ca="1">T13+T47+T83+T89+T96</f>
        <v>0</v>
      </c>
      <c r="U12" s="174">
        <f t="shared" ca="1" si="3"/>
        <v>0</v>
      </c>
      <c r="V12" s="174">
        <f t="shared" ca="1" si="3"/>
        <v>0</v>
      </c>
      <c r="W12" s="174">
        <f t="shared" ca="1" si="3"/>
        <v>0</v>
      </c>
      <c r="X12" s="174">
        <f t="shared" ca="1" si="3"/>
        <v>0</v>
      </c>
      <c r="Y12" s="174">
        <f ca="1">Y13+Y47+Y83+Y89+Y96</f>
        <v>0</v>
      </c>
      <c r="Z12" s="174">
        <f ca="1">Z13+Z47+Z83+Z89+Z96</f>
        <v>0</v>
      </c>
      <c r="AA12" s="174">
        <f t="shared" ca="1" si="3"/>
        <v>0</v>
      </c>
      <c r="AB12" s="174">
        <f t="shared" ca="1" si="3"/>
        <v>0</v>
      </c>
      <c r="AC12" s="174">
        <f t="shared" ca="1" si="3"/>
        <v>0</v>
      </c>
      <c r="AD12" s="174">
        <f t="shared" ca="1" si="3"/>
        <v>96600</v>
      </c>
      <c r="AE12" s="174">
        <f t="shared" ref="AE12:AE50" ca="1" si="4">AB12+AC12+AD12</f>
        <v>96600</v>
      </c>
      <c r="AF12" s="174">
        <f ca="1">AF13+AF47+AF83+AF89+AF96</f>
        <v>234600</v>
      </c>
      <c r="AG12" s="174">
        <f ca="1">AG13+AG47+AG83+AG89+AG96</f>
        <v>0</v>
      </c>
      <c r="AH12" s="174">
        <f ca="1">AH13+AH47+AH83+AH89+AH96</f>
        <v>96900</v>
      </c>
      <c r="AI12" s="174">
        <f t="shared" ref="AI12:AI50" ca="1" si="5">AF12+AG12+AH12</f>
        <v>331500</v>
      </c>
      <c r="AJ12" s="174">
        <f ca="1">AJ13+AJ47+AJ83+AJ89+AJ96</f>
        <v>184000</v>
      </c>
      <c r="AK12" s="174">
        <f ca="1">AK13+AK47+AK83+AK89+AK96</f>
        <v>72600</v>
      </c>
      <c r="AL12" s="174">
        <f ca="1">AL13+AL47+AL83+AL89+AL96</f>
        <v>0</v>
      </c>
      <c r="AM12" s="174">
        <f t="shared" ref="AM12:AM50" ca="1" si="6">AJ12+AK12+AL12</f>
        <v>256600</v>
      </c>
      <c r="AN12" s="174">
        <f ca="1">AN13+AN47+AN83+AN89+AN96</f>
        <v>74750</v>
      </c>
      <c r="AO12" s="174">
        <f ca="1">AO13+AO47+AO83+AO89+AO96</f>
        <v>0</v>
      </c>
      <c r="AP12" s="174">
        <f ca="1">AP13+AP47+AP83+AP89+AP96</f>
        <v>0</v>
      </c>
      <c r="AQ12" s="174">
        <f t="shared" ref="AQ12:AQ50" ca="1" si="7">AN12+AO12+AP12</f>
        <v>74750</v>
      </c>
      <c r="AR12" s="174">
        <f t="shared" ref="AR12:AR50" ca="1" si="8">AE12+AI12+AM12+AQ12</f>
        <v>759450</v>
      </c>
    </row>
    <row r="13" spans="1:571" hidden="1" x14ac:dyDescent="0.25">
      <c r="B13" s="175" t="s">
        <v>248</v>
      </c>
      <c r="C13" s="176" t="s">
        <v>131</v>
      </c>
      <c r="D13" s="177">
        <f ca="1">SUM(D14:D46)</f>
        <v>0</v>
      </c>
      <c r="E13" s="177">
        <f ca="1">SUM(E14:E46)</f>
        <v>0</v>
      </c>
      <c r="F13" s="177">
        <f t="shared" ca="1" si="0"/>
        <v>0</v>
      </c>
      <c r="G13" s="177">
        <f>SUM(G14:G46)</f>
        <v>0</v>
      </c>
      <c r="H13" s="177">
        <f t="shared" ca="1" si="1"/>
        <v>0</v>
      </c>
      <c r="I13" s="177">
        <f>SUM(I14:I46)</f>
        <v>0</v>
      </c>
      <c r="J13" s="177">
        <f t="shared" ca="1" si="2"/>
        <v>0</v>
      </c>
      <c r="K13" s="177">
        <f t="shared" ref="K13:AD13" ca="1" si="9">SUM(K14:K46)</f>
        <v>0</v>
      </c>
      <c r="L13" s="177">
        <f t="shared" ca="1" si="9"/>
        <v>0</v>
      </c>
      <c r="M13" s="177">
        <f t="shared" ca="1" si="9"/>
        <v>0</v>
      </c>
      <c r="N13" s="177">
        <f t="shared" ca="1" si="9"/>
        <v>0</v>
      </c>
      <c r="O13" s="177">
        <f t="shared" ca="1" si="9"/>
        <v>0</v>
      </c>
      <c r="P13" s="177">
        <f t="shared" ca="1" si="9"/>
        <v>0</v>
      </c>
      <c r="Q13" s="177">
        <f t="shared" ca="1" si="9"/>
        <v>0</v>
      </c>
      <c r="R13" s="177">
        <f t="shared" ca="1" si="9"/>
        <v>0</v>
      </c>
      <c r="S13" s="177">
        <f t="shared" ca="1" si="9"/>
        <v>0</v>
      </c>
      <c r="T13" s="177">
        <f ca="1">SUM(T14:T46)</f>
        <v>0</v>
      </c>
      <c r="U13" s="177">
        <f t="shared" ca="1" si="9"/>
        <v>0</v>
      </c>
      <c r="V13" s="177">
        <f t="shared" ca="1" si="9"/>
        <v>0</v>
      </c>
      <c r="W13" s="177">
        <f t="shared" ca="1" si="9"/>
        <v>0</v>
      </c>
      <c r="X13" s="177">
        <f t="shared" ca="1" si="9"/>
        <v>0</v>
      </c>
      <c r="Y13" s="177">
        <f ca="1">SUM(Y14:Y46)</f>
        <v>0</v>
      </c>
      <c r="Z13" s="177">
        <f ca="1">SUM(Z14:Z46)</f>
        <v>0</v>
      </c>
      <c r="AA13" s="177">
        <f t="shared" ca="1" si="9"/>
        <v>0</v>
      </c>
      <c r="AB13" s="177">
        <f t="shared" ca="1" si="9"/>
        <v>0</v>
      </c>
      <c r="AC13" s="177">
        <f t="shared" ca="1" si="9"/>
        <v>0</v>
      </c>
      <c r="AD13" s="177">
        <f t="shared" ca="1" si="9"/>
        <v>0</v>
      </c>
      <c r="AE13" s="177">
        <f t="shared" ca="1" si="4"/>
        <v>0</v>
      </c>
      <c r="AF13" s="177">
        <f ca="1">SUM(AF14:AF46)</f>
        <v>0</v>
      </c>
      <c r="AG13" s="177">
        <f ca="1">SUM(AG14:AG46)</f>
        <v>0</v>
      </c>
      <c r="AH13" s="177">
        <f ca="1">SUM(AH14:AH46)</f>
        <v>0</v>
      </c>
      <c r="AI13" s="177">
        <f t="shared" ca="1" si="5"/>
        <v>0</v>
      </c>
      <c r="AJ13" s="177">
        <f ca="1">SUM(AJ14:AJ46)</f>
        <v>0</v>
      </c>
      <c r="AK13" s="177">
        <f ca="1">SUM(AK14:AK46)</f>
        <v>0</v>
      </c>
      <c r="AL13" s="177">
        <f ca="1">SUM(AL14:AL46)</f>
        <v>0</v>
      </c>
      <c r="AM13" s="177">
        <f t="shared" ca="1" si="6"/>
        <v>0</v>
      </c>
      <c r="AN13" s="177">
        <f ca="1">SUM(AN14:AN46)</f>
        <v>0</v>
      </c>
      <c r="AO13" s="177">
        <f ca="1">SUM(AO14:AO46)</f>
        <v>0</v>
      </c>
      <c r="AP13" s="177">
        <f ca="1">SUM(AP14:AP46)</f>
        <v>0</v>
      </c>
      <c r="AQ13" s="177">
        <f t="shared" ca="1" si="7"/>
        <v>0</v>
      </c>
      <c r="AR13" s="177">
        <f t="shared" ca="1" si="8"/>
        <v>0</v>
      </c>
    </row>
    <row r="14" spans="1:571" hidden="1" x14ac:dyDescent="0.25">
      <c r="B14" s="166" t="s">
        <v>249</v>
      </c>
      <c r="C14" s="167" t="s">
        <v>132</v>
      </c>
      <c r="D1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68">
        <f t="shared" ca="1" si="0"/>
        <v>0</v>
      </c>
      <c r="G14" s="168"/>
      <c r="H14" s="168">
        <f t="shared" ca="1" si="1"/>
        <v>0</v>
      </c>
      <c r="I14" s="168"/>
      <c r="J14" s="168">
        <f t="shared" ca="1" si="2"/>
        <v>0</v>
      </c>
      <c r="K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68">
        <f t="shared" ca="1" si="4"/>
        <v>0</v>
      </c>
      <c r="AF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68">
        <f t="shared" ca="1" si="5"/>
        <v>0</v>
      </c>
      <c r="AJ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68">
        <f t="shared" ca="1" si="6"/>
        <v>0</v>
      </c>
      <c r="AN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68">
        <f t="shared" ca="1" si="7"/>
        <v>0</v>
      </c>
      <c r="AR14" s="168">
        <f t="shared" ca="1" si="8"/>
        <v>0</v>
      </c>
    </row>
    <row r="15" spans="1:571" hidden="1" x14ac:dyDescent="0.25">
      <c r="B15" s="166" t="s">
        <v>487</v>
      </c>
      <c r="C15" s="167" t="s">
        <v>488</v>
      </c>
      <c r="D1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68">
        <f t="shared" ca="1" si="0"/>
        <v>0</v>
      </c>
      <c r="G15" s="168"/>
      <c r="H15" s="168">
        <f t="shared" ca="1" si="1"/>
        <v>0</v>
      </c>
      <c r="I15" s="168"/>
      <c r="J15" s="168">
        <f t="shared" ca="1" si="2"/>
        <v>0</v>
      </c>
      <c r="K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68">
        <f t="shared" ca="1" si="4"/>
        <v>0</v>
      </c>
      <c r="AF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68">
        <f t="shared" ca="1" si="5"/>
        <v>0</v>
      </c>
      <c r="AJ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68">
        <f t="shared" ca="1" si="6"/>
        <v>0</v>
      </c>
      <c r="AN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68">
        <f t="shared" ca="1" si="7"/>
        <v>0</v>
      </c>
      <c r="AR15" s="168">
        <f t="shared" ca="1" si="8"/>
        <v>0</v>
      </c>
    </row>
    <row r="16" spans="1:571" hidden="1" x14ac:dyDescent="0.25">
      <c r="B16" s="166" t="s">
        <v>489</v>
      </c>
      <c r="C16" s="167" t="s">
        <v>490</v>
      </c>
      <c r="D1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68">
        <f t="shared" ca="1" si="0"/>
        <v>0</v>
      </c>
      <c r="G16" s="168"/>
      <c r="H16" s="168">
        <f t="shared" ca="1" si="1"/>
        <v>0</v>
      </c>
      <c r="I16" s="168"/>
      <c r="J16" s="168">
        <f t="shared" ca="1" si="2"/>
        <v>0</v>
      </c>
      <c r="K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68">
        <f t="shared" ca="1" si="4"/>
        <v>0</v>
      </c>
      <c r="AF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68">
        <f t="shared" ca="1" si="5"/>
        <v>0</v>
      </c>
      <c r="AJ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68">
        <f t="shared" ca="1" si="6"/>
        <v>0</v>
      </c>
      <c r="AN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68">
        <f t="shared" ca="1" si="7"/>
        <v>0</v>
      </c>
      <c r="AR16" s="168">
        <f t="shared" ca="1" si="8"/>
        <v>0</v>
      </c>
    </row>
    <row r="17" spans="2:44" hidden="1" x14ac:dyDescent="0.25">
      <c r="B17" s="166" t="s">
        <v>491</v>
      </c>
      <c r="C17" s="167" t="s">
        <v>492</v>
      </c>
      <c r="D1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68">
        <f t="shared" ca="1" si="0"/>
        <v>0</v>
      </c>
      <c r="G17" s="168"/>
      <c r="H17" s="168">
        <f t="shared" ca="1" si="1"/>
        <v>0</v>
      </c>
      <c r="I17" s="168"/>
      <c r="J17" s="168">
        <f t="shared" ca="1" si="2"/>
        <v>0</v>
      </c>
      <c r="K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68">
        <f t="shared" ca="1" si="4"/>
        <v>0</v>
      </c>
      <c r="AF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68">
        <f t="shared" ca="1" si="5"/>
        <v>0</v>
      </c>
      <c r="AJ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68">
        <f t="shared" ca="1" si="6"/>
        <v>0</v>
      </c>
      <c r="AN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68">
        <f t="shared" ca="1" si="7"/>
        <v>0</v>
      </c>
      <c r="AR17" s="168">
        <f t="shared" ca="1" si="8"/>
        <v>0</v>
      </c>
    </row>
    <row r="18" spans="2:44" hidden="1" x14ac:dyDescent="0.25">
      <c r="B18" s="166" t="s">
        <v>493</v>
      </c>
      <c r="C18" s="167" t="s">
        <v>494</v>
      </c>
      <c r="D1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68">
        <f t="shared" ca="1" si="0"/>
        <v>0</v>
      </c>
      <c r="G18" s="168"/>
      <c r="H18" s="168">
        <f t="shared" ca="1" si="1"/>
        <v>0</v>
      </c>
      <c r="I18" s="168"/>
      <c r="J18" s="168">
        <f t="shared" ca="1" si="2"/>
        <v>0</v>
      </c>
      <c r="K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68">
        <f t="shared" ca="1" si="4"/>
        <v>0</v>
      </c>
      <c r="AF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68">
        <f t="shared" ca="1" si="5"/>
        <v>0</v>
      </c>
      <c r="AJ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68">
        <f t="shared" ca="1" si="6"/>
        <v>0</v>
      </c>
      <c r="AN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68">
        <f t="shared" ca="1" si="7"/>
        <v>0</v>
      </c>
      <c r="AR18" s="168">
        <f t="shared" ca="1" si="8"/>
        <v>0</v>
      </c>
    </row>
    <row r="19" spans="2:44" hidden="1" x14ac:dyDescent="0.25">
      <c r="B19" s="166" t="s">
        <v>495</v>
      </c>
      <c r="C19" s="167" t="s">
        <v>496</v>
      </c>
      <c r="D1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68">
        <f t="shared" ca="1" si="0"/>
        <v>0</v>
      </c>
      <c r="G19" s="168"/>
      <c r="H19" s="168">
        <f t="shared" ca="1" si="1"/>
        <v>0</v>
      </c>
      <c r="I19" s="168"/>
      <c r="J19" s="168">
        <f t="shared" ca="1" si="2"/>
        <v>0</v>
      </c>
      <c r="K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68">
        <f t="shared" ca="1" si="4"/>
        <v>0</v>
      </c>
      <c r="AF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68">
        <f t="shared" ca="1" si="5"/>
        <v>0</v>
      </c>
      <c r="AJ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68">
        <f t="shared" ca="1" si="6"/>
        <v>0</v>
      </c>
      <c r="AN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68">
        <f t="shared" ca="1" si="7"/>
        <v>0</v>
      </c>
      <c r="AR19" s="168">
        <f t="shared" ca="1" si="8"/>
        <v>0</v>
      </c>
    </row>
    <row r="20" spans="2:44" hidden="1" x14ac:dyDescent="0.25">
      <c r="B20" s="166" t="s">
        <v>497</v>
      </c>
      <c r="C20" s="167" t="s">
        <v>498</v>
      </c>
      <c r="D2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68">
        <f t="shared" ca="1" si="0"/>
        <v>0</v>
      </c>
      <c r="G20" s="168"/>
      <c r="H20" s="168">
        <f t="shared" ca="1" si="1"/>
        <v>0</v>
      </c>
      <c r="I20" s="168"/>
      <c r="J20" s="168">
        <f t="shared" ca="1" si="2"/>
        <v>0</v>
      </c>
      <c r="K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68">
        <f t="shared" ca="1" si="4"/>
        <v>0</v>
      </c>
      <c r="AF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68">
        <f t="shared" ca="1" si="5"/>
        <v>0</v>
      </c>
      <c r="AJ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68">
        <f t="shared" ca="1" si="6"/>
        <v>0</v>
      </c>
      <c r="AN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68">
        <f t="shared" ca="1" si="7"/>
        <v>0</v>
      </c>
      <c r="AR20" s="168">
        <f t="shared" ca="1" si="8"/>
        <v>0</v>
      </c>
    </row>
    <row r="21" spans="2:44" hidden="1" x14ac:dyDescent="0.25">
      <c r="B21" s="166" t="s">
        <v>250</v>
      </c>
      <c r="C21" s="167" t="s">
        <v>133</v>
      </c>
      <c r="D2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68">
        <f t="shared" ca="1" si="0"/>
        <v>0</v>
      </c>
      <c r="G21" s="168"/>
      <c r="H21" s="168">
        <f t="shared" ca="1" si="1"/>
        <v>0</v>
      </c>
      <c r="I21" s="168"/>
      <c r="J21" s="168">
        <f t="shared" ca="1" si="2"/>
        <v>0</v>
      </c>
      <c r="K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68">
        <f t="shared" ca="1" si="4"/>
        <v>0</v>
      </c>
      <c r="AF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68">
        <f t="shared" ca="1" si="5"/>
        <v>0</v>
      </c>
      <c r="AJ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68">
        <f t="shared" ca="1" si="6"/>
        <v>0</v>
      </c>
      <c r="AN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68">
        <f t="shared" ca="1" si="7"/>
        <v>0</v>
      </c>
      <c r="AR21" s="168">
        <f t="shared" ca="1" si="8"/>
        <v>0</v>
      </c>
    </row>
    <row r="22" spans="2:44" hidden="1" x14ac:dyDescent="0.25">
      <c r="B22" s="166" t="s">
        <v>500</v>
      </c>
      <c r="C22" s="167" t="s">
        <v>499</v>
      </c>
      <c r="D2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68">
        <f t="shared" ca="1" si="0"/>
        <v>0</v>
      </c>
      <c r="G22" s="168"/>
      <c r="H22" s="168">
        <f t="shared" ca="1" si="1"/>
        <v>0</v>
      </c>
      <c r="I22" s="168"/>
      <c r="J22" s="168">
        <f t="shared" ca="1" si="2"/>
        <v>0</v>
      </c>
      <c r="K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68">
        <f t="shared" ca="1" si="4"/>
        <v>0</v>
      </c>
      <c r="AF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68">
        <f t="shared" ca="1" si="5"/>
        <v>0</v>
      </c>
      <c r="AJ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68">
        <f t="shared" ca="1" si="6"/>
        <v>0</v>
      </c>
      <c r="AN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68">
        <f t="shared" ca="1" si="7"/>
        <v>0</v>
      </c>
      <c r="AR22" s="168">
        <f t="shared" ca="1" si="8"/>
        <v>0</v>
      </c>
    </row>
    <row r="23" spans="2:44" hidden="1" x14ac:dyDescent="0.25">
      <c r="B23" s="166" t="s">
        <v>251</v>
      </c>
      <c r="C23" s="167" t="s">
        <v>134</v>
      </c>
      <c r="D2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68">
        <f t="shared" ca="1" si="0"/>
        <v>0</v>
      </c>
      <c r="G23" s="168"/>
      <c r="H23" s="168">
        <f t="shared" ca="1" si="1"/>
        <v>0</v>
      </c>
      <c r="I23" s="168"/>
      <c r="J23" s="168">
        <f t="shared" ca="1" si="2"/>
        <v>0</v>
      </c>
      <c r="K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68">
        <f t="shared" ca="1" si="4"/>
        <v>0</v>
      </c>
      <c r="AF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68">
        <f t="shared" ca="1" si="5"/>
        <v>0</v>
      </c>
      <c r="AJ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68">
        <f t="shared" ca="1" si="6"/>
        <v>0</v>
      </c>
      <c r="AN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68">
        <f t="shared" ca="1" si="7"/>
        <v>0</v>
      </c>
      <c r="AR23" s="168">
        <f t="shared" ca="1" si="8"/>
        <v>0</v>
      </c>
    </row>
    <row r="24" spans="2:44" hidden="1" x14ac:dyDescent="0.25">
      <c r="B24" s="166" t="s">
        <v>502</v>
      </c>
      <c r="C24" s="167" t="s">
        <v>501</v>
      </c>
      <c r="D2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68">
        <f t="shared" ca="1" si="0"/>
        <v>0</v>
      </c>
      <c r="G24" s="168"/>
      <c r="H24" s="168">
        <f t="shared" ca="1" si="1"/>
        <v>0</v>
      </c>
      <c r="I24" s="168"/>
      <c r="J24" s="168">
        <f t="shared" ca="1" si="2"/>
        <v>0</v>
      </c>
      <c r="K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68">
        <f t="shared" ca="1" si="4"/>
        <v>0</v>
      </c>
      <c r="AF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68">
        <f t="shared" ca="1" si="5"/>
        <v>0</v>
      </c>
      <c r="AJ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68">
        <f t="shared" ca="1" si="6"/>
        <v>0</v>
      </c>
      <c r="AN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68">
        <f t="shared" ca="1" si="7"/>
        <v>0</v>
      </c>
      <c r="AR24" s="168">
        <f t="shared" ca="1" si="8"/>
        <v>0</v>
      </c>
    </row>
    <row r="25" spans="2:44" hidden="1" x14ac:dyDescent="0.25">
      <c r="B25" s="166" t="s">
        <v>504</v>
      </c>
      <c r="C25" s="167" t="s">
        <v>503</v>
      </c>
      <c r="D2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68">
        <f t="shared" ca="1" si="0"/>
        <v>0</v>
      </c>
      <c r="G25" s="168"/>
      <c r="H25" s="168">
        <f t="shared" ca="1" si="1"/>
        <v>0</v>
      </c>
      <c r="I25" s="168"/>
      <c r="J25" s="168">
        <f t="shared" ca="1" si="2"/>
        <v>0</v>
      </c>
      <c r="K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68">
        <f t="shared" ca="1" si="4"/>
        <v>0</v>
      </c>
      <c r="AF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68">
        <f t="shared" ca="1" si="5"/>
        <v>0</v>
      </c>
      <c r="AJ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68">
        <f t="shared" ca="1" si="6"/>
        <v>0</v>
      </c>
      <c r="AN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68">
        <f t="shared" ca="1" si="7"/>
        <v>0</v>
      </c>
      <c r="AR25" s="168">
        <f t="shared" ca="1" si="8"/>
        <v>0</v>
      </c>
    </row>
    <row r="26" spans="2:44" hidden="1" x14ac:dyDescent="0.25">
      <c r="B26" s="166" t="s">
        <v>506</v>
      </c>
      <c r="C26" s="167" t="s">
        <v>505</v>
      </c>
      <c r="D2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68">
        <f t="shared" ca="1" si="0"/>
        <v>0</v>
      </c>
      <c r="G26" s="168"/>
      <c r="H26" s="168">
        <f t="shared" ca="1" si="1"/>
        <v>0</v>
      </c>
      <c r="I26" s="168"/>
      <c r="J26" s="168">
        <f t="shared" ca="1" si="2"/>
        <v>0</v>
      </c>
      <c r="K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68">
        <f t="shared" ca="1" si="4"/>
        <v>0</v>
      </c>
      <c r="AF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68">
        <f t="shared" ca="1" si="5"/>
        <v>0</v>
      </c>
      <c r="AJ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68">
        <f t="shared" ca="1" si="6"/>
        <v>0</v>
      </c>
      <c r="AN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68">
        <f t="shared" ca="1" si="7"/>
        <v>0</v>
      </c>
      <c r="AR26" s="168">
        <f t="shared" ca="1" si="8"/>
        <v>0</v>
      </c>
    </row>
    <row r="27" spans="2:44" hidden="1" x14ac:dyDescent="0.25">
      <c r="B27" s="166" t="s">
        <v>252</v>
      </c>
      <c r="C27" s="167" t="s">
        <v>135</v>
      </c>
      <c r="D2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68">
        <f t="shared" ca="1" si="0"/>
        <v>0</v>
      </c>
      <c r="G27" s="168"/>
      <c r="H27" s="168">
        <f t="shared" ca="1" si="1"/>
        <v>0</v>
      </c>
      <c r="I27" s="168"/>
      <c r="J27" s="168">
        <f t="shared" ca="1" si="2"/>
        <v>0</v>
      </c>
      <c r="K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68">
        <f t="shared" ca="1" si="4"/>
        <v>0</v>
      </c>
      <c r="AF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68">
        <f t="shared" ca="1" si="5"/>
        <v>0</v>
      </c>
      <c r="AJ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68">
        <f t="shared" ca="1" si="6"/>
        <v>0</v>
      </c>
      <c r="AN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68">
        <f t="shared" ca="1" si="7"/>
        <v>0</v>
      </c>
      <c r="AR27" s="168">
        <f t="shared" ca="1" si="8"/>
        <v>0</v>
      </c>
    </row>
    <row r="28" spans="2:44" hidden="1" x14ac:dyDescent="0.25">
      <c r="B28" s="166" t="s">
        <v>507</v>
      </c>
      <c r="C28" s="167" t="s">
        <v>508</v>
      </c>
      <c r="D2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68">
        <f t="shared" ca="1" si="0"/>
        <v>0</v>
      </c>
      <c r="G28" s="168"/>
      <c r="H28" s="168">
        <f t="shared" ca="1" si="1"/>
        <v>0</v>
      </c>
      <c r="I28" s="168"/>
      <c r="J28" s="168">
        <f t="shared" ca="1" si="2"/>
        <v>0</v>
      </c>
      <c r="K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68">
        <f t="shared" ca="1" si="4"/>
        <v>0</v>
      </c>
      <c r="AF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68">
        <f t="shared" ca="1" si="5"/>
        <v>0</v>
      </c>
      <c r="AJ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68">
        <f t="shared" ca="1" si="6"/>
        <v>0</v>
      </c>
      <c r="AN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68">
        <f t="shared" ca="1" si="7"/>
        <v>0</v>
      </c>
      <c r="AR28" s="168">
        <f t="shared" ca="1" si="8"/>
        <v>0</v>
      </c>
    </row>
    <row r="29" spans="2:44" hidden="1" x14ac:dyDescent="0.25">
      <c r="B29" s="166" t="s">
        <v>510</v>
      </c>
      <c r="C29" s="167" t="s">
        <v>509</v>
      </c>
      <c r="D2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68">
        <f t="shared" ca="1" si="0"/>
        <v>0</v>
      </c>
      <c r="G29" s="168"/>
      <c r="H29" s="168">
        <f t="shared" ca="1" si="1"/>
        <v>0</v>
      </c>
      <c r="I29" s="168"/>
      <c r="J29" s="168">
        <f t="shared" ca="1" si="2"/>
        <v>0</v>
      </c>
      <c r="K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68">
        <f t="shared" ca="1" si="4"/>
        <v>0</v>
      </c>
      <c r="AF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68">
        <f t="shared" ca="1" si="5"/>
        <v>0</v>
      </c>
      <c r="AJ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68">
        <f t="shared" ca="1" si="6"/>
        <v>0</v>
      </c>
      <c r="AN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68">
        <f t="shared" ca="1" si="7"/>
        <v>0</v>
      </c>
      <c r="AR29" s="168">
        <f t="shared" ca="1" si="8"/>
        <v>0</v>
      </c>
    </row>
    <row r="30" spans="2:44" hidden="1" x14ac:dyDescent="0.25">
      <c r="B30" s="166" t="s">
        <v>253</v>
      </c>
      <c r="C30" s="167" t="s">
        <v>136</v>
      </c>
      <c r="D3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68">
        <f t="shared" ca="1" si="0"/>
        <v>0</v>
      </c>
      <c r="G30" s="168"/>
      <c r="H30" s="168">
        <f t="shared" ca="1" si="1"/>
        <v>0</v>
      </c>
      <c r="I30" s="168"/>
      <c r="J30" s="168">
        <f t="shared" ca="1" si="2"/>
        <v>0</v>
      </c>
      <c r="K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68">
        <f t="shared" ca="1" si="4"/>
        <v>0</v>
      </c>
      <c r="AF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68">
        <f t="shared" ca="1" si="5"/>
        <v>0</v>
      </c>
      <c r="AJ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68">
        <f t="shared" ca="1" si="6"/>
        <v>0</v>
      </c>
      <c r="AN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68">
        <f t="shared" ca="1" si="7"/>
        <v>0</v>
      </c>
      <c r="AR30" s="168">
        <f t="shared" ca="1" si="8"/>
        <v>0</v>
      </c>
    </row>
    <row r="31" spans="2:44" hidden="1" x14ac:dyDescent="0.25">
      <c r="B31" s="166" t="s">
        <v>512</v>
      </c>
      <c r="C31" s="167" t="s">
        <v>511</v>
      </c>
      <c r="D3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68">
        <f t="shared" ca="1" si="0"/>
        <v>0</v>
      </c>
      <c r="G31" s="168"/>
      <c r="H31" s="168">
        <f t="shared" ca="1" si="1"/>
        <v>0</v>
      </c>
      <c r="I31" s="168"/>
      <c r="J31" s="168">
        <f t="shared" ca="1" si="2"/>
        <v>0</v>
      </c>
      <c r="K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68">
        <f t="shared" ca="1" si="4"/>
        <v>0</v>
      </c>
      <c r="AF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68">
        <f t="shared" ca="1" si="5"/>
        <v>0</v>
      </c>
      <c r="AJ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68">
        <f t="shared" ca="1" si="6"/>
        <v>0</v>
      </c>
      <c r="AN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68">
        <f t="shared" ca="1" si="7"/>
        <v>0</v>
      </c>
      <c r="AR31" s="168">
        <f t="shared" ca="1" si="8"/>
        <v>0</v>
      </c>
    </row>
    <row r="32" spans="2:44" hidden="1" x14ac:dyDescent="0.25">
      <c r="B32" s="166" t="s">
        <v>254</v>
      </c>
      <c r="C32" s="167" t="s">
        <v>137</v>
      </c>
      <c r="D3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68">
        <f t="shared" ca="1" si="0"/>
        <v>0</v>
      </c>
      <c r="G32" s="168"/>
      <c r="H32" s="168">
        <f t="shared" ca="1" si="1"/>
        <v>0</v>
      </c>
      <c r="I32" s="168"/>
      <c r="J32" s="168">
        <f t="shared" ca="1" si="2"/>
        <v>0</v>
      </c>
      <c r="K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68">
        <f t="shared" ca="1" si="4"/>
        <v>0</v>
      </c>
      <c r="AF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68">
        <f t="shared" ca="1" si="5"/>
        <v>0</v>
      </c>
      <c r="AJ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68">
        <f t="shared" ca="1" si="6"/>
        <v>0</v>
      </c>
      <c r="AN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68">
        <f t="shared" ca="1" si="7"/>
        <v>0</v>
      </c>
      <c r="AR32" s="168">
        <f t="shared" ca="1" si="8"/>
        <v>0</v>
      </c>
    </row>
    <row r="33" spans="2:44" hidden="1" x14ac:dyDescent="0.25">
      <c r="B33" s="166" t="s">
        <v>513</v>
      </c>
      <c r="C33" s="167" t="s">
        <v>515</v>
      </c>
      <c r="D3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68">
        <f t="shared" ca="1" si="0"/>
        <v>0</v>
      </c>
      <c r="G33" s="168"/>
      <c r="H33" s="168">
        <f t="shared" ca="1" si="1"/>
        <v>0</v>
      </c>
      <c r="I33" s="168"/>
      <c r="J33" s="168">
        <f t="shared" ca="1" si="2"/>
        <v>0</v>
      </c>
      <c r="K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68">
        <f t="shared" ca="1" si="4"/>
        <v>0</v>
      </c>
      <c r="AF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68">
        <f t="shared" ca="1" si="5"/>
        <v>0</v>
      </c>
      <c r="AJ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68">
        <f t="shared" ca="1" si="6"/>
        <v>0</v>
      </c>
      <c r="AN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68">
        <f t="shared" ca="1" si="7"/>
        <v>0</v>
      </c>
      <c r="AR33" s="168">
        <f t="shared" ca="1" si="8"/>
        <v>0</v>
      </c>
    </row>
    <row r="34" spans="2:44" hidden="1" x14ac:dyDescent="0.25">
      <c r="B34" s="166" t="s">
        <v>514</v>
      </c>
      <c r="C34" s="167" t="s">
        <v>516</v>
      </c>
      <c r="D3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68">
        <f t="shared" ca="1" si="0"/>
        <v>0</v>
      </c>
      <c r="G34" s="168"/>
      <c r="H34" s="168">
        <f t="shared" ca="1" si="1"/>
        <v>0</v>
      </c>
      <c r="I34" s="168"/>
      <c r="J34" s="168">
        <f t="shared" ca="1" si="2"/>
        <v>0</v>
      </c>
      <c r="K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68">
        <f t="shared" ca="1" si="4"/>
        <v>0</v>
      </c>
      <c r="AF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68">
        <f t="shared" ca="1" si="5"/>
        <v>0</v>
      </c>
      <c r="AJ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68">
        <f t="shared" ca="1" si="6"/>
        <v>0</v>
      </c>
      <c r="AN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68">
        <f t="shared" ca="1" si="7"/>
        <v>0</v>
      </c>
      <c r="AR34" s="168">
        <f t="shared" ca="1" si="8"/>
        <v>0</v>
      </c>
    </row>
    <row r="35" spans="2:44" hidden="1" x14ac:dyDescent="0.25">
      <c r="B35" s="166" t="s">
        <v>518</v>
      </c>
      <c r="C35" s="167" t="s">
        <v>517</v>
      </c>
      <c r="D3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68">
        <f t="shared" ca="1" si="0"/>
        <v>0</v>
      </c>
      <c r="G35" s="168"/>
      <c r="H35" s="168">
        <f t="shared" ca="1" si="1"/>
        <v>0</v>
      </c>
      <c r="I35" s="168"/>
      <c r="J35" s="168">
        <f t="shared" ca="1" si="2"/>
        <v>0</v>
      </c>
      <c r="K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68">
        <f t="shared" ca="1" si="4"/>
        <v>0</v>
      </c>
      <c r="AF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68">
        <f t="shared" ca="1" si="5"/>
        <v>0</v>
      </c>
      <c r="AJ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68">
        <f t="shared" ca="1" si="6"/>
        <v>0</v>
      </c>
      <c r="AN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68">
        <f t="shared" ca="1" si="7"/>
        <v>0</v>
      </c>
      <c r="AR35" s="168">
        <f t="shared" ca="1" si="8"/>
        <v>0</v>
      </c>
    </row>
    <row r="36" spans="2:44" hidden="1" x14ac:dyDescent="0.25">
      <c r="B36" s="166" t="s">
        <v>270</v>
      </c>
      <c r="C36" s="167" t="s">
        <v>154</v>
      </c>
      <c r="D3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68">
        <f t="shared" ca="1" si="0"/>
        <v>0</v>
      </c>
      <c r="G36" s="168"/>
      <c r="H36" s="168">
        <f t="shared" ca="1" si="1"/>
        <v>0</v>
      </c>
      <c r="I36" s="168"/>
      <c r="J36" s="168">
        <f t="shared" ca="1" si="2"/>
        <v>0</v>
      </c>
      <c r="K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68">
        <f t="shared" ca="1" si="4"/>
        <v>0</v>
      </c>
      <c r="AF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68">
        <f t="shared" ca="1" si="5"/>
        <v>0</v>
      </c>
      <c r="AJ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68">
        <f t="shared" ca="1" si="6"/>
        <v>0</v>
      </c>
      <c r="AN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68">
        <f t="shared" ca="1" si="7"/>
        <v>0</v>
      </c>
      <c r="AR36" s="168">
        <f t="shared" ca="1" si="8"/>
        <v>0</v>
      </c>
    </row>
    <row r="37" spans="2:44" hidden="1" x14ac:dyDescent="0.25">
      <c r="B37" s="166" t="s">
        <v>519</v>
      </c>
      <c r="C37" s="167" t="s">
        <v>520</v>
      </c>
      <c r="D3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68">
        <f t="shared" ca="1" si="0"/>
        <v>0</v>
      </c>
      <c r="G37" s="168"/>
      <c r="H37" s="168">
        <f t="shared" ca="1" si="1"/>
        <v>0</v>
      </c>
      <c r="I37" s="168"/>
      <c r="J37" s="168">
        <f t="shared" ca="1" si="2"/>
        <v>0</v>
      </c>
      <c r="K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68">
        <f t="shared" ca="1" si="4"/>
        <v>0</v>
      </c>
      <c r="AF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68">
        <f t="shared" ca="1" si="5"/>
        <v>0</v>
      </c>
      <c r="AJ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68">
        <f t="shared" ca="1" si="6"/>
        <v>0</v>
      </c>
      <c r="AN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68">
        <f t="shared" ca="1" si="7"/>
        <v>0</v>
      </c>
      <c r="AR37" s="168">
        <f t="shared" ca="1" si="8"/>
        <v>0</v>
      </c>
    </row>
    <row r="38" spans="2:44" hidden="1" x14ac:dyDescent="0.25">
      <c r="B38" s="166" t="s">
        <v>521</v>
      </c>
      <c r="C38" s="167" t="s">
        <v>522</v>
      </c>
      <c r="D3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68">
        <f t="shared" ca="1" si="0"/>
        <v>0</v>
      </c>
      <c r="G38" s="168"/>
      <c r="H38" s="168">
        <f t="shared" ca="1" si="1"/>
        <v>0</v>
      </c>
      <c r="I38" s="168"/>
      <c r="J38" s="168">
        <f t="shared" ca="1" si="2"/>
        <v>0</v>
      </c>
      <c r="K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68">
        <f t="shared" ca="1" si="4"/>
        <v>0</v>
      </c>
      <c r="AF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68">
        <f t="shared" ca="1" si="5"/>
        <v>0</v>
      </c>
      <c r="AJ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68">
        <f t="shared" ca="1" si="6"/>
        <v>0</v>
      </c>
      <c r="AN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68">
        <f t="shared" ca="1" si="7"/>
        <v>0</v>
      </c>
      <c r="AR38" s="168">
        <f t="shared" ca="1" si="8"/>
        <v>0</v>
      </c>
    </row>
    <row r="39" spans="2:44" hidden="1" x14ac:dyDescent="0.25">
      <c r="B39" s="166" t="s">
        <v>523</v>
      </c>
      <c r="C39" s="167" t="s">
        <v>524</v>
      </c>
      <c r="D3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68">
        <f t="shared" ca="1" si="0"/>
        <v>0</v>
      </c>
      <c r="G39" s="168"/>
      <c r="H39" s="168">
        <f t="shared" ca="1" si="1"/>
        <v>0</v>
      </c>
      <c r="I39" s="168"/>
      <c r="J39" s="168">
        <f t="shared" ca="1" si="2"/>
        <v>0</v>
      </c>
      <c r="K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68">
        <f t="shared" ca="1" si="4"/>
        <v>0</v>
      </c>
      <c r="AF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68">
        <f t="shared" ca="1" si="5"/>
        <v>0</v>
      </c>
      <c r="AJ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68">
        <f t="shared" ca="1" si="6"/>
        <v>0</v>
      </c>
      <c r="AN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68">
        <f t="shared" ca="1" si="7"/>
        <v>0</v>
      </c>
      <c r="AR39" s="168">
        <f t="shared" ca="1" si="8"/>
        <v>0</v>
      </c>
    </row>
    <row r="40" spans="2:44" hidden="1" x14ac:dyDescent="0.25">
      <c r="B40" s="166" t="s">
        <v>271</v>
      </c>
      <c r="C40" s="167" t="s">
        <v>155</v>
      </c>
      <c r="D4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68">
        <f t="shared" ca="1" si="0"/>
        <v>0</v>
      </c>
      <c r="G40" s="168"/>
      <c r="H40" s="168">
        <f t="shared" ca="1" si="1"/>
        <v>0</v>
      </c>
      <c r="I40" s="168"/>
      <c r="J40" s="168">
        <f t="shared" ca="1" si="2"/>
        <v>0</v>
      </c>
      <c r="K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68">
        <f t="shared" ca="1" si="4"/>
        <v>0</v>
      </c>
      <c r="AF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68">
        <f t="shared" ca="1" si="5"/>
        <v>0</v>
      </c>
      <c r="AJ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68">
        <f t="shared" ca="1" si="6"/>
        <v>0</v>
      </c>
      <c r="AN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68">
        <f t="shared" ca="1" si="7"/>
        <v>0</v>
      </c>
      <c r="AR40" s="168">
        <f t="shared" ca="1" si="8"/>
        <v>0</v>
      </c>
    </row>
    <row r="41" spans="2:44" hidden="1" x14ac:dyDescent="0.25">
      <c r="B41" s="166" t="s">
        <v>525</v>
      </c>
      <c r="C41" s="167" t="s">
        <v>526</v>
      </c>
      <c r="D4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68">
        <f t="shared" ca="1" si="0"/>
        <v>0</v>
      </c>
      <c r="G41" s="168"/>
      <c r="H41" s="168">
        <f t="shared" ca="1" si="1"/>
        <v>0</v>
      </c>
      <c r="I41" s="168"/>
      <c r="J41" s="168">
        <f t="shared" ca="1" si="2"/>
        <v>0</v>
      </c>
      <c r="K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68">
        <f t="shared" ca="1" si="4"/>
        <v>0</v>
      </c>
      <c r="AF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68">
        <f t="shared" ca="1" si="5"/>
        <v>0</v>
      </c>
      <c r="AJ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68">
        <f t="shared" ca="1" si="6"/>
        <v>0</v>
      </c>
      <c r="AN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68">
        <f t="shared" ca="1" si="7"/>
        <v>0</v>
      </c>
      <c r="AR41" s="168">
        <f t="shared" ca="1" si="8"/>
        <v>0</v>
      </c>
    </row>
    <row r="42" spans="2:44" hidden="1" x14ac:dyDescent="0.25">
      <c r="B42" s="166" t="s">
        <v>527</v>
      </c>
      <c r="C42" s="167" t="s">
        <v>528</v>
      </c>
      <c r="D4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68">
        <f t="shared" ca="1" si="0"/>
        <v>0</v>
      </c>
      <c r="G42" s="168"/>
      <c r="H42" s="168">
        <f t="shared" ca="1" si="1"/>
        <v>0</v>
      </c>
      <c r="I42" s="168"/>
      <c r="J42" s="168">
        <f t="shared" ca="1" si="2"/>
        <v>0</v>
      </c>
      <c r="K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68">
        <f t="shared" ca="1" si="4"/>
        <v>0</v>
      </c>
      <c r="AF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68">
        <f t="shared" ca="1" si="5"/>
        <v>0</v>
      </c>
      <c r="AJ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68">
        <f t="shared" ca="1" si="6"/>
        <v>0</v>
      </c>
      <c r="AN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68">
        <f t="shared" ca="1" si="7"/>
        <v>0</v>
      </c>
      <c r="AR42" s="168">
        <f t="shared" ca="1" si="8"/>
        <v>0</v>
      </c>
    </row>
    <row r="43" spans="2:44" hidden="1" x14ac:dyDescent="0.25">
      <c r="B43" s="166" t="s">
        <v>529</v>
      </c>
      <c r="C43" s="167" t="s">
        <v>530</v>
      </c>
      <c r="D4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68">
        <f t="shared" ca="1" si="0"/>
        <v>0</v>
      </c>
      <c r="G43" s="168"/>
      <c r="H43" s="168">
        <f t="shared" ca="1" si="1"/>
        <v>0</v>
      </c>
      <c r="I43" s="168"/>
      <c r="J43" s="168">
        <f t="shared" ca="1" si="2"/>
        <v>0</v>
      </c>
      <c r="K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68">
        <f t="shared" ca="1" si="4"/>
        <v>0</v>
      </c>
      <c r="AF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68">
        <f t="shared" ca="1" si="5"/>
        <v>0</v>
      </c>
      <c r="AJ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68">
        <f t="shared" ca="1" si="6"/>
        <v>0</v>
      </c>
      <c r="AN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68">
        <f t="shared" ca="1" si="7"/>
        <v>0</v>
      </c>
      <c r="AR43" s="168">
        <f t="shared" ca="1" si="8"/>
        <v>0</v>
      </c>
    </row>
    <row r="44" spans="2:44" hidden="1" x14ac:dyDescent="0.25">
      <c r="B44" s="166" t="s">
        <v>531</v>
      </c>
      <c r="C44" s="167" t="s">
        <v>532</v>
      </c>
      <c r="D4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68">
        <f t="shared" ca="1" si="0"/>
        <v>0</v>
      </c>
      <c r="G44" s="168"/>
      <c r="H44" s="168">
        <f t="shared" ca="1" si="1"/>
        <v>0</v>
      </c>
      <c r="I44" s="168"/>
      <c r="J44" s="168">
        <f t="shared" ca="1" si="2"/>
        <v>0</v>
      </c>
      <c r="K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68">
        <f t="shared" ca="1" si="4"/>
        <v>0</v>
      </c>
      <c r="AF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68">
        <f t="shared" ca="1" si="5"/>
        <v>0</v>
      </c>
      <c r="AJ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68">
        <f t="shared" ca="1" si="6"/>
        <v>0</v>
      </c>
      <c r="AN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68">
        <f t="shared" ca="1" si="7"/>
        <v>0</v>
      </c>
      <c r="AR44" s="168">
        <f t="shared" ca="1" si="8"/>
        <v>0</v>
      </c>
    </row>
    <row r="45" spans="2:44" hidden="1" x14ac:dyDescent="0.25">
      <c r="B45" s="166" t="s">
        <v>246</v>
      </c>
      <c r="C45" s="167" t="s">
        <v>138</v>
      </c>
      <c r="D4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68">
        <f t="shared" ca="1" si="0"/>
        <v>0</v>
      </c>
      <c r="G45" s="168"/>
      <c r="H45" s="168">
        <f t="shared" ca="1" si="1"/>
        <v>0</v>
      </c>
      <c r="I45" s="168"/>
      <c r="J45" s="168">
        <f t="shared" ca="1" si="2"/>
        <v>0</v>
      </c>
      <c r="K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68">
        <f t="shared" ca="1" si="4"/>
        <v>0</v>
      </c>
      <c r="AF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68">
        <f t="shared" ca="1" si="5"/>
        <v>0</v>
      </c>
      <c r="AJ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68">
        <f t="shared" ca="1" si="6"/>
        <v>0</v>
      </c>
      <c r="AN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68">
        <f t="shared" ca="1" si="7"/>
        <v>0</v>
      </c>
      <c r="AR45" s="168">
        <f t="shared" ca="1" si="8"/>
        <v>0</v>
      </c>
    </row>
    <row r="46" spans="2:44" hidden="1" x14ac:dyDescent="0.25">
      <c r="B46" s="166" t="s">
        <v>533</v>
      </c>
      <c r="C46" s="167" t="s">
        <v>534</v>
      </c>
      <c r="D4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68">
        <f t="shared" ca="1" si="0"/>
        <v>0</v>
      </c>
      <c r="G46" s="168"/>
      <c r="H46" s="168">
        <f t="shared" ca="1" si="1"/>
        <v>0</v>
      </c>
      <c r="I46" s="168"/>
      <c r="J46" s="168">
        <f t="shared" ca="1" si="2"/>
        <v>0</v>
      </c>
      <c r="K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68">
        <f t="shared" ca="1" si="4"/>
        <v>0</v>
      </c>
      <c r="AF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68">
        <f t="shared" ca="1" si="5"/>
        <v>0</v>
      </c>
      <c r="AJ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68">
        <f t="shared" ca="1" si="6"/>
        <v>0</v>
      </c>
      <c r="AN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68">
        <f t="shared" ca="1" si="7"/>
        <v>0</v>
      </c>
      <c r="AR46" s="168">
        <f t="shared" ca="1" si="8"/>
        <v>0</v>
      </c>
    </row>
    <row r="47" spans="2:44" x14ac:dyDescent="0.25">
      <c r="B47" s="175" t="s">
        <v>255</v>
      </c>
      <c r="C47" s="176" t="s">
        <v>139</v>
      </c>
      <c r="D47" s="177">
        <f ca="1">SUM(D48:D82)</f>
        <v>0</v>
      </c>
      <c r="E47" s="177">
        <f ca="1">SUM(E48:E82)</f>
        <v>759450</v>
      </c>
      <c r="F47" s="177">
        <f t="shared" ca="1" si="0"/>
        <v>759450</v>
      </c>
      <c r="G47" s="177">
        <f>SUM(G48:G82)</f>
        <v>0</v>
      </c>
      <c r="H47" s="177">
        <f t="shared" ca="1" si="1"/>
        <v>759450</v>
      </c>
      <c r="I47" s="177">
        <f t="shared" ref="I47:AD47" si="10">SUM(I48:I82)</f>
        <v>0</v>
      </c>
      <c r="J47" s="177">
        <f t="shared" ca="1" si="10"/>
        <v>759450</v>
      </c>
      <c r="K47" s="177">
        <f t="shared" ca="1" si="10"/>
        <v>266100</v>
      </c>
      <c r="L47" s="177">
        <f t="shared" ca="1" si="10"/>
        <v>0</v>
      </c>
      <c r="M47" s="177">
        <f t="shared" ca="1" si="10"/>
        <v>0</v>
      </c>
      <c r="N47" s="177">
        <f t="shared" ca="1" si="10"/>
        <v>0</v>
      </c>
      <c r="O47" s="177">
        <f t="shared" ca="1" si="10"/>
        <v>0</v>
      </c>
      <c r="P47" s="177">
        <f t="shared" ca="1" si="10"/>
        <v>0</v>
      </c>
      <c r="Q47" s="177">
        <f t="shared" ca="1" si="10"/>
        <v>0</v>
      </c>
      <c r="R47" s="177">
        <f t="shared" ca="1" si="10"/>
        <v>493350</v>
      </c>
      <c r="S47" s="177">
        <f t="shared" ca="1" si="10"/>
        <v>0</v>
      </c>
      <c r="T47" s="177">
        <f ca="1">SUM(T48:T82)</f>
        <v>0</v>
      </c>
      <c r="U47" s="177">
        <f t="shared" ca="1" si="10"/>
        <v>0</v>
      </c>
      <c r="V47" s="177">
        <f t="shared" ca="1" si="10"/>
        <v>0</v>
      </c>
      <c r="W47" s="177">
        <f t="shared" ca="1" si="10"/>
        <v>0</v>
      </c>
      <c r="X47" s="177">
        <f t="shared" ca="1" si="10"/>
        <v>0</v>
      </c>
      <c r="Y47" s="177">
        <f ca="1">SUM(Y48:Y82)</f>
        <v>0</v>
      </c>
      <c r="Z47" s="177">
        <f ca="1">SUM(Z48:Z82)</f>
        <v>0</v>
      </c>
      <c r="AA47" s="177">
        <f t="shared" ca="1" si="10"/>
        <v>0</v>
      </c>
      <c r="AB47" s="177">
        <f t="shared" ca="1" si="10"/>
        <v>0</v>
      </c>
      <c r="AC47" s="177">
        <f t="shared" ca="1" si="10"/>
        <v>0</v>
      </c>
      <c r="AD47" s="177">
        <f t="shared" ca="1" si="10"/>
        <v>96600</v>
      </c>
      <c r="AE47" s="177">
        <f t="shared" ca="1" si="4"/>
        <v>96600</v>
      </c>
      <c r="AF47" s="177">
        <f ca="1">SUM(AF48:AF82)</f>
        <v>234600</v>
      </c>
      <c r="AG47" s="177">
        <f ca="1">SUM(AG48:AG82)</f>
        <v>0</v>
      </c>
      <c r="AH47" s="177">
        <f ca="1">SUM(AH48:AH82)</f>
        <v>96900</v>
      </c>
      <c r="AI47" s="177">
        <f t="shared" ca="1" si="5"/>
        <v>331500</v>
      </c>
      <c r="AJ47" s="177">
        <f ca="1">SUM(AJ48:AJ82)</f>
        <v>184000</v>
      </c>
      <c r="AK47" s="177">
        <f ca="1">SUM(AK48:AK82)</f>
        <v>72600</v>
      </c>
      <c r="AL47" s="177">
        <f ca="1">SUM(AL48:AL82)</f>
        <v>0</v>
      </c>
      <c r="AM47" s="177">
        <f t="shared" ca="1" si="6"/>
        <v>256600</v>
      </c>
      <c r="AN47" s="177">
        <f ca="1">SUM(AN48:AN82)</f>
        <v>74750</v>
      </c>
      <c r="AO47" s="177">
        <f ca="1">SUM(AO48:AO82)</f>
        <v>0</v>
      </c>
      <c r="AP47" s="177">
        <f ca="1">SUM(AP48:AP82)</f>
        <v>0</v>
      </c>
      <c r="AQ47" s="177">
        <f t="shared" ca="1" si="7"/>
        <v>74750</v>
      </c>
      <c r="AR47" s="177">
        <f t="shared" ca="1" si="8"/>
        <v>759450</v>
      </c>
    </row>
    <row r="48" spans="2:44" hidden="1" x14ac:dyDescent="0.25">
      <c r="B48" s="166" t="s">
        <v>535</v>
      </c>
      <c r="C48" s="167" t="s">
        <v>536</v>
      </c>
      <c r="D4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68">
        <f t="shared" ca="1" si="0"/>
        <v>0</v>
      </c>
      <c r="G48" s="168"/>
      <c r="H48" s="168">
        <f t="shared" ca="1" si="1"/>
        <v>0</v>
      </c>
      <c r="I48" s="168"/>
      <c r="J48" s="168">
        <f ca="1">F48-I48</f>
        <v>0</v>
      </c>
      <c r="K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68">
        <f t="shared" ca="1" si="4"/>
        <v>0</v>
      </c>
      <c r="AF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68">
        <f t="shared" ca="1" si="5"/>
        <v>0</v>
      </c>
      <c r="AJ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68">
        <f t="shared" ca="1" si="6"/>
        <v>0</v>
      </c>
      <c r="AN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68">
        <f t="shared" ca="1" si="7"/>
        <v>0</v>
      </c>
      <c r="AR48" s="168">
        <f t="shared" ca="1" si="8"/>
        <v>0</v>
      </c>
    </row>
    <row r="49" spans="2:44" hidden="1" x14ac:dyDescent="0.25">
      <c r="B49" s="166" t="s">
        <v>256</v>
      </c>
      <c r="C49" s="167" t="s">
        <v>140</v>
      </c>
      <c r="D4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68">
        <f t="shared" ca="1" si="0"/>
        <v>0</v>
      </c>
      <c r="G49" s="168"/>
      <c r="H49" s="168">
        <f t="shared" ca="1" si="1"/>
        <v>0</v>
      </c>
      <c r="I49" s="168"/>
      <c r="J49" s="168">
        <f ca="1">F49-I49</f>
        <v>0</v>
      </c>
      <c r="K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68">
        <f t="shared" ca="1" si="4"/>
        <v>0</v>
      </c>
      <c r="AF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68">
        <f t="shared" ca="1" si="5"/>
        <v>0</v>
      </c>
      <c r="AJ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68">
        <f t="shared" ca="1" si="6"/>
        <v>0</v>
      </c>
      <c r="AN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68">
        <f t="shared" ca="1" si="7"/>
        <v>0</v>
      </c>
      <c r="AR49" s="168">
        <f t="shared" ca="1" si="8"/>
        <v>0</v>
      </c>
    </row>
    <row r="50" spans="2:44" hidden="1" x14ac:dyDescent="0.25">
      <c r="B50" s="166" t="s">
        <v>537</v>
      </c>
      <c r="C50" s="167" t="s">
        <v>538</v>
      </c>
      <c r="D5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68">
        <f t="shared" ca="1" si="0"/>
        <v>0</v>
      </c>
      <c r="G50" s="168"/>
      <c r="H50" s="168">
        <f t="shared" ca="1" si="1"/>
        <v>0</v>
      </c>
      <c r="I50" s="168"/>
      <c r="J50" s="168">
        <f ca="1">F50-I50</f>
        <v>0</v>
      </c>
      <c r="K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68">
        <f t="shared" ca="1" si="4"/>
        <v>0</v>
      </c>
      <c r="AF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68">
        <f t="shared" ca="1" si="5"/>
        <v>0</v>
      </c>
      <c r="AJ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68">
        <f t="shared" ca="1" si="6"/>
        <v>0</v>
      </c>
      <c r="AN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68">
        <f t="shared" ca="1" si="7"/>
        <v>0</v>
      </c>
      <c r="AR50" s="168">
        <f t="shared" ca="1" si="8"/>
        <v>0</v>
      </c>
    </row>
    <row r="51" spans="2:44" hidden="1" x14ac:dyDescent="0.25">
      <c r="B51" s="166" t="s">
        <v>539</v>
      </c>
      <c r="C51" s="167" t="s">
        <v>540</v>
      </c>
      <c r="D5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68">
        <f t="shared" ref="F51:F69" ca="1" si="11">D51+E51</f>
        <v>0</v>
      </c>
      <c r="G51" s="168"/>
      <c r="H51" s="168">
        <f t="shared" ref="H51:H69" ca="1" si="12">F51-G51</f>
        <v>0</v>
      </c>
      <c r="I51" s="168"/>
      <c r="J51" s="168">
        <f t="shared" ref="J51:J69" ca="1" si="13">F51-I51</f>
        <v>0</v>
      </c>
      <c r="K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68">
        <f t="shared" ref="AE51:AE69" ca="1" si="14">AB51+AC51+AD51</f>
        <v>0</v>
      </c>
      <c r="AF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68">
        <f t="shared" ref="AI51:AI69" ca="1" si="15">AF51+AG51+AH51</f>
        <v>0</v>
      </c>
      <c r="AJ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68">
        <f t="shared" ref="AM51:AM69" ca="1" si="16">AJ51+AK51+AL51</f>
        <v>0</v>
      </c>
      <c r="AN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68">
        <f t="shared" ref="AQ51:AQ69" ca="1" si="17">AN51+AO51+AP51</f>
        <v>0</v>
      </c>
      <c r="AR51" s="168">
        <f t="shared" ref="AR51:AR69" ca="1" si="18">AE51+AI51+AM51+AQ51</f>
        <v>0</v>
      </c>
    </row>
    <row r="52" spans="2:44" hidden="1" x14ac:dyDescent="0.25">
      <c r="B52" s="166" t="s">
        <v>257</v>
      </c>
      <c r="C52" s="167" t="s">
        <v>141</v>
      </c>
      <c r="D5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68">
        <f t="shared" ca="1" si="11"/>
        <v>0</v>
      </c>
      <c r="G52" s="168"/>
      <c r="H52" s="168">
        <f t="shared" ca="1" si="12"/>
        <v>0</v>
      </c>
      <c r="I52" s="168"/>
      <c r="J52" s="168">
        <f t="shared" ca="1" si="13"/>
        <v>0</v>
      </c>
      <c r="K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68">
        <f t="shared" ca="1" si="14"/>
        <v>0</v>
      </c>
      <c r="AF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68">
        <f t="shared" ca="1" si="15"/>
        <v>0</v>
      </c>
      <c r="AJ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68">
        <f t="shared" ca="1" si="16"/>
        <v>0</v>
      </c>
      <c r="AN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68">
        <f t="shared" ca="1" si="17"/>
        <v>0</v>
      </c>
      <c r="AR52" s="168">
        <f t="shared" ca="1" si="18"/>
        <v>0</v>
      </c>
    </row>
    <row r="53" spans="2:44" hidden="1" x14ac:dyDescent="0.25">
      <c r="B53" s="166" t="s">
        <v>541</v>
      </c>
      <c r="C53" s="167" t="s">
        <v>542</v>
      </c>
      <c r="D5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68">
        <f ca="1">D53+E53</f>
        <v>0</v>
      </c>
      <c r="G53" s="168"/>
      <c r="H53" s="168">
        <f ca="1">F53-G53</f>
        <v>0</v>
      </c>
      <c r="I53" s="168"/>
      <c r="J53" s="168">
        <f ca="1">F53-I53</f>
        <v>0</v>
      </c>
      <c r="K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68">
        <f ca="1">AB53+AC53+AD53</f>
        <v>0</v>
      </c>
      <c r="AF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68">
        <f ca="1">AF53+AG53+AH53</f>
        <v>0</v>
      </c>
      <c r="AJ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68">
        <f ca="1">AJ53+AK53+AL53</f>
        <v>0</v>
      </c>
      <c r="AN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68">
        <f ca="1">AN53+AO53+AP53</f>
        <v>0</v>
      </c>
      <c r="AR53" s="168">
        <f ca="1">AE53+AI53+AM53+AQ53</f>
        <v>0</v>
      </c>
    </row>
    <row r="54" spans="2:44" hidden="1" x14ac:dyDescent="0.25">
      <c r="B54" s="166" t="s">
        <v>543</v>
      </c>
      <c r="C54" s="167" t="s">
        <v>509</v>
      </c>
      <c r="D5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68">
        <f t="shared" ca="1" si="11"/>
        <v>0</v>
      </c>
      <c r="G54" s="168"/>
      <c r="H54" s="168">
        <f t="shared" ca="1" si="12"/>
        <v>0</v>
      </c>
      <c r="I54" s="168"/>
      <c r="J54" s="168">
        <f t="shared" ca="1" si="13"/>
        <v>0</v>
      </c>
      <c r="K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68">
        <f t="shared" ca="1" si="14"/>
        <v>0</v>
      </c>
      <c r="AF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68">
        <f t="shared" ca="1" si="15"/>
        <v>0</v>
      </c>
      <c r="AJ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68">
        <f t="shared" ca="1" si="16"/>
        <v>0</v>
      </c>
      <c r="AN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68">
        <f t="shared" ca="1" si="17"/>
        <v>0</v>
      </c>
      <c r="AR54" s="168">
        <f t="shared" ca="1" si="18"/>
        <v>0</v>
      </c>
    </row>
    <row r="55" spans="2:44" hidden="1" x14ac:dyDescent="0.25">
      <c r="B55" s="166" t="s">
        <v>258</v>
      </c>
      <c r="C55" s="167" t="s">
        <v>142</v>
      </c>
      <c r="D5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68">
        <f ca="1">D55+E55</f>
        <v>0</v>
      </c>
      <c r="G55" s="168"/>
      <c r="H55" s="168">
        <f ca="1">F55-G55</f>
        <v>0</v>
      </c>
      <c r="I55" s="168"/>
      <c r="J55" s="168">
        <f ca="1">F55-I55</f>
        <v>0</v>
      </c>
      <c r="K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68">
        <f ca="1">AB55+AC55+AD55</f>
        <v>0</v>
      </c>
      <c r="AF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68">
        <f ca="1">AF55+AG55+AH55</f>
        <v>0</v>
      </c>
      <c r="AJ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68">
        <f ca="1">AJ55+AK55+AL55</f>
        <v>0</v>
      </c>
      <c r="AN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68">
        <f ca="1">AN55+AO55+AP55</f>
        <v>0</v>
      </c>
      <c r="AR55" s="168">
        <f ca="1">AE55+AI55+AM55+AQ55</f>
        <v>0</v>
      </c>
    </row>
    <row r="56" spans="2:44" hidden="1" x14ac:dyDescent="0.25">
      <c r="B56" s="166" t="s">
        <v>544</v>
      </c>
      <c r="C56" s="167" t="s">
        <v>545</v>
      </c>
      <c r="D5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68">
        <f t="shared" ca="1" si="11"/>
        <v>0</v>
      </c>
      <c r="G56" s="168"/>
      <c r="H56" s="168">
        <f t="shared" ca="1" si="12"/>
        <v>0</v>
      </c>
      <c r="I56" s="168"/>
      <c r="J56" s="168">
        <f t="shared" ca="1" si="13"/>
        <v>0</v>
      </c>
      <c r="K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68">
        <f t="shared" ca="1" si="14"/>
        <v>0</v>
      </c>
      <c r="AF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68">
        <f t="shared" ca="1" si="15"/>
        <v>0</v>
      </c>
      <c r="AJ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68">
        <f t="shared" ca="1" si="16"/>
        <v>0</v>
      </c>
      <c r="AN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68">
        <f t="shared" ca="1" si="17"/>
        <v>0</v>
      </c>
      <c r="AR56" s="168">
        <f t="shared" ca="1" si="18"/>
        <v>0</v>
      </c>
    </row>
    <row r="57" spans="2:44" hidden="1" x14ac:dyDescent="0.25">
      <c r="B57" s="166" t="s">
        <v>546</v>
      </c>
      <c r="C57" s="167" t="s">
        <v>516</v>
      </c>
      <c r="D5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68">
        <f ca="1">D57+E57</f>
        <v>0</v>
      </c>
      <c r="G57" s="168"/>
      <c r="H57" s="168">
        <f ca="1">F57-G57</f>
        <v>0</v>
      </c>
      <c r="I57" s="168"/>
      <c r="J57" s="168">
        <f ca="1">F57-I57</f>
        <v>0</v>
      </c>
      <c r="K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68">
        <f ca="1">AB57+AC57+AD57</f>
        <v>0</v>
      </c>
      <c r="AF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68">
        <f ca="1">AF57+AG57+AH57</f>
        <v>0</v>
      </c>
      <c r="AJ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68">
        <f ca="1">AJ57+AK57+AL57</f>
        <v>0</v>
      </c>
      <c r="AN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68">
        <f ca="1">AN57+AO57+AP57</f>
        <v>0</v>
      </c>
      <c r="AR57" s="168">
        <f ca="1">AE57+AI57+AM57+AQ57</f>
        <v>0</v>
      </c>
    </row>
    <row r="58" spans="2:44" hidden="1" x14ac:dyDescent="0.25">
      <c r="B58" s="166" t="s">
        <v>547</v>
      </c>
      <c r="C58" s="167" t="s">
        <v>517</v>
      </c>
      <c r="D5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68">
        <f t="shared" ca="1" si="11"/>
        <v>0</v>
      </c>
      <c r="G58" s="168"/>
      <c r="H58" s="168">
        <f t="shared" ca="1" si="12"/>
        <v>0</v>
      </c>
      <c r="I58" s="168"/>
      <c r="J58" s="168">
        <f t="shared" ca="1" si="13"/>
        <v>0</v>
      </c>
      <c r="K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68">
        <f t="shared" ca="1" si="14"/>
        <v>0</v>
      </c>
      <c r="AF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68">
        <f t="shared" ca="1" si="15"/>
        <v>0</v>
      </c>
      <c r="AJ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68">
        <f t="shared" ca="1" si="16"/>
        <v>0</v>
      </c>
      <c r="AN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68">
        <f t="shared" ca="1" si="17"/>
        <v>0</v>
      </c>
      <c r="AR58" s="168">
        <f t="shared" ca="1" si="18"/>
        <v>0</v>
      </c>
    </row>
    <row r="59" spans="2:44" hidden="1" x14ac:dyDescent="0.25">
      <c r="B59" s="166" t="s">
        <v>548</v>
      </c>
      <c r="C59" s="167" t="s">
        <v>549</v>
      </c>
      <c r="D5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68">
        <f ca="1">D59+E59</f>
        <v>0</v>
      </c>
      <c r="G59" s="168"/>
      <c r="H59" s="168">
        <f ca="1">F59-G59</f>
        <v>0</v>
      </c>
      <c r="I59" s="168"/>
      <c r="J59" s="168">
        <f ca="1">F59-I59</f>
        <v>0</v>
      </c>
      <c r="K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68">
        <f ca="1">AB59+AC59+AD59</f>
        <v>0</v>
      </c>
      <c r="AF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68">
        <f ca="1">AF59+AG59+AH59</f>
        <v>0</v>
      </c>
      <c r="AJ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68">
        <f ca="1">AJ59+AK59+AL59</f>
        <v>0</v>
      </c>
      <c r="AN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68">
        <f ca="1">AN59+AO59+AP59</f>
        <v>0</v>
      </c>
      <c r="AR59" s="168">
        <f ca="1">AE59+AI59+AM59+AQ59</f>
        <v>0</v>
      </c>
    </row>
    <row r="60" spans="2:44" hidden="1" x14ac:dyDescent="0.25">
      <c r="B60" s="166" t="s">
        <v>550</v>
      </c>
      <c r="C60" s="167" t="s">
        <v>551</v>
      </c>
      <c r="D6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68">
        <f t="shared" ca="1" si="11"/>
        <v>0</v>
      </c>
      <c r="G60" s="168"/>
      <c r="H60" s="168">
        <f t="shared" ca="1" si="12"/>
        <v>0</v>
      </c>
      <c r="I60" s="168"/>
      <c r="J60" s="168">
        <f t="shared" ca="1" si="13"/>
        <v>0</v>
      </c>
      <c r="K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68">
        <f t="shared" ca="1" si="14"/>
        <v>0</v>
      </c>
      <c r="AF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68">
        <f t="shared" ca="1" si="15"/>
        <v>0</v>
      </c>
      <c r="AJ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68">
        <f t="shared" ca="1" si="16"/>
        <v>0</v>
      </c>
      <c r="AN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68">
        <f t="shared" ca="1" si="17"/>
        <v>0</v>
      </c>
      <c r="AR60" s="168">
        <f t="shared" ca="1" si="18"/>
        <v>0</v>
      </c>
    </row>
    <row r="61" spans="2:44" hidden="1" x14ac:dyDescent="0.25">
      <c r="B61" s="166" t="s">
        <v>552</v>
      </c>
      <c r="C61" s="167" t="s">
        <v>524</v>
      </c>
      <c r="D6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68">
        <f ca="1">D61+E61</f>
        <v>0</v>
      </c>
      <c r="G61" s="168"/>
      <c r="H61" s="168">
        <f ca="1">F61-G61</f>
        <v>0</v>
      </c>
      <c r="I61" s="168"/>
      <c r="J61" s="168">
        <f ca="1">F61-I61</f>
        <v>0</v>
      </c>
      <c r="K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68">
        <f ca="1">AB61+AC61+AD61</f>
        <v>0</v>
      </c>
      <c r="AF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68">
        <f ca="1">AF61+AG61+AH61</f>
        <v>0</v>
      </c>
      <c r="AJ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68">
        <f ca="1">AJ61+AK61+AL61</f>
        <v>0</v>
      </c>
      <c r="AN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68">
        <f ca="1">AN61+AO61+AP61</f>
        <v>0</v>
      </c>
      <c r="AR61" s="168">
        <f ca="1">AE61+AI61+AM61+AQ61</f>
        <v>0</v>
      </c>
    </row>
    <row r="62" spans="2:44" hidden="1" x14ac:dyDescent="0.25">
      <c r="B62" s="166" t="s">
        <v>553</v>
      </c>
      <c r="C62" s="167" t="s">
        <v>554</v>
      </c>
      <c r="D6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68">
        <f t="shared" ca="1" si="11"/>
        <v>0</v>
      </c>
      <c r="G62" s="168"/>
      <c r="H62" s="168">
        <f t="shared" ca="1" si="12"/>
        <v>0</v>
      </c>
      <c r="I62" s="168"/>
      <c r="J62" s="168">
        <f t="shared" ca="1" si="13"/>
        <v>0</v>
      </c>
      <c r="K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68">
        <f t="shared" ca="1" si="14"/>
        <v>0</v>
      </c>
      <c r="AF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68">
        <f t="shared" ca="1" si="15"/>
        <v>0</v>
      </c>
      <c r="AJ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68">
        <f t="shared" ca="1" si="16"/>
        <v>0</v>
      </c>
      <c r="AN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68">
        <f t="shared" ca="1" si="17"/>
        <v>0</v>
      </c>
      <c r="AR62" s="168">
        <f t="shared" ca="1" si="18"/>
        <v>0</v>
      </c>
    </row>
    <row r="63" spans="2:44" hidden="1" x14ac:dyDescent="0.25">
      <c r="B63" s="166" t="s">
        <v>259</v>
      </c>
      <c r="C63" s="167" t="s">
        <v>143</v>
      </c>
      <c r="D6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68">
        <f t="shared" ca="1" si="11"/>
        <v>0</v>
      </c>
      <c r="G63" s="168"/>
      <c r="H63" s="168">
        <f t="shared" ca="1" si="12"/>
        <v>0</v>
      </c>
      <c r="I63" s="168"/>
      <c r="J63" s="168">
        <f t="shared" ca="1" si="13"/>
        <v>0</v>
      </c>
      <c r="K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68">
        <f t="shared" ca="1" si="14"/>
        <v>0</v>
      </c>
      <c r="AF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68">
        <f t="shared" ca="1" si="15"/>
        <v>0</v>
      </c>
      <c r="AJ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68">
        <f t="shared" ca="1" si="16"/>
        <v>0</v>
      </c>
      <c r="AN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68">
        <f t="shared" ca="1" si="17"/>
        <v>0</v>
      </c>
      <c r="AR63" s="168">
        <f t="shared" ca="1" si="18"/>
        <v>0</v>
      </c>
    </row>
    <row r="64" spans="2:44" x14ac:dyDescent="0.25">
      <c r="B64" s="166" t="s">
        <v>555</v>
      </c>
      <c r="C64" s="167" t="s">
        <v>556</v>
      </c>
      <c r="D6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759450</v>
      </c>
      <c r="F64" s="168">
        <f ca="1">D64+E64</f>
        <v>759450</v>
      </c>
      <c r="G64" s="168"/>
      <c r="H64" s="168">
        <f ca="1">F64-G64</f>
        <v>759450</v>
      </c>
      <c r="I64" s="168"/>
      <c r="J64" s="168">
        <f ca="1">F64-I64</f>
        <v>759450</v>
      </c>
      <c r="K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266100</v>
      </c>
      <c r="L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493350</v>
      </c>
      <c r="S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96600</v>
      </c>
      <c r="AE64" s="168">
        <f ca="1">AB64+AC64+AD64</f>
        <v>96600</v>
      </c>
      <c r="AF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234600</v>
      </c>
      <c r="AG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96900</v>
      </c>
      <c r="AI64" s="168">
        <f ca="1">AF64+AG64+AH64</f>
        <v>331500</v>
      </c>
      <c r="AJ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184000</v>
      </c>
      <c r="AK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72600</v>
      </c>
      <c r="AL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68">
        <f ca="1">AJ64+AK64+AL64</f>
        <v>256600</v>
      </c>
      <c r="AN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74750</v>
      </c>
      <c r="AO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68">
        <f ca="1">AN64+AO64+AP64</f>
        <v>74750</v>
      </c>
      <c r="AR64" s="168">
        <f ca="1">AE64+AI64+AM64+AQ64</f>
        <v>759450</v>
      </c>
    </row>
    <row r="65" spans="2:44" hidden="1" x14ac:dyDescent="0.25">
      <c r="B65" s="166" t="s">
        <v>557</v>
      </c>
      <c r="C65" s="167" t="s">
        <v>558</v>
      </c>
      <c r="D6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68">
        <f t="shared" ca="1" si="11"/>
        <v>0</v>
      </c>
      <c r="G65" s="168"/>
      <c r="H65" s="168">
        <f t="shared" ca="1" si="12"/>
        <v>0</v>
      </c>
      <c r="I65" s="168"/>
      <c r="J65" s="168">
        <f t="shared" ca="1" si="13"/>
        <v>0</v>
      </c>
      <c r="K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68">
        <f t="shared" ca="1" si="14"/>
        <v>0</v>
      </c>
      <c r="AF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68">
        <f t="shared" ca="1" si="15"/>
        <v>0</v>
      </c>
      <c r="AJ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68">
        <f t="shared" ca="1" si="16"/>
        <v>0</v>
      </c>
      <c r="AN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68">
        <f t="shared" ca="1" si="17"/>
        <v>0</v>
      </c>
      <c r="AR65" s="168">
        <f t="shared" ca="1" si="18"/>
        <v>0</v>
      </c>
    </row>
    <row r="66" spans="2:44" hidden="1" x14ac:dyDescent="0.25">
      <c r="B66" s="166" t="s">
        <v>559</v>
      </c>
      <c r="C66" s="167" t="s">
        <v>560</v>
      </c>
      <c r="D6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68">
        <f ca="1">D66+E66</f>
        <v>0</v>
      </c>
      <c r="G66" s="168"/>
      <c r="H66" s="168">
        <f ca="1">F66-G66</f>
        <v>0</v>
      </c>
      <c r="I66" s="168"/>
      <c r="J66" s="168">
        <f ca="1">F66-I66</f>
        <v>0</v>
      </c>
      <c r="K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68">
        <f ca="1">AB66+AC66+AD66</f>
        <v>0</v>
      </c>
      <c r="AF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68">
        <f ca="1">AF66+AG66+AH66</f>
        <v>0</v>
      </c>
      <c r="AJ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68">
        <f ca="1">AJ66+AK66+AL66</f>
        <v>0</v>
      </c>
      <c r="AN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68">
        <f ca="1">AN66+AO66+AP66</f>
        <v>0</v>
      </c>
      <c r="AR66" s="168">
        <f ca="1">AE66+AI66+AM66+AQ66</f>
        <v>0</v>
      </c>
    </row>
    <row r="67" spans="2:44" hidden="1" x14ac:dyDescent="0.25">
      <c r="B67" s="166" t="s">
        <v>561</v>
      </c>
      <c r="C67" s="167" t="s">
        <v>562</v>
      </c>
      <c r="D6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68">
        <f t="shared" ca="1" si="11"/>
        <v>0</v>
      </c>
      <c r="G67" s="168"/>
      <c r="H67" s="168">
        <f t="shared" ca="1" si="12"/>
        <v>0</v>
      </c>
      <c r="I67" s="168"/>
      <c r="J67" s="168">
        <f t="shared" ca="1" si="13"/>
        <v>0</v>
      </c>
      <c r="K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68">
        <f t="shared" ca="1" si="14"/>
        <v>0</v>
      </c>
      <c r="AF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68">
        <f t="shared" ca="1" si="15"/>
        <v>0</v>
      </c>
      <c r="AJ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68">
        <f t="shared" ca="1" si="16"/>
        <v>0</v>
      </c>
      <c r="AN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68">
        <f t="shared" ca="1" si="17"/>
        <v>0</v>
      </c>
      <c r="AR67" s="168">
        <f t="shared" ca="1" si="18"/>
        <v>0</v>
      </c>
    </row>
    <row r="68" spans="2:44" hidden="1" x14ac:dyDescent="0.25">
      <c r="B68" s="166" t="s">
        <v>563</v>
      </c>
      <c r="C68" s="167" t="s">
        <v>564</v>
      </c>
      <c r="D6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68">
        <f ca="1">D68+E68</f>
        <v>0</v>
      </c>
      <c r="G68" s="168"/>
      <c r="H68" s="168">
        <f ca="1">F68-G68</f>
        <v>0</v>
      </c>
      <c r="I68" s="168"/>
      <c r="J68" s="168">
        <f ca="1">F68-I68</f>
        <v>0</v>
      </c>
      <c r="K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68">
        <f ca="1">AB68+AC68+AD68</f>
        <v>0</v>
      </c>
      <c r="AF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68">
        <f ca="1">AF68+AG68+AH68</f>
        <v>0</v>
      </c>
      <c r="AJ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68">
        <f ca="1">AJ68+AK68+AL68</f>
        <v>0</v>
      </c>
      <c r="AN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68">
        <f ca="1">AN68+AO68+AP68</f>
        <v>0</v>
      </c>
      <c r="AR68" s="168">
        <f ca="1">AE68+AI68+AM68+AQ68</f>
        <v>0</v>
      </c>
    </row>
    <row r="69" spans="2:44" hidden="1" x14ac:dyDescent="0.25">
      <c r="B69" s="166" t="s">
        <v>565</v>
      </c>
      <c r="C69" s="167" t="s">
        <v>566</v>
      </c>
      <c r="D6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68">
        <f t="shared" ca="1" si="11"/>
        <v>0</v>
      </c>
      <c r="G69" s="168"/>
      <c r="H69" s="168">
        <f t="shared" ca="1" si="12"/>
        <v>0</v>
      </c>
      <c r="I69" s="168"/>
      <c r="J69" s="168">
        <f t="shared" ca="1" si="13"/>
        <v>0</v>
      </c>
      <c r="K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68">
        <f t="shared" ca="1" si="14"/>
        <v>0</v>
      </c>
      <c r="AF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68">
        <f t="shared" ca="1" si="15"/>
        <v>0</v>
      </c>
      <c r="AJ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68">
        <f t="shared" ca="1" si="16"/>
        <v>0</v>
      </c>
      <c r="AN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68">
        <f t="shared" ca="1" si="17"/>
        <v>0</v>
      </c>
      <c r="AR69" s="168">
        <f t="shared" ca="1" si="18"/>
        <v>0</v>
      </c>
    </row>
    <row r="70" spans="2:44" hidden="1" x14ac:dyDescent="0.25">
      <c r="B70" s="166" t="s">
        <v>567</v>
      </c>
      <c r="C70" s="167" t="s">
        <v>568</v>
      </c>
      <c r="D7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68">
        <f ca="1">D70+E70</f>
        <v>0</v>
      </c>
      <c r="G70" s="168"/>
      <c r="H70" s="168">
        <f ca="1">F70-G70</f>
        <v>0</v>
      </c>
      <c r="I70" s="168"/>
      <c r="J70" s="168">
        <f ca="1">F70-I70</f>
        <v>0</v>
      </c>
      <c r="K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68">
        <f ca="1">AB70+AC70+AD70</f>
        <v>0</v>
      </c>
      <c r="AF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68">
        <f ca="1">AF70+AG70+AH70</f>
        <v>0</v>
      </c>
      <c r="AJ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68">
        <f ca="1">AJ70+AK70+AL70</f>
        <v>0</v>
      </c>
      <c r="AN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68">
        <f ca="1">AN70+AO70+AP70</f>
        <v>0</v>
      </c>
      <c r="AR70" s="168">
        <f ca="1">AE70+AI70+AM70+AQ70</f>
        <v>0</v>
      </c>
    </row>
    <row r="71" spans="2:44" hidden="1" x14ac:dyDescent="0.25">
      <c r="B71" s="166" t="s">
        <v>569</v>
      </c>
      <c r="C71" s="167" t="s">
        <v>570</v>
      </c>
      <c r="D7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68">
        <f t="shared" ref="F71:F82" ca="1" si="19">D71+E71</f>
        <v>0</v>
      </c>
      <c r="G71" s="168"/>
      <c r="H71" s="168">
        <f t="shared" ref="H71:H82" ca="1" si="20">F71-G71</f>
        <v>0</v>
      </c>
      <c r="I71" s="168"/>
      <c r="J71" s="168">
        <f t="shared" ref="J71:J82" ca="1" si="21">F71-I71</f>
        <v>0</v>
      </c>
      <c r="K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68">
        <f t="shared" ref="AE71:AE82" ca="1" si="22">AB71+AC71+AD71</f>
        <v>0</v>
      </c>
      <c r="AF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68">
        <f t="shared" ref="AI71:AI82" ca="1" si="23">AF71+AG71+AH71</f>
        <v>0</v>
      </c>
      <c r="AJ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68">
        <f t="shared" ref="AM71:AM82" ca="1" si="24">AJ71+AK71+AL71</f>
        <v>0</v>
      </c>
      <c r="AN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68">
        <f t="shared" ref="AQ71:AQ82" ca="1" si="25">AN71+AO71+AP71</f>
        <v>0</v>
      </c>
      <c r="AR71" s="168">
        <f t="shared" ref="AR71:AR82" ca="1" si="26">AE71+AI71+AM71+AQ71</f>
        <v>0</v>
      </c>
    </row>
    <row r="72" spans="2:44" hidden="1" x14ac:dyDescent="0.25">
      <c r="B72" s="166" t="s">
        <v>272</v>
      </c>
      <c r="C72" s="167" t="s">
        <v>156</v>
      </c>
      <c r="D7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68">
        <f t="shared" ca="1" si="19"/>
        <v>0</v>
      </c>
      <c r="G72" s="168"/>
      <c r="H72" s="168">
        <f t="shared" ca="1" si="20"/>
        <v>0</v>
      </c>
      <c r="I72" s="168"/>
      <c r="J72" s="168">
        <f t="shared" ca="1" si="21"/>
        <v>0</v>
      </c>
      <c r="K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68">
        <f t="shared" ca="1" si="22"/>
        <v>0</v>
      </c>
      <c r="AF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68">
        <f t="shared" ca="1" si="23"/>
        <v>0</v>
      </c>
      <c r="AJ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68">
        <f t="shared" ca="1" si="24"/>
        <v>0</v>
      </c>
      <c r="AN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68">
        <f t="shared" ca="1" si="25"/>
        <v>0</v>
      </c>
      <c r="AR72" s="168">
        <f t="shared" ca="1" si="26"/>
        <v>0</v>
      </c>
    </row>
    <row r="73" spans="2:44" hidden="1" x14ac:dyDescent="0.25">
      <c r="B73" s="166" t="s">
        <v>571</v>
      </c>
      <c r="C73" s="167" t="s">
        <v>572</v>
      </c>
      <c r="D7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68">
        <f t="shared" ca="1" si="19"/>
        <v>0</v>
      </c>
      <c r="G73" s="168"/>
      <c r="H73" s="168">
        <f t="shared" ca="1" si="20"/>
        <v>0</v>
      </c>
      <c r="I73" s="168"/>
      <c r="J73" s="168">
        <f t="shared" ca="1" si="21"/>
        <v>0</v>
      </c>
      <c r="K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68">
        <f t="shared" ca="1" si="22"/>
        <v>0</v>
      </c>
      <c r="AF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68">
        <f t="shared" ca="1" si="23"/>
        <v>0</v>
      </c>
      <c r="AJ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68">
        <f t="shared" ca="1" si="24"/>
        <v>0</v>
      </c>
      <c r="AN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68">
        <f t="shared" ca="1" si="25"/>
        <v>0</v>
      </c>
      <c r="AR73" s="168">
        <f t="shared" ca="1" si="26"/>
        <v>0</v>
      </c>
    </row>
    <row r="74" spans="2:44" hidden="1" x14ac:dyDescent="0.25">
      <c r="B74" s="166" t="s">
        <v>573</v>
      </c>
      <c r="C74" s="167" t="s">
        <v>574</v>
      </c>
      <c r="D7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68">
        <f t="shared" ca="1" si="19"/>
        <v>0</v>
      </c>
      <c r="G74" s="168"/>
      <c r="H74" s="168">
        <f t="shared" ca="1" si="20"/>
        <v>0</v>
      </c>
      <c r="I74" s="168"/>
      <c r="J74" s="168">
        <f t="shared" ca="1" si="21"/>
        <v>0</v>
      </c>
      <c r="K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68">
        <f t="shared" ca="1" si="22"/>
        <v>0</v>
      </c>
      <c r="AF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68">
        <f t="shared" ca="1" si="23"/>
        <v>0</v>
      </c>
      <c r="AJ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68">
        <f t="shared" ca="1" si="24"/>
        <v>0</v>
      </c>
      <c r="AN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68">
        <f t="shared" ca="1" si="25"/>
        <v>0</v>
      </c>
      <c r="AR74" s="168">
        <f t="shared" ca="1" si="26"/>
        <v>0</v>
      </c>
    </row>
    <row r="75" spans="2:44" hidden="1" x14ac:dyDescent="0.25">
      <c r="B75" s="166" t="s">
        <v>575</v>
      </c>
      <c r="C75" s="167" t="s">
        <v>576</v>
      </c>
      <c r="D7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68">
        <f t="shared" ca="1" si="19"/>
        <v>0</v>
      </c>
      <c r="G75" s="168"/>
      <c r="H75" s="168">
        <f t="shared" ca="1" si="20"/>
        <v>0</v>
      </c>
      <c r="I75" s="168"/>
      <c r="J75" s="168">
        <f t="shared" ca="1" si="21"/>
        <v>0</v>
      </c>
      <c r="K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68">
        <f t="shared" ca="1" si="22"/>
        <v>0</v>
      </c>
      <c r="AF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68">
        <f t="shared" ca="1" si="23"/>
        <v>0</v>
      </c>
      <c r="AJ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68">
        <f t="shared" ca="1" si="24"/>
        <v>0</v>
      </c>
      <c r="AN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68">
        <f t="shared" ca="1" si="25"/>
        <v>0</v>
      </c>
      <c r="AR75" s="168">
        <f t="shared" ca="1" si="26"/>
        <v>0</v>
      </c>
    </row>
    <row r="76" spans="2:44" hidden="1" x14ac:dyDescent="0.25">
      <c r="B76" s="166" t="s">
        <v>577</v>
      </c>
      <c r="C76" s="167" t="s">
        <v>578</v>
      </c>
      <c r="D7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68">
        <f t="shared" ca="1" si="19"/>
        <v>0</v>
      </c>
      <c r="G76" s="168"/>
      <c r="H76" s="168">
        <f t="shared" ca="1" si="20"/>
        <v>0</v>
      </c>
      <c r="I76" s="168"/>
      <c r="J76" s="168">
        <f t="shared" ca="1" si="21"/>
        <v>0</v>
      </c>
      <c r="K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68">
        <f t="shared" ca="1" si="22"/>
        <v>0</v>
      </c>
      <c r="AF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68">
        <f t="shared" ca="1" si="23"/>
        <v>0</v>
      </c>
      <c r="AJ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68">
        <f t="shared" ca="1" si="24"/>
        <v>0</v>
      </c>
      <c r="AN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68">
        <f t="shared" ca="1" si="25"/>
        <v>0</v>
      </c>
      <c r="AR76" s="168">
        <f t="shared" ca="1" si="26"/>
        <v>0</v>
      </c>
    </row>
    <row r="77" spans="2:44" hidden="1" x14ac:dyDescent="0.25">
      <c r="B77" s="166" t="s">
        <v>579</v>
      </c>
      <c r="C77" s="167" t="s">
        <v>580</v>
      </c>
      <c r="D7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68">
        <f t="shared" ca="1" si="19"/>
        <v>0</v>
      </c>
      <c r="G77" s="168"/>
      <c r="H77" s="168">
        <f t="shared" ca="1" si="20"/>
        <v>0</v>
      </c>
      <c r="I77" s="168"/>
      <c r="J77" s="168">
        <f t="shared" ca="1" si="21"/>
        <v>0</v>
      </c>
      <c r="K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68">
        <f t="shared" ca="1" si="22"/>
        <v>0</v>
      </c>
      <c r="AF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68">
        <f t="shared" ca="1" si="23"/>
        <v>0</v>
      </c>
      <c r="AJ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68">
        <f t="shared" ca="1" si="24"/>
        <v>0</v>
      </c>
      <c r="AN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68">
        <f t="shared" ca="1" si="25"/>
        <v>0</v>
      </c>
      <c r="AR77" s="168">
        <f t="shared" ca="1" si="26"/>
        <v>0</v>
      </c>
    </row>
    <row r="78" spans="2:44" hidden="1" x14ac:dyDescent="0.25">
      <c r="B78" s="166" t="s">
        <v>581</v>
      </c>
      <c r="C78" s="167" t="s">
        <v>582</v>
      </c>
      <c r="D7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68">
        <f t="shared" ca="1" si="19"/>
        <v>0</v>
      </c>
      <c r="G78" s="168"/>
      <c r="H78" s="168">
        <f t="shared" ca="1" si="20"/>
        <v>0</v>
      </c>
      <c r="I78" s="168"/>
      <c r="J78" s="168">
        <f t="shared" ca="1" si="21"/>
        <v>0</v>
      </c>
      <c r="K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68">
        <f t="shared" ca="1" si="22"/>
        <v>0</v>
      </c>
      <c r="AF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68">
        <f t="shared" ca="1" si="23"/>
        <v>0</v>
      </c>
      <c r="AJ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68">
        <f t="shared" ca="1" si="24"/>
        <v>0</v>
      </c>
      <c r="AN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68">
        <f t="shared" ca="1" si="25"/>
        <v>0</v>
      </c>
      <c r="AR78" s="168">
        <f t="shared" ca="1" si="26"/>
        <v>0</v>
      </c>
    </row>
    <row r="79" spans="2:44" hidden="1" x14ac:dyDescent="0.25">
      <c r="B79" s="166" t="s">
        <v>583</v>
      </c>
      <c r="C79" s="167" t="s">
        <v>584</v>
      </c>
      <c r="D7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68">
        <f t="shared" ca="1" si="19"/>
        <v>0</v>
      </c>
      <c r="G79" s="168"/>
      <c r="H79" s="168">
        <f t="shared" ca="1" si="20"/>
        <v>0</v>
      </c>
      <c r="I79" s="168"/>
      <c r="J79" s="168">
        <f t="shared" ca="1" si="21"/>
        <v>0</v>
      </c>
      <c r="K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68">
        <f t="shared" ca="1" si="22"/>
        <v>0</v>
      </c>
      <c r="AF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68">
        <f t="shared" ca="1" si="23"/>
        <v>0</v>
      </c>
      <c r="AJ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68">
        <f t="shared" ca="1" si="24"/>
        <v>0</v>
      </c>
      <c r="AN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68">
        <f t="shared" ca="1" si="25"/>
        <v>0</v>
      </c>
      <c r="AR79" s="168">
        <f t="shared" ca="1" si="26"/>
        <v>0</v>
      </c>
    </row>
    <row r="80" spans="2:44" hidden="1" x14ac:dyDescent="0.25">
      <c r="B80" s="166" t="s">
        <v>585</v>
      </c>
      <c r="C80" s="167" t="s">
        <v>586</v>
      </c>
      <c r="D8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68">
        <f t="shared" ca="1" si="19"/>
        <v>0</v>
      </c>
      <c r="G80" s="168"/>
      <c r="H80" s="168">
        <f t="shared" ca="1" si="20"/>
        <v>0</v>
      </c>
      <c r="I80" s="168"/>
      <c r="J80" s="168">
        <f t="shared" ca="1" si="21"/>
        <v>0</v>
      </c>
      <c r="K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68">
        <f t="shared" ca="1" si="22"/>
        <v>0</v>
      </c>
      <c r="AF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68">
        <f t="shared" ca="1" si="23"/>
        <v>0</v>
      </c>
      <c r="AJ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68">
        <f t="shared" ca="1" si="24"/>
        <v>0</v>
      </c>
      <c r="AN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68">
        <f t="shared" ca="1" si="25"/>
        <v>0</v>
      </c>
      <c r="AR80" s="168">
        <f t="shared" ca="1" si="26"/>
        <v>0</v>
      </c>
    </row>
    <row r="81" spans="2:44" hidden="1" x14ac:dyDescent="0.25">
      <c r="B81" s="166" t="s">
        <v>587</v>
      </c>
      <c r="C81" s="167" t="s">
        <v>588</v>
      </c>
      <c r="D8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68">
        <f t="shared" ca="1" si="19"/>
        <v>0</v>
      </c>
      <c r="G81" s="168"/>
      <c r="H81" s="168">
        <f t="shared" ca="1" si="20"/>
        <v>0</v>
      </c>
      <c r="I81" s="168"/>
      <c r="J81" s="168">
        <f t="shared" ca="1" si="21"/>
        <v>0</v>
      </c>
      <c r="K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68">
        <f t="shared" ca="1" si="22"/>
        <v>0</v>
      </c>
      <c r="AF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68">
        <f t="shared" ca="1" si="23"/>
        <v>0</v>
      </c>
      <c r="AJ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68">
        <f t="shared" ca="1" si="24"/>
        <v>0</v>
      </c>
      <c r="AN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68">
        <f t="shared" ca="1" si="25"/>
        <v>0</v>
      </c>
      <c r="AR81" s="168">
        <f t="shared" ca="1" si="26"/>
        <v>0</v>
      </c>
    </row>
    <row r="82" spans="2:44" hidden="1" x14ac:dyDescent="0.25">
      <c r="B82" s="166" t="s">
        <v>589</v>
      </c>
      <c r="C82" s="167" t="s">
        <v>590</v>
      </c>
      <c r="D8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68">
        <f t="shared" ca="1" si="19"/>
        <v>0</v>
      </c>
      <c r="G82" s="168"/>
      <c r="H82" s="168">
        <f t="shared" ca="1" si="20"/>
        <v>0</v>
      </c>
      <c r="I82" s="168"/>
      <c r="J82" s="168">
        <f t="shared" ca="1" si="21"/>
        <v>0</v>
      </c>
      <c r="K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68">
        <f t="shared" ca="1" si="22"/>
        <v>0</v>
      </c>
      <c r="AF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68">
        <f t="shared" ca="1" si="23"/>
        <v>0</v>
      </c>
      <c r="AJ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68">
        <f t="shared" ca="1" si="24"/>
        <v>0</v>
      </c>
      <c r="AN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68">
        <f t="shared" ca="1" si="25"/>
        <v>0</v>
      </c>
      <c r="AR82" s="168">
        <f t="shared" ca="1" si="26"/>
        <v>0</v>
      </c>
    </row>
    <row r="83" spans="2:44" hidden="1" x14ac:dyDescent="0.25">
      <c r="B83" s="175" t="s">
        <v>260</v>
      </c>
      <c r="C83" s="176" t="s">
        <v>144</v>
      </c>
      <c r="D83" s="177">
        <f ca="1">SUM(D84:D88)</f>
        <v>0</v>
      </c>
      <c r="E83" s="177">
        <f ca="1">SUM(E84:E88)</f>
        <v>0</v>
      </c>
      <c r="F83" s="177">
        <f t="shared" ref="F83:F89" ca="1" si="27">D83+E83</f>
        <v>0</v>
      </c>
      <c r="G83" s="177">
        <f>SUM(G84:G88)</f>
        <v>0</v>
      </c>
      <c r="H83" s="177">
        <f t="shared" ref="H83:H89" ca="1" si="28">F83-G83</f>
        <v>0</v>
      </c>
      <c r="I83" s="177">
        <f>SUM(I84:I88)</f>
        <v>0</v>
      </c>
      <c r="J83" s="177">
        <f t="shared" ref="J83:J89" ca="1" si="29">F83-I83</f>
        <v>0</v>
      </c>
      <c r="K83" s="177">
        <f t="shared" ref="K83:AD83" ca="1" si="30">SUM(K84:K88)</f>
        <v>0</v>
      </c>
      <c r="L83" s="177">
        <f t="shared" ca="1" si="30"/>
        <v>0</v>
      </c>
      <c r="M83" s="177">
        <f t="shared" ca="1" si="30"/>
        <v>0</v>
      </c>
      <c r="N83" s="177">
        <f t="shared" ca="1" si="30"/>
        <v>0</v>
      </c>
      <c r="O83" s="177">
        <f t="shared" ca="1" si="30"/>
        <v>0</v>
      </c>
      <c r="P83" s="177">
        <f ca="1">SUM(P84:P88)</f>
        <v>0</v>
      </c>
      <c r="Q83" s="177">
        <f ca="1">SUM(Q84:Q88)</f>
        <v>0</v>
      </c>
      <c r="R83" s="177">
        <f t="shared" ca="1" si="30"/>
        <v>0</v>
      </c>
      <c r="S83" s="177">
        <f t="shared" ca="1" si="30"/>
        <v>0</v>
      </c>
      <c r="T83" s="177">
        <f ca="1">SUM(T84:T88)</f>
        <v>0</v>
      </c>
      <c r="U83" s="177">
        <f t="shared" ca="1" si="30"/>
        <v>0</v>
      </c>
      <c r="V83" s="177">
        <f t="shared" ca="1" si="30"/>
        <v>0</v>
      </c>
      <c r="W83" s="177">
        <f ca="1">SUM(W84:W88)</f>
        <v>0</v>
      </c>
      <c r="X83" s="177">
        <f t="shared" ca="1" si="30"/>
        <v>0</v>
      </c>
      <c r="Y83" s="177">
        <f ca="1">SUM(Y84:Y88)</f>
        <v>0</v>
      </c>
      <c r="Z83" s="177">
        <f ca="1">SUM(Z84:Z88)</f>
        <v>0</v>
      </c>
      <c r="AA83" s="177">
        <f t="shared" ca="1" si="30"/>
        <v>0</v>
      </c>
      <c r="AB83" s="177">
        <f t="shared" ca="1" si="30"/>
        <v>0</v>
      </c>
      <c r="AC83" s="177">
        <f t="shared" ca="1" si="30"/>
        <v>0</v>
      </c>
      <c r="AD83" s="177">
        <f t="shared" ca="1" si="30"/>
        <v>0</v>
      </c>
      <c r="AE83" s="177">
        <f t="shared" ref="AE83:AE89" ca="1" si="31">AB83+AC83+AD83</f>
        <v>0</v>
      </c>
      <c r="AF83" s="177">
        <f ca="1">SUM(AF84:AF88)</f>
        <v>0</v>
      </c>
      <c r="AG83" s="177">
        <f ca="1">SUM(AG84:AG88)</f>
        <v>0</v>
      </c>
      <c r="AH83" s="177">
        <f ca="1">SUM(AH84:AH88)</f>
        <v>0</v>
      </c>
      <c r="AI83" s="177">
        <f t="shared" ref="AI83:AI89" ca="1" si="32">AF83+AG83+AH83</f>
        <v>0</v>
      </c>
      <c r="AJ83" s="177">
        <f ca="1">SUM(AJ84:AJ88)</f>
        <v>0</v>
      </c>
      <c r="AK83" s="177">
        <f ca="1">SUM(AK84:AK88)</f>
        <v>0</v>
      </c>
      <c r="AL83" s="177">
        <f ca="1">SUM(AL84:AL88)</f>
        <v>0</v>
      </c>
      <c r="AM83" s="177">
        <f t="shared" ref="AM83:AM89" ca="1" si="33">AJ83+AK83+AL83</f>
        <v>0</v>
      </c>
      <c r="AN83" s="177">
        <f ca="1">SUM(AN84:AN88)</f>
        <v>0</v>
      </c>
      <c r="AO83" s="177">
        <f ca="1">SUM(AO84:AO88)</f>
        <v>0</v>
      </c>
      <c r="AP83" s="177">
        <f ca="1">SUM(AP84:AP88)</f>
        <v>0</v>
      </c>
      <c r="AQ83" s="177">
        <f t="shared" ref="AQ83:AQ89" ca="1" si="34">AN83+AO83+AP83</f>
        <v>0</v>
      </c>
      <c r="AR83" s="177">
        <f t="shared" ref="AR83:AR89" ca="1" si="35">AE83+AI83+AM83+AQ83</f>
        <v>0</v>
      </c>
    </row>
    <row r="84" spans="2:44" hidden="1" x14ac:dyDescent="0.25">
      <c r="B84" s="166" t="s">
        <v>261</v>
      </c>
      <c r="C84" s="167" t="s">
        <v>145</v>
      </c>
      <c r="D8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68">
        <f t="shared" ca="1" si="27"/>
        <v>0</v>
      </c>
      <c r="G84" s="168"/>
      <c r="H84" s="168">
        <f t="shared" ca="1" si="28"/>
        <v>0</v>
      </c>
      <c r="I84" s="168"/>
      <c r="J84" s="168">
        <f t="shared" ca="1" si="29"/>
        <v>0</v>
      </c>
      <c r="K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68">
        <f t="shared" ca="1" si="31"/>
        <v>0</v>
      </c>
      <c r="AF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68">
        <f t="shared" ca="1" si="32"/>
        <v>0</v>
      </c>
      <c r="AJ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68">
        <f t="shared" ca="1" si="33"/>
        <v>0</v>
      </c>
      <c r="AN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68">
        <f t="shared" ca="1" si="34"/>
        <v>0</v>
      </c>
      <c r="AR84" s="168">
        <f t="shared" ca="1" si="35"/>
        <v>0</v>
      </c>
    </row>
    <row r="85" spans="2:44" hidden="1" x14ac:dyDescent="0.25">
      <c r="B85" s="166" t="s">
        <v>591</v>
      </c>
      <c r="C85" s="167" t="s">
        <v>592</v>
      </c>
      <c r="D8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68">
        <f t="shared" ca="1" si="27"/>
        <v>0</v>
      </c>
      <c r="G85" s="168"/>
      <c r="H85" s="168">
        <f t="shared" ca="1" si="28"/>
        <v>0</v>
      </c>
      <c r="I85" s="168"/>
      <c r="J85" s="168">
        <f t="shared" ca="1" si="29"/>
        <v>0</v>
      </c>
      <c r="K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68">
        <f t="shared" ca="1" si="31"/>
        <v>0</v>
      </c>
      <c r="AF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68">
        <f t="shared" ca="1" si="32"/>
        <v>0</v>
      </c>
      <c r="AJ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68">
        <f t="shared" ca="1" si="33"/>
        <v>0</v>
      </c>
      <c r="AN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68">
        <f t="shared" ca="1" si="34"/>
        <v>0</v>
      </c>
      <c r="AR85" s="168">
        <f t="shared" ca="1" si="35"/>
        <v>0</v>
      </c>
    </row>
    <row r="86" spans="2:44" hidden="1" x14ac:dyDescent="0.25">
      <c r="B86" s="166" t="s">
        <v>262</v>
      </c>
      <c r="C86" s="167" t="s">
        <v>146</v>
      </c>
      <c r="D8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68">
        <f t="shared" ca="1" si="27"/>
        <v>0</v>
      </c>
      <c r="G86" s="168"/>
      <c r="H86" s="168">
        <f t="shared" ca="1" si="28"/>
        <v>0</v>
      </c>
      <c r="I86" s="168"/>
      <c r="J86" s="168">
        <f t="shared" ca="1" si="29"/>
        <v>0</v>
      </c>
      <c r="K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68">
        <f t="shared" ca="1" si="31"/>
        <v>0</v>
      </c>
      <c r="AF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68">
        <f t="shared" ca="1" si="32"/>
        <v>0</v>
      </c>
      <c r="AJ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68">
        <f t="shared" ca="1" si="33"/>
        <v>0</v>
      </c>
      <c r="AN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68">
        <f t="shared" ca="1" si="34"/>
        <v>0</v>
      </c>
      <c r="AR86" s="168">
        <f t="shared" ca="1" si="35"/>
        <v>0</v>
      </c>
    </row>
    <row r="87" spans="2:44" hidden="1" x14ac:dyDescent="0.25">
      <c r="B87" s="166" t="s">
        <v>593</v>
      </c>
      <c r="C87" s="167" t="s">
        <v>594</v>
      </c>
      <c r="D8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68">
        <f t="shared" ca="1" si="27"/>
        <v>0</v>
      </c>
      <c r="G87" s="168"/>
      <c r="H87" s="168">
        <f t="shared" ca="1" si="28"/>
        <v>0</v>
      </c>
      <c r="I87" s="168"/>
      <c r="J87" s="168">
        <f t="shared" ca="1" si="29"/>
        <v>0</v>
      </c>
      <c r="K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68">
        <f t="shared" ca="1" si="31"/>
        <v>0</v>
      </c>
      <c r="AF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68">
        <f t="shared" ca="1" si="32"/>
        <v>0</v>
      </c>
      <c r="AJ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68">
        <f t="shared" ca="1" si="33"/>
        <v>0</v>
      </c>
      <c r="AN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68">
        <f t="shared" ca="1" si="34"/>
        <v>0</v>
      </c>
      <c r="AR87" s="168">
        <f t="shared" ca="1" si="35"/>
        <v>0</v>
      </c>
    </row>
    <row r="88" spans="2:44" hidden="1" x14ac:dyDescent="0.25">
      <c r="B88" s="166" t="s">
        <v>595</v>
      </c>
      <c r="C88" s="167" t="s">
        <v>596</v>
      </c>
      <c r="D8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68">
        <f t="shared" ca="1" si="27"/>
        <v>0</v>
      </c>
      <c r="G88" s="168"/>
      <c r="H88" s="168">
        <f t="shared" ca="1" si="28"/>
        <v>0</v>
      </c>
      <c r="I88" s="168"/>
      <c r="J88" s="168">
        <f t="shared" ca="1" si="29"/>
        <v>0</v>
      </c>
      <c r="K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68">
        <f t="shared" ca="1" si="31"/>
        <v>0</v>
      </c>
      <c r="AF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68">
        <f t="shared" ca="1" si="32"/>
        <v>0</v>
      </c>
      <c r="AJ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68">
        <f t="shared" ca="1" si="33"/>
        <v>0</v>
      </c>
      <c r="AN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68">
        <f t="shared" ca="1" si="34"/>
        <v>0</v>
      </c>
      <c r="AR88" s="168">
        <f t="shared" ca="1" si="35"/>
        <v>0</v>
      </c>
    </row>
    <row r="89" spans="2:44" hidden="1" x14ac:dyDescent="0.25">
      <c r="B89" s="175" t="s">
        <v>263</v>
      </c>
      <c r="C89" s="176" t="s">
        <v>147</v>
      </c>
      <c r="D89" s="177">
        <f ca="1">SUM(D90:D95)</f>
        <v>0</v>
      </c>
      <c r="E89" s="177">
        <f ca="1">SUM(E90:E95)</f>
        <v>0</v>
      </c>
      <c r="F89" s="177">
        <f t="shared" ca="1" si="27"/>
        <v>0</v>
      </c>
      <c r="G89" s="177">
        <f>SUM(G90:G95)</f>
        <v>0</v>
      </c>
      <c r="H89" s="177">
        <f t="shared" ca="1" si="28"/>
        <v>0</v>
      </c>
      <c r="I89" s="177">
        <f>SUM(I90:I95)</f>
        <v>0</v>
      </c>
      <c r="J89" s="177">
        <f t="shared" ca="1" si="29"/>
        <v>0</v>
      </c>
      <c r="K89" s="177">
        <f t="shared" ref="K89:AP89" ca="1" si="36">SUM(K90:K95)</f>
        <v>0</v>
      </c>
      <c r="L89" s="177">
        <f t="shared" ca="1" si="36"/>
        <v>0</v>
      </c>
      <c r="M89" s="177">
        <f t="shared" ca="1" si="36"/>
        <v>0</v>
      </c>
      <c r="N89" s="177">
        <f t="shared" ca="1" si="36"/>
        <v>0</v>
      </c>
      <c r="O89" s="177">
        <f t="shared" ca="1" si="36"/>
        <v>0</v>
      </c>
      <c r="P89" s="177">
        <f ca="1">SUM(P90:P95)</f>
        <v>0</v>
      </c>
      <c r="Q89" s="177">
        <f ca="1">SUM(Q90:Q95)</f>
        <v>0</v>
      </c>
      <c r="R89" s="177">
        <f t="shared" ca="1" si="36"/>
        <v>0</v>
      </c>
      <c r="S89" s="177">
        <f t="shared" ca="1" si="36"/>
        <v>0</v>
      </c>
      <c r="T89" s="177">
        <f ca="1">SUM(T90:T95)</f>
        <v>0</v>
      </c>
      <c r="U89" s="177">
        <f t="shared" ca="1" si="36"/>
        <v>0</v>
      </c>
      <c r="V89" s="177">
        <f t="shared" ca="1" si="36"/>
        <v>0</v>
      </c>
      <c r="W89" s="177">
        <f ca="1">SUM(W90:W95)</f>
        <v>0</v>
      </c>
      <c r="X89" s="177">
        <f t="shared" ca="1" si="36"/>
        <v>0</v>
      </c>
      <c r="Y89" s="177">
        <f ca="1">SUM(Y90:Y95)</f>
        <v>0</v>
      </c>
      <c r="Z89" s="177">
        <f ca="1">SUM(Z90:Z95)</f>
        <v>0</v>
      </c>
      <c r="AA89" s="177">
        <f t="shared" ca="1" si="36"/>
        <v>0</v>
      </c>
      <c r="AB89" s="177">
        <f t="shared" ca="1" si="36"/>
        <v>0</v>
      </c>
      <c r="AC89" s="177">
        <f t="shared" ca="1" si="36"/>
        <v>0</v>
      </c>
      <c r="AD89" s="177">
        <f t="shared" ca="1" si="36"/>
        <v>0</v>
      </c>
      <c r="AE89" s="177">
        <f t="shared" ca="1" si="31"/>
        <v>0</v>
      </c>
      <c r="AF89" s="177">
        <f t="shared" ca="1" si="36"/>
        <v>0</v>
      </c>
      <c r="AG89" s="177">
        <f t="shared" ca="1" si="36"/>
        <v>0</v>
      </c>
      <c r="AH89" s="177">
        <f t="shared" ca="1" si="36"/>
        <v>0</v>
      </c>
      <c r="AI89" s="177">
        <f t="shared" ca="1" si="32"/>
        <v>0</v>
      </c>
      <c r="AJ89" s="177">
        <f t="shared" ca="1" si="36"/>
        <v>0</v>
      </c>
      <c r="AK89" s="177">
        <f t="shared" ca="1" si="36"/>
        <v>0</v>
      </c>
      <c r="AL89" s="177">
        <f t="shared" ca="1" si="36"/>
        <v>0</v>
      </c>
      <c r="AM89" s="177">
        <f t="shared" ca="1" si="33"/>
        <v>0</v>
      </c>
      <c r="AN89" s="177">
        <f t="shared" ca="1" si="36"/>
        <v>0</v>
      </c>
      <c r="AO89" s="177">
        <f t="shared" ca="1" si="36"/>
        <v>0</v>
      </c>
      <c r="AP89" s="177">
        <f t="shared" ca="1" si="36"/>
        <v>0</v>
      </c>
      <c r="AQ89" s="177">
        <f t="shared" ca="1" si="34"/>
        <v>0</v>
      </c>
      <c r="AR89" s="177">
        <f t="shared" ca="1" si="35"/>
        <v>0</v>
      </c>
    </row>
    <row r="90" spans="2:44" hidden="1" x14ac:dyDescent="0.25">
      <c r="B90" s="166" t="s">
        <v>264</v>
      </c>
      <c r="C90" s="167" t="s">
        <v>148</v>
      </c>
      <c r="D9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68">
        <f t="shared" ref="F90:F95" ca="1" si="37">D90+E90</f>
        <v>0</v>
      </c>
      <c r="G90" s="168"/>
      <c r="H90" s="168">
        <f t="shared" ref="H90:H95" ca="1" si="38">F90-G90</f>
        <v>0</v>
      </c>
      <c r="I90" s="168"/>
      <c r="J90" s="168">
        <f t="shared" ref="J90:J95" ca="1" si="39">F90-I90</f>
        <v>0</v>
      </c>
      <c r="K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68">
        <f t="shared" ref="AE90:AE95" ca="1" si="40">AB90+AC90+AD90</f>
        <v>0</v>
      </c>
      <c r="AF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68">
        <f t="shared" ref="AI90:AI95" ca="1" si="41">AF90+AG90+AH90</f>
        <v>0</v>
      </c>
      <c r="AJ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68">
        <f t="shared" ref="AM90:AM95" ca="1" si="42">AJ90+AK90+AL90</f>
        <v>0</v>
      </c>
      <c r="AN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68">
        <f t="shared" ref="AQ90:AQ95" ca="1" si="43">AN90+AO90+AP90</f>
        <v>0</v>
      </c>
      <c r="AR90" s="168">
        <f t="shared" ref="AR90:AR95" ca="1" si="44">AE90+AI90+AM90+AQ90</f>
        <v>0</v>
      </c>
    </row>
    <row r="91" spans="2:44" hidden="1" x14ac:dyDescent="0.25">
      <c r="B91" s="166" t="s">
        <v>597</v>
      </c>
      <c r="C91" s="167" t="s">
        <v>598</v>
      </c>
      <c r="D9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68">
        <f t="shared" ca="1" si="37"/>
        <v>0</v>
      </c>
      <c r="G91" s="168"/>
      <c r="H91" s="168">
        <f t="shared" ca="1" si="38"/>
        <v>0</v>
      </c>
      <c r="I91" s="168"/>
      <c r="J91" s="168">
        <f t="shared" ca="1" si="39"/>
        <v>0</v>
      </c>
      <c r="K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68">
        <f t="shared" ca="1" si="40"/>
        <v>0</v>
      </c>
      <c r="AF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68">
        <f t="shared" ca="1" si="41"/>
        <v>0</v>
      </c>
      <c r="AJ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68">
        <f t="shared" ca="1" si="42"/>
        <v>0</v>
      </c>
      <c r="AN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68">
        <f t="shared" ca="1" si="43"/>
        <v>0</v>
      </c>
      <c r="AR91" s="168">
        <f t="shared" ca="1" si="44"/>
        <v>0</v>
      </c>
    </row>
    <row r="92" spans="2:44" hidden="1" x14ac:dyDescent="0.25">
      <c r="B92" s="166" t="s">
        <v>265</v>
      </c>
      <c r="C92" s="167" t="s">
        <v>149</v>
      </c>
      <c r="D9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68">
        <f ca="1">D92+E92</f>
        <v>0</v>
      </c>
      <c r="G92" s="168"/>
      <c r="H92" s="168">
        <f ca="1">F92-G92</f>
        <v>0</v>
      </c>
      <c r="I92" s="168"/>
      <c r="J92" s="168">
        <f ca="1">F92-I92</f>
        <v>0</v>
      </c>
      <c r="K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68">
        <f ca="1">AB92+AC92+AD92</f>
        <v>0</v>
      </c>
      <c r="AF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68">
        <f ca="1">AF92+AG92+AH92</f>
        <v>0</v>
      </c>
      <c r="AJ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68">
        <f ca="1">AJ92+AK92+AL92</f>
        <v>0</v>
      </c>
      <c r="AN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68">
        <f ca="1">AN92+AO92+AP92</f>
        <v>0</v>
      </c>
      <c r="AR92" s="168">
        <f ca="1">AE92+AI92+AM92+AQ92</f>
        <v>0</v>
      </c>
    </row>
    <row r="93" spans="2:44" hidden="1" x14ac:dyDescent="0.25">
      <c r="B93" s="166" t="s">
        <v>599</v>
      </c>
      <c r="C93" s="167" t="s">
        <v>600</v>
      </c>
      <c r="D9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68">
        <f ca="1">D93+E93</f>
        <v>0</v>
      </c>
      <c r="G93" s="168"/>
      <c r="H93" s="168">
        <f ca="1">F93-G93</f>
        <v>0</v>
      </c>
      <c r="I93" s="168"/>
      <c r="J93" s="168">
        <f ca="1">F93-I93</f>
        <v>0</v>
      </c>
      <c r="K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68">
        <f ca="1">AB93+AC93+AD93</f>
        <v>0</v>
      </c>
      <c r="AF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68">
        <f ca="1">AF93+AG93+AH93</f>
        <v>0</v>
      </c>
      <c r="AJ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68">
        <f ca="1">AJ93+AK93+AL93</f>
        <v>0</v>
      </c>
      <c r="AN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68">
        <f ca="1">AN93+AO93+AP93</f>
        <v>0</v>
      </c>
      <c r="AR93" s="168">
        <f ca="1">AE93+AI93+AM93+AQ93</f>
        <v>0</v>
      </c>
    </row>
    <row r="94" spans="2:44" hidden="1" x14ac:dyDescent="0.25">
      <c r="B94" s="166" t="s">
        <v>601</v>
      </c>
      <c r="C94" s="167" t="s">
        <v>602</v>
      </c>
      <c r="D9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68">
        <f ca="1">D94+E94</f>
        <v>0</v>
      </c>
      <c r="G94" s="168"/>
      <c r="H94" s="168">
        <f ca="1">F94-G94</f>
        <v>0</v>
      </c>
      <c r="I94" s="168"/>
      <c r="J94" s="168">
        <f ca="1">F94-I94</f>
        <v>0</v>
      </c>
      <c r="K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68">
        <f ca="1">AB94+AC94+AD94</f>
        <v>0</v>
      </c>
      <c r="AF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68">
        <f ca="1">AF94+AG94+AH94</f>
        <v>0</v>
      </c>
      <c r="AJ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68">
        <f ca="1">AJ94+AK94+AL94</f>
        <v>0</v>
      </c>
      <c r="AN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68">
        <f ca="1">AN94+AO94+AP94</f>
        <v>0</v>
      </c>
      <c r="AR94" s="168">
        <f ca="1">AE94+AI94+AM94+AQ94</f>
        <v>0</v>
      </c>
    </row>
    <row r="95" spans="2:44" hidden="1" x14ac:dyDescent="0.25">
      <c r="B95" s="166" t="s">
        <v>603</v>
      </c>
      <c r="C95" s="167" t="s">
        <v>604</v>
      </c>
      <c r="D9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68">
        <f t="shared" ca="1" si="37"/>
        <v>0</v>
      </c>
      <c r="G95" s="168"/>
      <c r="H95" s="168">
        <f t="shared" ca="1" si="38"/>
        <v>0</v>
      </c>
      <c r="I95" s="168"/>
      <c r="J95" s="168">
        <f t="shared" ca="1" si="39"/>
        <v>0</v>
      </c>
      <c r="K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68">
        <f t="shared" ca="1" si="40"/>
        <v>0</v>
      </c>
      <c r="AF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68">
        <f t="shared" ca="1" si="41"/>
        <v>0</v>
      </c>
      <c r="AJ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68">
        <f t="shared" ca="1" si="42"/>
        <v>0</v>
      </c>
      <c r="AN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68">
        <f t="shared" ca="1" si="43"/>
        <v>0</v>
      </c>
      <c r="AR95" s="168">
        <f t="shared" ca="1" si="44"/>
        <v>0</v>
      </c>
    </row>
    <row r="96" spans="2:44" hidden="1" x14ac:dyDescent="0.25">
      <c r="B96" s="175" t="s">
        <v>266</v>
      </c>
      <c r="C96" s="176" t="s">
        <v>150</v>
      </c>
      <c r="D96" s="177">
        <f ca="1">SUM(D97:D105)</f>
        <v>0</v>
      </c>
      <c r="E96" s="177">
        <f ca="1">SUM(E97:E105)</f>
        <v>0</v>
      </c>
      <c r="F96" s="177">
        <f t="shared" ref="F96:F119" ca="1" si="45">D96+E96</f>
        <v>0</v>
      </c>
      <c r="G96" s="177">
        <f>SUM(G97:G105)</f>
        <v>0</v>
      </c>
      <c r="H96" s="177">
        <f t="shared" ref="H96:H107" ca="1" si="46">F96-G96</f>
        <v>0</v>
      </c>
      <c r="I96" s="177">
        <f>SUM(I97:I105)</f>
        <v>0</v>
      </c>
      <c r="J96" s="177">
        <f t="shared" ref="J96:J107" ca="1" si="47">F96-I96</f>
        <v>0</v>
      </c>
      <c r="K96" s="177">
        <f t="shared" ref="K96:AD96" ca="1" si="48">SUM(K97:K105)</f>
        <v>0</v>
      </c>
      <c r="L96" s="177">
        <f t="shared" ca="1" si="48"/>
        <v>0</v>
      </c>
      <c r="M96" s="177">
        <f t="shared" ca="1" si="48"/>
        <v>0</v>
      </c>
      <c r="N96" s="177">
        <f t="shared" ca="1" si="48"/>
        <v>0</v>
      </c>
      <c r="O96" s="177">
        <f t="shared" ca="1" si="48"/>
        <v>0</v>
      </c>
      <c r="P96" s="177">
        <f ca="1">SUM(P97:P105)</f>
        <v>0</v>
      </c>
      <c r="Q96" s="177">
        <f ca="1">SUM(Q97:Q105)</f>
        <v>0</v>
      </c>
      <c r="R96" s="177">
        <f t="shared" ca="1" si="48"/>
        <v>0</v>
      </c>
      <c r="S96" s="177">
        <f t="shared" ca="1" si="48"/>
        <v>0</v>
      </c>
      <c r="T96" s="177">
        <f ca="1">SUM(T97:T105)</f>
        <v>0</v>
      </c>
      <c r="U96" s="177">
        <f t="shared" ca="1" si="48"/>
        <v>0</v>
      </c>
      <c r="V96" s="177">
        <f t="shared" ca="1" si="48"/>
        <v>0</v>
      </c>
      <c r="W96" s="177">
        <f ca="1">SUM(W97:W105)</f>
        <v>0</v>
      </c>
      <c r="X96" s="177">
        <f t="shared" ca="1" si="48"/>
        <v>0</v>
      </c>
      <c r="Y96" s="177">
        <f ca="1">SUM(Y97:Y105)</f>
        <v>0</v>
      </c>
      <c r="Z96" s="177">
        <f ca="1">SUM(Z97:Z105)</f>
        <v>0</v>
      </c>
      <c r="AA96" s="177">
        <f t="shared" ca="1" si="48"/>
        <v>0</v>
      </c>
      <c r="AB96" s="177">
        <f t="shared" ca="1" si="48"/>
        <v>0</v>
      </c>
      <c r="AC96" s="177">
        <f t="shared" ca="1" si="48"/>
        <v>0</v>
      </c>
      <c r="AD96" s="177">
        <f t="shared" ca="1" si="48"/>
        <v>0</v>
      </c>
      <c r="AE96" s="177">
        <f t="shared" ref="AE96:AE107" ca="1" si="49">AB96+AC96+AD96</f>
        <v>0</v>
      </c>
      <c r="AF96" s="177">
        <f ca="1">SUM(AF97:AF105)</f>
        <v>0</v>
      </c>
      <c r="AG96" s="177">
        <f ca="1">SUM(AG97:AG105)</f>
        <v>0</v>
      </c>
      <c r="AH96" s="177">
        <f ca="1">SUM(AH97:AH105)</f>
        <v>0</v>
      </c>
      <c r="AI96" s="177">
        <f t="shared" ref="AI96:AI107" ca="1" si="50">AF96+AG96+AH96</f>
        <v>0</v>
      </c>
      <c r="AJ96" s="177">
        <f ca="1">SUM(AJ97:AJ105)</f>
        <v>0</v>
      </c>
      <c r="AK96" s="177">
        <f ca="1">SUM(AK97:AK105)</f>
        <v>0</v>
      </c>
      <c r="AL96" s="177">
        <f ca="1">SUM(AL97:AL105)</f>
        <v>0</v>
      </c>
      <c r="AM96" s="177">
        <f t="shared" ref="AM96:AM107" ca="1" si="51">AJ96+AK96+AL96</f>
        <v>0</v>
      </c>
      <c r="AN96" s="177">
        <f ca="1">SUM(AN97:AN105)</f>
        <v>0</v>
      </c>
      <c r="AO96" s="177">
        <f ca="1">SUM(AO97:AO105)</f>
        <v>0</v>
      </c>
      <c r="AP96" s="177">
        <f ca="1">SUM(AP97:AP105)</f>
        <v>0</v>
      </c>
      <c r="AQ96" s="177">
        <f t="shared" ref="AQ96:AQ107" ca="1" si="52">AN96+AO96+AP96</f>
        <v>0</v>
      </c>
      <c r="AR96" s="177">
        <f t="shared" ref="AR96:AR107" ca="1" si="53">AE96+AI96+AM96+AQ96</f>
        <v>0</v>
      </c>
    </row>
    <row r="97" spans="2:44" hidden="1" x14ac:dyDescent="0.25">
      <c r="B97" s="166" t="s">
        <v>609</v>
      </c>
      <c r="C97" s="167" t="s">
        <v>610</v>
      </c>
      <c r="D9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68">
        <f t="shared" ca="1" si="45"/>
        <v>0</v>
      </c>
      <c r="G97" s="168"/>
      <c r="H97" s="168">
        <f t="shared" ca="1" si="46"/>
        <v>0</v>
      </c>
      <c r="I97" s="168"/>
      <c r="J97" s="168">
        <f t="shared" ca="1" si="47"/>
        <v>0</v>
      </c>
      <c r="K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68">
        <f t="shared" ca="1" si="49"/>
        <v>0</v>
      </c>
      <c r="AF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68">
        <f t="shared" ca="1" si="50"/>
        <v>0</v>
      </c>
      <c r="AJ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68">
        <f t="shared" ca="1" si="51"/>
        <v>0</v>
      </c>
      <c r="AN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68">
        <f t="shared" ca="1" si="52"/>
        <v>0</v>
      </c>
      <c r="AR97" s="168">
        <f t="shared" ca="1" si="53"/>
        <v>0</v>
      </c>
    </row>
    <row r="98" spans="2:44" hidden="1" x14ac:dyDescent="0.25">
      <c r="B98" s="166" t="s">
        <v>611</v>
      </c>
      <c r="C98" s="167" t="s">
        <v>612</v>
      </c>
      <c r="D9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68">
        <f t="shared" ca="1" si="45"/>
        <v>0</v>
      </c>
      <c r="G98" s="168"/>
      <c r="H98" s="168">
        <f t="shared" ca="1" si="46"/>
        <v>0</v>
      </c>
      <c r="I98" s="168"/>
      <c r="J98" s="168">
        <f t="shared" ca="1" si="47"/>
        <v>0</v>
      </c>
      <c r="K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68">
        <f t="shared" ca="1" si="49"/>
        <v>0</v>
      </c>
      <c r="AF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68">
        <f t="shared" ca="1" si="50"/>
        <v>0</v>
      </c>
      <c r="AJ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68">
        <f t="shared" ca="1" si="51"/>
        <v>0</v>
      </c>
      <c r="AN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68">
        <f t="shared" ca="1" si="52"/>
        <v>0</v>
      </c>
      <c r="AR98" s="168">
        <f t="shared" ca="1" si="53"/>
        <v>0</v>
      </c>
    </row>
    <row r="99" spans="2:44" hidden="1" x14ac:dyDescent="0.25">
      <c r="B99" s="166" t="s">
        <v>267</v>
      </c>
      <c r="C99" s="167" t="s">
        <v>151</v>
      </c>
      <c r="D9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68">
        <f t="shared" ca="1" si="45"/>
        <v>0</v>
      </c>
      <c r="G99" s="168"/>
      <c r="H99" s="168">
        <f t="shared" ca="1" si="46"/>
        <v>0</v>
      </c>
      <c r="I99" s="168"/>
      <c r="J99" s="168">
        <f t="shared" ca="1" si="47"/>
        <v>0</v>
      </c>
      <c r="K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68">
        <f t="shared" ca="1" si="49"/>
        <v>0</v>
      </c>
      <c r="AF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68">
        <f t="shared" ca="1" si="50"/>
        <v>0</v>
      </c>
      <c r="AJ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68">
        <f t="shared" ca="1" si="51"/>
        <v>0</v>
      </c>
      <c r="AN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68">
        <f t="shared" ca="1" si="52"/>
        <v>0</v>
      </c>
      <c r="AR99" s="168">
        <f t="shared" ca="1" si="53"/>
        <v>0</v>
      </c>
    </row>
    <row r="100" spans="2:44" hidden="1" x14ac:dyDescent="0.25">
      <c r="B100" s="166" t="s">
        <v>605</v>
      </c>
      <c r="C100" s="167" t="s">
        <v>606</v>
      </c>
      <c r="D10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68">
        <f t="shared" ca="1" si="45"/>
        <v>0</v>
      </c>
      <c r="G100" s="168"/>
      <c r="H100" s="168">
        <f t="shared" ca="1" si="46"/>
        <v>0</v>
      </c>
      <c r="I100" s="168"/>
      <c r="J100" s="168">
        <f t="shared" ca="1" si="47"/>
        <v>0</v>
      </c>
      <c r="K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68">
        <f t="shared" ca="1" si="49"/>
        <v>0</v>
      </c>
      <c r="AF1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68">
        <f t="shared" ca="1" si="50"/>
        <v>0</v>
      </c>
      <c r="AJ1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68">
        <f t="shared" ca="1" si="51"/>
        <v>0</v>
      </c>
      <c r="AN1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68">
        <f t="shared" ca="1" si="52"/>
        <v>0</v>
      </c>
      <c r="AR100" s="168">
        <f t="shared" ca="1" si="53"/>
        <v>0</v>
      </c>
    </row>
    <row r="101" spans="2:44" hidden="1" x14ac:dyDescent="0.25">
      <c r="B101" s="166" t="s">
        <v>607</v>
      </c>
      <c r="C101" s="167" t="s">
        <v>608</v>
      </c>
      <c r="D10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68">
        <f t="shared" ca="1" si="45"/>
        <v>0</v>
      </c>
      <c r="G101" s="168"/>
      <c r="H101" s="168">
        <f t="shared" ca="1" si="46"/>
        <v>0</v>
      </c>
      <c r="I101" s="168"/>
      <c r="J101" s="168">
        <f t="shared" ca="1" si="47"/>
        <v>0</v>
      </c>
      <c r="K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68">
        <f t="shared" ca="1" si="49"/>
        <v>0</v>
      </c>
      <c r="AF1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68">
        <f t="shared" ca="1" si="50"/>
        <v>0</v>
      </c>
      <c r="AJ1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68">
        <f t="shared" ca="1" si="51"/>
        <v>0</v>
      </c>
      <c r="AN1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68">
        <f t="shared" ca="1" si="52"/>
        <v>0</v>
      </c>
      <c r="AR101" s="168">
        <f t="shared" ca="1" si="53"/>
        <v>0</v>
      </c>
    </row>
    <row r="102" spans="2:44" hidden="1" x14ac:dyDescent="0.25">
      <c r="B102" s="166" t="s">
        <v>268</v>
      </c>
      <c r="C102" s="167" t="s">
        <v>152</v>
      </c>
      <c r="D10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68">
        <f t="shared" ca="1" si="45"/>
        <v>0</v>
      </c>
      <c r="G102" s="168"/>
      <c r="H102" s="168">
        <f t="shared" ca="1" si="46"/>
        <v>0</v>
      </c>
      <c r="I102" s="168"/>
      <c r="J102" s="168">
        <f t="shared" ca="1" si="47"/>
        <v>0</v>
      </c>
      <c r="K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68">
        <f t="shared" ca="1" si="49"/>
        <v>0</v>
      </c>
      <c r="AF1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68">
        <f t="shared" ca="1" si="50"/>
        <v>0</v>
      </c>
      <c r="AJ1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68">
        <f t="shared" ca="1" si="51"/>
        <v>0</v>
      </c>
      <c r="AN1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68">
        <f t="shared" ca="1" si="52"/>
        <v>0</v>
      </c>
      <c r="AR102" s="168">
        <f t="shared" ca="1" si="53"/>
        <v>0</v>
      </c>
    </row>
    <row r="103" spans="2:44" hidden="1" x14ac:dyDescent="0.25">
      <c r="B103" s="166" t="s">
        <v>613</v>
      </c>
      <c r="C103" s="167" t="s">
        <v>610</v>
      </c>
      <c r="D10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68">
        <f t="shared" ca="1" si="45"/>
        <v>0</v>
      </c>
      <c r="G103" s="168"/>
      <c r="H103" s="168">
        <f t="shared" ca="1" si="46"/>
        <v>0</v>
      </c>
      <c r="I103" s="168"/>
      <c r="J103" s="168">
        <f t="shared" ca="1" si="47"/>
        <v>0</v>
      </c>
      <c r="K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68">
        <f t="shared" ca="1" si="49"/>
        <v>0</v>
      </c>
      <c r="AF1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68">
        <f t="shared" ca="1" si="50"/>
        <v>0</v>
      </c>
      <c r="AJ1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68">
        <f t="shared" ca="1" si="51"/>
        <v>0</v>
      </c>
      <c r="AN1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68">
        <f t="shared" ca="1" si="52"/>
        <v>0</v>
      </c>
      <c r="AR103" s="168">
        <f t="shared" ca="1" si="53"/>
        <v>0</v>
      </c>
    </row>
    <row r="104" spans="2:44" hidden="1" x14ac:dyDescent="0.25">
      <c r="B104" s="166" t="s">
        <v>269</v>
      </c>
      <c r="C104" s="167" t="s">
        <v>153</v>
      </c>
      <c r="D10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68">
        <f t="shared" ca="1" si="45"/>
        <v>0</v>
      </c>
      <c r="G104" s="168"/>
      <c r="H104" s="168">
        <f t="shared" ca="1" si="46"/>
        <v>0</v>
      </c>
      <c r="I104" s="168"/>
      <c r="J104" s="168">
        <f t="shared" ca="1" si="47"/>
        <v>0</v>
      </c>
      <c r="K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68">
        <f t="shared" ca="1" si="49"/>
        <v>0</v>
      </c>
      <c r="AF1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68">
        <f t="shared" ca="1" si="50"/>
        <v>0</v>
      </c>
      <c r="AJ1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68">
        <f t="shared" ca="1" si="51"/>
        <v>0</v>
      </c>
      <c r="AN1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68">
        <f t="shared" ca="1" si="52"/>
        <v>0</v>
      </c>
      <c r="AR104" s="168">
        <f t="shared" ca="1" si="53"/>
        <v>0</v>
      </c>
    </row>
    <row r="105" spans="2:44" hidden="1" x14ac:dyDescent="0.25">
      <c r="B105" s="166" t="s">
        <v>614</v>
      </c>
      <c r="C105" s="167" t="s">
        <v>612</v>
      </c>
      <c r="D10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68">
        <f t="shared" ca="1" si="45"/>
        <v>0</v>
      </c>
      <c r="G105" s="168"/>
      <c r="H105" s="168">
        <f t="shared" ca="1" si="46"/>
        <v>0</v>
      </c>
      <c r="I105" s="168"/>
      <c r="J105" s="168">
        <f t="shared" ca="1" si="47"/>
        <v>0</v>
      </c>
      <c r="K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68">
        <f t="shared" ca="1" si="49"/>
        <v>0</v>
      </c>
      <c r="AF1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68">
        <f t="shared" ca="1" si="50"/>
        <v>0</v>
      </c>
      <c r="AJ1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68">
        <f t="shared" ca="1" si="51"/>
        <v>0</v>
      </c>
      <c r="AN1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68">
        <f t="shared" ca="1" si="52"/>
        <v>0</v>
      </c>
      <c r="AR105" s="168">
        <f t="shared" ca="1" si="53"/>
        <v>0</v>
      </c>
    </row>
    <row r="106" spans="2:44" x14ac:dyDescent="0.25">
      <c r="B106" s="163" t="s">
        <v>273</v>
      </c>
      <c r="C106" s="164" t="s">
        <v>157</v>
      </c>
      <c r="D106" s="165">
        <f ca="1">D107+D118+D133+D149+D164+D190+D207+D214</f>
        <v>1484143.4797650005</v>
      </c>
      <c r="E106" s="165">
        <f ca="1">E107+E118+E133+E149+E164+E190+E207+E214</f>
        <v>3010494.6337000001</v>
      </c>
      <c r="F106" s="165">
        <f t="shared" ca="1" si="45"/>
        <v>4494638.1134650009</v>
      </c>
      <c r="G106" s="165">
        <f>G107+G118+G133+G149+G164+G190+G207+G214</f>
        <v>0</v>
      </c>
      <c r="H106" s="165">
        <f t="shared" ca="1" si="46"/>
        <v>4494638.1134650009</v>
      </c>
      <c r="I106" s="165">
        <f>I107+I118+I133+I149+I164+I190+I207+I214</f>
        <v>0</v>
      </c>
      <c r="J106" s="165">
        <f t="shared" ca="1" si="47"/>
        <v>4494638.1134650009</v>
      </c>
      <c r="K106" s="165">
        <f t="shared" ref="K106:AD106" ca="1" si="54">K107+K118+K133+K149+K164+K190+K207+K214</f>
        <v>209316</v>
      </c>
      <c r="L106" s="165">
        <f t="shared" ca="1" si="54"/>
        <v>294804.61</v>
      </c>
      <c r="M106" s="165">
        <f t="shared" ca="1" si="54"/>
        <v>32000</v>
      </c>
      <c r="N106" s="165">
        <f t="shared" ca="1" si="54"/>
        <v>32000</v>
      </c>
      <c r="O106" s="165">
        <f t="shared" ca="1" si="54"/>
        <v>10000</v>
      </c>
      <c r="P106" s="165">
        <f t="shared" ca="1" si="54"/>
        <v>0</v>
      </c>
      <c r="Q106" s="165">
        <f t="shared" ca="1" si="54"/>
        <v>6000</v>
      </c>
      <c r="R106" s="165">
        <f t="shared" ca="1" si="54"/>
        <v>0</v>
      </c>
      <c r="S106" s="165">
        <f t="shared" ca="1" si="54"/>
        <v>0</v>
      </c>
      <c r="T106" s="165">
        <f ca="1">T107+T118+T133+T149+T164+T190+T207+T214</f>
        <v>0</v>
      </c>
      <c r="U106" s="165">
        <f t="shared" ca="1" si="54"/>
        <v>3801517.5034649973</v>
      </c>
      <c r="V106" s="165">
        <f t="shared" ca="1" si="54"/>
        <v>0</v>
      </c>
      <c r="W106" s="165">
        <f t="shared" ca="1" si="54"/>
        <v>109000</v>
      </c>
      <c r="X106" s="165">
        <f t="shared" ca="1" si="54"/>
        <v>0</v>
      </c>
      <c r="Y106" s="165">
        <f ca="1">Y107+Y118+Y133+Y149+Y164+Y190+Y207+Y214</f>
        <v>0</v>
      </c>
      <c r="Z106" s="165">
        <f ca="1">Z107+Z118+Z133+Z149+Z164+Z190+Z207+Z214</f>
        <v>0</v>
      </c>
      <c r="AA106" s="165">
        <f t="shared" ca="1" si="54"/>
        <v>0</v>
      </c>
      <c r="AB106" s="165">
        <f t="shared" ca="1" si="54"/>
        <v>0</v>
      </c>
      <c r="AC106" s="165">
        <f t="shared" ca="1" si="54"/>
        <v>132167.19988</v>
      </c>
      <c r="AD106" s="165">
        <f t="shared" ca="1" si="54"/>
        <v>607090.19410000008</v>
      </c>
      <c r="AE106" s="165">
        <f t="shared" ca="1" si="49"/>
        <v>739257.39398000005</v>
      </c>
      <c r="AF106" s="165">
        <f ca="1">AF107+AF118+AF133+AF149+AF164+AF190+AF207+AF214</f>
        <v>220500</v>
      </c>
      <c r="AG106" s="165">
        <f ca="1">AG107+AG118+AG133+AG149+AG164+AG190+AG207+AG214</f>
        <v>129975</v>
      </c>
      <c r="AH106" s="165">
        <f ca="1">AH107+AH118+AH133+AH149+AH164+AH190+AH207+AH214</f>
        <v>845391.78969999996</v>
      </c>
      <c r="AI106" s="165">
        <f t="shared" ca="1" si="50"/>
        <v>1195866.7897000001</v>
      </c>
      <c r="AJ106" s="165">
        <f ca="1">AJ107+AJ118+AJ133+AJ149+AJ164+AJ190+AJ207+AJ214</f>
        <v>1850447.6898650001</v>
      </c>
      <c r="AK106" s="165">
        <f ca="1">AK107+AK118+AK133+AK149+AK164+AK190+AK207+AK214</f>
        <v>48749.9</v>
      </c>
      <c r="AL106" s="165">
        <f ca="1">AL107+AL118+AL133+AL149+AL164+AL190+AL207+AL214</f>
        <v>142553</v>
      </c>
      <c r="AM106" s="165">
        <f t="shared" ca="1" si="51"/>
        <v>2041750.589865</v>
      </c>
      <c r="AN106" s="165">
        <f ca="1">AN107+AN118+AN133+AN149+AN164+AN190+AN207+AN214</f>
        <v>465763.33992</v>
      </c>
      <c r="AO106" s="165">
        <f ca="1">AO107+AO118+AO133+AO149+AO164+AO190+AO207+AO214</f>
        <v>52000</v>
      </c>
      <c r="AP106" s="165">
        <f ca="1">AP107+AP118+AP133+AP149+AP164+AP190+AP207+AP214</f>
        <v>0</v>
      </c>
      <c r="AQ106" s="165">
        <f t="shared" ca="1" si="52"/>
        <v>517763.33992</v>
      </c>
      <c r="AR106" s="165">
        <f t="shared" ca="1" si="53"/>
        <v>4494638.1134649999</v>
      </c>
    </row>
    <row r="107" spans="2:44" hidden="1" x14ac:dyDescent="0.25">
      <c r="B107" s="175" t="s">
        <v>274</v>
      </c>
      <c r="C107" s="176" t="s">
        <v>158</v>
      </c>
      <c r="D107" s="177">
        <f ca="1">SUM(D108:D117)</f>
        <v>0</v>
      </c>
      <c r="E107" s="177">
        <f ca="1">SUM(E108:E117)</f>
        <v>0</v>
      </c>
      <c r="F107" s="177">
        <f t="shared" ca="1" si="45"/>
        <v>0</v>
      </c>
      <c r="G107" s="177">
        <f>SUM(G108:G117)</f>
        <v>0</v>
      </c>
      <c r="H107" s="177">
        <f t="shared" ca="1" si="46"/>
        <v>0</v>
      </c>
      <c r="I107" s="177">
        <f>SUM(I108:I117)</f>
        <v>0</v>
      </c>
      <c r="J107" s="177">
        <f t="shared" ca="1" si="47"/>
        <v>0</v>
      </c>
      <c r="K107" s="177">
        <f t="shared" ref="K107:AD107" ca="1" si="55">SUM(K108:K117)</f>
        <v>0</v>
      </c>
      <c r="L107" s="177">
        <f t="shared" ca="1" si="55"/>
        <v>0</v>
      </c>
      <c r="M107" s="177">
        <f t="shared" ca="1" si="55"/>
        <v>0</v>
      </c>
      <c r="N107" s="177">
        <f t="shared" ca="1" si="55"/>
        <v>0</v>
      </c>
      <c r="O107" s="177">
        <f t="shared" ca="1" si="55"/>
        <v>0</v>
      </c>
      <c r="P107" s="177">
        <f ca="1">SUM(P108:P117)</f>
        <v>0</v>
      </c>
      <c r="Q107" s="177">
        <f ca="1">SUM(Q108:Q117)</f>
        <v>0</v>
      </c>
      <c r="R107" s="177">
        <f t="shared" ca="1" si="55"/>
        <v>0</v>
      </c>
      <c r="S107" s="177">
        <f t="shared" ca="1" si="55"/>
        <v>0</v>
      </c>
      <c r="T107" s="177">
        <f ca="1">SUM(T108:T117)</f>
        <v>0</v>
      </c>
      <c r="U107" s="177">
        <f t="shared" ca="1" si="55"/>
        <v>0</v>
      </c>
      <c r="V107" s="177">
        <f t="shared" ca="1" si="55"/>
        <v>0</v>
      </c>
      <c r="W107" s="177">
        <f ca="1">SUM(W108:W117)</f>
        <v>0</v>
      </c>
      <c r="X107" s="177">
        <f t="shared" ca="1" si="55"/>
        <v>0</v>
      </c>
      <c r="Y107" s="177">
        <f ca="1">SUM(Y108:Y117)</f>
        <v>0</v>
      </c>
      <c r="Z107" s="177">
        <f ca="1">SUM(Z108:Z117)</f>
        <v>0</v>
      </c>
      <c r="AA107" s="177">
        <f t="shared" ca="1" si="55"/>
        <v>0</v>
      </c>
      <c r="AB107" s="177">
        <f t="shared" ca="1" si="55"/>
        <v>0</v>
      </c>
      <c r="AC107" s="177">
        <f t="shared" ca="1" si="55"/>
        <v>0</v>
      </c>
      <c r="AD107" s="177">
        <f t="shared" ca="1" si="55"/>
        <v>0</v>
      </c>
      <c r="AE107" s="177">
        <f t="shared" ca="1" si="49"/>
        <v>0</v>
      </c>
      <c r="AF107" s="177">
        <f ca="1">SUM(AF108:AF117)</f>
        <v>0</v>
      </c>
      <c r="AG107" s="177">
        <f ca="1">SUM(AG108:AG117)</f>
        <v>0</v>
      </c>
      <c r="AH107" s="177">
        <f ca="1">SUM(AH108:AH117)</f>
        <v>0</v>
      </c>
      <c r="AI107" s="177">
        <f t="shared" ca="1" si="50"/>
        <v>0</v>
      </c>
      <c r="AJ107" s="177">
        <f ca="1">SUM(AJ108:AJ117)</f>
        <v>0</v>
      </c>
      <c r="AK107" s="177">
        <f ca="1">SUM(AK108:AK117)</f>
        <v>0</v>
      </c>
      <c r="AL107" s="177">
        <f ca="1">SUM(AL108:AL117)</f>
        <v>0</v>
      </c>
      <c r="AM107" s="177">
        <f t="shared" ca="1" si="51"/>
        <v>0</v>
      </c>
      <c r="AN107" s="177">
        <f ca="1">SUM(AN108:AN117)</f>
        <v>0</v>
      </c>
      <c r="AO107" s="177">
        <f ca="1">SUM(AO108:AO117)</f>
        <v>0</v>
      </c>
      <c r="AP107" s="177">
        <f ca="1">SUM(AP108:AP117)</f>
        <v>0</v>
      </c>
      <c r="AQ107" s="177">
        <f t="shared" ca="1" si="52"/>
        <v>0</v>
      </c>
      <c r="AR107" s="177">
        <f t="shared" ca="1" si="53"/>
        <v>0</v>
      </c>
    </row>
    <row r="108" spans="2:44" hidden="1" x14ac:dyDescent="0.25">
      <c r="B108" s="166" t="s">
        <v>615</v>
      </c>
      <c r="C108" s="167" t="s">
        <v>120</v>
      </c>
      <c r="D10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68">
        <f t="shared" ca="1" si="45"/>
        <v>0</v>
      </c>
      <c r="G108" s="168"/>
      <c r="H108" s="168">
        <f t="shared" ref="H108:H115" ca="1" si="56">F108-G108</f>
        <v>0</v>
      </c>
      <c r="I108" s="168"/>
      <c r="J108" s="168">
        <f t="shared" ref="J108:J115" ca="1" si="57">F108-I108</f>
        <v>0</v>
      </c>
      <c r="K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68">
        <f t="shared" ref="AE108:AE115" ca="1" si="58">AB108+AC108+AD108</f>
        <v>0</v>
      </c>
      <c r="AF1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68">
        <f t="shared" ref="AI108:AI115" ca="1" si="59">AF108+AG108+AH108</f>
        <v>0</v>
      </c>
      <c r="AJ1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68">
        <f t="shared" ref="AM108:AM115" ca="1" si="60">AJ108+AK108+AL108</f>
        <v>0</v>
      </c>
      <c r="AN1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68">
        <f t="shared" ref="AQ108:AQ115" ca="1" si="61">AN108+AO108+AP108</f>
        <v>0</v>
      </c>
      <c r="AR108" s="168">
        <f t="shared" ref="AR108:AR115" ca="1" si="62">AE108+AI108+AM108+AQ108</f>
        <v>0</v>
      </c>
    </row>
    <row r="109" spans="2:44" hidden="1" x14ac:dyDescent="0.25">
      <c r="B109" s="166" t="s">
        <v>616</v>
      </c>
      <c r="C109" s="167" t="s">
        <v>617</v>
      </c>
      <c r="D10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68">
        <f t="shared" ca="1" si="45"/>
        <v>0</v>
      </c>
      <c r="G109" s="168"/>
      <c r="H109" s="168">
        <f t="shared" ca="1" si="56"/>
        <v>0</v>
      </c>
      <c r="I109" s="168"/>
      <c r="J109" s="168">
        <f t="shared" ca="1" si="57"/>
        <v>0</v>
      </c>
      <c r="K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68">
        <f t="shared" ca="1" si="58"/>
        <v>0</v>
      </c>
      <c r="AF1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68">
        <f t="shared" ca="1" si="59"/>
        <v>0</v>
      </c>
      <c r="AJ1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68">
        <f t="shared" ca="1" si="60"/>
        <v>0</v>
      </c>
      <c r="AN1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68">
        <f t="shared" ca="1" si="61"/>
        <v>0</v>
      </c>
      <c r="AR109" s="168">
        <f t="shared" ca="1" si="62"/>
        <v>0</v>
      </c>
    </row>
    <row r="110" spans="2:44" hidden="1" x14ac:dyDescent="0.25">
      <c r="B110" s="166" t="s">
        <v>618</v>
      </c>
      <c r="C110" s="167" t="s">
        <v>619</v>
      </c>
      <c r="D11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68">
        <f t="shared" ca="1" si="45"/>
        <v>0</v>
      </c>
      <c r="G110" s="168"/>
      <c r="H110" s="168">
        <f t="shared" ca="1" si="56"/>
        <v>0</v>
      </c>
      <c r="I110" s="168"/>
      <c r="J110" s="168">
        <f t="shared" ca="1" si="57"/>
        <v>0</v>
      </c>
      <c r="K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68">
        <f t="shared" ca="1" si="58"/>
        <v>0</v>
      </c>
      <c r="AF1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68">
        <f t="shared" ca="1" si="59"/>
        <v>0</v>
      </c>
      <c r="AJ1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68">
        <f t="shared" ca="1" si="60"/>
        <v>0</v>
      </c>
      <c r="AN1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68">
        <f t="shared" ca="1" si="61"/>
        <v>0</v>
      </c>
      <c r="AR110" s="168">
        <f t="shared" ca="1" si="62"/>
        <v>0</v>
      </c>
    </row>
    <row r="111" spans="2:44" hidden="1" x14ac:dyDescent="0.25">
      <c r="B111" s="166" t="s">
        <v>275</v>
      </c>
      <c r="C111" s="167" t="s">
        <v>159</v>
      </c>
      <c r="D11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68">
        <f t="shared" ca="1" si="45"/>
        <v>0</v>
      </c>
      <c r="G111" s="168"/>
      <c r="H111" s="168">
        <f ca="1">F111-G111</f>
        <v>0</v>
      </c>
      <c r="I111" s="168"/>
      <c r="J111" s="168">
        <f ca="1">F111-I111</f>
        <v>0</v>
      </c>
      <c r="K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68">
        <f ca="1">AB111+AC111+AD111</f>
        <v>0</v>
      </c>
      <c r="AF1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68">
        <f ca="1">AF111+AG111+AH111</f>
        <v>0</v>
      </c>
      <c r="AJ1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68">
        <f ca="1">AJ111+AK111+AL111</f>
        <v>0</v>
      </c>
      <c r="AN1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68">
        <f ca="1">AN111+AO111+AP111</f>
        <v>0</v>
      </c>
      <c r="AR111" s="168">
        <f ca="1">AE111+AI111+AM111+AQ111</f>
        <v>0</v>
      </c>
    </row>
    <row r="112" spans="2:44" hidden="1" x14ac:dyDescent="0.25">
      <c r="B112" s="166" t="s">
        <v>620</v>
      </c>
      <c r="C112" s="167" t="s">
        <v>621</v>
      </c>
      <c r="D11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68">
        <f t="shared" ca="1" si="45"/>
        <v>0</v>
      </c>
      <c r="G112" s="168"/>
      <c r="H112" s="168">
        <f ca="1">F112-G112</f>
        <v>0</v>
      </c>
      <c r="I112" s="168"/>
      <c r="J112" s="168">
        <f ca="1">F112-I112</f>
        <v>0</v>
      </c>
      <c r="K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68">
        <f ca="1">AB112+AC112+AD112</f>
        <v>0</v>
      </c>
      <c r="AF1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68">
        <f ca="1">AF112+AG112+AH112</f>
        <v>0</v>
      </c>
      <c r="AJ1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68">
        <f ca="1">AJ112+AK112+AL112</f>
        <v>0</v>
      </c>
      <c r="AN1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68">
        <f ca="1">AN112+AO112+AP112</f>
        <v>0</v>
      </c>
      <c r="AR112" s="168">
        <f ca="1">AE112+AI112+AM112+AQ112</f>
        <v>0</v>
      </c>
    </row>
    <row r="113" spans="2:44" hidden="1" x14ac:dyDescent="0.25">
      <c r="B113" s="166" t="s">
        <v>622</v>
      </c>
      <c r="C113" s="167" t="s">
        <v>623</v>
      </c>
      <c r="D11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68">
        <f t="shared" ca="1" si="45"/>
        <v>0</v>
      </c>
      <c r="G113" s="168"/>
      <c r="H113" s="168">
        <f ca="1">F113-G113</f>
        <v>0</v>
      </c>
      <c r="I113" s="168"/>
      <c r="J113" s="168">
        <f ca="1">F113-I113</f>
        <v>0</v>
      </c>
      <c r="K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68">
        <f ca="1">AB113+AC113+AD113</f>
        <v>0</v>
      </c>
      <c r="AF1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68">
        <f ca="1">AF113+AG113+AH113</f>
        <v>0</v>
      </c>
      <c r="AJ1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68">
        <f ca="1">AJ113+AK113+AL113</f>
        <v>0</v>
      </c>
      <c r="AN1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68">
        <f ca="1">AN113+AO113+AP113</f>
        <v>0</v>
      </c>
      <c r="AR113" s="168">
        <f ca="1">AE113+AI113+AM113+AQ113</f>
        <v>0</v>
      </c>
    </row>
    <row r="114" spans="2:44" hidden="1" x14ac:dyDescent="0.25">
      <c r="B114" s="166" t="s">
        <v>624</v>
      </c>
      <c r="C114" s="167" t="s">
        <v>625</v>
      </c>
      <c r="D11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68">
        <f t="shared" ca="1" si="45"/>
        <v>0</v>
      </c>
      <c r="G114" s="168"/>
      <c r="H114" s="168">
        <f ca="1">F114-G114</f>
        <v>0</v>
      </c>
      <c r="I114" s="168"/>
      <c r="J114" s="168">
        <f ca="1">F114-I114</f>
        <v>0</v>
      </c>
      <c r="K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68">
        <f ca="1">AB114+AC114+AD114</f>
        <v>0</v>
      </c>
      <c r="AF1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68">
        <f ca="1">AF114+AG114+AH114</f>
        <v>0</v>
      </c>
      <c r="AJ1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68">
        <f ca="1">AJ114+AK114+AL114</f>
        <v>0</v>
      </c>
      <c r="AN1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68">
        <f ca="1">AN114+AO114+AP114</f>
        <v>0</v>
      </c>
      <c r="AR114" s="168">
        <f ca="1">AE114+AI114+AM114+AQ114</f>
        <v>0</v>
      </c>
    </row>
    <row r="115" spans="2:44" hidden="1" x14ac:dyDescent="0.25">
      <c r="B115" s="166" t="s">
        <v>626</v>
      </c>
      <c r="C115" s="167" t="s">
        <v>627</v>
      </c>
      <c r="D11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68">
        <f t="shared" ca="1" si="45"/>
        <v>0</v>
      </c>
      <c r="G115" s="168"/>
      <c r="H115" s="168">
        <f t="shared" ca="1" si="56"/>
        <v>0</v>
      </c>
      <c r="I115" s="168"/>
      <c r="J115" s="168">
        <f t="shared" ca="1" si="57"/>
        <v>0</v>
      </c>
      <c r="K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68">
        <f t="shared" ca="1" si="58"/>
        <v>0</v>
      </c>
      <c r="AF1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68">
        <f t="shared" ca="1" si="59"/>
        <v>0</v>
      </c>
      <c r="AJ1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68">
        <f t="shared" ca="1" si="60"/>
        <v>0</v>
      </c>
      <c r="AN1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68">
        <f t="shared" ca="1" si="61"/>
        <v>0</v>
      </c>
      <c r="AR115" s="168">
        <f t="shared" ca="1" si="62"/>
        <v>0</v>
      </c>
    </row>
    <row r="116" spans="2:44" hidden="1" x14ac:dyDescent="0.25">
      <c r="B116" s="166" t="s">
        <v>628</v>
      </c>
      <c r="C116" s="167" t="s">
        <v>629</v>
      </c>
      <c r="D11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68">
        <f t="shared" ca="1" si="45"/>
        <v>0</v>
      </c>
      <c r="G116" s="168"/>
      <c r="H116" s="168">
        <f ca="1">F116-G116</f>
        <v>0</v>
      </c>
      <c r="I116" s="168"/>
      <c r="J116" s="168">
        <f ca="1">F116-I116</f>
        <v>0</v>
      </c>
      <c r="K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68">
        <f ca="1">AB116+AC116+AD116</f>
        <v>0</v>
      </c>
      <c r="AF1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68">
        <f ca="1">AF116+AG116+AH116</f>
        <v>0</v>
      </c>
      <c r="AJ1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68">
        <f ca="1">AJ116+AK116+AL116</f>
        <v>0</v>
      </c>
      <c r="AN1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68">
        <f ca="1">AN116+AO116+AP116</f>
        <v>0</v>
      </c>
      <c r="AR116" s="168">
        <f ca="1">AE116+AI116+AM116+AQ116</f>
        <v>0</v>
      </c>
    </row>
    <row r="117" spans="2:44" hidden="1" x14ac:dyDescent="0.25">
      <c r="B117" s="166" t="s">
        <v>630</v>
      </c>
      <c r="C117" s="167" t="s">
        <v>631</v>
      </c>
      <c r="D11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68">
        <f t="shared" ca="1" si="45"/>
        <v>0</v>
      </c>
      <c r="G117" s="168"/>
      <c r="H117" s="168">
        <f ca="1">F117-G117</f>
        <v>0</v>
      </c>
      <c r="I117" s="168"/>
      <c r="J117" s="168">
        <f ca="1">F117-I117</f>
        <v>0</v>
      </c>
      <c r="K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68">
        <f ca="1">AB117+AC117+AD117</f>
        <v>0</v>
      </c>
      <c r="AF1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68">
        <f ca="1">AF117+AG117+AH117</f>
        <v>0</v>
      </c>
      <c r="AJ1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68">
        <f ca="1">AJ117+AK117+AL117</f>
        <v>0</v>
      </c>
      <c r="AN1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68">
        <f ca="1">AN117+AO117+AP117</f>
        <v>0</v>
      </c>
      <c r="AR117" s="168">
        <f ca="1">AE117+AI117+AM117+AQ117</f>
        <v>0</v>
      </c>
    </row>
    <row r="118" spans="2:44" x14ac:dyDescent="0.25">
      <c r="B118" s="175" t="s">
        <v>276</v>
      </c>
      <c r="C118" s="176" t="s">
        <v>160</v>
      </c>
      <c r="D118" s="177">
        <f ca="1">SUM(D119:D132)</f>
        <v>0</v>
      </c>
      <c r="E118" s="177">
        <f ca="1">SUM(E119:E132)</f>
        <v>0</v>
      </c>
      <c r="F118" s="177">
        <f t="shared" ca="1" si="45"/>
        <v>0</v>
      </c>
      <c r="G118" s="177">
        <f>SUM(G119:G132)</f>
        <v>0</v>
      </c>
      <c r="H118" s="177">
        <f ca="1">F118-G118</f>
        <v>0</v>
      </c>
      <c r="I118" s="177">
        <f>SUM(I119:I132)</f>
        <v>0</v>
      </c>
      <c r="J118" s="177">
        <f ca="1">F118-I118</f>
        <v>0</v>
      </c>
      <c r="K118" s="177">
        <f t="shared" ref="K118:AP118" ca="1" si="63">SUM(K119:K132)</f>
        <v>0</v>
      </c>
      <c r="L118" s="177">
        <f t="shared" ca="1" si="63"/>
        <v>0</v>
      </c>
      <c r="M118" s="177">
        <f t="shared" ca="1" si="63"/>
        <v>0</v>
      </c>
      <c r="N118" s="177">
        <f t="shared" ca="1" si="63"/>
        <v>0</v>
      </c>
      <c r="O118" s="177">
        <f t="shared" ca="1" si="63"/>
        <v>0</v>
      </c>
      <c r="P118" s="177">
        <f ca="1">SUM(P119:P132)</f>
        <v>0</v>
      </c>
      <c r="Q118" s="177">
        <f ca="1">SUM(Q119:Q132)</f>
        <v>0</v>
      </c>
      <c r="R118" s="177">
        <f t="shared" ca="1" si="63"/>
        <v>0</v>
      </c>
      <c r="S118" s="177">
        <f t="shared" ca="1" si="63"/>
        <v>0</v>
      </c>
      <c r="T118" s="177">
        <f ca="1">SUM(T119:T132)</f>
        <v>0</v>
      </c>
      <c r="U118" s="177">
        <f t="shared" ca="1" si="63"/>
        <v>0</v>
      </c>
      <c r="V118" s="177">
        <f t="shared" ca="1" si="63"/>
        <v>0</v>
      </c>
      <c r="W118" s="177">
        <f ca="1">SUM(W119:W132)</f>
        <v>0</v>
      </c>
      <c r="X118" s="177">
        <f t="shared" ca="1" si="63"/>
        <v>0</v>
      </c>
      <c r="Y118" s="177">
        <f ca="1">SUM(Y119:Y132)</f>
        <v>0</v>
      </c>
      <c r="Z118" s="177">
        <f ca="1">SUM(Z119:Z132)</f>
        <v>0</v>
      </c>
      <c r="AA118" s="177">
        <f t="shared" ca="1" si="63"/>
        <v>0</v>
      </c>
      <c r="AB118" s="177">
        <f t="shared" ca="1" si="63"/>
        <v>0</v>
      </c>
      <c r="AC118" s="177">
        <f t="shared" ca="1" si="63"/>
        <v>0</v>
      </c>
      <c r="AD118" s="177">
        <f t="shared" ca="1" si="63"/>
        <v>0</v>
      </c>
      <c r="AE118" s="177">
        <f ca="1">AB118+AC118+AD118</f>
        <v>0</v>
      </c>
      <c r="AF118" s="177">
        <f t="shared" ca="1" si="63"/>
        <v>0</v>
      </c>
      <c r="AG118" s="177">
        <f t="shared" ca="1" si="63"/>
        <v>0</v>
      </c>
      <c r="AH118" s="177">
        <f t="shared" ca="1" si="63"/>
        <v>0</v>
      </c>
      <c r="AI118" s="177">
        <f ca="1">AF118+AG118+AH118</f>
        <v>0</v>
      </c>
      <c r="AJ118" s="177">
        <f t="shared" ca="1" si="63"/>
        <v>0</v>
      </c>
      <c r="AK118" s="177">
        <f t="shared" ca="1" si="63"/>
        <v>0</v>
      </c>
      <c r="AL118" s="177">
        <f t="shared" ca="1" si="63"/>
        <v>0</v>
      </c>
      <c r="AM118" s="177">
        <f ca="1">AJ118+AK118+AL118</f>
        <v>0</v>
      </c>
      <c r="AN118" s="177">
        <f t="shared" ca="1" si="63"/>
        <v>0</v>
      </c>
      <c r="AO118" s="177">
        <f t="shared" ca="1" si="63"/>
        <v>0</v>
      </c>
      <c r="AP118" s="177">
        <f t="shared" ca="1" si="63"/>
        <v>0</v>
      </c>
      <c r="AQ118" s="177">
        <f ca="1">AN118+AO118+AP118</f>
        <v>0</v>
      </c>
      <c r="AR118" s="177">
        <f ca="1">AE118+AI118+AM118+AQ118</f>
        <v>0</v>
      </c>
    </row>
    <row r="119" spans="2:44" hidden="1" x14ac:dyDescent="0.25">
      <c r="B119" s="166" t="s">
        <v>277</v>
      </c>
      <c r="C119" s="167" t="s">
        <v>161</v>
      </c>
      <c r="D11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68">
        <f t="shared" ca="1" si="45"/>
        <v>0</v>
      </c>
      <c r="G119" s="168"/>
      <c r="H119" s="168">
        <f ca="1">F119-G119</f>
        <v>0</v>
      </c>
      <c r="I119" s="168"/>
      <c r="J119" s="168">
        <f ca="1">F119-I119</f>
        <v>0</v>
      </c>
      <c r="K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68">
        <f ca="1">AB119+AC119+AD119</f>
        <v>0</v>
      </c>
      <c r="AF1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68">
        <f ca="1">AF119+AG119+AH119</f>
        <v>0</v>
      </c>
      <c r="AJ1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68">
        <f ca="1">AJ119+AK119+AL119</f>
        <v>0</v>
      </c>
      <c r="AN1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68">
        <f ca="1">AN119+AO119+AP119</f>
        <v>0</v>
      </c>
      <c r="AR119" s="168">
        <f ca="1">AE119+AI119+AM119+AQ119</f>
        <v>0</v>
      </c>
    </row>
    <row r="120" spans="2:44" x14ac:dyDescent="0.25">
      <c r="B120" s="166" t="s">
        <v>632</v>
      </c>
      <c r="C120" s="167" t="s">
        <v>633</v>
      </c>
      <c r="D12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68">
        <f t="shared" ref="F120:F125" ca="1" si="64">D120+E120</f>
        <v>0</v>
      </c>
      <c r="G120" s="168"/>
      <c r="H120" s="168">
        <f t="shared" ref="H120:H125" ca="1" si="65">F120-G120</f>
        <v>0</v>
      </c>
      <c r="I120" s="168"/>
      <c r="J120" s="168">
        <f t="shared" ref="J120:J125" ca="1" si="66">F120-I120</f>
        <v>0</v>
      </c>
      <c r="K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68">
        <f t="shared" ref="AE120:AE125" ca="1" si="67">AB120+AC120+AD120</f>
        <v>0</v>
      </c>
      <c r="AF1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68">
        <f t="shared" ref="AI120:AI125" ca="1" si="68">AF120+AG120+AH120</f>
        <v>0</v>
      </c>
      <c r="AJ1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68">
        <f t="shared" ref="AM120:AM125" ca="1" si="69">AJ120+AK120+AL120</f>
        <v>0</v>
      </c>
      <c r="AN1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68">
        <f t="shared" ref="AQ120:AQ125" ca="1" si="70">AN120+AO120+AP120</f>
        <v>0</v>
      </c>
      <c r="AR120" s="168">
        <f t="shared" ref="AR120:AR125" ca="1" si="71">AE120+AI120+AM120+AQ120</f>
        <v>0</v>
      </c>
    </row>
    <row r="121" spans="2:44" hidden="1" x14ac:dyDescent="0.25">
      <c r="B121" s="166" t="s">
        <v>278</v>
      </c>
      <c r="C121" s="167" t="s">
        <v>162</v>
      </c>
      <c r="D12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68">
        <f t="shared" ca="1" si="64"/>
        <v>0</v>
      </c>
      <c r="G121" s="168"/>
      <c r="H121" s="168">
        <f t="shared" ca="1" si="65"/>
        <v>0</v>
      </c>
      <c r="I121" s="168"/>
      <c r="J121" s="168">
        <f t="shared" ca="1" si="66"/>
        <v>0</v>
      </c>
      <c r="K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68">
        <f t="shared" ca="1" si="67"/>
        <v>0</v>
      </c>
      <c r="AF1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68">
        <f t="shared" ca="1" si="68"/>
        <v>0</v>
      </c>
      <c r="AJ1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68">
        <f t="shared" ca="1" si="69"/>
        <v>0</v>
      </c>
      <c r="AN1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68">
        <f t="shared" ca="1" si="70"/>
        <v>0</v>
      </c>
      <c r="AR121" s="168">
        <f t="shared" ca="1" si="71"/>
        <v>0</v>
      </c>
    </row>
    <row r="122" spans="2:44" hidden="1" x14ac:dyDescent="0.25">
      <c r="B122" s="166" t="s">
        <v>634</v>
      </c>
      <c r="C122" s="167" t="s">
        <v>635</v>
      </c>
      <c r="D12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68">
        <f t="shared" ca="1" si="64"/>
        <v>0</v>
      </c>
      <c r="G122" s="168"/>
      <c r="H122" s="168">
        <f t="shared" ca="1" si="65"/>
        <v>0</v>
      </c>
      <c r="I122" s="168"/>
      <c r="J122" s="168">
        <f t="shared" ca="1" si="66"/>
        <v>0</v>
      </c>
      <c r="K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68">
        <f t="shared" ca="1" si="67"/>
        <v>0</v>
      </c>
      <c r="AF1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68">
        <f t="shared" ca="1" si="68"/>
        <v>0</v>
      </c>
      <c r="AJ1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68">
        <f t="shared" ca="1" si="69"/>
        <v>0</v>
      </c>
      <c r="AN1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68">
        <f t="shared" ca="1" si="70"/>
        <v>0</v>
      </c>
      <c r="AR122" s="168">
        <f t="shared" ca="1" si="71"/>
        <v>0</v>
      </c>
    </row>
    <row r="123" spans="2:44" hidden="1" x14ac:dyDescent="0.25">
      <c r="B123" s="166" t="s">
        <v>636</v>
      </c>
      <c r="C123" s="167" t="s">
        <v>637</v>
      </c>
      <c r="D12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68">
        <f t="shared" ca="1" si="64"/>
        <v>0</v>
      </c>
      <c r="G123" s="168"/>
      <c r="H123" s="168">
        <f t="shared" ca="1" si="65"/>
        <v>0</v>
      </c>
      <c r="I123" s="168"/>
      <c r="J123" s="168">
        <f t="shared" ca="1" si="66"/>
        <v>0</v>
      </c>
      <c r="K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68">
        <f t="shared" ca="1" si="67"/>
        <v>0</v>
      </c>
      <c r="AF1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68">
        <f t="shared" ca="1" si="68"/>
        <v>0</v>
      </c>
      <c r="AJ1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68">
        <f t="shared" ca="1" si="69"/>
        <v>0</v>
      </c>
      <c r="AN1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68">
        <f t="shared" ca="1" si="70"/>
        <v>0</v>
      </c>
      <c r="AR123" s="168">
        <f t="shared" ca="1" si="71"/>
        <v>0</v>
      </c>
    </row>
    <row r="124" spans="2:44" hidden="1" x14ac:dyDescent="0.25">
      <c r="B124" s="166" t="s">
        <v>638</v>
      </c>
      <c r="C124" s="167" t="s">
        <v>639</v>
      </c>
      <c r="D12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68">
        <f t="shared" ca="1" si="64"/>
        <v>0</v>
      </c>
      <c r="G124" s="168"/>
      <c r="H124" s="168">
        <f t="shared" ca="1" si="65"/>
        <v>0</v>
      </c>
      <c r="I124" s="168"/>
      <c r="J124" s="168">
        <f t="shared" ca="1" si="66"/>
        <v>0</v>
      </c>
      <c r="K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68">
        <f t="shared" ca="1" si="67"/>
        <v>0</v>
      </c>
      <c r="AF1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68">
        <f t="shared" ca="1" si="68"/>
        <v>0</v>
      </c>
      <c r="AJ1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68">
        <f t="shared" ca="1" si="69"/>
        <v>0</v>
      </c>
      <c r="AN1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68">
        <f t="shared" ca="1" si="70"/>
        <v>0</v>
      </c>
      <c r="AR124" s="168">
        <f t="shared" ca="1" si="71"/>
        <v>0</v>
      </c>
    </row>
    <row r="125" spans="2:44" hidden="1" x14ac:dyDescent="0.25">
      <c r="B125" s="166" t="s">
        <v>640</v>
      </c>
      <c r="C125" s="167" t="s">
        <v>641</v>
      </c>
      <c r="D12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68">
        <f t="shared" ca="1" si="64"/>
        <v>0</v>
      </c>
      <c r="G125" s="168"/>
      <c r="H125" s="168">
        <f t="shared" ca="1" si="65"/>
        <v>0</v>
      </c>
      <c r="I125" s="168"/>
      <c r="J125" s="168">
        <f t="shared" ca="1" si="66"/>
        <v>0</v>
      </c>
      <c r="K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68">
        <f t="shared" ca="1" si="67"/>
        <v>0</v>
      </c>
      <c r="AF1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68">
        <f t="shared" ca="1" si="68"/>
        <v>0</v>
      </c>
      <c r="AJ1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68">
        <f t="shared" ca="1" si="69"/>
        <v>0</v>
      </c>
      <c r="AN1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68">
        <f t="shared" ca="1" si="70"/>
        <v>0</v>
      </c>
      <c r="AR125" s="168">
        <f t="shared" ca="1" si="71"/>
        <v>0</v>
      </c>
    </row>
    <row r="126" spans="2:44" hidden="1" x14ac:dyDescent="0.25">
      <c r="B126" s="166" t="s">
        <v>642</v>
      </c>
      <c r="C126" s="167" t="s">
        <v>643</v>
      </c>
      <c r="D12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68">
        <f t="shared" ref="F126:F137" ca="1" si="72">D126+E126</f>
        <v>0</v>
      </c>
      <c r="G126" s="168"/>
      <c r="H126" s="168">
        <f t="shared" ref="H126:H133" ca="1" si="73">F126-G126</f>
        <v>0</v>
      </c>
      <c r="I126" s="168"/>
      <c r="J126" s="168">
        <f t="shared" ref="J126:J133" ca="1" si="74">F126-I126</f>
        <v>0</v>
      </c>
      <c r="K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68">
        <f t="shared" ref="AE126:AE133" ca="1" si="75">AB126+AC126+AD126</f>
        <v>0</v>
      </c>
      <c r="AF1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68">
        <f t="shared" ref="AI126:AI133" ca="1" si="76">AF126+AG126+AH126</f>
        <v>0</v>
      </c>
      <c r="AJ1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68">
        <f t="shared" ref="AM126:AM133" ca="1" si="77">AJ126+AK126+AL126</f>
        <v>0</v>
      </c>
      <c r="AN1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68">
        <f t="shared" ref="AQ126:AQ133" ca="1" si="78">AN126+AO126+AP126</f>
        <v>0</v>
      </c>
      <c r="AR126" s="168">
        <f t="shared" ref="AR126:AR133" ca="1" si="79">AE126+AI126+AM126+AQ126</f>
        <v>0</v>
      </c>
    </row>
    <row r="127" spans="2:44" hidden="1" x14ac:dyDescent="0.25">
      <c r="B127" s="166" t="s">
        <v>644</v>
      </c>
      <c r="C127" s="167" t="s">
        <v>645</v>
      </c>
      <c r="D12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68">
        <f t="shared" ca="1" si="72"/>
        <v>0</v>
      </c>
      <c r="G127" s="168"/>
      <c r="H127" s="168">
        <f t="shared" ca="1" si="73"/>
        <v>0</v>
      </c>
      <c r="I127" s="168"/>
      <c r="J127" s="168">
        <f t="shared" ca="1" si="74"/>
        <v>0</v>
      </c>
      <c r="K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68">
        <f t="shared" ca="1" si="75"/>
        <v>0</v>
      </c>
      <c r="AF1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68">
        <f t="shared" ca="1" si="76"/>
        <v>0</v>
      </c>
      <c r="AJ1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68">
        <f t="shared" ca="1" si="77"/>
        <v>0</v>
      </c>
      <c r="AN1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68">
        <f t="shared" ca="1" si="78"/>
        <v>0</v>
      </c>
      <c r="AR127" s="168">
        <f t="shared" ca="1" si="79"/>
        <v>0</v>
      </c>
    </row>
    <row r="128" spans="2:44" hidden="1" x14ac:dyDescent="0.25">
      <c r="B128" s="166" t="s">
        <v>646</v>
      </c>
      <c r="C128" s="167" t="s">
        <v>647</v>
      </c>
      <c r="D12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68">
        <f t="shared" ca="1" si="72"/>
        <v>0</v>
      </c>
      <c r="G128" s="168"/>
      <c r="H128" s="168">
        <f t="shared" ca="1" si="73"/>
        <v>0</v>
      </c>
      <c r="I128" s="168"/>
      <c r="J128" s="168">
        <f t="shared" ca="1" si="74"/>
        <v>0</v>
      </c>
      <c r="K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68">
        <f t="shared" ca="1" si="75"/>
        <v>0</v>
      </c>
      <c r="AF1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68">
        <f t="shared" ca="1" si="76"/>
        <v>0</v>
      </c>
      <c r="AJ1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68">
        <f t="shared" ca="1" si="77"/>
        <v>0</v>
      </c>
      <c r="AN1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68">
        <f t="shared" ca="1" si="78"/>
        <v>0</v>
      </c>
      <c r="AR128" s="168">
        <f t="shared" ca="1" si="79"/>
        <v>0</v>
      </c>
    </row>
    <row r="129" spans="2:44" hidden="1" x14ac:dyDescent="0.25">
      <c r="B129" s="166" t="s">
        <v>279</v>
      </c>
      <c r="C129" s="167" t="s">
        <v>163</v>
      </c>
      <c r="D12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68">
        <f t="shared" ca="1" si="72"/>
        <v>0</v>
      </c>
      <c r="G129" s="168"/>
      <c r="H129" s="168">
        <f t="shared" ca="1" si="73"/>
        <v>0</v>
      </c>
      <c r="I129" s="168"/>
      <c r="J129" s="168">
        <f t="shared" ca="1" si="74"/>
        <v>0</v>
      </c>
      <c r="K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68">
        <f t="shared" ca="1" si="75"/>
        <v>0</v>
      </c>
      <c r="AF1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68">
        <f t="shared" ca="1" si="76"/>
        <v>0</v>
      </c>
      <c r="AJ1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68">
        <f t="shared" ca="1" si="77"/>
        <v>0</v>
      </c>
      <c r="AN1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68">
        <f t="shared" ca="1" si="78"/>
        <v>0</v>
      </c>
      <c r="AR129" s="168">
        <f t="shared" ca="1" si="79"/>
        <v>0</v>
      </c>
    </row>
    <row r="130" spans="2:44" hidden="1" x14ac:dyDescent="0.25">
      <c r="B130" s="166" t="s">
        <v>648</v>
      </c>
      <c r="C130" s="167" t="s">
        <v>649</v>
      </c>
      <c r="D13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68">
        <f t="shared" ca="1" si="72"/>
        <v>0</v>
      </c>
      <c r="G130" s="168"/>
      <c r="H130" s="168">
        <f t="shared" ca="1" si="73"/>
        <v>0</v>
      </c>
      <c r="I130" s="168"/>
      <c r="J130" s="168">
        <f t="shared" ca="1" si="74"/>
        <v>0</v>
      </c>
      <c r="K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68">
        <f t="shared" ca="1" si="75"/>
        <v>0</v>
      </c>
      <c r="AF1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68">
        <f t="shared" ca="1" si="76"/>
        <v>0</v>
      </c>
      <c r="AJ1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68">
        <f t="shared" ca="1" si="77"/>
        <v>0</v>
      </c>
      <c r="AN1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68">
        <f t="shared" ca="1" si="78"/>
        <v>0</v>
      </c>
      <c r="AR130" s="168">
        <f t="shared" ca="1" si="79"/>
        <v>0</v>
      </c>
    </row>
    <row r="131" spans="2:44" hidden="1" x14ac:dyDescent="0.25">
      <c r="B131" s="166" t="s">
        <v>650</v>
      </c>
      <c r="C131" s="167" t="s">
        <v>651</v>
      </c>
      <c r="D13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68">
        <f t="shared" ca="1" si="72"/>
        <v>0</v>
      </c>
      <c r="G131" s="168"/>
      <c r="H131" s="168">
        <f t="shared" ca="1" si="73"/>
        <v>0</v>
      </c>
      <c r="I131" s="168"/>
      <c r="J131" s="168">
        <f t="shared" ca="1" si="74"/>
        <v>0</v>
      </c>
      <c r="K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68">
        <f t="shared" ca="1" si="75"/>
        <v>0</v>
      </c>
      <c r="AF1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68">
        <f t="shared" ca="1" si="76"/>
        <v>0</v>
      </c>
      <c r="AJ1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68">
        <f t="shared" ca="1" si="77"/>
        <v>0</v>
      </c>
      <c r="AN1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68">
        <f t="shared" ca="1" si="78"/>
        <v>0</v>
      </c>
      <c r="AR131" s="168">
        <f t="shared" ca="1" si="79"/>
        <v>0</v>
      </c>
    </row>
    <row r="132" spans="2:44" hidden="1" x14ac:dyDescent="0.25">
      <c r="B132" s="166" t="s">
        <v>652</v>
      </c>
      <c r="C132" s="167" t="s">
        <v>653</v>
      </c>
      <c r="D13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68">
        <f t="shared" ca="1" si="72"/>
        <v>0</v>
      </c>
      <c r="G132" s="168"/>
      <c r="H132" s="168">
        <f t="shared" ca="1" si="73"/>
        <v>0</v>
      </c>
      <c r="I132" s="168"/>
      <c r="J132" s="168">
        <f t="shared" ca="1" si="74"/>
        <v>0</v>
      </c>
      <c r="K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68">
        <f t="shared" ca="1" si="75"/>
        <v>0</v>
      </c>
      <c r="AF1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68">
        <f t="shared" ca="1" si="76"/>
        <v>0</v>
      </c>
      <c r="AJ1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68">
        <f t="shared" ca="1" si="77"/>
        <v>0</v>
      </c>
      <c r="AN1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68">
        <f t="shared" ca="1" si="78"/>
        <v>0</v>
      </c>
      <c r="AR132" s="168">
        <f t="shared" ca="1" si="79"/>
        <v>0</v>
      </c>
    </row>
    <row r="133" spans="2:44" x14ac:dyDescent="0.25">
      <c r="B133" s="175" t="s">
        <v>280</v>
      </c>
      <c r="C133" s="176" t="s">
        <v>164</v>
      </c>
      <c r="D133" s="177">
        <f ca="1">SUM(D134:D148)</f>
        <v>1123376.1997650005</v>
      </c>
      <c r="E133" s="177">
        <f ca="1">SUM(E134:E148)</f>
        <v>1954522.4937</v>
      </c>
      <c r="F133" s="177">
        <f t="shared" ca="1" si="72"/>
        <v>3077898.6934650005</v>
      </c>
      <c r="G133" s="177">
        <f>SUM(G134:G148)</f>
        <v>0</v>
      </c>
      <c r="H133" s="177">
        <f t="shared" ca="1" si="73"/>
        <v>3077898.6934650005</v>
      </c>
      <c r="I133" s="177">
        <f>SUM(I134:I148)</f>
        <v>0</v>
      </c>
      <c r="J133" s="177">
        <f t="shared" ca="1" si="74"/>
        <v>3077898.6934650005</v>
      </c>
      <c r="K133" s="177">
        <f t="shared" ref="K133:AP133" ca="1" si="80">SUM(K134:K148)</f>
        <v>0</v>
      </c>
      <c r="L133" s="177">
        <f t="shared" ca="1" si="80"/>
        <v>154349.47</v>
      </c>
      <c r="M133" s="177">
        <f t="shared" ca="1" si="80"/>
        <v>0</v>
      </c>
      <c r="N133" s="177">
        <f t="shared" ca="1" si="80"/>
        <v>0</v>
      </c>
      <c r="O133" s="177">
        <f t="shared" ca="1" si="80"/>
        <v>0</v>
      </c>
      <c r="P133" s="177">
        <f ca="1">SUM(P134:P148)</f>
        <v>0</v>
      </c>
      <c r="Q133" s="177">
        <f ca="1">SUM(Q134:Q148)</f>
        <v>0</v>
      </c>
      <c r="R133" s="177">
        <f t="shared" ca="1" si="80"/>
        <v>0</v>
      </c>
      <c r="S133" s="177">
        <f t="shared" ca="1" si="80"/>
        <v>0</v>
      </c>
      <c r="T133" s="177">
        <f ca="1">SUM(T134:T148)</f>
        <v>0</v>
      </c>
      <c r="U133" s="177">
        <f t="shared" ca="1" si="80"/>
        <v>2923549.2234649975</v>
      </c>
      <c r="V133" s="177">
        <f t="shared" ca="1" si="80"/>
        <v>0</v>
      </c>
      <c r="W133" s="177">
        <f ca="1">SUM(W134:W148)</f>
        <v>0</v>
      </c>
      <c r="X133" s="177">
        <f t="shared" ca="1" si="80"/>
        <v>0</v>
      </c>
      <c r="Y133" s="177">
        <f ca="1">SUM(Y134:Y148)</f>
        <v>0</v>
      </c>
      <c r="Z133" s="177">
        <f ca="1">SUM(Z134:Z148)</f>
        <v>0</v>
      </c>
      <c r="AA133" s="177">
        <f t="shared" ca="1" si="80"/>
        <v>0</v>
      </c>
      <c r="AB133" s="177">
        <f t="shared" ca="1" si="80"/>
        <v>0</v>
      </c>
      <c r="AC133" s="177">
        <f t="shared" ca="1" si="80"/>
        <v>127167.19988</v>
      </c>
      <c r="AD133" s="177">
        <f t="shared" ca="1" si="80"/>
        <v>541154.03410000005</v>
      </c>
      <c r="AE133" s="177">
        <f t="shared" ca="1" si="75"/>
        <v>668321.23398000002</v>
      </c>
      <c r="AF133" s="177">
        <f t="shared" ca="1" si="80"/>
        <v>0</v>
      </c>
      <c r="AG133" s="177">
        <f t="shared" ca="1" si="80"/>
        <v>44000</v>
      </c>
      <c r="AH133" s="177">
        <f t="shared" ca="1" si="80"/>
        <v>818391.78969999996</v>
      </c>
      <c r="AI133" s="177">
        <f t="shared" ca="1" si="76"/>
        <v>862391.78969999996</v>
      </c>
      <c r="AJ133" s="177">
        <f t="shared" ca="1" si="80"/>
        <v>1265890.569865</v>
      </c>
      <c r="AK133" s="177">
        <f t="shared" ca="1" si="80"/>
        <v>6249.9000000000005</v>
      </c>
      <c r="AL133" s="177">
        <f t="shared" ca="1" si="80"/>
        <v>37895</v>
      </c>
      <c r="AM133" s="177">
        <f t="shared" ca="1" si="77"/>
        <v>1310035.4698649999</v>
      </c>
      <c r="AN133" s="177">
        <f t="shared" ca="1" si="80"/>
        <v>209150.19991999998</v>
      </c>
      <c r="AO133" s="177">
        <f t="shared" ca="1" si="80"/>
        <v>28000</v>
      </c>
      <c r="AP133" s="177">
        <f t="shared" ca="1" si="80"/>
        <v>0</v>
      </c>
      <c r="AQ133" s="177">
        <f t="shared" ca="1" si="78"/>
        <v>237150.19991999998</v>
      </c>
      <c r="AR133" s="177">
        <f t="shared" ca="1" si="79"/>
        <v>3077898.693465</v>
      </c>
    </row>
    <row r="134" spans="2:44" hidden="1" x14ac:dyDescent="0.25">
      <c r="B134" s="166" t="s">
        <v>654</v>
      </c>
      <c r="C134" s="167" t="s">
        <v>655</v>
      </c>
      <c r="D13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68">
        <f t="shared" ca="1" si="72"/>
        <v>0</v>
      </c>
      <c r="G134" s="168"/>
      <c r="H134" s="168">
        <f t="shared" ref="H134:H148" ca="1" si="81">F134-G134</f>
        <v>0</v>
      </c>
      <c r="I134" s="168"/>
      <c r="J134" s="168">
        <f t="shared" ref="J134:J148" ca="1" si="82">F134-I134</f>
        <v>0</v>
      </c>
      <c r="K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68">
        <f t="shared" ref="AE134:AE148" ca="1" si="83">AB134+AC134+AD134</f>
        <v>0</v>
      </c>
      <c r="AF1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68">
        <f t="shared" ref="AI134:AI148" ca="1" si="84">AF134+AG134+AH134</f>
        <v>0</v>
      </c>
      <c r="AJ1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68">
        <f t="shared" ref="AM134:AM148" ca="1" si="85">AJ134+AK134+AL134</f>
        <v>0</v>
      </c>
      <c r="AN1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68">
        <f t="shared" ref="AQ134:AQ148" ca="1" si="86">AN134+AO134+AP134</f>
        <v>0</v>
      </c>
      <c r="AR134" s="168">
        <f t="shared" ref="AR134:AR148" ca="1" si="87">AE134+AI134+AM134+AQ134</f>
        <v>0</v>
      </c>
    </row>
    <row r="135" spans="2:44" hidden="1" x14ac:dyDescent="0.25">
      <c r="B135" s="166" t="s">
        <v>281</v>
      </c>
      <c r="C135" s="167" t="s">
        <v>165</v>
      </c>
      <c r="D13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68">
        <f t="shared" ca="1" si="72"/>
        <v>0</v>
      </c>
      <c r="G135" s="168"/>
      <c r="H135" s="168">
        <f t="shared" ca="1" si="81"/>
        <v>0</v>
      </c>
      <c r="I135" s="168"/>
      <c r="J135" s="168">
        <f t="shared" ca="1" si="82"/>
        <v>0</v>
      </c>
      <c r="K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68">
        <f t="shared" ca="1" si="83"/>
        <v>0</v>
      </c>
      <c r="AF1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68">
        <f t="shared" ca="1" si="84"/>
        <v>0</v>
      </c>
      <c r="AJ1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68">
        <f t="shared" ca="1" si="85"/>
        <v>0</v>
      </c>
      <c r="AN1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68">
        <f t="shared" ca="1" si="86"/>
        <v>0</v>
      </c>
      <c r="AR135" s="168">
        <f t="shared" ca="1" si="87"/>
        <v>0</v>
      </c>
    </row>
    <row r="136" spans="2:44" x14ac:dyDescent="0.25">
      <c r="B136" s="166" t="s">
        <v>656</v>
      </c>
      <c r="C136" s="167" t="s">
        <v>657</v>
      </c>
      <c r="D13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68">
        <f t="shared" ca="1" si="72"/>
        <v>0</v>
      </c>
      <c r="G136" s="168"/>
      <c r="H136" s="168">
        <f t="shared" ca="1" si="81"/>
        <v>0</v>
      </c>
      <c r="I136" s="168"/>
      <c r="J136" s="168">
        <f t="shared" ca="1" si="82"/>
        <v>0</v>
      </c>
      <c r="K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68">
        <f t="shared" ca="1" si="83"/>
        <v>0</v>
      </c>
      <c r="AF1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68">
        <f t="shared" ca="1" si="84"/>
        <v>0</v>
      </c>
      <c r="AJ1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68">
        <f t="shared" ca="1" si="85"/>
        <v>0</v>
      </c>
      <c r="AN1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68">
        <f t="shared" ca="1" si="86"/>
        <v>0</v>
      </c>
      <c r="AR136" s="168">
        <f t="shared" ca="1" si="87"/>
        <v>0</v>
      </c>
    </row>
    <row r="137" spans="2:44" hidden="1" x14ac:dyDescent="0.25">
      <c r="B137" s="166" t="s">
        <v>282</v>
      </c>
      <c r="C137" s="167" t="s">
        <v>166</v>
      </c>
      <c r="D13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154349.47</v>
      </c>
      <c r="F137" s="168">
        <f t="shared" ca="1" si="72"/>
        <v>154349.47</v>
      </c>
      <c r="G137" s="168"/>
      <c r="H137" s="168">
        <f t="shared" ca="1" si="81"/>
        <v>154349.47</v>
      </c>
      <c r="I137" s="168"/>
      <c r="J137" s="168">
        <f t="shared" ca="1" si="82"/>
        <v>154349.47</v>
      </c>
      <c r="K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154349.47</v>
      </c>
      <c r="M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68">
        <f t="shared" ca="1" si="83"/>
        <v>0</v>
      </c>
      <c r="AF1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I137" s="168">
        <f t="shared" ca="1" si="84"/>
        <v>120000</v>
      </c>
      <c r="AJ1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34349.47</v>
      </c>
      <c r="AK1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68">
        <f t="shared" ca="1" si="85"/>
        <v>34349.47</v>
      </c>
      <c r="AN1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68">
        <f t="shared" ca="1" si="86"/>
        <v>0</v>
      </c>
      <c r="AR137" s="168">
        <f t="shared" ca="1" si="87"/>
        <v>154349.47</v>
      </c>
    </row>
    <row r="138" spans="2:44" hidden="1" x14ac:dyDescent="0.25">
      <c r="B138" s="166" t="s">
        <v>658</v>
      </c>
      <c r="C138" s="167" t="s">
        <v>659</v>
      </c>
      <c r="D13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68">
        <f t="shared" ref="F138:F143" ca="1" si="88">D138+E138</f>
        <v>0</v>
      </c>
      <c r="G138" s="168"/>
      <c r="H138" s="168">
        <f t="shared" ref="H138:H143" ca="1" si="89">F138-G138</f>
        <v>0</v>
      </c>
      <c r="I138" s="168"/>
      <c r="J138" s="168">
        <f t="shared" ref="J138:J143" ca="1" si="90">F138-I138</f>
        <v>0</v>
      </c>
      <c r="K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68">
        <f t="shared" ref="AE138:AE143" ca="1" si="91">AB138+AC138+AD138</f>
        <v>0</v>
      </c>
      <c r="AF1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68">
        <f t="shared" ref="AI138:AI143" ca="1" si="92">AF138+AG138+AH138</f>
        <v>0</v>
      </c>
      <c r="AJ1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68">
        <f t="shared" ref="AM138:AM143" ca="1" si="93">AJ138+AK138+AL138</f>
        <v>0</v>
      </c>
      <c r="AN1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68">
        <f t="shared" ref="AQ138:AQ143" ca="1" si="94">AN138+AO138+AP138</f>
        <v>0</v>
      </c>
      <c r="AR138" s="168">
        <f t="shared" ref="AR138:AR143" ca="1" si="95">AE138+AI138+AM138+AQ138</f>
        <v>0</v>
      </c>
    </row>
    <row r="139" spans="2:44" hidden="1" x14ac:dyDescent="0.25">
      <c r="B139" s="166" t="s">
        <v>660</v>
      </c>
      <c r="C139" s="167" t="s">
        <v>661</v>
      </c>
      <c r="D13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68">
        <f ca="1">D139+E139</f>
        <v>0</v>
      </c>
      <c r="G139" s="168"/>
      <c r="H139" s="168">
        <f ca="1">F139-G139</f>
        <v>0</v>
      </c>
      <c r="I139" s="168"/>
      <c r="J139" s="168">
        <f ca="1">F139-I139</f>
        <v>0</v>
      </c>
      <c r="K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68">
        <f ca="1">AB139+AC139+AD139</f>
        <v>0</v>
      </c>
      <c r="AF1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68">
        <f ca="1">AF139+AG139+AH139</f>
        <v>0</v>
      </c>
      <c r="AJ1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68">
        <f ca="1">AJ139+AK139+AL139</f>
        <v>0</v>
      </c>
      <c r="AN1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68">
        <f ca="1">AN139+AO139+AP139</f>
        <v>0</v>
      </c>
      <c r="AR139" s="168">
        <f ca="1">AE139+AI139+AM139+AQ139</f>
        <v>0</v>
      </c>
    </row>
    <row r="140" spans="2:44" hidden="1" x14ac:dyDescent="0.25">
      <c r="B140" s="166" t="s">
        <v>662</v>
      </c>
      <c r="C140" s="167" t="s">
        <v>663</v>
      </c>
      <c r="D14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68">
        <f ca="1">D140+E140</f>
        <v>0</v>
      </c>
      <c r="G140" s="168"/>
      <c r="H140" s="168">
        <f ca="1">F140-G140</f>
        <v>0</v>
      </c>
      <c r="I140" s="168"/>
      <c r="J140" s="168">
        <f ca="1">F140-I140</f>
        <v>0</v>
      </c>
      <c r="K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68">
        <f ca="1">AB140+AC140+AD140</f>
        <v>0</v>
      </c>
      <c r="AF1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68">
        <f ca="1">AF140+AG140+AH140</f>
        <v>0</v>
      </c>
      <c r="AJ1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68">
        <f ca="1">AJ140+AK140+AL140</f>
        <v>0</v>
      </c>
      <c r="AN1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68">
        <f ca="1">AN140+AO140+AP140</f>
        <v>0</v>
      </c>
      <c r="AR140" s="168">
        <f ca="1">AE140+AI140+AM140+AQ140</f>
        <v>0</v>
      </c>
    </row>
    <row r="141" spans="2:44" x14ac:dyDescent="0.25">
      <c r="B141" s="166" t="s">
        <v>664</v>
      </c>
      <c r="C141" s="167" t="s">
        <v>665</v>
      </c>
      <c r="D14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68">
        <f t="shared" ca="1" si="88"/>
        <v>0</v>
      </c>
      <c r="G141" s="168"/>
      <c r="H141" s="168">
        <f t="shared" ca="1" si="89"/>
        <v>0</v>
      </c>
      <c r="I141" s="168"/>
      <c r="J141" s="168">
        <f t="shared" ca="1" si="90"/>
        <v>0</v>
      </c>
      <c r="K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68">
        <f t="shared" ca="1" si="91"/>
        <v>0</v>
      </c>
      <c r="AF1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68">
        <f t="shared" ca="1" si="92"/>
        <v>0</v>
      </c>
      <c r="AJ1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68">
        <f t="shared" ca="1" si="93"/>
        <v>0</v>
      </c>
      <c r="AN1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68">
        <f t="shared" ca="1" si="94"/>
        <v>0</v>
      </c>
      <c r="AR141" s="168">
        <f t="shared" ca="1" si="95"/>
        <v>0</v>
      </c>
    </row>
    <row r="142" spans="2:44" hidden="1" x14ac:dyDescent="0.25">
      <c r="B142" s="166" t="s">
        <v>666</v>
      </c>
      <c r="C142" s="167" t="s">
        <v>667</v>
      </c>
      <c r="D14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68">
        <f t="shared" ca="1" si="88"/>
        <v>0</v>
      </c>
      <c r="G142" s="168"/>
      <c r="H142" s="168">
        <f t="shared" ca="1" si="89"/>
        <v>0</v>
      </c>
      <c r="I142" s="168"/>
      <c r="J142" s="168">
        <f t="shared" ca="1" si="90"/>
        <v>0</v>
      </c>
      <c r="K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68">
        <f t="shared" ca="1" si="91"/>
        <v>0</v>
      </c>
      <c r="AF1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68">
        <f t="shared" ca="1" si="92"/>
        <v>0</v>
      </c>
      <c r="AJ1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68">
        <f t="shared" ca="1" si="93"/>
        <v>0</v>
      </c>
      <c r="AN1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68">
        <f t="shared" ca="1" si="94"/>
        <v>0</v>
      </c>
      <c r="AR142" s="168">
        <f t="shared" ca="1" si="95"/>
        <v>0</v>
      </c>
    </row>
    <row r="143" spans="2:44" x14ac:dyDescent="0.25">
      <c r="B143" s="166" t="s">
        <v>668</v>
      </c>
      <c r="C143" s="167" t="s">
        <v>669</v>
      </c>
      <c r="D14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68">
        <f t="shared" ca="1" si="88"/>
        <v>0</v>
      </c>
      <c r="G143" s="168"/>
      <c r="H143" s="168">
        <f t="shared" ca="1" si="89"/>
        <v>0</v>
      </c>
      <c r="I143" s="168"/>
      <c r="J143" s="168">
        <f t="shared" ca="1" si="90"/>
        <v>0</v>
      </c>
      <c r="K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68">
        <f t="shared" ca="1" si="91"/>
        <v>0</v>
      </c>
      <c r="AF1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68">
        <f t="shared" ca="1" si="92"/>
        <v>0</v>
      </c>
      <c r="AJ1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68">
        <f t="shared" ca="1" si="93"/>
        <v>0</v>
      </c>
      <c r="AN1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68">
        <f t="shared" ca="1" si="94"/>
        <v>0</v>
      </c>
      <c r="AR143" s="168">
        <f t="shared" ca="1" si="95"/>
        <v>0</v>
      </c>
    </row>
    <row r="144" spans="2:44" hidden="1" x14ac:dyDescent="0.25">
      <c r="B144" s="166" t="s">
        <v>670</v>
      </c>
      <c r="C144" s="167" t="s">
        <v>671</v>
      </c>
      <c r="D14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68">
        <f t="shared" ref="F144:F168" ca="1" si="96">D144+E144</f>
        <v>0</v>
      </c>
      <c r="G144" s="168"/>
      <c r="H144" s="168">
        <f t="shared" ca="1" si="81"/>
        <v>0</v>
      </c>
      <c r="I144" s="168"/>
      <c r="J144" s="168">
        <f t="shared" ca="1" si="82"/>
        <v>0</v>
      </c>
      <c r="K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68">
        <f t="shared" ca="1" si="83"/>
        <v>0</v>
      </c>
      <c r="AF1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68">
        <f t="shared" ca="1" si="84"/>
        <v>0</v>
      </c>
      <c r="AJ1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68">
        <f t="shared" ca="1" si="85"/>
        <v>0</v>
      </c>
      <c r="AN1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68">
        <f t="shared" ca="1" si="86"/>
        <v>0</v>
      </c>
      <c r="AR144" s="168">
        <f t="shared" ca="1" si="87"/>
        <v>0</v>
      </c>
    </row>
    <row r="145" spans="2:44" x14ac:dyDescent="0.25">
      <c r="B145" s="166" t="s">
        <v>672</v>
      </c>
      <c r="C145" s="587" t="s">
        <v>673</v>
      </c>
      <c r="D145"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894208.9998850004</v>
      </c>
      <c r="E14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1451149.6</v>
      </c>
      <c r="F145" s="168">
        <f t="shared" ca="1" si="96"/>
        <v>2345358.5998850004</v>
      </c>
      <c r="G145" s="168"/>
      <c r="H145" s="168">
        <f t="shared" ca="1" si="81"/>
        <v>2345358.5998850004</v>
      </c>
      <c r="I145" s="168"/>
      <c r="J145" s="168">
        <f t="shared" ca="1" si="82"/>
        <v>2345358.5998850004</v>
      </c>
      <c r="K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2345358.5998849976</v>
      </c>
      <c r="V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298725.70010000002</v>
      </c>
      <c r="AE145" s="168">
        <f t="shared" ca="1" si="83"/>
        <v>298725.70010000002</v>
      </c>
      <c r="AF1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44000</v>
      </c>
      <c r="AH1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489796.7</v>
      </c>
      <c r="AI145" s="168">
        <f t="shared" ca="1" si="84"/>
        <v>533796.69999999995</v>
      </c>
      <c r="AJ1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1231541.099865</v>
      </c>
      <c r="AK1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6249.9000000000005</v>
      </c>
      <c r="AL1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37895</v>
      </c>
      <c r="AM145" s="168">
        <f t="shared" ca="1" si="85"/>
        <v>1275685.9998649999</v>
      </c>
      <c r="AN1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209150.19991999998</v>
      </c>
      <c r="AO1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P1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68">
        <f t="shared" ca="1" si="86"/>
        <v>237150.19991999998</v>
      </c>
      <c r="AR145" s="168">
        <f t="shared" ca="1" si="87"/>
        <v>2345358.5998849999</v>
      </c>
    </row>
    <row r="146" spans="2:44" x14ac:dyDescent="0.25">
      <c r="B146" s="166" t="s">
        <v>674</v>
      </c>
      <c r="C146" s="587" t="s">
        <v>675</v>
      </c>
      <c r="D146"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212167.19988</v>
      </c>
      <c r="E14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349023.42369999998</v>
      </c>
      <c r="F146" s="168">
        <f t="shared" ca="1" si="96"/>
        <v>561190.62358000001</v>
      </c>
      <c r="G146" s="168"/>
      <c r="H146" s="168">
        <f ca="1">F146-G146</f>
        <v>561190.62358000001</v>
      </c>
      <c r="I146" s="168"/>
      <c r="J146" s="168">
        <f ca="1">F146-I146</f>
        <v>561190.62358000001</v>
      </c>
      <c r="K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561190.62358000001</v>
      </c>
      <c r="V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110167.19988</v>
      </c>
      <c r="AD1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242428.33399999997</v>
      </c>
      <c r="AE146" s="168">
        <f ca="1">AB146+AC146+AD146</f>
        <v>352595.53388</v>
      </c>
      <c r="AF1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208595.08970000001</v>
      </c>
      <c r="AI146" s="168">
        <f ca="1">AF146+AG146+AH146</f>
        <v>208595.08970000001</v>
      </c>
      <c r="AJ1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68">
        <f ca="1">AJ146+AK146+AL146</f>
        <v>0</v>
      </c>
      <c r="AN1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68">
        <f ca="1">AN146+AO146+AP146</f>
        <v>0</v>
      </c>
      <c r="AR146" s="168">
        <f ca="1">AE146+AI146+AM146+AQ146</f>
        <v>561190.62358000001</v>
      </c>
    </row>
    <row r="147" spans="2:44" x14ac:dyDescent="0.25">
      <c r="B147" s="166" t="s">
        <v>676</v>
      </c>
      <c r="C147" s="167" t="s">
        <v>677</v>
      </c>
      <c r="D14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17000</v>
      </c>
      <c r="E14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68">
        <f t="shared" ca="1" si="96"/>
        <v>17000</v>
      </c>
      <c r="G147" s="168"/>
      <c r="H147" s="168">
        <f ca="1">F147-G147</f>
        <v>17000</v>
      </c>
      <c r="I147" s="168"/>
      <c r="J147" s="168">
        <f ca="1">F147-I147</f>
        <v>17000</v>
      </c>
      <c r="K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v>
      </c>
      <c r="V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17000</v>
      </c>
      <c r="AD1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68">
        <f ca="1">AB147+AC147+AD147</f>
        <v>17000</v>
      </c>
      <c r="AF1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68">
        <f ca="1">AF147+AG147+AH147</f>
        <v>0</v>
      </c>
      <c r="AJ1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68">
        <f ca="1">AJ147+AK147+AL147</f>
        <v>0</v>
      </c>
      <c r="AN1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68">
        <f ca="1">AN147+AO147+AP147</f>
        <v>0</v>
      </c>
      <c r="AR147" s="168">
        <f ca="1">AE147+AI147+AM147+AQ147</f>
        <v>17000</v>
      </c>
    </row>
    <row r="148" spans="2:44" hidden="1" x14ac:dyDescent="0.25">
      <c r="B148" s="166" t="s">
        <v>678</v>
      </c>
      <c r="C148" s="167" t="s">
        <v>679</v>
      </c>
      <c r="D14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68">
        <f t="shared" ca="1" si="96"/>
        <v>0</v>
      </c>
      <c r="G148" s="168"/>
      <c r="H148" s="168">
        <f t="shared" ca="1" si="81"/>
        <v>0</v>
      </c>
      <c r="I148" s="168"/>
      <c r="J148" s="168">
        <f t="shared" ca="1" si="82"/>
        <v>0</v>
      </c>
      <c r="K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68">
        <f t="shared" ca="1" si="83"/>
        <v>0</v>
      </c>
      <c r="AF1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68">
        <f t="shared" ca="1" si="84"/>
        <v>0</v>
      </c>
      <c r="AJ1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68">
        <f t="shared" ca="1" si="85"/>
        <v>0</v>
      </c>
      <c r="AN1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68">
        <f t="shared" ca="1" si="86"/>
        <v>0</v>
      </c>
      <c r="AR148" s="168">
        <f t="shared" ca="1" si="87"/>
        <v>0</v>
      </c>
    </row>
    <row r="149" spans="2:44" x14ac:dyDescent="0.25">
      <c r="B149" s="175" t="s">
        <v>283</v>
      </c>
      <c r="C149" s="176" t="s">
        <v>167</v>
      </c>
      <c r="D149" s="177">
        <f ca="1">SUM(D150:D163)</f>
        <v>0</v>
      </c>
      <c r="E149" s="177">
        <f ca="1">SUM(E150:E163)</f>
        <v>32000</v>
      </c>
      <c r="F149" s="177">
        <f t="shared" ca="1" si="96"/>
        <v>32000</v>
      </c>
      <c r="G149" s="177">
        <f>SUM(G150:G163)</f>
        <v>0</v>
      </c>
      <c r="H149" s="177">
        <f t="shared" ref="H149:H168" ca="1" si="97">F149-G149</f>
        <v>32000</v>
      </c>
      <c r="I149" s="177">
        <f>SUM(I150:I163)</f>
        <v>0</v>
      </c>
      <c r="J149" s="177">
        <f t="shared" ref="J149:J168" ca="1" si="98">F149-I149</f>
        <v>32000</v>
      </c>
      <c r="K149" s="177">
        <f t="shared" ref="K149:AD149" ca="1" si="99">SUM(K150:K163)</f>
        <v>0</v>
      </c>
      <c r="L149" s="177">
        <f t="shared" ca="1" si="99"/>
        <v>0</v>
      </c>
      <c r="M149" s="177">
        <f t="shared" ca="1" si="99"/>
        <v>0</v>
      </c>
      <c r="N149" s="177">
        <f t="shared" ca="1" si="99"/>
        <v>32000</v>
      </c>
      <c r="O149" s="177">
        <f t="shared" ca="1" si="99"/>
        <v>0</v>
      </c>
      <c r="P149" s="177">
        <f ca="1">SUM(P150:P163)</f>
        <v>0</v>
      </c>
      <c r="Q149" s="177">
        <f ca="1">SUM(Q150:Q163)</f>
        <v>0</v>
      </c>
      <c r="R149" s="177">
        <f t="shared" ca="1" si="99"/>
        <v>0</v>
      </c>
      <c r="S149" s="177">
        <f t="shared" ca="1" si="99"/>
        <v>0</v>
      </c>
      <c r="T149" s="177">
        <f ca="1">SUM(T150:T163)</f>
        <v>0</v>
      </c>
      <c r="U149" s="177">
        <f t="shared" ca="1" si="99"/>
        <v>0</v>
      </c>
      <c r="V149" s="177">
        <f t="shared" ca="1" si="99"/>
        <v>0</v>
      </c>
      <c r="W149" s="177">
        <f ca="1">SUM(W150:W163)</f>
        <v>0</v>
      </c>
      <c r="X149" s="177">
        <f t="shared" ca="1" si="99"/>
        <v>0</v>
      </c>
      <c r="Y149" s="177">
        <f ca="1">SUM(Y150:Y163)</f>
        <v>0</v>
      </c>
      <c r="Z149" s="177">
        <f ca="1">SUM(Z150:Z163)</f>
        <v>0</v>
      </c>
      <c r="AA149" s="177">
        <f t="shared" ca="1" si="99"/>
        <v>0</v>
      </c>
      <c r="AB149" s="177">
        <f t="shared" ca="1" si="99"/>
        <v>0</v>
      </c>
      <c r="AC149" s="177">
        <f t="shared" ca="1" si="99"/>
        <v>0</v>
      </c>
      <c r="AD149" s="177">
        <f t="shared" ca="1" si="99"/>
        <v>0</v>
      </c>
      <c r="AE149" s="177">
        <f t="shared" ref="AE149:AE168" ca="1" si="100">AB149+AC149+AD149</f>
        <v>0</v>
      </c>
      <c r="AF149" s="177">
        <f ca="1">SUM(AF150:AF163)</f>
        <v>0</v>
      </c>
      <c r="AG149" s="177">
        <f ca="1">SUM(AG150:AG163)</f>
        <v>0</v>
      </c>
      <c r="AH149" s="177">
        <f ca="1">SUM(AH150:AH163)</f>
        <v>0</v>
      </c>
      <c r="AI149" s="177">
        <f t="shared" ref="AI149:AI168" ca="1" si="101">AF149+AG149+AH149</f>
        <v>0</v>
      </c>
      <c r="AJ149" s="177">
        <f ca="1">SUM(AJ150:AJ163)</f>
        <v>16000</v>
      </c>
      <c r="AK149" s="177">
        <f ca="1">SUM(AK150:AK163)</f>
        <v>0</v>
      </c>
      <c r="AL149" s="177">
        <f ca="1">SUM(AL150:AL163)</f>
        <v>0</v>
      </c>
      <c r="AM149" s="177">
        <f t="shared" ref="AM149:AM168" ca="1" si="102">AJ149+AK149+AL149</f>
        <v>16000</v>
      </c>
      <c r="AN149" s="177">
        <f ca="1">SUM(AN150:AN163)</f>
        <v>16000</v>
      </c>
      <c r="AO149" s="177">
        <f ca="1">SUM(AO150:AO163)</f>
        <v>0</v>
      </c>
      <c r="AP149" s="177">
        <f ca="1">SUM(AP150:AP163)</f>
        <v>0</v>
      </c>
      <c r="AQ149" s="177">
        <f t="shared" ref="AQ149:AQ168" ca="1" si="103">AN149+AO149+AP149</f>
        <v>16000</v>
      </c>
      <c r="AR149" s="177">
        <f t="shared" ref="AR149:AR168" ca="1" si="104">AE149+AI149+AM149+AQ149</f>
        <v>32000</v>
      </c>
    </row>
    <row r="150" spans="2:44" hidden="1" x14ac:dyDescent="0.25">
      <c r="B150" s="166" t="s">
        <v>680</v>
      </c>
      <c r="C150" s="167" t="s">
        <v>681</v>
      </c>
      <c r="D15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68">
        <f t="shared" ca="1" si="96"/>
        <v>0</v>
      </c>
      <c r="G150" s="168"/>
      <c r="H150" s="168">
        <f t="shared" ca="1" si="97"/>
        <v>0</v>
      </c>
      <c r="I150" s="168"/>
      <c r="J150" s="168">
        <f t="shared" ca="1" si="98"/>
        <v>0</v>
      </c>
      <c r="K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68">
        <f t="shared" ca="1" si="100"/>
        <v>0</v>
      </c>
      <c r="AF1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68">
        <f t="shared" ca="1" si="101"/>
        <v>0</v>
      </c>
      <c r="AJ1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68">
        <f t="shared" ca="1" si="102"/>
        <v>0</v>
      </c>
      <c r="AN1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68">
        <f t="shared" ca="1" si="103"/>
        <v>0</v>
      </c>
      <c r="AR150" s="168">
        <f t="shared" ca="1" si="104"/>
        <v>0</v>
      </c>
    </row>
    <row r="151" spans="2:44" hidden="1" x14ac:dyDescent="0.25">
      <c r="B151" s="166" t="s">
        <v>284</v>
      </c>
      <c r="C151" s="167" t="s">
        <v>168</v>
      </c>
      <c r="D15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68">
        <f t="shared" ca="1" si="96"/>
        <v>0</v>
      </c>
      <c r="G151" s="168"/>
      <c r="H151" s="168">
        <f t="shared" ca="1" si="97"/>
        <v>0</v>
      </c>
      <c r="I151" s="168"/>
      <c r="J151" s="168">
        <f t="shared" ca="1" si="98"/>
        <v>0</v>
      </c>
      <c r="K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68">
        <f t="shared" ca="1" si="100"/>
        <v>0</v>
      </c>
      <c r="AF1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68">
        <f t="shared" ca="1" si="101"/>
        <v>0</v>
      </c>
      <c r="AJ1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68">
        <f t="shared" ca="1" si="102"/>
        <v>0</v>
      </c>
      <c r="AN1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68">
        <f t="shared" ca="1" si="103"/>
        <v>0</v>
      </c>
      <c r="AR151" s="168">
        <f t="shared" ca="1" si="104"/>
        <v>0</v>
      </c>
    </row>
    <row r="152" spans="2:44" hidden="1" x14ac:dyDescent="0.25">
      <c r="B152" s="166" t="s">
        <v>682</v>
      </c>
      <c r="C152" s="167" t="s">
        <v>683</v>
      </c>
      <c r="D15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68">
        <f t="shared" ca="1" si="96"/>
        <v>0</v>
      </c>
      <c r="G152" s="168"/>
      <c r="H152" s="168">
        <f t="shared" ca="1" si="97"/>
        <v>0</v>
      </c>
      <c r="I152" s="168"/>
      <c r="J152" s="168">
        <f t="shared" ca="1" si="98"/>
        <v>0</v>
      </c>
      <c r="K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68">
        <f t="shared" ca="1" si="100"/>
        <v>0</v>
      </c>
      <c r="AF1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68">
        <f t="shared" ca="1" si="101"/>
        <v>0</v>
      </c>
      <c r="AJ1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68">
        <f t="shared" ca="1" si="102"/>
        <v>0</v>
      </c>
      <c r="AN1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68">
        <f t="shared" ca="1" si="103"/>
        <v>0</v>
      </c>
      <c r="AR152" s="168">
        <f t="shared" ca="1" si="104"/>
        <v>0</v>
      </c>
    </row>
    <row r="153" spans="2:44" hidden="1" x14ac:dyDescent="0.25">
      <c r="B153" s="166" t="s">
        <v>684</v>
      </c>
      <c r="C153" s="167" t="s">
        <v>685</v>
      </c>
      <c r="D15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68">
        <f t="shared" ca="1" si="96"/>
        <v>0</v>
      </c>
      <c r="G153" s="168"/>
      <c r="H153" s="168">
        <f t="shared" ca="1" si="97"/>
        <v>0</v>
      </c>
      <c r="I153" s="168"/>
      <c r="J153" s="168">
        <f t="shared" ca="1" si="98"/>
        <v>0</v>
      </c>
      <c r="K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68">
        <f t="shared" ca="1" si="100"/>
        <v>0</v>
      </c>
      <c r="AF1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68">
        <f t="shared" ca="1" si="101"/>
        <v>0</v>
      </c>
      <c r="AJ1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68">
        <f t="shared" ca="1" si="102"/>
        <v>0</v>
      </c>
      <c r="AN1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68">
        <f t="shared" ca="1" si="103"/>
        <v>0</v>
      </c>
      <c r="AR153" s="168">
        <f t="shared" ca="1" si="104"/>
        <v>0</v>
      </c>
    </row>
    <row r="154" spans="2:44" hidden="1" x14ac:dyDescent="0.25">
      <c r="B154" s="166" t="s">
        <v>285</v>
      </c>
      <c r="C154" s="167" t="s">
        <v>169</v>
      </c>
      <c r="D15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68">
        <f t="shared" ca="1" si="96"/>
        <v>0</v>
      </c>
      <c r="G154" s="168"/>
      <c r="H154" s="168">
        <f t="shared" ca="1" si="97"/>
        <v>0</v>
      </c>
      <c r="I154" s="168"/>
      <c r="J154" s="168">
        <f t="shared" ca="1" si="98"/>
        <v>0</v>
      </c>
      <c r="K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68">
        <f t="shared" ca="1" si="100"/>
        <v>0</v>
      </c>
      <c r="AF1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68">
        <f t="shared" ca="1" si="101"/>
        <v>0</v>
      </c>
      <c r="AJ1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68">
        <f t="shared" ca="1" si="102"/>
        <v>0</v>
      </c>
      <c r="AN1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68">
        <f t="shared" ca="1" si="103"/>
        <v>0</v>
      </c>
      <c r="AR154" s="168">
        <f t="shared" ca="1" si="104"/>
        <v>0</v>
      </c>
    </row>
    <row r="155" spans="2:44" hidden="1" x14ac:dyDescent="0.25">
      <c r="B155" s="166" t="s">
        <v>686</v>
      </c>
      <c r="C155" s="167" t="s">
        <v>687</v>
      </c>
      <c r="D15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68">
        <f t="shared" ca="1" si="96"/>
        <v>0</v>
      </c>
      <c r="G155" s="168"/>
      <c r="H155" s="168">
        <f t="shared" ca="1" si="97"/>
        <v>0</v>
      </c>
      <c r="I155" s="168"/>
      <c r="J155" s="168">
        <f t="shared" ca="1" si="98"/>
        <v>0</v>
      </c>
      <c r="K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68">
        <f t="shared" ca="1" si="100"/>
        <v>0</v>
      </c>
      <c r="AF1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68">
        <f t="shared" ca="1" si="101"/>
        <v>0</v>
      </c>
      <c r="AJ1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68">
        <f t="shared" ca="1" si="102"/>
        <v>0</v>
      </c>
      <c r="AN1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68">
        <f t="shared" ca="1" si="103"/>
        <v>0</v>
      </c>
      <c r="AR155" s="168">
        <f t="shared" ca="1" si="104"/>
        <v>0</v>
      </c>
    </row>
    <row r="156" spans="2:44" hidden="1" x14ac:dyDescent="0.25">
      <c r="B156" s="166" t="s">
        <v>688</v>
      </c>
      <c r="C156" s="167" t="s">
        <v>689</v>
      </c>
      <c r="D15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68">
        <f t="shared" ca="1" si="96"/>
        <v>0</v>
      </c>
      <c r="G156" s="168"/>
      <c r="H156" s="168">
        <f t="shared" ca="1" si="97"/>
        <v>0</v>
      </c>
      <c r="I156" s="168"/>
      <c r="J156" s="168">
        <f t="shared" ca="1" si="98"/>
        <v>0</v>
      </c>
      <c r="K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68">
        <f t="shared" ca="1" si="100"/>
        <v>0</v>
      </c>
      <c r="AF1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68">
        <f t="shared" ca="1" si="101"/>
        <v>0</v>
      </c>
      <c r="AJ1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68">
        <f t="shared" ca="1" si="102"/>
        <v>0</v>
      </c>
      <c r="AN1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68">
        <f t="shared" ca="1" si="103"/>
        <v>0</v>
      </c>
      <c r="AR156" s="168">
        <f t="shared" ca="1" si="104"/>
        <v>0</v>
      </c>
    </row>
    <row r="157" spans="2:44" hidden="1" x14ac:dyDescent="0.25">
      <c r="B157" s="166" t="s">
        <v>286</v>
      </c>
      <c r="C157" s="167" t="s">
        <v>170</v>
      </c>
      <c r="D15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68">
        <f t="shared" ca="1" si="96"/>
        <v>0</v>
      </c>
      <c r="G157" s="168"/>
      <c r="H157" s="168">
        <f t="shared" ca="1" si="97"/>
        <v>0</v>
      </c>
      <c r="I157" s="168"/>
      <c r="J157" s="168">
        <f t="shared" ca="1" si="98"/>
        <v>0</v>
      </c>
      <c r="K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68">
        <f t="shared" ca="1" si="100"/>
        <v>0</v>
      </c>
      <c r="AF1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68">
        <f t="shared" ca="1" si="101"/>
        <v>0</v>
      </c>
      <c r="AJ1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68">
        <f t="shared" ca="1" si="102"/>
        <v>0</v>
      </c>
      <c r="AN1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68">
        <f t="shared" ca="1" si="103"/>
        <v>0</v>
      </c>
      <c r="AR157" s="168">
        <f t="shared" ca="1" si="104"/>
        <v>0</v>
      </c>
    </row>
    <row r="158" spans="2:44" x14ac:dyDescent="0.25">
      <c r="B158" s="166" t="s">
        <v>690</v>
      </c>
      <c r="C158" s="167" t="s">
        <v>691</v>
      </c>
      <c r="D15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v>
      </c>
      <c r="F158" s="168">
        <f t="shared" ca="1" si="96"/>
        <v>32000</v>
      </c>
      <c r="G158" s="168"/>
      <c r="H158" s="168">
        <f t="shared" ca="1" si="97"/>
        <v>32000</v>
      </c>
      <c r="I158" s="168"/>
      <c r="J158" s="168">
        <f t="shared" ca="1" si="98"/>
        <v>32000</v>
      </c>
      <c r="K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v>
      </c>
      <c r="O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68">
        <f t="shared" ca="1" si="100"/>
        <v>0</v>
      </c>
      <c r="AF1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68">
        <f t="shared" ca="1" si="101"/>
        <v>0</v>
      </c>
      <c r="AJ1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K1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68">
        <f t="shared" ca="1" si="102"/>
        <v>16000</v>
      </c>
      <c r="AN1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O1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68">
        <f t="shared" ca="1" si="103"/>
        <v>16000</v>
      </c>
      <c r="AR158" s="168">
        <f t="shared" ca="1" si="104"/>
        <v>32000</v>
      </c>
    </row>
    <row r="159" spans="2:44" hidden="1" x14ac:dyDescent="0.25">
      <c r="B159" s="166" t="s">
        <v>692</v>
      </c>
      <c r="C159" s="167" t="s">
        <v>693</v>
      </c>
      <c r="D15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68">
        <f t="shared" ca="1" si="96"/>
        <v>0</v>
      </c>
      <c r="G159" s="168"/>
      <c r="H159" s="168">
        <f t="shared" ca="1" si="97"/>
        <v>0</v>
      </c>
      <c r="I159" s="168"/>
      <c r="J159" s="168">
        <f t="shared" ca="1" si="98"/>
        <v>0</v>
      </c>
      <c r="K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68">
        <f t="shared" ca="1" si="100"/>
        <v>0</v>
      </c>
      <c r="AF1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68">
        <f t="shared" ca="1" si="101"/>
        <v>0</v>
      </c>
      <c r="AJ1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68">
        <f t="shared" ca="1" si="102"/>
        <v>0</v>
      </c>
      <c r="AN1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68">
        <f t="shared" ca="1" si="103"/>
        <v>0</v>
      </c>
      <c r="AR159" s="168">
        <f t="shared" ca="1" si="104"/>
        <v>0</v>
      </c>
    </row>
    <row r="160" spans="2:44" hidden="1" x14ac:dyDescent="0.25">
      <c r="B160" s="166" t="s">
        <v>694</v>
      </c>
      <c r="C160" s="167" t="s">
        <v>695</v>
      </c>
      <c r="D16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68">
        <f t="shared" ca="1" si="96"/>
        <v>0</v>
      </c>
      <c r="G160" s="168"/>
      <c r="H160" s="168">
        <f t="shared" ca="1" si="97"/>
        <v>0</v>
      </c>
      <c r="I160" s="168"/>
      <c r="J160" s="168">
        <f t="shared" ca="1" si="98"/>
        <v>0</v>
      </c>
      <c r="K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68">
        <f t="shared" ca="1" si="100"/>
        <v>0</v>
      </c>
      <c r="AF1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68">
        <f t="shared" ca="1" si="101"/>
        <v>0</v>
      </c>
      <c r="AJ1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68">
        <f t="shared" ca="1" si="102"/>
        <v>0</v>
      </c>
      <c r="AN1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68">
        <f t="shared" ca="1" si="103"/>
        <v>0</v>
      </c>
      <c r="AR160" s="168">
        <f t="shared" ca="1" si="104"/>
        <v>0</v>
      </c>
    </row>
    <row r="161" spans="2:44" hidden="1" x14ac:dyDescent="0.25">
      <c r="B161" s="166" t="s">
        <v>287</v>
      </c>
      <c r="C161" s="167" t="s">
        <v>171</v>
      </c>
      <c r="D16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68">
        <f t="shared" ca="1" si="96"/>
        <v>0</v>
      </c>
      <c r="G161" s="168"/>
      <c r="H161" s="168">
        <f t="shared" ca="1" si="97"/>
        <v>0</v>
      </c>
      <c r="I161" s="168"/>
      <c r="J161" s="168">
        <f t="shared" ca="1" si="98"/>
        <v>0</v>
      </c>
      <c r="K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68">
        <f t="shared" ca="1" si="100"/>
        <v>0</v>
      </c>
      <c r="AF1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68">
        <f t="shared" ca="1" si="101"/>
        <v>0</v>
      </c>
      <c r="AJ1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68">
        <f t="shared" ca="1" si="102"/>
        <v>0</v>
      </c>
      <c r="AN1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68">
        <f t="shared" ca="1" si="103"/>
        <v>0</v>
      </c>
      <c r="AR161" s="168">
        <f t="shared" ca="1" si="104"/>
        <v>0</v>
      </c>
    </row>
    <row r="162" spans="2:44" hidden="1" x14ac:dyDescent="0.25">
      <c r="B162" s="166" t="s">
        <v>696</v>
      </c>
      <c r="C162" s="167" t="s">
        <v>697</v>
      </c>
      <c r="D16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68">
        <f t="shared" ca="1" si="96"/>
        <v>0</v>
      </c>
      <c r="G162" s="168"/>
      <c r="H162" s="168">
        <f t="shared" ca="1" si="97"/>
        <v>0</v>
      </c>
      <c r="I162" s="168"/>
      <c r="J162" s="168">
        <f t="shared" ca="1" si="98"/>
        <v>0</v>
      </c>
      <c r="K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68">
        <f t="shared" ca="1" si="100"/>
        <v>0</v>
      </c>
      <c r="AF1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68">
        <f t="shared" ca="1" si="101"/>
        <v>0</v>
      </c>
      <c r="AJ1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68">
        <f t="shared" ca="1" si="102"/>
        <v>0</v>
      </c>
      <c r="AN1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68">
        <f t="shared" ca="1" si="103"/>
        <v>0</v>
      </c>
      <c r="AR162" s="168">
        <f t="shared" ca="1" si="104"/>
        <v>0</v>
      </c>
    </row>
    <row r="163" spans="2:44" hidden="1" x14ac:dyDescent="0.25">
      <c r="B163" s="166" t="s">
        <v>698</v>
      </c>
      <c r="C163" s="167" t="s">
        <v>699</v>
      </c>
      <c r="D16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68">
        <f t="shared" ca="1" si="96"/>
        <v>0</v>
      </c>
      <c r="G163" s="168"/>
      <c r="H163" s="168">
        <f t="shared" ca="1" si="97"/>
        <v>0</v>
      </c>
      <c r="I163" s="168"/>
      <c r="J163" s="168">
        <f t="shared" ca="1" si="98"/>
        <v>0</v>
      </c>
      <c r="K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68">
        <f t="shared" ca="1" si="100"/>
        <v>0</v>
      </c>
      <c r="AF1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68">
        <f t="shared" ca="1" si="101"/>
        <v>0</v>
      </c>
      <c r="AJ1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68">
        <f t="shared" ca="1" si="102"/>
        <v>0</v>
      </c>
      <c r="AN1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68">
        <f t="shared" ca="1" si="103"/>
        <v>0</v>
      </c>
      <c r="AR163" s="168">
        <f t="shared" ca="1" si="104"/>
        <v>0</v>
      </c>
    </row>
    <row r="164" spans="2:44" x14ac:dyDescent="0.25">
      <c r="B164" s="175" t="s">
        <v>288</v>
      </c>
      <c r="C164" s="176" t="s">
        <v>172</v>
      </c>
      <c r="D164" s="177">
        <f ca="1">SUM(D165:D189)</f>
        <v>291767.28000000003</v>
      </c>
      <c r="E164" s="177">
        <f ca="1">SUM(E165:E189)</f>
        <v>638201</v>
      </c>
      <c r="F164" s="177">
        <f t="shared" ca="1" si="96"/>
        <v>929968.28</v>
      </c>
      <c r="G164" s="177">
        <f>SUM(G165:G189)</f>
        <v>0</v>
      </c>
      <c r="H164" s="177">
        <f t="shared" ca="1" si="97"/>
        <v>929968.28</v>
      </c>
      <c r="I164" s="177">
        <f>SUM(I165:I189)</f>
        <v>0</v>
      </c>
      <c r="J164" s="177">
        <f t="shared" ca="1" si="98"/>
        <v>929968.28</v>
      </c>
      <c r="K164" s="177">
        <f t="shared" ref="K164:AD164" ca="1" si="105">SUM(K165:K189)</f>
        <v>0</v>
      </c>
      <c r="L164" s="177">
        <f t="shared" ca="1" si="105"/>
        <v>36000</v>
      </c>
      <c r="M164" s="177">
        <f t="shared" ca="1" si="105"/>
        <v>0</v>
      </c>
      <c r="N164" s="177">
        <f t="shared" ca="1" si="105"/>
        <v>0</v>
      </c>
      <c r="O164" s="177">
        <f t="shared" ca="1" si="105"/>
        <v>10000</v>
      </c>
      <c r="P164" s="177">
        <f ca="1">SUM(P165:P189)</f>
        <v>0</v>
      </c>
      <c r="Q164" s="177">
        <f ca="1">SUM(Q165:Q189)</f>
        <v>6000</v>
      </c>
      <c r="R164" s="177">
        <f t="shared" ca="1" si="105"/>
        <v>0</v>
      </c>
      <c r="S164" s="177">
        <f t="shared" ca="1" si="105"/>
        <v>0</v>
      </c>
      <c r="T164" s="177">
        <f ca="1">SUM(T165:T189)</f>
        <v>0</v>
      </c>
      <c r="U164" s="177">
        <f t="shared" ca="1" si="105"/>
        <v>877968.27999999991</v>
      </c>
      <c r="V164" s="177">
        <f t="shared" ca="1" si="105"/>
        <v>0</v>
      </c>
      <c r="W164" s="177">
        <f ca="1">SUM(W165:W189)</f>
        <v>0</v>
      </c>
      <c r="X164" s="177">
        <f t="shared" ca="1" si="105"/>
        <v>0</v>
      </c>
      <c r="Y164" s="177">
        <f ca="1">SUM(Y165:Y189)</f>
        <v>0</v>
      </c>
      <c r="Z164" s="177">
        <f ca="1">SUM(Z165:Z189)</f>
        <v>0</v>
      </c>
      <c r="AA164" s="177">
        <f t="shared" ca="1" si="105"/>
        <v>0</v>
      </c>
      <c r="AB164" s="177">
        <f t="shared" ca="1" si="105"/>
        <v>0</v>
      </c>
      <c r="AC164" s="177">
        <f t="shared" ca="1" si="105"/>
        <v>5000</v>
      </c>
      <c r="AD164" s="177">
        <f t="shared" ca="1" si="105"/>
        <v>47436.160000000003</v>
      </c>
      <c r="AE164" s="177">
        <f t="shared" ca="1" si="100"/>
        <v>52436.160000000003</v>
      </c>
      <c r="AF164" s="177">
        <f ca="1">SUM(AF165:AF189)</f>
        <v>204500</v>
      </c>
      <c r="AG164" s="177">
        <f ca="1">SUM(AG165:AG189)</f>
        <v>61975</v>
      </c>
      <c r="AH164" s="177">
        <f ca="1">SUM(AH165:AH189)</f>
        <v>27000</v>
      </c>
      <c r="AI164" s="177">
        <f t="shared" ca="1" si="101"/>
        <v>293475</v>
      </c>
      <c r="AJ164" s="177">
        <f ca="1">SUM(AJ165:AJ189)</f>
        <v>568557.12</v>
      </c>
      <c r="AK164" s="177">
        <f ca="1">SUM(AK165:AK189)</f>
        <v>0</v>
      </c>
      <c r="AL164" s="177">
        <f ca="1">SUM(AL165:AL189)</f>
        <v>0</v>
      </c>
      <c r="AM164" s="177">
        <f t="shared" ca="1" si="102"/>
        <v>568557.12</v>
      </c>
      <c r="AN164" s="177">
        <f ca="1">SUM(AN165:AN189)</f>
        <v>15500</v>
      </c>
      <c r="AO164" s="177">
        <f ca="1">SUM(AO165:AO189)</f>
        <v>0</v>
      </c>
      <c r="AP164" s="177">
        <f ca="1">SUM(AP165:AP189)</f>
        <v>0</v>
      </c>
      <c r="AQ164" s="177">
        <f t="shared" ca="1" si="103"/>
        <v>15500</v>
      </c>
      <c r="AR164" s="177">
        <f t="shared" ca="1" si="104"/>
        <v>929968.28</v>
      </c>
    </row>
    <row r="165" spans="2:44" hidden="1" x14ac:dyDescent="0.25">
      <c r="B165" s="166" t="s">
        <v>289</v>
      </c>
      <c r="C165" s="167" t="s">
        <v>173</v>
      </c>
      <c r="D16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68">
        <f t="shared" ca="1" si="96"/>
        <v>0</v>
      </c>
      <c r="G165" s="168"/>
      <c r="H165" s="168">
        <f t="shared" ca="1" si="97"/>
        <v>0</v>
      </c>
      <c r="I165" s="168"/>
      <c r="J165" s="168">
        <f t="shared" ca="1" si="98"/>
        <v>0</v>
      </c>
      <c r="K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68">
        <f t="shared" ca="1" si="100"/>
        <v>0</v>
      </c>
      <c r="AF1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68">
        <f t="shared" ca="1" si="101"/>
        <v>0</v>
      </c>
      <c r="AJ1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68">
        <f t="shared" ca="1" si="102"/>
        <v>0</v>
      </c>
      <c r="AN1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68">
        <f t="shared" ca="1" si="103"/>
        <v>0</v>
      </c>
      <c r="AR165" s="168">
        <f t="shared" ca="1" si="104"/>
        <v>0</v>
      </c>
    </row>
    <row r="166" spans="2:44" hidden="1" x14ac:dyDescent="0.25">
      <c r="B166" s="166" t="s">
        <v>700</v>
      </c>
      <c r="C166" s="167" t="s">
        <v>701</v>
      </c>
      <c r="D16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68">
        <f t="shared" ca="1" si="96"/>
        <v>0</v>
      </c>
      <c r="G166" s="168"/>
      <c r="H166" s="168">
        <f t="shared" ca="1" si="97"/>
        <v>0</v>
      </c>
      <c r="I166" s="168"/>
      <c r="J166" s="168">
        <f t="shared" ca="1" si="98"/>
        <v>0</v>
      </c>
      <c r="K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68">
        <f t="shared" ca="1" si="100"/>
        <v>0</v>
      </c>
      <c r="AF1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68">
        <f t="shared" ca="1" si="101"/>
        <v>0</v>
      </c>
      <c r="AJ1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68">
        <f t="shared" ca="1" si="102"/>
        <v>0</v>
      </c>
      <c r="AN1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68">
        <f t="shared" ca="1" si="103"/>
        <v>0</v>
      </c>
      <c r="AR166" s="168">
        <f t="shared" ca="1" si="104"/>
        <v>0</v>
      </c>
    </row>
    <row r="167" spans="2:44" hidden="1" x14ac:dyDescent="0.25">
      <c r="B167" s="166" t="s">
        <v>702</v>
      </c>
      <c r="C167" s="167" t="s">
        <v>703</v>
      </c>
      <c r="D16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68">
        <f t="shared" ca="1" si="96"/>
        <v>0</v>
      </c>
      <c r="G167" s="168"/>
      <c r="H167" s="168">
        <f t="shared" ca="1" si="97"/>
        <v>0</v>
      </c>
      <c r="I167" s="168"/>
      <c r="J167" s="168">
        <f t="shared" ca="1" si="98"/>
        <v>0</v>
      </c>
      <c r="K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68">
        <f t="shared" ca="1" si="100"/>
        <v>0</v>
      </c>
      <c r="AF1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68">
        <f t="shared" ca="1" si="101"/>
        <v>0</v>
      </c>
      <c r="AJ1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68">
        <f t="shared" ca="1" si="102"/>
        <v>0</v>
      </c>
      <c r="AN1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68">
        <f t="shared" ca="1" si="103"/>
        <v>0</v>
      </c>
      <c r="AR167" s="168">
        <f t="shared" ca="1" si="104"/>
        <v>0</v>
      </c>
    </row>
    <row r="168" spans="2:44" hidden="1" x14ac:dyDescent="0.25">
      <c r="B168" s="166" t="s">
        <v>704</v>
      </c>
      <c r="C168" s="167" t="s">
        <v>705</v>
      </c>
      <c r="D16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68">
        <f t="shared" ca="1" si="96"/>
        <v>0</v>
      </c>
      <c r="G168" s="168"/>
      <c r="H168" s="168">
        <f t="shared" ca="1" si="97"/>
        <v>0</v>
      </c>
      <c r="I168" s="168"/>
      <c r="J168" s="168">
        <f t="shared" ca="1" si="98"/>
        <v>0</v>
      </c>
      <c r="K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68">
        <f t="shared" ca="1" si="100"/>
        <v>0</v>
      </c>
      <c r="AF1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68">
        <f t="shared" ca="1" si="101"/>
        <v>0</v>
      </c>
      <c r="AJ1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68">
        <f t="shared" ca="1" si="102"/>
        <v>0</v>
      </c>
      <c r="AN1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68">
        <f t="shared" ca="1" si="103"/>
        <v>0</v>
      </c>
      <c r="AR168" s="168">
        <f t="shared" ca="1" si="104"/>
        <v>0</v>
      </c>
    </row>
    <row r="169" spans="2:44" hidden="1" x14ac:dyDescent="0.25">
      <c r="B169" s="166" t="s">
        <v>706</v>
      </c>
      <c r="C169" s="167" t="s">
        <v>707</v>
      </c>
      <c r="D16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68">
        <f t="shared" ref="F169:F177" ca="1" si="106">D169+E169</f>
        <v>0</v>
      </c>
      <c r="G169" s="168"/>
      <c r="H169" s="168">
        <f t="shared" ref="H169:H177" ca="1" si="107">F169-G169</f>
        <v>0</v>
      </c>
      <c r="I169" s="168"/>
      <c r="J169" s="168">
        <f t="shared" ref="J169:J177" ca="1" si="108">F169-I169</f>
        <v>0</v>
      </c>
      <c r="K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68">
        <f t="shared" ref="AE169:AE177" ca="1" si="109">AB169+AC169+AD169</f>
        <v>0</v>
      </c>
      <c r="AF1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68">
        <f t="shared" ref="AI169:AI177" ca="1" si="110">AF169+AG169+AH169</f>
        <v>0</v>
      </c>
      <c r="AJ1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68">
        <f t="shared" ref="AM169:AM177" ca="1" si="111">AJ169+AK169+AL169</f>
        <v>0</v>
      </c>
      <c r="AN1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68">
        <f t="shared" ref="AQ169:AQ177" ca="1" si="112">AN169+AO169+AP169</f>
        <v>0</v>
      </c>
      <c r="AR169" s="168">
        <f t="shared" ref="AR169:AR177" ca="1" si="113">AE169+AI169+AM169+AQ169</f>
        <v>0</v>
      </c>
    </row>
    <row r="170" spans="2:44" hidden="1" x14ac:dyDescent="0.25">
      <c r="B170" s="166" t="s">
        <v>290</v>
      </c>
      <c r="C170" s="167" t="s">
        <v>174</v>
      </c>
      <c r="D17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68">
        <f t="shared" ca="1" si="106"/>
        <v>0</v>
      </c>
      <c r="G170" s="168"/>
      <c r="H170" s="168">
        <f t="shared" ca="1" si="107"/>
        <v>0</v>
      </c>
      <c r="I170" s="168"/>
      <c r="J170" s="168">
        <f t="shared" ca="1" si="108"/>
        <v>0</v>
      </c>
      <c r="K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68">
        <f t="shared" ca="1" si="109"/>
        <v>0</v>
      </c>
      <c r="AF1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68">
        <f t="shared" ca="1" si="110"/>
        <v>0</v>
      </c>
      <c r="AJ1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68">
        <f t="shared" ca="1" si="111"/>
        <v>0</v>
      </c>
      <c r="AN1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68">
        <f t="shared" ca="1" si="112"/>
        <v>0</v>
      </c>
      <c r="AR170" s="168">
        <f t="shared" ca="1" si="113"/>
        <v>0</v>
      </c>
    </row>
    <row r="171" spans="2:44" x14ac:dyDescent="0.25">
      <c r="B171" s="166" t="s">
        <v>708</v>
      </c>
      <c r="C171" s="167" t="s">
        <v>709</v>
      </c>
      <c r="D17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7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42000</v>
      </c>
      <c r="F171" s="168">
        <f t="shared" ca="1" si="106"/>
        <v>52000</v>
      </c>
      <c r="G171" s="168"/>
      <c r="H171" s="168">
        <f t="shared" ca="1" si="107"/>
        <v>52000</v>
      </c>
      <c r="I171" s="168"/>
      <c r="J171" s="168">
        <f t="shared" ca="1" si="108"/>
        <v>52000</v>
      </c>
      <c r="K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M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P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R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1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68">
        <f t="shared" ca="1" si="109"/>
        <v>5000</v>
      </c>
      <c r="AF1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G1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v>
      </c>
      <c r="AI171" s="168">
        <f t="shared" ca="1" si="110"/>
        <v>31500</v>
      </c>
      <c r="AJ1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68">
        <f t="shared" ca="1" si="111"/>
        <v>0</v>
      </c>
      <c r="AN1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15500</v>
      </c>
      <c r="AO1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68">
        <f t="shared" ca="1" si="112"/>
        <v>15500</v>
      </c>
      <c r="AR171" s="168">
        <f t="shared" ca="1" si="113"/>
        <v>52000</v>
      </c>
    </row>
    <row r="172" spans="2:44" hidden="1" x14ac:dyDescent="0.25">
      <c r="B172" s="166" t="s">
        <v>710</v>
      </c>
      <c r="C172" s="167" t="s">
        <v>711</v>
      </c>
      <c r="D17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68">
        <f t="shared" ca="1" si="106"/>
        <v>0</v>
      </c>
      <c r="G172" s="168"/>
      <c r="H172" s="168">
        <f t="shared" ca="1" si="107"/>
        <v>0</v>
      </c>
      <c r="I172" s="168"/>
      <c r="J172" s="168">
        <f t="shared" ca="1" si="108"/>
        <v>0</v>
      </c>
      <c r="K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68">
        <f t="shared" ca="1" si="109"/>
        <v>0</v>
      </c>
      <c r="AF1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68">
        <f t="shared" ca="1" si="110"/>
        <v>0</v>
      </c>
      <c r="AJ1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68">
        <f t="shared" ca="1" si="111"/>
        <v>0</v>
      </c>
      <c r="AN1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68">
        <f t="shared" ca="1" si="112"/>
        <v>0</v>
      </c>
      <c r="AR172" s="168">
        <f t="shared" ca="1" si="113"/>
        <v>0</v>
      </c>
    </row>
    <row r="173" spans="2:44" hidden="1" x14ac:dyDescent="0.25">
      <c r="B173" s="166" t="s">
        <v>712</v>
      </c>
      <c r="C173" s="167" t="s">
        <v>713</v>
      </c>
      <c r="D17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68">
        <f t="shared" ca="1" si="106"/>
        <v>0</v>
      </c>
      <c r="G173" s="168"/>
      <c r="H173" s="168">
        <f t="shared" ca="1" si="107"/>
        <v>0</v>
      </c>
      <c r="I173" s="168"/>
      <c r="J173" s="168">
        <f t="shared" ca="1" si="108"/>
        <v>0</v>
      </c>
      <c r="K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68">
        <f t="shared" ca="1" si="109"/>
        <v>0</v>
      </c>
      <c r="AF1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68">
        <f t="shared" ca="1" si="110"/>
        <v>0</v>
      </c>
      <c r="AJ1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68">
        <f t="shared" ca="1" si="111"/>
        <v>0</v>
      </c>
      <c r="AN1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68">
        <f t="shared" ca="1" si="112"/>
        <v>0</v>
      </c>
      <c r="AR173" s="168">
        <f t="shared" ca="1" si="113"/>
        <v>0</v>
      </c>
    </row>
    <row r="174" spans="2:44" hidden="1" x14ac:dyDescent="0.25">
      <c r="B174" s="166" t="s">
        <v>714</v>
      </c>
      <c r="C174" s="167" t="s">
        <v>715</v>
      </c>
      <c r="D17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68">
        <f t="shared" ca="1" si="106"/>
        <v>0</v>
      </c>
      <c r="G174" s="168"/>
      <c r="H174" s="168">
        <f t="shared" ca="1" si="107"/>
        <v>0</v>
      </c>
      <c r="I174" s="168"/>
      <c r="J174" s="168">
        <f t="shared" ca="1" si="108"/>
        <v>0</v>
      </c>
      <c r="K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68">
        <f t="shared" ca="1" si="109"/>
        <v>0</v>
      </c>
      <c r="AF1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68">
        <f t="shared" ca="1" si="110"/>
        <v>0</v>
      </c>
      <c r="AJ1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68">
        <f t="shared" ca="1" si="111"/>
        <v>0</v>
      </c>
      <c r="AN1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68">
        <f t="shared" ca="1" si="112"/>
        <v>0</v>
      </c>
      <c r="AR174" s="168">
        <f t="shared" ca="1" si="113"/>
        <v>0</v>
      </c>
    </row>
    <row r="175" spans="2:44" hidden="1" x14ac:dyDescent="0.25">
      <c r="B175" s="166" t="s">
        <v>716</v>
      </c>
      <c r="C175" s="167" t="s">
        <v>717</v>
      </c>
      <c r="D17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68">
        <f t="shared" ca="1" si="106"/>
        <v>0</v>
      </c>
      <c r="G175" s="168"/>
      <c r="H175" s="168">
        <f t="shared" ca="1" si="107"/>
        <v>0</v>
      </c>
      <c r="I175" s="168"/>
      <c r="J175" s="168">
        <f t="shared" ca="1" si="108"/>
        <v>0</v>
      </c>
      <c r="K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68">
        <f t="shared" ca="1" si="109"/>
        <v>0</v>
      </c>
      <c r="AF1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68">
        <f t="shared" ca="1" si="110"/>
        <v>0</v>
      </c>
      <c r="AJ1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68">
        <f t="shared" ca="1" si="111"/>
        <v>0</v>
      </c>
      <c r="AN1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68">
        <f t="shared" ca="1" si="112"/>
        <v>0</v>
      </c>
      <c r="AR175" s="168">
        <f t="shared" ca="1" si="113"/>
        <v>0</v>
      </c>
    </row>
    <row r="176" spans="2:44" hidden="1" x14ac:dyDescent="0.25">
      <c r="B176" s="166" t="s">
        <v>291</v>
      </c>
      <c r="C176" s="167" t="s">
        <v>718</v>
      </c>
      <c r="D17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68">
        <f t="shared" ca="1" si="106"/>
        <v>0</v>
      </c>
      <c r="G176" s="168"/>
      <c r="H176" s="168">
        <f t="shared" ca="1" si="107"/>
        <v>0</v>
      </c>
      <c r="I176" s="168"/>
      <c r="J176" s="168">
        <f t="shared" ca="1" si="108"/>
        <v>0</v>
      </c>
      <c r="K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68">
        <f t="shared" ca="1" si="109"/>
        <v>0</v>
      </c>
      <c r="AF1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68">
        <f t="shared" ca="1" si="110"/>
        <v>0</v>
      </c>
      <c r="AJ1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68">
        <f t="shared" ca="1" si="111"/>
        <v>0</v>
      </c>
      <c r="AN1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68">
        <f t="shared" ca="1" si="112"/>
        <v>0</v>
      </c>
      <c r="AR176" s="168">
        <f t="shared" ca="1" si="113"/>
        <v>0</v>
      </c>
    </row>
    <row r="177" spans="2:44" hidden="1" x14ac:dyDescent="0.25">
      <c r="B177" s="166" t="s">
        <v>719</v>
      </c>
      <c r="C177" s="167" t="s">
        <v>720</v>
      </c>
      <c r="D17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68">
        <f t="shared" ca="1" si="106"/>
        <v>0</v>
      </c>
      <c r="G177" s="168"/>
      <c r="H177" s="168">
        <f t="shared" ca="1" si="107"/>
        <v>0</v>
      </c>
      <c r="I177" s="168"/>
      <c r="J177" s="168">
        <f t="shared" ca="1" si="108"/>
        <v>0</v>
      </c>
      <c r="K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68">
        <f t="shared" ca="1" si="109"/>
        <v>0</v>
      </c>
      <c r="AF1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68">
        <f t="shared" ca="1" si="110"/>
        <v>0</v>
      </c>
      <c r="AJ1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68">
        <f t="shared" ca="1" si="111"/>
        <v>0</v>
      </c>
      <c r="AN1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68">
        <f t="shared" ca="1" si="112"/>
        <v>0</v>
      </c>
      <c r="AR177" s="168">
        <f t="shared" ca="1" si="113"/>
        <v>0</v>
      </c>
    </row>
    <row r="178" spans="2:44" hidden="1" x14ac:dyDescent="0.25">
      <c r="B178" s="166" t="s">
        <v>292</v>
      </c>
      <c r="C178" s="167" t="s">
        <v>721</v>
      </c>
      <c r="D17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68">
        <f t="shared" ref="F178:F185" ca="1" si="114">D178+E178</f>
        <v>0</v>
      </c>
      <c r="G178" s="168"/>
      <c r="H178" s="168">
        <f t="shared" ref="H178:H185" ca="1" si="115">F178-G178</f>
        <v>0</v>
      </c>
      <c r="I178" s="168"/>
      <c r="J178" s="168">
        <f t="shared" ref="J178:J185" ca="1" si="116">F178-I178</f>
        <v>0</v>
      </c>
      <c r="K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68">
        <f t="shared" ref="AE178:AE185" ca="1" si="117">AB178+AC178+AD178</f>
        <v>0</v>
      </c>
      <c r="AF1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68">
        <f t="shared" ref="AI178:AI185" ca="1" si="118">AF178+AG178+AH178</f>
        <v>0</v>
      </c>
      <c r="AJ1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68">
        <f t="shared" ref="AM178:AM185" ca="1" si="119">AJ178+AK178+AL178</f>
        <v>0</v>
      </c>
      <c r="AN1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68">
        <f t="shared" ref="AQ178:AQ185" ca="1" si="120">AN178+AO178+AP178</f>
        <v>0</v>
      </c>
      <c r="AR178" s="168">
        <f t="shared" ref="AR178:AR185" ca="1" si="121">AE178+AI178+AM178+AQ178</f>
        <v>0</v>
      </c>
    </row>
    <row r="179" spans="2:44" hidden="1" x14ac:dyDescent="0.25">
      <c r="B179" s="166" t="s">
        <v>722</v>
      </c>
      <c r="C179" s="167" t="s">
        <v>721</v>
      </c>
      <c r="D17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68">
        <f t="shared" ca="1" si="114"/>
        <v>0</v>
      </c>
      <c r="G179" s="168"/>
      <c r="H179" s="168">
        <f t="shared" ca="1" si="115"/>
        <v>0</v>
      </c>
      <c r="I179" s="168"/>
      <c r="J179" s="168">
        <f t="shared" ca="1" si="116"/>
        <v>0</v>
      </c>
      <c r="K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68">
        <f t="shared" ca="1" si="117"/>
        <v>0</v>
      </c>
      <c r="AF1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68">
        <f t="shared" ca="1" si="118"/>
        <v>0</v>
      </c>
      <c r="AJ1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68">
        <f t="shared" ca="1" si="119"/>
        <v>0</v>
      </c>
      <c r="AN1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68">
        <f t="shared" ca="1" si="120"/>
        <v>0</v>
      </c>
      <c r="AR179" s="168">
        <f t="shared" ca="1" si="121"/>
        <v>0</v>
      </c>
    </row>
    <row r="180" spans="2:44" hidden="1" x14ac:dyDescent="0.25">
      <c r="B180" s="166" t="s">
        <v>723</v>
      </c>
      <c r="C180" s="167" t="s">
        <v>724</v>
      </c>
      <c r="D18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68">
        <f t="shared" ca="1" si="114"/>
        <v>0</v>
      </c>
      <c r="G180" s="168"/>
      <c r="H180" s="168">
        <f t="shared" ca="1" si="115"/>
        <v>0</v>
      </c>
      <c r="I180" s="168"/>
      <c r="J180" s="168">
        <f t="shared" ca="1" si="116"/>
        <v>0</v>
      </c>
      <c r="K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68">
        <f t="shared" ca="1" si="117"/>
        <v>0</v>
      </c>
      <c r="AF1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68">
        <f t="shared" ca="1" si="118"/>
        <v>0</v>
      </c>
      <c r="AJ1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68">
        <f t="shared" ca="1" si="119"/>
        <v>0</v>
      </c>
      <c r="AN1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68">
        <f t="shared" ca="1" si="120"/>
        <v>0</v>
      </c>
      <c r="AR180" s="168">
        <f t="shared" ca="1" si="121"/>
        <v>0</v>
      </c>
    </row>
    <row r="181" spans="2:44" hidden="1" x14ac:dyDescent="0.25">
      <c r="B181" s="166" t="s">
        <v>725</v>
      </c>
      <c r="C181" s="167" t="s">
        <v>726</v>
      </c>
      <c r="D18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68">
        <f t="shared" ca="1" si="114"/>
        <v>0</v>
      </c>
      <c r="G181" s="168"/>
      <c r="H181" s="168">
        <f t="shared" ca="1" si="115"/>
        <v>0</v>
      </c>
      <c r="I181" s="168"/>
      <c r="J181" s="168">
        <f t="shared" ca="1" si="116"/>
        <v>0</v>
      </c>
      <c r="K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68">
        <f t="shared" ca="1" si="117"/>
        <v>0</v>
      </c>
      <c r="AF1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68">
        <f t="shared" ca="1" si="118"/>
        <v>0</v>
      </c>
      <c r="AJ1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68">
        <f t="shared" ca="1" si="119"/>
        <v>0</v>
      </c>
      <c r="AN1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68">
        <f t="shared" ca="1" si="120"/>
        <v>0</v>
      </c>
      <c r="AR181" s="168">
        <f t="shared" ca="1" si="121"/>
        <v>0</v>
      </c>
    </row>
    <row r="182" spans="2:44" hidden="1" x14ac:dyDescent="0.25">
      <c r="B182" s="166" t="s">
        <v>293</v>
      </c>
      <c r="C182" s="167" t="s">
        <v>727</v>
      </c>
      <c r="D18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68">
        <f t="shared" ca="1" si="114"/>
        <v>0</v>
      </c>
      <c r="G182" s="168"/>
      <c r="H182" s="168">
        <f t="shared" ca="1" si="115"/>
        <v>0</v>
      </c>
      <c r="I182" s="168"/>
      <c r="J182" s="168">
        <f t="shared" ca="1" si="116"/>
        <v>0</v>
      </c>
      <c r="K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68">
        <f t="shared" ca="1" si="117"/>
        <v>0</v>
      </c>
      <c r="AF1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68">
        <f t="shared" ca="1" si="118"/>
        <v>0</v>
      </c>
      <c r="AJ1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68">
        <f t="shared" ca="1" si="119"/>
        <v>0</v>
      </c>
      <c r="AN1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68">
        <f t="shared" ca="1" si="120"/>
        <v>0</v>
      </c>
      <c r="AR182" s="168">
        <f t="shared" ca="1" si="121"/>
        <v>0</v>
      </c>
    </row>
    <row r="183" spans="2:44" hidden="1" x14ac:dyDescent="0.25">
      <c r="B183" s="166" t="s">
        <v>728</v>
      </c>
      <c r="C183" s="167" t="s">
        <v>727</v>
      </c>
      <c r="D18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68">
        <f t="shared" ca="1" si="114"/>
        <v>0</v>
      </c>
      <c r="G183" s="168"/>
      <c r="H183" s="168">
        <f t="shared" ca="1" si="115"/>
        <v>0</v>
      </c>
      <c r="I183" s="168"/>
      <c r="J183" s="168">
        <f t="shared" ca="1" si="116"/>
        <v>0</v>
      </c>
      <c r="K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68">
        <f t="shared" ca="1" si="117"/>
        <v>0</v>
      </c>
      <c r="AF1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68">
        <f t="shared" ca="1" si="118"/>
        <v>0</v>
      </c>
      <c r="AJ1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68">
        <f t="shared" ca="1" si="119"/>
        <v>0</v>
      </c>
      <c r="AN1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68">
        <f t="shared" ca="1" si="120"/>
        <v>0</v>
      </c>
      <c r="AR183" s="168">
        <f t="shared" ca="1" si="121"/>
        <v>0</v>
      </c>
    </row>
    <row r="184" spans="2:44" hidden="1" x14ac:dyDescent="0.25">
      <c r="B184" s="166" t="s">
        <v>729</v>
      </c>
      <c r="C184" s="167" t="s">
        <v>730</v>
      </c>
      <c r="D18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68">
        <f t="shared" ca="1" si="114"/>
        <v>0</v>
      </c>
      <c r="G184" s="168"/>
      <c r="H184" s="168">
        <f t="shared" ca="1" si="115"/>
        <v>0</v>
      </c>
      <c r="I184" s="168"/>
      <c r="J184" s="168">
        <f t="shared" ca="1" si="116"/>
        <v>0</v>
      </c>
      <c r="K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68">
        <f t="shared" ca="1" si="117"/>
        <v>0</v>
      </c>
      <c r="AF1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68">
        <f t="shared" ca="1" si="118"/>
        <v>0</v>
      </c>
      <c r="AJ1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68">
        <f t="shared" ca="1" si="119"/>
        <v>0</v>
      </c>
      <c r="AN1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68">
        <f t="shared" ca="1" si="120"/>
        <v>0</v>
      </c>
      <c r="AR184" s="168">
        <f t="shared" ca="1" si="121"/>
        <v>0</v>
      </c>
    </row>
    <row r="185" spans="2:44" hidden="1" x14ac:dyDescent="0.25">
      <c r="B185" s="166" t="s">
        <v>731</v>
      </c>
      <c r="C185" s="167" t="s">
        <v>732</v>
      </c>
      <c r="D18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68">
        <f t="shared" ca="1" si="114"/>
        <v>0</v>
      </c>
      <c r="G185" s="168"/>
      <c r="H185" s="168">
        <f t="shared" ca="1" si="115"/>
        <v>0</v>
      </c>
      <c r="I185" s="168"/>
      <c r="J185" s="168">
        <f t="shared" ca="1" si="116"/>
        <v>0</v>
      </c>
      <c r="K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68">
        <f t="shared" ca="1" si="117"/>
        <v>0</v>
      </c>
      <c r="AF1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68">
        <f t="shared" ca="1" si="118"/>
        <v>0</v>
      </c>
      <c r="AJ1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68">
        <f t="shared" ca="1" si="119"/>
        <v>0</v>
      </c>
      <c r="AN1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68">
        <f t="shared" ca="1" si="120"/>
        <v>0</v>
      </c>
      <c r="AR185" s="168">
        <f t="shared" ca="1" si="121"/>
        <v>0</v>
      </c>
    </row>
    <row r="186" spans="2:44" hidden="1" x14ac:dyDescent="0.25">
      <c r="B186" s="166" t="s">
        <v>294</v>
      </c>
      <c r="C186" s="167" t="s">
        <v>733</v>
      </c>
      <c r="D18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281767.28000000003</v>
      </c>
      <c r="E18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596201</v>
      </c>
      <c r="F186" s="168">
        <f t="shared" ref="F186:F217" ca="1" si="122">D186+E186</f>
        <v>877968.28</v>
      </c>
      <c r="G186" s="168"/>
      <c r="H186" s="168">
        <f t="shared" ref="H186:H199" ca="1" si="123">F186-G186</f>
        <v>877968.28</v>
      </c>
      <c r="I186" s="168"/>
      <c r="J186" s="168">
        <f t="shared" ref="J186:J199" ca="1" si="124">F186-I186</f>
        <v>877968.28</v>
      </c>
      <c r="K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877968.27999999991</v>
      </c>
      <c r="V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47436.160000000003</v>
      </c>
      <c r="AE186" s="168">
        <f t="shared" ref="AE186:AE199" ca="1" si="125">AB186+AC186+AD186</f>
        <v>47436.160000000003</v>
      </c>
      <c r="AF1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G1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61975</v>
      </c>
      <c r="AH1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68">
        <f t="shared" ref="AI186:AI199" ca="1" si="126">AF186+AG186+AH186</f>
        <v>261975</v>
      </c>
      <c r="AJ1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568557.12</v>
      </c>
      <c r="AK1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68">
        <f t="shared" ref="AM186:AM199" ca="1" si="127">AJ186+AK186+AL186</f>
        <v>568557.12</v>
      </c>
      <c r="AN1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68">
        <f t="shared" ref="AQ186:AQ199" ca="1" si="128">AN186+AO186+AP186</f>
        <v>0</v>
      </c>
      <c r="AR186" s="168">
        <f t="shared" ref="AR186:AR199" ca="1" si="129">AE186+AI186+AM186+AQ186</f>
        <v>877968.28</v>
      </c>
    </row>
    <row r="187" spans="2:44" hidden="1" x14ac:dyDescent="0.25">
      <c r="B187" s="166" t="s">
        <v>734</v>
      </c>
      <c r="C187" s="167" t="s">
        <v>735</v>
      </c>
      <c r="D18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68">
        <f t="shared" ca="1" si="122"/>
        <v>0</v>
      </c>
      <c r="G187" s="168"/>
      <c r="H187" s="168">
        <f t="shared" ca="1" si="123"/>
        <v>0</v>
      </c>
      <c r="I187" s="168"/>
      <c r="J187" s="168">
        <f t="shared" ca="1" si="124"/>
        <v>0</v>
      </c>
      <c r="K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68">
        <f t="shared" ca="1" si="125"/>
        <v>0</v>
      </c>
      <c r="AF1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68">
        <f t="shared" ca="1" si="126"/>
        <v>0</v>
      </c>
      <c r="AJ1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68">
        <f t="shared" ca="1" si="127"/>
        <v>0</v>
      </c>
      <c r="AN1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68">
        <f t="shared" ca="1" si="128"/>
        <v>0</v>
      </c>
      <c r="AR187" s="168">
        <f t="shared" ca="1" si="129"/>
        <v>0</v>
      </c>
    </row>
    <row r="188" spans="2:44" hidden="1" x14ac:dyDescent="0.25">
      <c r="B188" s="166" t="s">
        <v>736</v>
      </c>
      <c r="C188" s="167" t="s">
        <v>737</v>
      </c>
      <c r="D18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68">
        <f t="shared" ca="1" si="122"/>
        <v>0</v>
      </c>
      <c r="G188" s="168"/>
      <c r="H188" s="168">
        <f t="shared" ca="1" si="123"/>
        <v>0</v>
      </c>
      <c r="I188" s="168"/>
      <c r="J188" s="168">
        <f t="shared" ca="1" si="124"/>
        <v>0</v>
      </c>
      <c r="K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68">
        <f t="shared" ca="1" si="125"/>
        <v>0</v>
      </c>
      <c r="AF1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68">
        <f t="shared" ca="1" si="126"/>
        <v>0</v>
      </c>
      <c r="AJ1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68">
        <f t="shared" ca="1" si="127"/>
        <v>0</v>
      </c>
      <c r="AN1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68">
        <f t="shared" ca="1" si="128"/>
        <v>0</v>
      </c>
      <c r="AR188" s="168">
        <f t="shared" ca="1" si="129"/>
        <v>0</v>
      </c>
    </row>
    <row r="189" spans="2:44" hidden="1" x14ac:dyDescent="0.25">
      <c r="B189" s="166" t="s">
        <v>738</v>
      </c>
      <c r="C189" s="167" t="s">
        <v>739</v>
      </c>
      <c r="D18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68">
        <f t="shared" ca="1" si="122"/>
        <v>0</v>
      </c>
      <c r="G189" s="168"/>
      <c r="H189" s="168">
        <f t="shared" ca="1" si="123"/>
        <v>0</v>
      </c>
      <c r="I189" s="168"/>
      <c r="J189" s="168">
        <f t="shared" ca="1" si="124"/>
        <v>0</v>
      </c>
      <c r="K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68">
        <f t="shared" ca="1" si="125"/>
        <v>0</v>
      </c>
      <c r="AF1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68">
        <f t="shared" ca="1" si="126"/>
        <v>0</v>
      </c>
      <c r="AJ1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68">
        <f t="shared" ca="1" si="127"/>
        <v>0</v>
      </c>
      <c r="AN1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68">
        <f t="shared" ca="1" si="128"/>
        <v>0</v>
      </c>
      <c r="AR189" s="168">
        <f t="shared" ca="1" si="129"/>
        <v>0</v>
      </c>
    </row>
    <row r="190" spans="2:44" x14ac:dyDescent="0.25">
      <c r="B190" s="175" t="s">
        <v>295</v>
      </c>
      <c r="C190" s="176" t="s">
        <v>175</v>
      </c>
      <c r="D190" s="177">
        <f ca="1">D191+D199</f>
        <v>69000</v>
      </c>
      <c r="E190" s="177">
        <f ca="1">E191+E199</f>
        <v>385771.14</v>
      </c>
      <c r="F190" s="177">
        <f t="shared" ca="1" si="122"/>
        <v>454771.14</v>
      </c>
      <c r="G190" s="177">
        <f>G191+G199</f>
        <v>0</v>
      </c>
      <c r="H190" s="177">
        <f t="shared" ca="1" si="123"/>
        <v>454771.14</v>
      </c>
      <c r="I190" s="177">
        <f>I191+I199</f>
        <v>0</v>
      </c>
      <c r="J190" s="177">
        <f t="shared" ca="1" si="124"/>
        <v>454771.14</v>
      </c>
      <c r="K190" s="177">
        <f ca="1">K191+K199</f>
        <v>209316</v>
      </c>
      <c r="L190" s="177">
        <f t="shared" ref="L190:AA190" ca="1" si="130">L191+L199</f>
        <v>104455.14</v>
      </c>
      <c r="M190" s="177">
        <f t="shared" ca="1" si="130"/>
        <v>32000</v>
      </c>
      <c r="N190" s="177">
        <f t="shared" ca="1" si="130"/>
        <v>0</v>
      </c>
      <c r="O190" s="177">
        <f t="shared" ca="1" si="130"/>
        <v>0</v>
      </c>
      <c r="P190" s="177">
        <f t="shared" ca="1" si="130"/>
        <v>0</v>
      </c>
      <c r="Q190" s="177">
        <f t="shared" ca="1" si="130"/>
        <v>0</v>
      </c>
      <c r="R190" s="177">
        <f t="shared" ca="1" si="130"/>
        <v>0</v>
      </c>
      <c r="S190" s="177">
        <f t="shared" ca="1" si="130"/>
        <v>0</v>
      </c>
      <c r="T190" s="177">
        <f t="shared" ca="1" si="130"/>
        <v>0</v>
      </c>
      <c r="U190" s="177">
        <f t="shared" ca="1" si="130"/>
        <v>0</v>
      </c>
      <c r="V190" s="177">
        <f t="shared" ca="1" si="130"/>
        <v>0</v>
      </c>
      <c r="W190" s="177">
        <f t="shared" ca="1" si="130"/>
        <v>109000</v>
      </c>
      <c r="X190" s="177">
        <f t="shared" ca="1" si="130"/>
        <v>0</v>
      </c>
      <c r="Y190" s="177">
        <f ca="1">Y191+Y199</f>
        <v>0</v>
      </c>
      <c r="Z190" s="177">
        <f ca="1">Z191+Z199</f>
        <v>0</v>
      </c>
      <c r="AA190" s="177">
        <f t="shared" ca="1" si="130"/>
        <v>0</v>
      </c>
      <c r="AB190" s="177">
        <f ca="1">AB191+AB199</f>
        <v>0</v>
      </c>
      <c r="AC190" s="177">
        <f ca="1">AC191+AC199</f>
        <v>0</v>
      </c>
      <c r="AD190" s="177">
        <f ca="1">AD191+AD199</f>
        <v>18500</v>
      </c>
      <c r="AE190" s="177">
        <f t="shared" ca="1" si="125"/>
        <v>18500</v>
      </c>
      <c r="AF190" s="177">
        <f ca="1">AF191+AF199</f>
        <v>16000</v>
      </c>
      <c r="AG190" s="177">
        <f ca="1">AG191+AG199</f>
        <v>24000</v>
      </c>
      <c r="AH190" s="177">
        <f ca="1">AH191+AH199</f>
        <v>0</v>
      </c>
      <c r="AI190" s="177">
        <f t="shared" ca="1" si="126"/>
        <v>40000</v>
      </c>
      <c r="AJ190" s="177">
        <f ca="1">AJ191+AJ199</f>
        <v>0</v>
      </c>
      <c r="AK190" s="177">
        <f ca="1">AK191+AK199</f>
        <v>42500</v>
      </c>
      <c r="AL190" s="177">
        <f ca="1">AL191+AL199</f>
        <v>104658</v>
      </c>
      <c r="AM190" s="177">
        <f t="shared" ca="1" si="127"/>
        <v>147158</v>
      </c>
      <c r="AN190" s="177">
        <f ca="1">AN191+AN199</f>
        <v>225113.14</v>
      </c>
      <c r="AO190" s="177">
        <f ca="1">AO191+AO199</f>
        <v>24000</v>
      </c>
      <c r="AP190" s="177">
        <f ca="1">AP191+AP199</f>
        <v>0</v>
      </c>
      <c r="AQ190" s="177">
        <f t="shared" ca="1" si="128"/>
        <v>249113.14</v>
      </c>
      <c r="AR190" s="177">
        <f t="shared" ca="1" si="129"/>
        <v>454771.14</v>
      </c>
    </row>
    <row r="191" spans="2:44" hidden="1" x14ac:dyDescent="0.25">
      <c r="B191" s="175" t="s">
        <v>296</v>
      </c>
      <c r="C191" s="176" t="s">
        <v>176</v>
      </c>
      <c r="D191" s="177">
        <f ca="1">SUM(D192:D198)</f>
        <v>0</v>
      </c>
      <c r="E191" s="177">
        <f ca="1">SUM(E192:E198)</f>
        <v>0</v>
      </c>
      <c r="F191" s="177">
        <f t="shared" ca="1" si="122"/>
        <v>0</v>
      </c>
      <c r="G191" s="177">
        <f>SUM(G192:G198)</f>
        <v>0</v>
      </c>
      <c r="H191" s="177">
        <f t="shared" ca="1" si="123"/>
        <v>0</v>
      </c>
      <c r="I191" s="177">
        <f>SUM(I192:I198)</f>
        <v>0</v>
      </c>
      <c r="J191" s="177">
        <f t="shared" ca="1" si="124"/>
        <v>0</v>
      </c>
      <c r="K191" s="177">
        <f t="shared" ref="K191:AD191" ca="1" si="131">SUM(K192:K198)</f>
        <v>0</v>
      </c>
      <c r="L191" s="177">
        <f t="shared" ca="1" si="131"/>
        <v>0</v>
      </c>
      <c r="M191" s="177">
        <f t="shared" ca="1" si="131"/>
        <v>0</v>
      </c>
      <c r="N191" s="177">
        <f t="shared" ca="1" si="131"/>
        <v>0</v>
      </c>
      <c r="O191" s="177">
        <f t="shared" ca="1" si="131"/>
        <v>0</v>
      </c>
      <c r="P191" s="177">
        <f ca="1">SUM(P192:P198)</f>
        <v>0</v>
      </c>
      <c r="Q191" s="177">
        <f ca="1">SUM(Q192:Q198)</f>
        <v>0</v>
      </c>
      <c r="R191" s="177">
        <f t="shared" ca="1" si="131"/>
        <v>0</v>
      </c>
      <c r="S191" s="177">
        <f t="shared" ca="1" si="131"/>
        <v>0</v>
      </c>
      <c r="T191" s="177">
        <f ca="1">SUM(T192:T198)</f>
        <v>0</v>
      </c>
      <c r="U191" s="177">
        <f t="shared" ca="1" si="131"/>
        <v>0</v>
      </c>
      <c r="V191" s="177">
        <f t="shared" ca="1" si="131"/>
        <v>0</v>
      </c>
      <c r="W191" s="177">
        <f ca="1">SUM(W192:W198)</f>
        <v>0</v>
      </c>
      <c r="X191" s="177">
        <f t="shared" ca="1" si="131"/>
        <v>0</v>
      </c>
      <c r="Y191" s="177">
        <f ca="1">SUM(Y192:Y198)</f>
        <v>0</v>
      </c>
      <c r="Z191" s="177">
        <f ca="1">SUM(Z192:Z198)</f>
        <v>0</v>
      </c>
      <c r="AA191" s="177">
        <f t="shared" ca="1" si="131"/>
        <v>0</v>
      </c>
      <c r="AB191" s="177">
        <f t="shared" ca="1" si="131"/>
        <v>0</v>
      </c>
      <c r="AC191" s="177">
        <f t="shared" ca="1" si="131"/>
        <v>0</v>
      </c>
      <c r="AD191" s="177">
        <f t="shared" ca="1" si="131"/>
        <v>0</v>
      </c>
      <c r="AE191" s="177">
        <f t="shared" ca="1" si="125"/>
        <v>0</v>
      </c>
      <c r="AF191" s="177">
        <f ca="1">SUM(AF192:AF198)</f>
        <v>0</v>
      </c>
      <c r="AG191" s="177">
        <f ca="1">SUM(AG192:AG198)</f>
        <v>0</v>
      </c>
      <c r="AH191" s="177">
        <f ca="1">SUM(AH192:AH198)</f>
        <v>0</v>
      </c>
      <c r="AI191" s="177">
        <f t="shared" ca="1" si="126"/>
        <v>0</v>
      </c>
      <c r="AJ191" s="177">
        <f ca="1">SUM(AJ192:AJ198)</f>
        <v>0</v>
      </c>
      <c r="AK191" s="177">
        <f ca="1">SUM(AK192:AK198)</f>
        <v>0</v>
      </c>
      <c r="AL191" s="177">
        <f ca="1">SUM(AL192:AL198)</f>
        <v>0</v>
      </c>
      <c r="AM191" s="177">
        <f t="shared" ca="1" si="127"/>
        <v>0</v>
      </c>
      <c r="AN191" s="177">
        <f ca="1">SUM(AN192:AN198)</f>
        <v>0</v>
      </c>
      <c r="AO191" s="177">
        <f ca="1">SUM(AO192:AO198)</f>
        <v>0</v>
      </c>
      <c r="AP191" s="177">
        <f ca="1">SUM(AP192:AP198)</f>
        <v>0</v>
      </c>
      <c r="AQ191" s="177">
        <f t="shared" ca="1" si="128"/>
        <v>0</v>
      </c>
      <c r="AR191" s="177">
        <f t="shared" ca="1" si="129"/>
        <v>0</v>
      </c>
    </row>
    <row r="192" spans="2:44" hidden="1" x14ac:dyDescent="0.25">
      <c r="B192" s="166" t="s">
        <v>302</v>
      </c>
      <c r="C192" s="167" t="s">
        <v>182</v>
      </c>
      <c r="D19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68">
        <f t="shared" ca="1" si="122"/>
        <v>0</v>
      </c>
      <c r="G192" s="168"/>
      <c r="H192" s="168">
        <f t="shared" ca="1" si="123"/>
        <v>0</v>
      </c>
      <c r="I192" s="168"/>
      <c r="J192" s="168">
        <f t="shared" ca="1" si="124"/>
        <v>0</v>
      </c>
      <c r="K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68">
        <f t="shared" ca="1" si="125"/>
        <v>0</v>
      </c>
      <c r="AF1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68">
        <f t="shared" ca="1" si="126"/>
        <v>0</v>
      </c>
      <c r="AJ1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68">
        <f t="shared" ca="1" si="127"/>
        <v>0</v>
      </c>
      <c r="AN1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68">
        <f t="shared" ca="1" si="128"/>
        <v>0</v>
      </c>
      <c r="AR192" s="168">
        <f t="shared" ca="1" si="129"/>
        <v>0</v>
      </c>
    </row>
    <row r="193" spans="2:44" hidden="1" x14ac:dyDescent="0.25">
      <c r="B193" s="166" t="s">
        <v>740</v>
      </c>
      <c r="C193" s="167" t="s">
        <v>741</v>
      </c>
      <c r="D19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68">
        <f t="shared" ca="1" si="122"/>
        <v>0</v>
      </c>
      <c r="G193" s="168"/>
      <c r="H193" s="168">
        <f t="shared" ca="1" si="123"/>
        <v>0</v>
      </c>
      <c r="I193" s="168"/>
      <c r="J193" s="168">
        <f t="shared" ca="1" si="124"/>
        <v>0</v>
      </c>
      <c r="K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68">
        <f t="shared" ca="1" si="125"/>
        <v>0</v>
      </c>
      <c r="AF1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68">
        <f t="shared" ca="1" si="126"/>
        <v>0</v>
      </c>
      <c r="AJ1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68">
        <f t="shared" ca="1" si="127"/>
        <v>0</v>
      </c>
      <c r="AN1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68">
        <f t="shared" ca="1" si="128"/>
        <v>0</v>
      </c>
      <c r="AR193" s="168">
        <f t="shared" ca="1" si="129"/>
        <v>0</v>
      </c>
    </row>
    <row r="194" spans="2:44" hidden="1" x14ac:dyDescent="0.25">
      <c r="B194" s="166" t="s">
        <v>742</v>
      </c>
      <c r="C194" s="167" t="s">
        <v>743</v>
      </c>
      <c r="D19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68">
        <f t="shared" ca="1" si="122"/>
        <v>0</v>
      </c>
      <c r="G194" s="168"/>
      <c r="H194" s="168">
        <f t="shared" ca="1" si="123"/>
        <v>0</v>
      </c>
      <c r="I194" s="168"/>
      <c r="J194" s="168">
        <f t="shared" ca="1" si="124"/>
        <v>0</v>
      </c>
      <c r="K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68">
        <f t="shared" ca="1" si="125"/>
        <v>0</v>
      </c>
      <c r="AF1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68">
        <f t="shared" ca="1" si="126"/>
        <v>0</v>
      </c>
      <c r="AJ1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68">
        <f t="shared" ca="1" si="127"/>
        <v>0</v>
      </c>
      <c r="AN1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68">
        <f t="shared" ca="1" si="128"/>
        <v>0</v>
      </c>
      <c r="AR194" s="168">
        <f t="shared" ca="1" si="129"/>
        <v>0</v>
      </c>
    </row>
    <row r="195" spans="2:44" hidden="1" x14ac:dyDescent="0.25">
      <c r="B195" s="166" t="s">
        <v>744</v>
      </c>
      <c r="C195" s="167" t="s">
        <v>745</v>
      </c>
      <c r="D19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68">
        <f t="shared" ca="1" si="122"/>
        <v>0</v>
      </c>
      <c r="G195" s="168"/>
      <c r="H195" s="168">
        <f t="shared" ca="1" si="123"/>
        <v>0</v>
      </c>
      <c r="I195" s="168"/>
      <c r="J195" s="168">
        <f t="shared" ca="1" si="124"/>
        <v>0</v>
      </c>
      <c r="K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68">
        <f t="shared" ca="1" si="125"/>
        <v>0</v>
      </c>
      <c r="AF1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68">
        <f t="shared" ca="1" si="126"/>
        <v>0</v>
      </c>
      <c r="AJ1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68">
        <f t="shared" ca="1" si="127"/>
        <v>0</v>
      </c>
      <c r="AN1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68">
        <f t="shared" ca="1" si="128"/>
        <v>0</v>
      </c>
      <c r="AR195" s="168">
        <f t="shared" ca="1" si="129"/>
        <v>0</v>
      </c>
    </row>
    <row r="196" spans="2:44" hidden="1" x14ac:dyDescent="0.25">
      <c r="B196" s="166" t="s">
        <v>746</v>
      </c>
      <c r="C196" s="167" t="s">
        <v>747</v>
      </c>
      <c r="D19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68">
        <f t="shared" ca="1" si="122"/>
        <v>0</v>
      </c>
      <c r="G196" s="168"/>
      <c r="H196" s="168">
        <f t="shared" ca="1" si="123"/>
        <v>0</v>
      </c>
      <c r="I196" s="168"/>
      <c r="J196" s="168">
        <f t="shared" ca="1" si="124"/>
        <v>0</v>
      </c>
      <c r="K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68">
        <f t="shared" ca="1" si="125"/>
        <v>0</v>
      </c>
      <c r="AF1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68">
        <f t="shared" ca="1" si="126"/>
        <v>0</v>
      </c>
      <c r="AJ1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68">
        <f t="shared" ca="1" si="127"/>
        <v>0</v>
      </c>
      <c r="AN1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68">
        <f t="shared" ca="1" si="128"/>
        <v>0</v>
      </c>
      <c r="AR196" s="168">
        <f t="shared" ca="1" si="129"/>
        <v>0</v>
      </c>
    </row>
    <row r="197" spans="2:44" hidden="1" x14ac:dyDescent="0.25">
      <c r="B197" s="166" t="s">
        <v>748</v>
      </c>
      <c r="C197" s="167" t="s">
        <v>749</v>
      </c>
      <c r="D19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68">
        <f t="shared" ca="1" si="122"/>
        <v>0</v>
      </c>
      <c r="G197" s="168"/>
      <c r="H197" s="168">
        <f t="shared" ca="1" si="123"/>
        <v>0</v>
      </c>
      <c r="I197" s="168"/>
      <c r="J197" s="168">
        <f t="shared" ca="1" si="124"/>
        <v>0</v>
      </c>
      <c r="K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68">
        <f t="shared" ca="1" si="125"/>
        <v>0</v>
      </c>
      <c r="AF1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68">
        <f t="shared" ca="1" si="126"/>
        <v>0</v>
      </c>
      <c r="AJ1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68">
        <f t="shared" ca="1" si="127"/>
        <v>0</v>
      </c>
      <c r="AN1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68">
        <f t="shared" ca="1" si="128"/>
        <v>0</v>
      </c>
      <c r="AR197" s="168">
        <f t="shared" ca="1" si="129"/>
        <v>0</v>
      </c>
    </row>
    <row r="198" spans="2:44" hidden="1" x14ac:dyDescent="0.25">
      <c r="B198" s="166" t="s">
        <v>750</v>
      </c>
      <c r="C198" s="167" t="s">
        <v>751</v>
      </c>
      <c r="D19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68">
        <f t="shared" ca="1" si="122"/>
        <v>0</v>
      </c>
      <c r="G198" s="168"/>
      <c r="H198" s="168">
        <f t="shared" ca="1" si="123"/>
        <v>0</v>
      </c>
      <c r="I198" s="168"/>
      <c r="J198" s="168">
        <f t="shared" ca="1" si="124"/>
        <v>0</v>
      </c>
      <c r="K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68">
        <f t="shared" ca="1" si="125"/>
        <v>0</v>
      </c>
      <c r="AF1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68">
        <f t="shared" ca="1" si="126"/>
        <v>0</v>
      </c>
      <c r="AJ1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68">
        <f t="shared" ca="1" si="127"/>
        <v>0</v>
      </c>
      <c r="AN1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68">
        <f t="shared" ca="1" si="128"/>
        <v>0</v>
      </c>
      <c r="AR198" s="168">
        <f t="shared" ca="1" si="129"/>
        <v>0</v>
      </c>
    </row>
    <row r="199" spans="2:44" x14ac:dyDescent="0.25">
      <c r="B199" s="175" t="s">
        <v>297</v>
      </c>
      <c r="C199" s="176" t="s">
        <v>177</v>
      </c>
      <c r="D199" s="177">
        <f ca="1">SUM(D200:D206)</f>
        <v>69000</v>
      </c>
      <c r="E199" s="177">
        <f ca="1">SUM(E200:E206)</f>
        <v>385771.14</v>
      </c>
      <c r="F199" s="177">
        <f t="shared" ca="1" si="122"/>
        <v>454771.14</v>
      </c>
      <c r="G199" s="177">
        <f>SUM(G200:G206)</f>
        <v>0</v>
      </c>
      <c r="H199" s="177">
        <f t="shared" ca="1" si="123"/>
        <v>454771.14</v>
      </c>
      <c r="I199" s="177">
        <f>SUM(I200:I206)</f>
        <v>0</v>
      </c>
      <c r="J199" s="177">
        <f t="shared" ca="1" si="124"/>
        <v>454771.14</v>
      </c>
      <c r="K199" s="177">
        <f t="shared" ref="K199:AP199" ca="1" si="132">SUM(K200:K206)</f>
        <v>209316</v>
      </c>
      <c r="L199" s="177">
        <f t="shared" ca="1" si="132"/>
        <v>104455.14</v>
      </c>
      <c r="M199" s="177">
        <f t="shared" ca="1" si="132"/>
        <v>32000</v>
      </c>
      <c r="N199" s="177">
        <f t="shared" ca="1" si="132"/>
        <v>0</v>
      </c>
      <c r="O199" s="177">
        <f t="shared" ca="1" si="132"/>
        <v>0</v>
      </c>
      <c r="P199" s="177">
        <f ca="1">SUM(P200:P206)</f>
        <v>0</v>
      </c>
      <c r="Q199" s="177">
        <f ca="1">SUM(Q200:Q206)</f>
        <v>0</v>
      </c>
      <c r="R199" s="177">
        <f t="shared" ca="1" si="132"/>
        <v>0</v>
      </c>
      <c r="S199" s="177">
        <f t="shared" ca="1" si="132"/>
        <v>0</v>
      </c>
      <c r="T199" s="177">
        <f ca="1">SUM(T200:T206)</f>
        <v>0</v>
      </c>
      <c r="U199" s="177">
        <f t="shared" ca="1" si="132"/>
        <v>0</v>
      </c>
      <c r="V199" s="177">
        <f t="shared" ca="1" si="132"/>
        <v>0</v>
      </c>
      <c r="W199" s="177">
        <f ca="1">SUM(W200:W206)</f>
        <v>109000</v>
      </c>
      <c r="X199" s="177">
        <f t="shared" ca="1" si="132"/>
        <v>0</v>
      </c>
      <c r="Y199" s="177">
        <f ca="1">SUM(Y200:Y206)</f>
        <v>0</v>
      </c>
      <c r="Z199" s="177">
        <f ca="1">SUM(Z200:Z206)</f>
        <v>0</v>
      </c>
      <c r="AA199" s="177">
        <f t="shared" ca="1" si="132"/>
        <v>0</v>
      </c>
      <c r="AB199" s="177">
        <f t="shared" ca="1" si="132"/>
        <v>0</v>
      </c>
      <c r="AC199" s="177">
        <f t="shared" ca="1" si="132"/>
        <v>0</v>
      </c>
      <c r="AD199" s="177">
        <f t="shared" ca="1" si="132"/>
        <v>18500</v>
      </c>
      <c r="AE199" s="177">
        <f t="shared" ca="1" si="125"/>
        <v>18500</v>
      </c>
      <c r="AF199" s="177">
        <f t="shared" ca="1" si="132"/>
        <v>16000</v>
      </c>
      <c r="AG199" s="177">
        <f t="shared" ca="1" si="132"/>
        <v>24000</v>
      </c>
      <c r="AH199" s="177">
        <f t="shared" ca="1" si="132"/>
        <v>0</v>
      </c>
      <c r="AI199" s="177">
        <f t="shared" ca="1" si="126"/>
        <v>40000</v>
      </c>
      <c r="AJ199" s="177">
        <f t="shared" ca="1" si="132"/>
        <v>0</v>
      </c>
      <c r="AK199" s="177">
        <f t="shared" ca="1" si="132"/>
        <v>42500</v>
      </c>
      <c r="AL199" s="177">
        <f t="shared" ca="1" si="132"/>
        <v>104658</v>
      </c>
      <c r="AM199" s="177">
        <f t="shared" ca="1" si="127"/>
        <v>147158</v>
      </c>
      <c r="AN199" s="177">
        <f t="shared" ca="1" si="132"/>
        <v>225113.14</v>
      </c>
      <c r="AO199" s="177">
        <f t="shared" ca="1" si="132"/>
        <v>24000</v>
      </c>
      <c r="AP199" s="177">
        <f t="shared" ca="1" si="132"/>
        <v>0</v>
      </c>
      <c r="AQ199" s="177">
        <f t="shared" ca="1" si="128"/>
        <v>249113.14</v>
      </c>
      <c r="AR199" s="177">
        <f t="shared" ca="1" si="129"/>
        <v>454771.14</v>
      </c>
    </row>
    <row r="200" spans="2:44" hidden="1" x14ac:dyDescent="0.25">
      <c r="B200" s="166" t="s">
        <v>303</v>
      </c>
      <c r="C200" s="167" t="s">
        <v>183</v>
      </c>
      <c r="D20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68">
        <f t="shared" ca="1" si="122"/>
        <v>0</v>
      </c>
      <c r="G200" s="168"/>
      <c r="H200" s="168">
        <f t="shared" ref="H200:H206" ca="1" si="133">F200-G200</f>
        <v>0</v>
      </c>
      <c r="I200" s="168"/>
      <c r="J200" s="168">
        <f t="shared" ref="J200:J206" ca="1" si="134">F200-I200</f>
        <v>0</v>
      </c>
      <c r="K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68">
        <f t="shared" ref="AE200:AE206" ca="1" si="135">AB200+AC200+AD200</f>
        <v>0</v>
      </c>
      <c r="AF2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68">
        <f t="shared" ref="AI200:AI206" ca="1" si="136">AF200+AG200+AH200</f>
        <v>0</v>
      </c>
      <c r="AJ2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68">
        <f t="shared" ref="AM200:AM206" ca="1" si="137">AJ200+AK200+AL200</f>
        <v>0</v>
      </c>
      <c r="AN2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68">
        <f t="shared" ref="AQ200:AQ206" ca="1" si="138">AN200+AO200+AP200</f>
        <v>0</v>
      </c>
      <c r="AR200" s="168">
        <f t="shared" ref="AR200:AR206" ca="1" si="139">AE200+AI200+AM200+AQ200</f>
        <v>0</v>
      </c>
    </row>
    <row r="201" spans="2:44" x14ac:dyDescent="0.25">
      <c r="B201" s="166" t="s">
        <v>752</v>
      </c>
      <c r="C201" s="167" t="s">
        <v>753</v>
      </c>
      <c r="D20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69000</v>
      </c>
      <c r="E20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281316</v>
      </c>
      <c r="F201" s="168">
        <f t="shared" ca="1" si="122"/>
        <v>350316</v>
      </c>
      <c r="G201" s="168"/>
      <c r="H201" s="168">
        <f t="shared" ca="1" si="133"/>
        <v>350316</v>
      </c>
      <c r="I201" s="168"/>
      <c r="J201" s="168">
        <f t="shared" ca="1" si="134"/>
        <v>350316</v>
      </c>
      <c r="K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209316</v>
      </c>
      <c r="L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v>
      </c>
      <c r="N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109000</v>
      </c>
      <c r="X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18500</v>
      </c>
      <c r="AE201" s="168">
        <f t="shared" ca="1" si="135"/>
        <v>18500</v>
      </c>
      <c r="AF2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G2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H2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68">
        <f t="shared" ca="1" si="136"/>
        <v>40000</v>
      </c>
      <c r="AJ2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42500</v>
      </c>
      <c r="AL2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104658</v>
      </c>
      <c r="AM201" s="168">
        <f t="shared" ca="1" si="137"/>
        <v>147158</v>
      </c>
      <c r="AN2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120658</v>
      </c>
      <c r="AO2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P2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68">
        <f t="shared" ca="1" si="138"/>
        <v>144658</v>
      </c>
      <c r="AR201" s="168">
        <f t="shared" ca="1" si="139"/>
        <v>350316</v>
      </c>
    </row>
    <row r="202" spans="2:44" hidden="1" x14ac:dyDescent="0.25">
      <c r="B202" s="166" t="s">
        <v>754</v>
      </c>
      <c r="C202" s="167" t="s">
        <v>753</v>
      </c>
      <c r="D20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68">
        <f t="shared" ca="1" si="122"/>
        <v>0</v>
      </c>
      <c r="G202" s="168"/>
      <c r="H202" s="168">
        <f ca="1">F202-G202</f>
        <v>0</v>
      </c>
      <c r="I202" s="168"/>
      <c r="J202" s="168">
        <f ca="1">F202-I202</f>
        <v>0</v>
      </c>
      <c r="K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68">
        <f ca="1">AB202+AC202+AD202</f>
        <v>0</v>
      </c>
      <c r="AF2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68">
        <f ca="1">AF202+AG202+AH202</f>
        <v>0</v>
      </c>
      <c r="AJ2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68">
        <f ca="1">AJ202+AK202+AL202</f>
        <v>0</v>
      </c>
      <c r="AN2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68">
        <f ca="1">AN202+AO202+AP202</f>
        <v>0</v>
      </c>
      <c r="AR202" s="168">
        <f ca="1">AE202+AI202+AM202+AQ202</f>
        <v>0</v>
      </c>
    </row>
    <row r="203" spans="2:44" hidden="1" x14ac:dyDescent="0.25">
      <c r="B203" s="166" t="s">
        <v>755</v>
      </c>
      <c r="C203" s="167" t="s">
        <v>756</v>
      </c>
      <c r="D20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68">
        <f t="shared" ca="1" si="122"/>
        <v>0</v>
      </c>
      <c r="G203" s="168"/>
      <c r="H203" s="168">
        <f ca="1">F203-G203</f>
        <v>0</v>
      </c>
      <c r="I203" s="168"/>
      <c r="J203" s="168">
        <f ca="1">F203-I203</f>
        <v>0</v>
      </c>
      <c r="K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68">
        <f ca="1">AB203+AC203+AD203</f>
        <v>0</v>
      </c>
      <c r="AF2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68">
        <f ca="1">AF203+AG203+AH203</f>
        <v>0</v>
      </c>
      <c r="AJ2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68">
        <f ca="1">AJ203+AK203+AL203</f>
        <v>0</v>
      </c>
      <c r="AN2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68">
        <f ca="1">AN203+AO203+AP203</f>
        <v>0</v>
      </c>
      <c r="AR203" s="168">
        <f ca="1">AE203+AI203+AM203+AQ203</f>
        <v>0</v>
      </c>
    </row>
    <row r="204" spans="2:44" hidden="1" x14ac:dyDescent="0.25">
      <c r="B204" s="166" t="s">
        <v>304</v>
      </c>
      <c r="C204" s="167" t="s">
        <v>757</v>
      </c>
      <c r="D20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68">
        <f t="shared" ca="1" si="122"/>
        <v>0</v>
      </c>
      <c r="G204" s="168"/>
      <c r="H204" s="168">
        <f ca="1">F204-G204</f>
        <v>0</v>
      </c>
      <c r="I204" s="168"/>
      <c r="J204" s="168">
        <f ca="1">F204-I204</f>
        <v>0</v>
      </c>
      <c r="K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68">
        <f ca="1">AB204+AC204+AD204</f>
        <v>0</v>
      </c>
      <c r="AF2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68">
        <f ca="1">AF204+AG204+AH204</f>
        <v>0</v>
      </c>
      <c r="AJ2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68">
        <f ca="1">AJ204+AK204+AL204</f>
        <v>0</v>
      </c>
      <c r="AN2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68">
        <f ca="1">AN204+AO204+AP204</f>
        <v>0</v>
      </c>
      <c r="AR204" s="168">
        <f ca="1">AE204+AI204+AM204+AQ204</f>
        <v>0</v>
      </c>
    </row>
    <row r="205" spans="2:44" x14ac:dyDescent="0.25">
      <c r="B205" s="166" t="s">
        <v>758</v>
      </c>
      <c r="C205" s="167" t="s">
        <v>757</v>
      </c>
      <c r="D20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104455.14</v>
      </c>
      <c r="F205" s="168">
        <f t="shared" ca="1" si="122"/>
        <v>104455.14</v>
      </c>
      <c r="G205" s="168"/>
      <c r="H205" s="168">
        <f ca="1">F205-G205</f>
        <v>104455.14</v>
      </c>
      <c r="I205" s="168"/>
      <c r="J205" s="168">
        <f ca="1">F205-I205</f>
        <v>104455.14</v>
      </c>
      <c r="K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104455.14</v>
      </c>
      <c r="M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68">
        <f ca="1">AB205+AC205+AD205</f>
        <v>0</v>
      </c>
      <c r="AF2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68">
        <f ca="1">AF205+AG205+AH205</f>
        <v>0</v>
      </c>
      <c r="AJ2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68">
        <f ca="1">AJ205+AK205+AL205</f>
        <v>0</v>
      </c>
      <c r="AN2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104455.14</v>
      </c>
      <c r="AO2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68">
        <f ca="1">AN205+AO205+AP205</f>
        <v>104455.14</v>
      </c>
      <c r="AR205" s="168">
        <f ca="1">AE205+AI205+AM205+AQ205</f>
        <v>104455.14</v>
      </c>
    </row>
    <row r="206" spans="2:44" hidden="1" x14ac:dyDescent="0.25">
      <c r="B206" s="166" t="s">
        <v>759</v>
      </c>
      <c r="C206" s="167" t="s">
        <v>760</v>
      </c>
      <c r="D20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68">
        <f t="shared" ca="1" si="122"/>
        <v>0</v>
      </c>
      <c r="G206" s="168"/>
      <c r="H206" s="168">
        <f t="shared" ca="1" si="133"/>
        <v>0</v>
      </c>
      <c r="I206" s="168"/>
      <c r="J206" s="168">
        <f t="shared" ca="1" si="134"/>
        <v>0</v>
      </c>
      <c r="K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68">
        <f t="shared" ca="1" si="135"/>
        <v>0</v>
      </c>
      <c r="AF2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68">
        <f t="shared" ca="1" si="136"/>
        <v>0</v>
      </c>
      <c r="AJ2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68">
        <f t="shared" ca="1" si="137"/>
        <v>0</v>
      </c>
      <c r="AN2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68">
        <f t="shared" ca="1" si="138"/>
        <v>0</v>
      </c>
      <c r="AR206" s="168">
        <f t="shared" ca="1" si="139"/>
        <v>0</v>
      </c>
    </row>
    <row r="207" spans="2:44" hidden="1" x14ac:dyDescent="0.25">
      <c r="B207" s="175" t="s">
        <v>298</v>
      </c>
      <c r="C207" s="176" t="s">
        <v>178</v>
      </c>
      <c r="D207" s="177">
        <f ca="1">SUM(D208:D213)</f>
        <v>0</v>
      </c>
      <c r="E207" s="177">
        <f ca="1">SUM(E208:E213)</f>
        <v>0</v>
      </c>
      <c r="F207" s="177">
        <f t="shared" ca="1" si="122"/>
        <v>0</v>
      </c>
      <c r="G207" s="177">
        <f>SUM(G208:G213)</f>
        <v>0</v>
      </c>
      <c r="H207" s="177">
        <f t="shared" ref="H207:H244" ca="1" si="140">F207-G207</f>
        <v>0</v>
      </c>
      <c r="I207" s="177">
        <f>SUM(I208:I213)</f>
        <v>0</v>
      </c>
      <c r="J207" s="177">
        <f t="shared" ref="J207:J244" ca="1" si="141">F207-I207</f>
        <v>0</v>
      </c>
      <c r="K207" s="177">
        <f t="shared" ref="K207:AD207" ca="1" si="142">SUM(K208:K213)</f>
        <v>0</v>
      </c>
      <c r="L207" s="177">
        <f t="shared" ca="1" si="142"/>
        <v>0</v>
      </c>
      <c r="M207" s="177">
        <f t="shared" ca="1" si="142"/>
        <v>0</v>
      </c>
      <c r="N207" s="177">
        <f t="shared" ca="1" si="142"/>
        <v>0</v>
      </c>
      <c r="O207" s="177">
        <f t="shared" ca="1" si="142"/>
        <v>0</v>
      </c>
      <c r="P207" s="177">
        <f ca="1">SUM(P208:P213)</f>
        <v>0</v>
      </c>
      <c r="Q207" s="177">
        <f ca="1">SUM(Q208:Q213)</f>
        <v>0</v>
      </c>
      <c r="R207" s="177">
        <f t="shared" ca="1" si="142"/>
        <v>0</v>
      </c>
      <c r="S207" s="177">
        <f t="shared" ca="1" si="142"/>
        <v>0</v>
      </c>
      <c r="T207" s="177">
        <f ca="1">SUM(T208:T213)</f>
        <v>0</v>
      </c>
      <c r="U207" s="177">
        <f t="shared" ca="1" si="142"/>
        <v>0</v>
      </c>
      <c r="V207" s="177">
        <f t="shared" ca="1" si="142"/>
        <v>0</v>
      </c>
      <c r="W207" s="177">
        <f ca="1">SUM(W208:W213)</f>
        <v>0</v>
      </c>
      <c r="X207" s="177">
        <f t="shared" ca="1" si="142"/>
        <v>0</v>
      </c>
      <c r="Y207" s="177">
        <f ca="1">SUM(Y208:Y213)</f>
        <v>0</v>
      </c>
      <c r="Z207" s="177">
        <f ca="1">SUM(Z208:Z213)</f>
        <v>0</v>
      </c>
      <c r="AA207" s="177">
        <f t="shared" ca="1" si="142"/>
        <v>0</v>
      </c>
      <c r="AB207" s="177">
        <f t="shared" ca="1" si="142"/>
        <v>0</v>
      </c>
      <c r="AC207" s="177">
        <f t="shared" ca="1" si="142"/>
        <v>0</v>
      </c>
      <c r="AD207" s="177">
        <f t="shared" ca="1" si="142"/>
        <v>0</v>
      </c>
      <c r="AE207" s="177">
        <f t="shared" ref="AE207:AE244" ca="1" si="143">AB207+AC207+AD207</f>
        <v>0</v>
      </c>
      <c r="AF207" s="177">
        <f ca="1">SUM(AF208:AF213)</f>
        <v>0</v>
      </c>
      <c r="AG207" s="177">
        <f ca="1">SUM(AG208:AG213)</f>
        <v>0</v>
      </c>
      <c r="AH207" s="177">
        <f ca="1">SUM(AH208:AH213)</f>
        <v>0</v>
      </c>
      <c r="AI207" s="177">
        <f t="shared" ref="AI207:AI244" ca="1" si="144">AF207+AG207+AH207</f>
        <v>0</v>
      </c>
      <c r="AJ207" s="177">
        <f ca="1">SUM(AJ208:AJ213)</f>
        <v>0</v>
      </c>
      <c r="AK207" s="177">
        <f ca="1">SUM(AK208:AK213)</f>
        <v>0</v>
      </c>
      <c r="AL207" s="177">
        <f ca="1">SUM(AL208:AL213)</f>
        <v>0</v>
      </c>
      <c r="AM207" s="177">
        <f t="shared" ref="AM207:AM244" ca="1" si="145">AJ207+AK207+AL207</f>
        <v>0</v>
      </c>
      <c r="AN207" s="177">
        <f ca="1">SUM(AN208:AN213)</f>
        <v>0</v>
      </c>
      <c r="AO207" s="177">
        <f ca="1">SUM(AO208:AO213)</f>
        <v>0</v>
      </c>
      <c r="AP207" s="177">
        <f ca="1">SUM(AP208:AP213)</f>
        <v>0</v>
      </c>
      <c r="AQ207" s="177">
        <f t="shared" ref="AQ207:AQ244" ca="1" si="146">AN207+AO207+AP207</f>
        <v>0</v>
      </c>
      <c r="AR207" s="177">
        <f t="shared" ref="AR207:AR244" ca="1" si="147">AE207+AI207+AM207+AQ207</f>
        <v>0</v>
      </c>
    </row>
    <row r="208" spans="2:44" hidden="1" x14ac:dyDescent="0.25">
      <c r="B208" s="166" t="s">
        <v>299</v>
      </c>
      <c r="C208" s="167" t="s">
        <v>179</v>
      </c>
      <c r="D20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68">
        <f t="shared" ca="1" si="122"/>
        <v>0</v>
      </c>
      <c r="G208" s="168"/>
      <c r="H208" s="168">
        <f t="shared" ca="1" si="140"/>
        <v>0</v>
      </c>
      <c r="I208" s="168"/>
      <c r="J208" s="168">
        <f t="shared" ca="1" si="141"/>
        <v>0</v>
      </c>
      <c r="K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68">
        <f t="shared" ca="1" si="143"/>
        <v>0</v>
      </c>
      <c r="AF2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68">
        <f t="shared" ca="1" si="144"/>
        <v>0</v>
      </c>
      <c r="AJ2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68">
        <f t="shared" ca="1" si="145"/>
        <v>0</v>
      </c>
      <c r="AN2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68">
        <f t="shared" ca="1" si="146"/>
        <v>0</v>
      </c>
      <c r="AR208" s="168">
        <f t="shared" ca="1" si="147"/>
        <v>0</v>
      </c>
    </row>
    <row r="209" spans="2:44" hidden="1" x14ac:dyDescent="0.25">
      <c r="B209" s="166" t="s">
        <v>761</v>
      </c>
      <c r="C209" s="167" t="s">
        <v>762</v>
      </c>
      <c r="D20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68">
        <f t="shared" ca="1" si="122"/>
        <v>0</v>
      </c>
      <c r="G209" s="168"/>
      <c r="H209" s="168">
        <f t="shared" ca="1" si="140"/>
        <v>0</v>
      </c>
      <c r="I209" s="168"/>
      <c r="J209" s="168">
        <f t="shared" ca="1" si="141"/>
        <v>0</v>
      </c>
      <c r="K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68">
        <f t="shared" ca="1" si="143"/>
        <v>0</v>
      </c>
      <c r="AF2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68">
        <f t="shared" ca="1" si="144"/>
        <v>0</v>
      </c>
      <c r="AJ2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68">
        <f t="shared" ca="1" si="145"/>
        <v>0</v>
      </c>
      <c r="AN2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68">
        <f t="shared" ca="1" si="146"/>
        <v>0</v>
      </c>
      <c r="AR209" s="168">
        <f t="shared" ca="1" si="147"/>
        <v>0</v>
      </c>
    </row>
    <row r="210" spans="2:44" hidden="1" x14ac:dyDescent="0.25">
      <c r="B210" s="166" t="s">
        <v>763</v>
      </c>
      <c r="C210" s="167" t="s">
        <v>764</v>
      </c>
      <c r="D21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68">
        <f t="shared" ca="1" si="122"/>
        <v>0</v>
      </c>
      <c r="G210" s="168"/>
      <c r="H210" s="168">
        <f t="shared" ca="1" si="140"/>
        <v>0</v>
      </c>
      <c r="I210" s="168"/>
      <c r="J210" s="168">
        <f t="shared" ca="1" si="141"/>
        <v>0</v>
      </c>
      <c r="K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68">
        <f t="shared" ca="1" si="143"/>
        <v>0</v>
      </c>
      <c r="AF2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68">
        <f t="shared" ca="1" si="144"/>
        <v>0</v>
      </c>
      <c r="AJ2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68">
        <f t="shared" ca="1" si="145"/>
        <v>0</v>
      </c>
      <c r="AN2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68">
        <f t="shared" ca="1" si="146"/>
        <v>0</v>
      </c>
      <c r="AR210" s="168">
        <f t="shared" ca="1" si="147"/>
        <v>0</v>
      </c>
    </row>
    <row r="211" spans="2:44" hidden="1" x14ac:dyDescent="0.25">
      <c r="B211" s="166" t="s">
        <v>765</v>
      </c>
      <c r="C211" s="167" t="s">
        <v>766</v>
      </c>
      <c r="D21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68">
        <f t="shared" ca="1" si="122"/>
        <v>0</v>
      </c>
      <c r="G211" s="168"/>
      <c r="H211" s="168">
        <f t="shared" ca="1" si="140"/>
        <v>0</v>
      </c>
      <c r="I211" s="168"/>
      <c r="J211" s="168">
        <f t="shared" ca="1" si="141"/>
        <v>0</v>
      </c>
      <c r="K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68">
        <f t="shared" ca="1" si="143"/>
        <v>0</v>
      </c>
      <c r="AF2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68">
        <f t="shared" ca="1" si="144"/>
        <v>0</v>
      </c>
      <c r="AJ2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68">
        <f t="shared" ca="1" si="145"/>
        <v>0</v>
      </c>
      <c r="AN2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68">
        <f t="shared" ca="1" si="146"/>
        <v>0</v>
      </c>
      <c r="AR211" s="168">
        <f t="shared" ca="1" si="147"/>
        <v>0</v>
      </c>
    </row>
    <row r="212" spans="2:44" hidden="1" x14ac:dyDescent="0.25">
      <c r="B212" s="166" t="s">
        <v>767</v>
      </c>
      <c r="C212" s="167" t="s">
        <v>768</v>
      </c>
      <c r="D21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68">
        <f t="shared" ca="1" si="122"/>
        <v>0</v>
      </c>
      <c r="G212" s="168"/>
      <c r="H212" s="168">
        <f t="shared" ca="1" si="140"/>
        <v>0</v>
      </c>
      <c r="I212" s="168"/>
      <c r="J212" s="168">
        <f t="shared" ca="1" si="141"/>
        <v>0</v>
      </c>
      <c r="K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68">
        <f t="shared" ca="1" si="143"/>
        <v>0</v>
      </c>
      <c r="AF2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68">
        <f t="shared" ca="1" si="144"/>
        <v>0</v>
      </c>
      <c r="AJ2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68">
        <f t="shared" ca="1" si="145"/>
        <v>0</v>
      </c>
      <c r="AN2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68">
        <f t="shared" ca="1" si="146"/>
        <v>0</v>
      </c>
      <c r="AR212" s="168">
        <f t="shared" ca="1" si="147"/>
        <v>0</v>
      </c>
    </row>
    <row r="213" spans="2:44" hidden="1" x14ac:dyDescent="0.25">
      <c r="B213" s="166" t="s">
        <v>769</v>
      </c>
      <c r="C213" s="167" t="s">
        <v>770</v>
      </c>
      <c r="D21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68">
        <f t="shared" ca="1" si="122"/>
        <v>0</v>
      </c>
      <c r="G213" s="168"/>
      <c r="H213" s="168">
        <f t="shared" ca="1" si="140"/>
        <v>0</v>
      </c>
      <c r="I213" s="168"/>
      <c r="J213" s="168">
        <f t="shared" ca="1" si="141"/>
        <v>0</v>
      </c>
      <c r="K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68">
        <f t="shared" ca="1" si="143"/>
        <v>0</v>
      </c>
      <c r="AF2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68">
        <f t="shared" ca="1" si="144"/>
        <v>0</v>
      </c>
      <c r="AJ2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68">
        <f t="shared" ca="1" si="145"/>
        <v>0</v>
      </c>
      <c r="AN2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68">
        <f t="shared" ca="1" si="146"/>
        <v>0</v>
      </c>
      <c r="AR213" s="168">
        <f t="shared" ca="1" si="147"/>
        <v>0</v>
      </c>
    </row>
    <row r="214" spans="2:44" hidden="1" x14ac:dyDescent="0.25">
      <c r="B214" s="175" t="s">
        <v>300</v>
      </c>
      <c r="C214" s="176" t="s">
        <v>180</v>
      </c>
      <c r="D214" s="177">
        <f ca="1">SUM(D215:D221)</f>
        <v>0</v>
      </c>
      <c r="E214" s="177">
        <f ca="1">SUM(E215:E221)</f>
        <v>0</v>
      </c>
      <c r="F214" s="177">
        <f t="shared" ca="1" si="122"/>
        <v>0</v>
      </c>
      <c r="G214" s="177">
        <f>SUM(G215:G221)</f>
        <v>0</v>
      </c>
      <c r="H214" s="177">
        <f t="shared" ca="1" si="140"/>
        <v>0</v>
      </c>
      <c r="I214" s="177">
        <f>SUM(I215:I221)</f>
        <v>0</v>
      </c>
      <c r="J214" s="177">
        <f t="shared" ca="1" si="141"/>
        <v>0</v>
      </c>
      <c r="K214" s="177">
        <f t="shared" ref="K214:AD214" ca="1" si="148">SUM(K215:K221)</f>
        <v>0</v>
      </c>
      <c r="L214" s="177">
        <f t="shared" ca="1" si="148"/>
        <v>0</v>
      </c>
      <c r="M214" s="177">
        <f t="shared" ca="1" si="148"/>
        <v>0</v>
      </c>
      <c r="N214" s="177">
        <f t="shared" ca="1" si="148"/>
        <v>0</v>
      </c>
      <c r="O214" s="177">
        <f t="shared" ca="1" si="148"/>
        <v>0</v>
      </c>
      <c r="P214" s="177">
        <f ca="1">SUM(P215:P221)</f>
        <v>0</v>
      </c>
      <c r="Q214" s="177">
        <f ca="1">SUM(Q215:Q221)</f>
        <v>0</v>
      </c>
      <c r="R214" s="177">
        <f t="shared" ca="1" si="148"/>
        <v>0</v>
      </c>
      <c r="S214" s="177">
        <f t="shared" ca="1" si="148"/>
        <v>0</v>
      </c>
      <c r="T214" s="177">
        <f ca="1">SUM(T215:T221)</f>
        <v>0</v>
      </c>
      <c r="U214" s="177">
        <f t="shared" ca="1" si="148"/>
        <v>0</v>
      </c>
      <c r="V214" s="177">
        <f t="shared" ca="1" si="148"/>
        <v>0</v>
      </c>
      <c r="W214" s="177">
        <f ca="1">SUM(W215:W221)</f>
        <v>0</v>
      </c>
      <c r="X214" s="177">
        <f t="shared" ca="1" si="148"/>
        <v>0</v>
      </c>
      <c r="Y214" s="177">
        <f ca="1">SUM(Y215:Y221)</f>
        <v>0</v>
      </c>
      <c r="Z214" s="177">
        <f ca="1">SUM(Z215:Z221)</f>
        <v>0</v>
      </c>
      <c r="AA214" s="177">
        <f t="shared" ca="1" si="148"/>
        <v>0</v>
      </c>
      <c r="AB214" s="177">
        <f t="shared" ca="1" si="148"/>
        <v>0</v>
      </c>
      <c r="AC214" s="177">
        <f t="shared" ca="1" si="148"/>
        <v>0</v>
      </c>
      <c r="AD214" s="177">
        <f t="shared" ca="1" si="148"/>
        <v>0</v>
      </c>
      <c r="AE214" s="177">
        <f t="shared" ca="1" si="143"/>
        <v>0</v>
      </c>
      <c r="AF214" s="177">
        <f ca="1">SUM(AF215:AF221)</f>
        <v>0</v>
      </c>
      <c r="AG214" s="177">
        <f ca="1">SUM(AG215:AG221)</f>
        <v>0</v>
      </c>
      <c r="AH214" s="177">
        <f ca="1">SUM(AH215:AH221)</f>
        <v>0</v>
      </c>
      <c r="AI214" s="177">
        <f t="shared" ca="1" si="144"/>
        <v>0</v>
      </c>
      <c r="AJ214" s="177">
        <f ca="1">SUM(AJ215:AJ221)</f>
        <v>0</v>
      </c>
      <c r="AK214" s="177">
        <f ca="1">SUM(AK215:AK221)</f>
        <v>0</v>
      </c>
      <c r="AL214" s="177">
        <f ca="1">SUM(AL215:AL221)</f>
        <v>0</v>
      </c>
      <c r="AM214" s="177">
        <f t="shared" ca="1" si="145"/>
        <v>0</v>
      </c>
      <c r="AN214" s="177">
        <f ca="1">SUM(AN215:AN221)</f>
        <v>0</v>
      </c>
      <c r="AO214" s="177">
        <f ca="1">SUM(AO215:AO221)</f>
        <v>0</v>
      </c>
      <c r="AP214" s="177">
        <f ca="1">SUM(AP215:AP221)</f>
        <v>0</v>
      </c>
      <c r="AQ214" s="177">
        <f t="shared" ca="1" si="146"/>
        <v>0</v>
      </c>
      <c r="AR214" s="177">
        <f t="shared" ca="1" si="147"/>
        <v>0</v>
      </c>
    </row>
    <row r="215" spans="2:44" hidden="1" x14ac:dyDescent="0.25">
      <c r="B215" s="166" t="s">
        <v>301</v>
      </c>
      <c r="C215" s="167" t="s">
        <v>181</v>
      </c>
      <c r="D21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68">
        <f t="shared" ca="1" si="122"/>
        <v>0</v>
      </c>
      <c r="G215" s="168"/>
      <c r="H215" s="168">
        <f t="shared" ca="1" si="140"/>
        <v>0</v>
      </c>
      <c r="I215" s="168"/>
      <c r="J215" s="168">
        <f t="shared" ca="1" si="141"/>
        <v>0</v>
      </c>
      <c r="K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68">
        <f t="shared" ca="1" si="143"/>
        <v>0</v>
      </c>
      <c r="AF2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68">
        <f t="shared" ca="1" si="144"/>
        <v>0</v>
      </c>
      <c r="AJ2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68">
        <f t="shared" ca="1" si="145"/>
        <v>0</v>
      </c>
      <c r="AN2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68">
        <f t="shared" ca="1" si="146"/>
        <v>0</v>
      </c>
      <c r="AR215" s="168">
        <f t="shared" ca="1" si="147"/>
        <v>0</v>
      </c>
    </row>
    <row r="216" spans="2:44" hidden="1" x14ac:dyDescent="0.25">
      <c r="B216" s="166" t="s">
        <v>771</v>
      </c>
      <c r="C216" s="167" t="s">
        <v>772</v>
      </c>
      <c r="D21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68">
        <f t="shared" ca="1" si="122"/>
        <v>0</v>
      </c>
      <c r="G216" s="168"/>
      <c r="H216" s="168">
        <f t="shared" ca="1" si="140"/>
        <v>0</v>
      </c>
      <c r="I216" s="168"/>
      <c r="J216" s="168">
        <f t="shared" ca="1" si="141"/>
        <v>0</v>
      </c>
      <c r="K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68">
        <f t="shared" ca="1" si="143"/>
        <v>0</v>
      </c>
      <c r="AF2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68">
        <f t="shared" ca="1" si="144"/>
        <v>0</v>
      </c>
      <c r="AJ2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68">
        <f t="shared" ca="1" si="145"/>
        <v>0</v>
      </c>
      <c r="AN2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68">
        <f t="shared" ca="1" si="146"/>
        <v>0</v>
      </c>
      <c r="AR216" s="168">
        <f t="shared" ca="1" si="147"/>
        <v>0</v>
      </c>
    </row>
    <row r="217" spans="2:44" hidden="1" x14ac:dyDescent="0.25">
      <c r="B217" s="166" t="s">
        <v>773</v>
      </c>
      <c r="C217" s="167" t="s">
        <v>774</v>
      </c>
      <c r="D21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68">
        <f t="shared" ca="1" si="122"/>
        <v>0</v>
      </c>
      <c r="G217" s="168"/>
      <c r="H217" s="168">
        <f t="shared" ca="1" si="140"/>
        <v>0</v>
      </c>
      <c r="I217" s="168"/>
      <c r="J217" s="168">
        <f t="shared" ca="1" si="141"/>
        <v>0</v>
      </c>
      <c r="K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68">
        <f t="shared" ca="1" si="143"/>
        <v>0</v>
      </c>
      <c r="AF2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68">
        <f t="shared" ca="1" si="144"/>
        <v>0</v>
      </c>
      <c r="AJ2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68">
        <f t="shared" ca="1" si="145"/>
        <v>0</v>
      </c>
      <c r="AN2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68">
        <f t="shared" ca="1" si="146"/>
        <v>0</v>
      </c>
      <c r="AR217" s="168">
        <f t="shared" ca="1" si="147"/>
        <v>0</v>
      </c>
    </row>
    <row r="218" spans="2:44" hidden="1" x14ac:dyDescent="0.25">
      <c r="B218" s="166" t="s">
        <v>775</v>
      </c>
      <c r="C218" s="167" t="s">
        <v>776</v>
      </c>
      <c r="D21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68">
        <f t="shared" ref="F218:F244" ca="1" si="149">D218+E218</f>
        <v>0</v>
      </c>
      <c r="G218" s="168"/>
      <c r="H218" s="168">
        <f t="shared" ca="1" si="140"/>
        <v>0</v>
      </c>
      <c r="I218" s="168"/>
      <c r="J218" s="168">
        <f t="shared" ca="1" si="141"/>
        <v>0</v>
      </c>
      <c r="K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68">
        <f t="shared" ca="1" si="143"/>
        <v>0</v>
      </c>
      <c r="AF2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68">
        <f t="shared" ca="1" si="144"/>
        <v>0</v>
      </c>
      <c r="AJ2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68">
        <f t="shared" ca="1" si="145"/>
        <v>0</v>
      </c>
      <c r="AN2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68">
        <f t="shared" ca="1" si="146"/>
        <v>0</v>
      </c>
      <c r="AR218" s="168">
        <f t="shared" ca="1" si="147"/>
        <v>0</v>
      </c>
    </row>
    <row r="219" spans="2:44" hidden="1" x14ac:dyDescent="0.25">
      <c r="B219" s="166" t="s">
        <v>777</v>
      </c>
      <c r="C219" s="167" t="s">
        <v>778</v>
      </c>
      <c r="D21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68">
        <f t="shared" ca="1" si="149"/>
        <v>0</v>
      </c>
      <c r="G219" s="168"/>
      <c r="H219" s="168">
        <f t="shared" ca="1" si="140"/>
        <v>0</v>
      </c>
      <c r="I219" s="168"/>
      <c r="J219" s="168">
        <f t="shared" ca="1" si="141"/>
        <v>0</v>
      </c>
      <c r="K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68">
        <f t="shared" ca="1" si="143"/>
        <v>0</v>
      </c>
      <c r="AF2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68">
        <f t="shared" ca="1" si="144"/>
        <v>0</v>
      </c>
      <c r="AJ2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68">
        <f t="shared" ca="1" si="145"/>
        <v>0</v>
      </c>
      <c r="AN2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68">
        <f t="shared" ca="1" si="146"/>
        <v>0</v>
      </c>
      <c r="AR219" s="168">
        <f t="shared" ca="1" si="147"/>
        <v>0</v>
      </c>
    </row>
    <row r="220" spans="2:44" hidden="1" x14ac:dyDescent="0.25">
      <c r="B220" s="166" t="s">
        <v>779</v>
      </c>
      <c r="C220" s="167" t="s">
        <v>780</v>
      </c>
      <c r="D22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68">
        <f t="shared" ca="1" si="149"/>
        <v>0</v>
      </c>
      <c r="G220" s="168"/>
      <c r="H220" s="168">
        <f t="shared" ca="1" si="140"/>
        <v>0</v>
      </c>
      <c r="I220" s="168"/>
      <c r="J220" s="168">
        <f t="shared" ca="1" si="141"/>
        <v>0</v>
      </c>
      <c r="K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68">
        <f t="shared" ca="1" si="143"/>
        <v>0</v>
      </c>
      <c r="AF2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68">
        <f t="shared" ca="1" si="144"/>
        <v>0</v>
      </c>
      <c r="AJ2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68">
        <f t="shared" ca="1" si="145"/>
        <v>0</v>
      </c>
      <c r="AN2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68">
        <f t="shared" ca="1" si="146"/>
        <v>0</v>
      </c>
      <c r="AR220" s="168">
        <f t="shared" ca="1" si="147"/>
        <v>0</v>
      </c>
    </row>
    <row r="221" spans="2:44" hidden="1" x14ac:dyDescent="0.25">
      <c r="B221" s="166" t="s">
        <v>781</v>
      </c>
      <c r="C221" s="167" t="s">
        <v>782</v>
      </c>
      <c r="D22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68">
        <f t="shared" ca="1" si="149"/>
        <v>0</v>
      </c>
      <c r="G221" s="168"/>
      <c r="H221" s="168">
        <f t="shared" ca="1" si="140"/>
        <v>0</v>
      </c>
      <c r="I221" s="168"/>
      <c r="J221" s="168">
        <f t="shared" ca="1" si="141"/>
        <v>0</v>
      </c>
      <c r="K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68">
        <f t="shared" ca="1" si="143"/>
        <v>0</v>
      </c>
      <c r="AF2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68">
        <f t="shared" ca="1" si="144"/>
        <v>0</v>
      </c>
      <c r="AJ2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68">
        <f t="shared" ca="1" si="145"/>
        <v>0</v>
      </c>
      <c r="AN2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68">
        <f t="shared" ca="1" si="146"/>
        <v>0</v>
      </c>
      <c r="AR221" s="168">
        <f t="shared" ca="1" si="147"/>
        <v>0</v>
      </c>
    </row>
    <row r="222" spans="2:44" x14ac:dyDescent="0.25">
      <c r="B222" s="163" t="s">
        <v>305</v>
      </c>
      <c r="C222" s="164" t="s">
        <v>184</v>
      </c>
      <c r="D222" s="165">
        <f ca="1">D223+D235+D243+D260+D267+D312</f>
        <v>1224991.8899999999</v>
      </c>
      <c r="E222" s="165">
        <f ca="1">E223+E235+E243+E260+E267+E312</f>
        <v>2533896.5</v>
      </c>
      <c r="F222" s="165">
        <f t="shared" ca="1" si="149"/>
        <v>3758888.3899999997</v>
      </c>
      <c r="G222" s="165">
        <f>G223+G235+G243+G260+G267+G312</f>
        <v>0</v>
      </c>
      <c r="H222" s="165">
        <f t="shared" ca="1" si="140"/>
        <v>3758888.3899999997</v>
      </c>
      <c r="I222" s="165">
        <f>I223+I235+I243+I260+I267+I312</f>
        <v>0</v>
      </c>
      <c r="J222" s="165">
        <f t="shared" ca="1" si="141"/>
        <v>3758888.3899999997</v>
      </c>
      <c r="K222" s="165">
        <f t="shared" ref="K222:AD222" ca="1" si="150">K223+K235+K243+K260+K267+K312</f>
        <v>12600</v>
      </c>
      <c r="L222" s="165">
        <f t="shared" ca="1" si="150"/>
        <v>603000</v>
      </c>
      <c r="M222" s="165">
        <f t="shared" ca="1" si="150"/>
        <v>9000</v>
      </c>
      <c r="N222" s="165">
        <f t="shared" ca="1" si="150"/>
        <v>8000</v>
      </c>
      <c r="O222" s="165">
        <f t="shared" ca="1" si="150"/>
        <v>30000</v>
      </c>
      <c r="P222" s="165">
        <f t="shared" ca="1" si="150"/>
        <v>0</v>
      </c>
      <c r="Q222" s="165">
        <f t="shared" ca="1" si="150"/>
        <v>84000</v>
      </c>
      <c r="R222" s="165">
        <f t="shared" ca="1" si="150"/>
        <v>0</v>
      </c>
      <c r="S222" s="165">
        <f t="shared" ca="1" si="150"/>
        <v>0</v>
      </c>
      <c r="T222" s="165">
        <f ca="1">T223+T235+T243+T260+T267+T312</f>
        <v>0</v>
      </c>
      <c r="U222" s="165">
        <f t="shared" ca="1" si="150"/>
        <v>2952288.3899999997</v>
      </c>
      <c r="V222" s="165">
        <f t="shared" ca="1" si="150"/>
        <v>0</v>
      </c>
      <c r="W222" s="165">
        <f t="shared" ca="1" si="150"/>
        <v>52000</v>
      </c>
      <c r="X222" s="165">
        <f t="shared" ca="1" si="150"/>
        <v>0</v>
      </c>
      <c r="Y222" s="165">
        <f ca="1">Y223+Y235+Y243+Y260+Y267+Y312</f>
        <v>0</v>
      </c>
      <c r="Z222" s="165">
        <f ca="1">Z223+Z235+Z243+Z260+Z267+Z312</f>
        <v>5000</v>
      </c>
      <c r="AA222" s="165">
        <f t="shared" ca="1" si="150"/>
        <v>3000</v>
      </c>
      <c r="AB222" s="165">
        <f t="shared" ca="1" si="150"/>
        <v>0</v>
      </c>
      <c r="AC222" s="165">
        <f t="shared" ca="1" si="150"/>
        <v>149400</v>
      </c>
      <c r="AD222" s="165">
        <f t="shared" ca="1" si="150"/>
        <v>2470052.19</v>
      </c>
      <c r="AE222" s="165">
        <f t="shared" ca="1" si="143"/>
        <v>2619452.19</v>
      </c>
      <c r="AF222" s="165">
        <f ca="1">AF223+AF235+AF243+AF260+AF267+AF312</f>
        <v>71300</v>
      </c>
      <c r="AG222" s="165">
        <f ca="1">AG223+AG235+AG243+AG260+AG267+AG312</f>
        <v>1800</v>
      </c>
      <c r="AH222" s="165">
        <f ca="1">AH223+AH235+AH243+AH260+AH267+AH312</f>
        <v>622400</v>
      </c>
      <c r="AI222" s="165">
        <f t="shared" ca="1" si="144"/>
        <v>695500</v>
      </c>
      <c r="AJ222" s="165">
        <f ca="1">AJ223+AJ235+AJ243+AJ260+AJ267+AJ312</f>
        <v>32800</v>
      </c>
      <c r="AK222" s="165">
        <f ca="1">AK223+AK235+AK243+AK260+AK267+AK312</f>
        <v>1800</v>
      </c>
      <c r="AL222" s="165">
        <f ca="1">AL223+AL235+AL243+AL260+AL267+AL312</f>
        <v>202250</v>
      </c>
      <c r="AM222" s="165">
        <f t="shared" ca="1" si="145"/>
        <v>236850</v>
      </c>
      <c r="AN222" s="165">
        <f ca="1">AN223+AN235+AN243+AN260+AN267+AN312</f>
        <v>204086.2</v>
      </c>
      <c r="AO222" s="165">
        <f ca="1">AO223+AO235+AO243+AO260+AO267+AO312</f>
        <v>0</v>
      </c>
      <c r="AP222" s="165">
        <f ca="1">AP223+AP235+AP243+AP260+AP267+AP312</f>
        <v>3000</v>
      </c>
      <c r="AQ222" s="165">
        <f t="shared" ca="1" si="146"/>
        <v>207086.2</v>
      </c>
      <c r="AR222" s="165">
        <f t="shared" ca="1" si="147"/>
        <v>3758888.39</v>
      </c>
    </row>
    <row r="223" spans="2:44" x14ac:dyDescent="0.25">
      <c r="B223" s="175" t="s">
        <v>306</v>
      </c>
      <c r="C223" s="176" t="s">
        <v>185</v>
      </c>
      <c r="D223" s="177">
        <f ca="1">SUM(D224:D234)</f>
        <v>177500</v>
      </c>
      <c r="E223" s="177">
        <f ca="1">SUM(E224:E234)</f>
        <v>667600</v>
      </c>
      <c r="F223" s="177">
        <f t="shared" ca="1" si="149"/>
        <v>845100</v>
      </c>
      <c r="G223" s="177">
        <f>SUM(G224:G234)</f>
        <v>0</v>
      </c>
      <c r="H223" s="177">
        <f t="shared" ca="1" si="140"/>
        <v>845100</v>
      </c>
      <c r="I223" s="177">
        <f>SUM(I224:I234)</f>
        <v>0</v>
      </c>
      <c r="J223" s="177">
        <f t="shared" ca="1" si="141"/>
        <v>845100</v>
      </c>
      <c r="K223" s="177">
        <f t="shared" ref="K223:AD223" ca="1" si="151">SUM(K224:K234)</f>
        <v>12600</v>
      </c>
      <c r="L223" s="177">
        <f t="shared" ca="1" si="151"/>
        <v>601000</v>
      </c>
      <c r="M223" s="177">
        <f t="shared" ca="1" si="151"/>
        <v>4000</v>
      </c>
      <c r="N223" s="177">
        <f t="shared" ca="1" si="151"/>
        <v>8000</v>
      </c>
      <c r="O223" s="177">
        <f t="shared" ca="1" si="151"/>
        <v>30000</v>
      </c>
      <c r="P223" s="177">
        <f t="shared" ca="1" si="151"/>
        <v>0</v>
      </c>
      <c r="Q223" s="177">
        <f t="shared" ca="1" si="151"/>
        <v>0</v>
      </c>
      <c r="R223" s="177">
        <f t="shared" ca="1" si="151"/>
        <v>0</v>
      </c>
      <c r="S223" s="177">
        <f t="shared" ca="1" si="151"/>
        <v>0</v>
      </c>
      <c r="T223" s="177">
        <f ca="1">SUM(T224:T234)</f>
        <v>0</v>
      </c>
      <c r="U223" s="177">
        <f t="shared" ca="1" si="151"/>
        <v>133500</v>
      </c>
      <c r="V223" s="177">
        <f t="shared" ca="1" si="151"/>
        <v>0</v>
      </c>
      <c r="W223" s="177">
        <f t="shared" ca="1" si="151"/>
        <v>51000</v>
      </c>
      <c r="X223" s="177">
        <f t="shared" ca="1" si="151"/>
        <v>0</v>
      </c>
      <c r="Y223" s="177">
        <f ca="1">SUM(Y224:Y234)</f>
        <v>0</v>
      </c>
      <c r="Z223" s="177">
        <f ca="1">SUM(Z224:Z234)</f>
        <v>5000</v>
      </c>
      <c r="AA223" s="177">
        <f t="shared" ca="1" si="151"/>
        <v>0</v>
      </c>
      <c r="AB223" s="177">
        <f t="shared" ca="1" si="151"/>
        <v>0</v>
      </c>
      <c r="AC223" s="177">
        <f t="shared" ca="1" si="151"/>
        <v>41400</v>
      </c>
      <c r="AD223" s="177">
        <f t="shared" ca="1" si="151"/>
        <v>42500</v>
      </c>
      <c r="AE223" s="177">
        <f t="shared" ca="1" si="143"/>
        <v>83900</v>
      </c>
      <c r="AF223" s="177">
        <f ca="1">SUM(AF224:AF234)</f>
        <v>71300</v>
      </c>
      <c r="AG223" s="177">
        <f ca="1">SUM(AG224:AG234)</f>
        <v>1800</v>
      </c>
      <c r="AH223" s="177">
        <f ca="1">SUM(AH224:AH234)</f>
        <v>547700</v>
      </c>
      <c r="AI223" s="177">
        <f t="shared" ca="1" si="144"/>
        <v>620800</v>
      </c>
      <c r="AJ223" s="177">
        <f ca="1">SUM(AJ224:AJ234)</f>
        <v>27800</v>
      </c>
      <c r="AK223" s="177">
        <f ca="1">SUM(AK224:AK234)</f>
        <v>1800</v>
      </c>
      <c r="AL223" s="177">
        <f ca="1">SUM(AL224:AL234)</f>
        <v>44800</v>
      </c>
      <c r="AM223" s="177">
        <f t="shared" ca="1" si="145"/>
        <v>74400</v>
      </c>
      <c r="AN223" s="177">
        <f ca="1">SUM(AN224:AN234)</f>
        <v>63000</v>
      </c>
      <c r="AO223" s="177">
        <f ca="1">SUM(AO224:AO234)</f>
        <v>0</v>
      </c>
      <c r="AP223" s="177">
        <f ca="1">SUM(AP224:AP234)</f>
        <v>3000</v>
      </c>
      <c r="AQ223" s="177">
        <f t="shared" ca="1" si="146"/>
        <v>66000</v>
      </c>
      <c r="AR223" s="177">
        <f t="shared" ca="1" si="147"/>
        <v>845100</v>
      </c>
    </row>
    <row r="224" spans="2:44" hidden="1" x14ac:dyDescent="0.25">
      <c r="B224" s="166" t="s">
        <v>307</v>
      </c>
      <c r="C224" s="167" t="s">
        <v>186</v>
      </c>
      <c r="D22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68">
        <f t="shared" ca="1" si="149"/>
        <v>0</v>
      </c>
      <c r="G224" s="168"/>
      <c r="H224" s="168">
        <f t="shared" ca="1" si="140"/>
        <v>0</v>
      </c>
      <c r="I224" s="168"/>
      <c r="J224" s="168">
        <f t="shared" ca="1" si="141"/>
        <v>0</v>
      </c>
      <c r="K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68">
        <f t="shared" ca="1" si="143"/>
        <v>0</v>
      </c>
      <c r="AF2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68">
        <f t="shared" ca="1" si="144"/>
        <v>0</v>
      </c>
      <c r="AJ2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68">
        <f t="shared" ca="1" si="145"/>
        <v>0</v>
      </c>
      <c r="AN2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68">
        <f t="shared" ca="1" si="146"/>
        <v>0</v>
      </c>
      <c r="AR224" s="168">
        <f t="shared" ca="1" si="147"/>
        <v>0</v>
      </c>
    </row>
    <row r="225" spans="2:44" x14ac:dyDescent="0.25">
      <c r="B225" s="166" t="s">
        <v>783</v>
      </c>
      <c r="C225" s="587" t="s">
        <v>784</v>
      </c>
      <c r="D225"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86000</v>
      </c>
      <c r="E22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634600</v>
      </c>
      <c r="F225" s="168">
        <f t="shared" ca="1" si="149"/>
        <v>720600</v>
      </c>
      <c r="G225" s="168"/>
      <c r="H225" s="168">
        <f t="shared" ca="1" si="140"/>
        <v>720600</v>
      </c>
      <c r="I225" s="168"/>
      <c r="J225" s="168">
        <f t="shared" ca="1" si="141"/>
        <v>720600</v>
      </c>
      <c r="K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12600</v>
      </c>
      <c r="L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601000</v>
      </c>
      <c r="M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N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O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P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V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51000</v>
      </c>
      <c r="X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AA2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10900</v>
      </c>
      <c r="AD2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225" s="168">
        <f t="shared" ca="1" si="143"/>
        <v>22900</v>
      </c>
      <c r="AF2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40800</v>
      </c>
      <c r="AG2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H2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547700</v>
      </c>
      <c r="AI225" s="168">
        <f t="shared" ca="1" si="144"/>
        <v>590300</v>
      </c>
      <c r="AJ2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27800</v>
      </c>
      <c r="AK2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L2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44800</v>
      </c>
      <c r="AM225" s="168">
        <f t="shared" ca="1" si="145"/>
        <v>74400</v>
      </c>
      <c r="AN2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O2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Q225" s="168">
        <f t="shared" ca="1" si="146"/>
        <v>33000</v>
      </c>
      <c r="AR225" s="168">
        <f t="shared" ca="1" si="147"/>
        <v>720600</v>
      </c>
    </row>
    <row r="226" spans="2:44" hidden="1" x14ac:dyDescent="0.25">
      <c r="B226" s="166" t="s">
        <v>785</v>
      </c>
      <c r="C226" s="167" t="s">
        <v>786</v>
      </c>
      <c r="D22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68">
        <f t="shared" ca="1" si="149"/>
        <v>0</v>
      </c>
      <c r="G226" s="168"/>
      <c r="H226" s="168">
        <f t="shared" ca="1" si="140"/>
        <v>0</v>
      </c>
      <c r="I226" s="168"/>
      <c r="J226" s="168">
        <f t="shared" ca="1" si="141"/>
        <v>0</v>
      </c>
      <c r="K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68">
        <f t="shared" ca="1" si="143"/>
        <v>0</v>
      </c>
      <c r="AF2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68">
        <f t="shared" ca="1" si="144"/>
        <v>0</v>
      </c>
      <c r="AJ2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68">
        <f t="shared" ca="1" si="145"/>
        <v>0</v>
      </c>
      <c r="AN2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68">
        <f t="shared" ca="1" si="146"/>
        <v>0</v>
      </c>
      <c r="AR226" s="168">
        <f t="shared" ca="1" si="147"/>
        <v>0</v>
      </c>
    </row>
    <row r="227" spans="2:44" x14ac:dyDescent="0.25">
      <c r="B227" s="166" t="s">
        <v>787</v>
      </c>
      <c r="C227" s="167" t="s">
        <v>788</v>
      </c>
      <c r="D22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91500</v>
      </c>
      <c r="E22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33000</v>
      </c>
      <c r="F227" s="168">
        <f t="shared" ca="1" si="149"/>
        <v>124500</v>
      </c>
      <c r="G227" s="168"/>
      <c r="H227" s="168">
        <f t="shared" ca="1" si="140"/>
        <v>124500</v>
      </c>
      <c r="I227" s="168"/>
      <c r="J227" s="168">
        <f t="shared" ca="1" si="141"/>
        <v>124500</v>
      </c>
      <c r="K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124500</v>
      </c>
      <c r="V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30500</v>
      </c>
      <c r="AD2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30500</v>
      </c>
      <c r="AE227" s="168">
        <f t="shared" ca="1" si="143"/>
        <v>61000</v>
      </c>
      <c r="AF2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30500</v>
      </c>
      <c r="AG2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68">
        <f t="shared" ca="1" si="144"/>
        <v>30500</v>
      </c>
      <c r="AJ2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68">
        <f t="shared" ca="1" si="145"/>
        <v>0</v>
      </c>
      <c r="AN2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33000</v>
      </c>
      <c r="AO2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68">
        <f t="shared" ca="1" si="146"/>
        <v>33000</v>
      </c>
      <c r="AR227" s="168">
        <f t="shared" ca="1" si="147"/>
        <v>124500</v>
      </c>
    </row>
    <row r="228" spans="2:44" hidden="1" x14ac:dyDescent="0.25">
      <c r="B228" s="166" t="s">
        <v>789</v>
      </c>
      <c r="C228" s="167" t="s">
        <v>790</v>
      </c>
      <c r="D22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68">
        <f t="shared" ca="1" si="149"/>
        <v>0</v>
      </c>
      <c r="G228" s="168"/>
      <c r="H228" s="168">
        <f t="shared" ca="1" si="140"/>
        <v>0</v>
      </c>
      <c r="I228" s="168"/>
      <c r="J228" s="168">
        <f t="shared" ca="1" si="141"/>
        <v>0</v>
      </c>
      <c r="K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68">
        <f t="shared" ca="1" si="143"/>
        <v>0</v>
      </c>
      <c r="AF2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68">
        <f t="shared" ca="1" si="144"/>
        <v>0</v>
      </c>
      <c r="AJ2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68">
        <f t="shared" ca="1" si="145"/>
        <v>0</v>
      </c>
      <c r="AN2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68">
        <f t="shared" ca="1" si="146"/>
        <v>0</v>
      </c>
      <c r="AR228" s="168">
        <f t="shared" ca="1" si="147"/>
        <v>0</v>
      </c>
    </row>
    <row r="229" spans="2:44" hidden="1" x14ac:dyDescent="0.25">
      <c r="B229" s="166" t="s">
        <v>308</v>
      </c>
      <c r="C229" s="167" t="s">
        <v>791</v>
      </c>
      <c r="D22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68">
        <f t="shared" ca="1" si="149"/>
        <v>0</v>
      </c>
      <c r="G229" s="168"/>
      <c r="H229" s="168">
        <f t="shared" ca="1" si="140"/>
        <v>0</v>
      </c>
      <c r="I229" s="168"/>
      <c r="J229" s="168">
        <f t="shared" ca="1" si="141"/>
        <v>0</v>
      </c>
      <c r="K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68">
        <f t="shared" ca="1" si="143"/>
        <v>0</v>
      </c>
      <c r="AF2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68">
        <f t="shared" ca="1" si="144"/>
        <v>0</v>
      </c>
      <c r="AJ2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68">
        <f t="shared" ca="1" si="145"/>
        <v>0</v>
      </c>
      <c r="AN2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68">
        <f t="shared" ca="1" si="146"/>
        <v>0</v>
      </c>
      <c r="AR229" s="168">
        <f t="shared" ca="1" si="147"/>
        <v>0</v>
      </c>
    </row>
    <row r="230" spans="2:44" hidden="1" x14ac:dyDescent="0.25">
      <c r="B230" s="166" t="s">
        <v>792</v>
      </c>
      <c r="C230" s="167" t="s">
        <v>793</v>
      </c>
      <c r="D23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68">
        <f t="shared" ca="1" si="149"/>
        <v>0</v>
      </c>
      <c r="G230" s="168"/>
      <c r="H230" s="168">
        <f t="shared" ca="1" si="140"/>
        <v>0</v>
      </c>
      <c r="I230" s="168"/>
      <c r="J230" s="168">
        <f t="shared" ca="1" si="141"/>
        <v>0</v>
      </c>
      <c r="K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68">
        <f t="shared" ca="1" si="143"/>
        <v>0</v>
      </c>
      <c r="AF2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68">
        <f t="shared" ca="1" si="144"/>
        <v>0</v>
      </c>
      <c r="AJ2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68">
        <f t="shared" ca="1" si="145"/>
        <v>0</v>
      </c>
      <c r="AN2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68">
        <f t="shared" ca="1" si="146"/>
        <v>0</v>
      </c>
      <c r="AR230" s="168">
        <f t="shared" ca="1" si="147"/>
        <v>0</v>
      </c>
    </row>
    <row r="231" spans="2:44" hidden="1" x14ac:dyDescent="0.25">
      <c r="B231" s="166" t="s">
        <v>325</v>
      </c>
      <c r="C231" s="167" t="s">
        <v>197</v>
      </c>
      <c r="D23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68">
        <f t="shared" ca="1" si="149"/>
        <v>0</v>
      </c>
      <c r="G231" s="168"/>
      <c r="H231" s="168">
        <f t="shared" ca="1" si="140"/>
        <v>0</v>
      </c>
      <c r="I231" s="168"/>
      <c r="J231" s="168">
        <f t="shared" ca="1" si="141"/>
        <v>0</v>
      </c>
      <c r="K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68">
        <f t="shared" ca="1" si="143"/>
        <v>0</v>
      </c>
      <c r="AF2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68">
        <f t="shared" ca="1" si="144"/>
        <v>0</v>
      </c>
      <c r="AJ2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68">
        <f t="shared" ca="1" si="145"/>
        <v>0</v>
      </c>
      <c r="AN2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68">
        <f t="shared" ca="1" si="146"/>
        <v>0</v>
      </c>
      <c r="AR231" s="168">
        <f t="shared" ca="1" si="147"/>
        <v>0</v>
      </c>
    </row>
    <row r="232" spans="2:44" hidden="1" x14ac:dyDescent="0.25">
      <c r="B232" s="166" t="s">
        <v>830</v>
      </c>
      <c r="C232" s="167" t="s">
        <v>831</v>
      </c>
      <c r="D23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68">
        <f t="shared" ca="1" si="149"/>
        <v>0</v>
      </c>
      <c r="G232" s="168"/>
      <c r="H232" s="168">
        <f t="shared" ca="1" si="140"/>
        <v>0</v>
      </c>
      <c r="I232" s="168"/>
      <c r="J232" s="168">
        <f t="shared" ca="1" si="141"/>
        <v>0</v>
      </c>
      <c r="K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68">
        <f t="shared" ca="1" si="143"/>
        <v>0</v>
      </c>
      <c r="AF2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68">
        <f t="shared" ca="1" si="144"/>
        <v>0</v>
      </c>
      <c r="AJ2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68">
        <f t="shared" ca="1" si="145"/>
        <v>0</v>
      </c>
      <c r="AN2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68">
        <f t="shared" ca="1" si="146"/>
        <v>0</v>
      </c>
      <c r="AR232" s="168">
        <f t="shared" ca="1" si="147"/>
        <v>0</v>
      </c>
    </row>
    <row r="233" spans="2:44" hidden="1" x14ac:dyDescent="0.25">
      <c r="B233" s="166" t="s">
        <v>832</v>
      </c>
      <c r="C233" s="167" t="s">
        <v>833</v>
      </c>
      <c r="D23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68">
        <f t="shared" ca="1" si="149"/>
        <v>0</v>
      </c>
      <c r="G233" s="168"/>
      <c r="H233" s="168">
        <f t="shared" ca="1" si="140"/>
        <v>0</v>
      </c>
      <c r="I233" s="168"/>
      <c r="J233" s="168">
        <f t="shared" ca="1" si="141"/>
        <v>0</v>
      </c>
      <c r="K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68">
        <f t="shared" ca="1" si="143"/>
        <v>0</v>
      </c>
      <c r="AF2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68">
        <f t="shared" ca="1" si="144"/>
        <v>0</v>
      </c>
      <c r="AJ2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68">
        <f t="shared" ca="1" si="145"/>
        <v>0</v>
      </c>
      <c r="AN2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68">
        <f t="shared" ca="1" si="146"/>
        <v>0</v>
      </c>
      <c r="AR233" s="168">
        <f t="shared" ca="1" si="147"/>
        <v>0</v>
      </c>
    </row>
    <row r="234" spans="2:44" hidden="1" x14ac:dyDescent="0.25">
      <c r="B234" s="166" t="s">
        <v>834</v>
      </c>
      <c r="C234" s="167" t="s">
        <v>835</v>
      </c>
      <c r="D23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68">
        <f t="shared" ca="1" si="149"/>
        <v>0</v>
      </c>
      <c r="G234" s="168"/>
      <c r="H234" s="168">
        <f t="shared" ca="1" si="140"/>
        <v>0</v>
      </c>
      <c r="I234" s="168"/>
      <c r="J234" s="168">
        <f t="shared" ca="1" si="141"/>
        <v>0</v>
      </c>
      <c r="K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68">
        <f t="shared" ca="1" si="143"/>
        <v>0</v>
      </c>
      <c r="AF2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68">
        <f t="shared" ca="1" si="144"/>
        <v>0</v>
      </c>
      <c r="AJ2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68">
        <f t="shared" ca="1" si="145"/>
        <v>0</v>
      </c>
      <c r="AN2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68">
        <f t="shared" ca="1" si="146"/>
        <v>0</v>
      </c>
      <c r="AR234" s="168">
        <f t="shared" ca="1" si="147"/>
        <v>0</v>
      </c>
    </row>
    <row r="235" spans="2:44" x14ac:dyDescent="0.25">
      <c r="B235" s="175" t="s">
        <v>309</v>
      </c>
      <c r="C235" s="176" t="s">
        <v>187</v>
      </c>
      <c r="D235" s="177">
        <f ca="1">SUM(D236:D242)</f>
        <v>0</v>
      </c>
      <c r="E235" s="177">
        <f ca="1">SUM(E236:E242)</f>
        <v>80000</v>
      </c>
      <c r="F235" s="177">
        <f t="shared" ca="1" si="149"/>
        <v>80000</v>
      </c>
      <c r="G235" s="177">
        <f>SUM(G236:G242)</f>
        <v>0</v>
      </c>
      <c r="H235" s="177">
        <f t="shared" ca="1" si="140"/>
        <v>80000</v>
      </c>
      <c r="I235" s="177">
        <f>SUM(I236:I242)</f>
        <v>0</v>
      </c>
      <c r="J235" s="177">
        <f t="shared" ca="1" si="141"/>
        <v>80000</v>
      </c>
      <c r="K235" s="177">
        <f t="shared" ref="K235:AD235" ca="1" si="152">SUM(K236:K242)</f>
        <v>0</v>
      </c>
      <c r="L235" s="177">
        <f t="shared" ca="1" si="152"/>
        <v>0</v>
      </c>
      <c r="M235" s="177">
        <f t="shared" ca="1" si="152"/>
        <v>0</v>
      </c>
      <c r="N235" s="177">
        <f t="shared" ca="1" si="152"/>
        <v>0</v>
      </c>
      <c r="O235" s="177">
        <f t="shared" ca="1" si="152"/>
        <v>0</v>
      </c>
      <c r="P235" s="177">
        <f ca="1">SUM(P236:P242)</f>
        <v>0</v>
      </c>
      <c r="Q235" s="177">
        <f ca="1">SUM(Q236:Q242)</f>
        <v>80000</v>
      </c>
      <c r="R235" s="177">
        <f t="shared" ca="1" si="152"/>
        <v>0</v>
      </c>
      <c r="S235" s="177">
        <f t="shared" ca="1" si="152"/>
        <v>0</v>
      </c>
      <c r="T235" s="177">
        <f ca="1">SUM(T236:T242)</f>
        <v>0</v>
      </c>
      <c r="U235" s="177">
        <f t="shared" ca="1" si="152"/>
        <v>0</v>
      </c>
      <c r="V235" s="177">
        <f t="shared" ca="1" si="152"/>
        <v>0</v>
      </c>
      <c r="W235" s="177">
        <f ca="1">SUM(W236:W242)</f>
        <v>0</v>
      </c>
      <c r="X235" s="177">
        <f t="shared" ca="1" si="152"/>
        <v>0</v>
      </c>
      <c r="Y235" s="177">
        <f ca="1">SUM(Y236:Y242)</f>
        <v>0</v>
      </c>
      <c r="Z235" s="177">
        <f ca="1">SUM(Z236:Z242)</f>
        <v>0</v>
      </c>
      <c r="AA235" s="177">
        <f t="shared" ca="1" si="152"/>
        <v>0</v>
      </c>
      <c r="AB235" s="177">
        <f t="shared" ca="1" si="152"/>
        <v>0</v>
      </c>
      <c r="AC235" s="177">
        <f t="shared" ca="1" si="152"/>
        <v>0</v>
      </c>
      <c r="AD235" s="177">
        <f t="shared" ca="1" si="152"/>
        <v>80000</v>
      </c>
      <c r="AE235" s="177">
        <f t="shared" ca="1" si="143"/>
        <v>80000</v>
      </c>
      <c r="AF235" s="177">
        <f ca="1">SUM(AF236:AF242)</f>
        <v>0</v>
      </c>
      <c r="AG235" s="177">
        <f ca="1">SUM(AG236:AG242)</f>
        <v>0</v>
      </c>
      <c r="AH235" s="177">
        <f ca="1">SUM(AH236:AH242)</f>
        <v>0</v>
      </c>
      <c r="AI235" s="177">
        <f t="shared" ca="1" si="144"/>
        <v>0</v>
      </c>
      <c r="AJ235" s="177">
        <f ca="1">SUM(AJ236:AJ242)</f>
        <v>0</v>
      </c>
      <c r="AK235" s="177">
        <f ca="1">SUM(AK236:AK242)</f>
        <v>0</v>
      </c>
      <c r="AL235" s="177">
        <f ca="1">SUM(AL236:AL242)</f>
        <v>0</v>
      </c>
      <c r="AM235" s="177">
        <f t="shared" ca="1" si="145"/>
        <v>0</v>
      </c>
      <c r="AN235" s="177">
        <f ca="1">SUM(AN236:AN242)</f>
        <v>0</v>
      </c>
      <c r="AO235" s="177">
        <f ca="1">SUM(AO236:AO242)</f>
        <v>0</v>
      </c>
      <c r="AP235" s="177">
        <f ca="1">SUM(AP236:AP242)</f>
        <v>0</v>
      </c>
      <c r="AQ235" s="177">
        <f t="shared" ca="1" si="146"/>
        <v>0</v>
      </c>
      <c r="AR235" s="177">
        <f t="shared" ca="1" si="147"/>
        <v>80000</v>
      </c>
    </row>
    <row r="236" spans="2:44" hidden="1" x14ac:dyDescent="0.25">
      <c r="B236" s="166" t="s">
        <v>794</v>
      </c>
      <c r="C236" s="167" t="s">
        <v>795</v>
      </c>
      <c r="D23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68">
        <f t="shared" ca="1" si="149"/>
        <v>0</v>
      </c>
      <c r="G236" s="168"/>
      <c r="H236" s="168">
        <f t="shared" ca="1" si="140"/>
        <v>0</v>
      </c>
      <c r="I236" s="168"/>
      <c r="J236" s="168">
        <f t="shared" ca="1" si="141"/>
        <v>0</v>
      </c>
      <c r="K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68">
        <f t="shared" ca="1" si="143"/>
        <v>0</v>
      </c>
      <c r="AF2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68">
        <f t="shared" ca="1" si="144"/>
        <v>0</v>
      </c>
      <c r="AJ2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68">
        <f t="shared" ca="1" si="145"/>
        <v>0</v>
      </c>
      <c r="AN2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68">
        <f t="shared" ca="1" si="146"/>
        <v>0</v>
      </c>
      <c r="AR236" s="168">
        <f t="shared" ca="1" si="147"/>
        <v>0</v>
      </c>
    </row>
    <row r="237" spans="2:44" hidden="1" x14ac:dyDescent="0.25">
      <c r="B237" s="166" t="s">
        <v>796</v>
      </c>
      <c r="C237" s="167" t="s">
        <v>797</v>
      </c>
      <c r="D23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68">
        <f t="shared" ca="1" si="149"/>
        <v>0</v>
      </c>
      <c r="G237" s="168"/>
      <c r="H237" s="168">
        <f t="shared" ca="1" si="140"/>
        <v>0</v>
      </c>
      <c r="I237" s="168"/>
      <c r="J237" s="168">
        <f t="shared" ca="1" si="141"/>
        <v>0</v>
      </c>
      <c r="K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68">
        <f t="shared" ca="1" si="143"/>
        <v>0</v>
      </c>
      <c r="AF2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68">
        <f t="shared" ca="1" si="144"/>
        <v>0</v>
      </c>
      <c r="AJ2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68">
        <f t="shared" ca="1" si="145"/>
        <v>0</v>
      </c>
      <c r="AN2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68">
        <f t="shared" ca="1" si="146"/>
        <v>0</v>
      </c>
      <c r="AR237" s="168">
        <f t="shared" ca="1" si="147"/>
        <v>0</v>
      </c>
    </row>
    <row r="238" spans="2:44" hidden="1" x14ac:dyDescent="0.25">
      <c r="B238" s="166" t="s">
        <v>310</v>
      </c>
      <c r="C238" s="167" t="s">
        <v>798</v>
      </c>
      <c r="D23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68">
        <f t="shared" ca="1" si="149"/>
        <v>0</v>
      </c>
      <c r="G238" s="168"/>
      <c r="H238" s="168">
        <f t="shared" ca="1" si="140"/>
        <v>0</v>
      </c>
      <c r="I238" s="168"/>
      <c r="J238" s="168">
        <f t="shared" ca="1" si="141"/>
        <v>0</v>
      </c>
      <c r="K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68">
        <f t="shared" ca="1" si="143"/>
        <v>0</v>
      </c>
      <c r="AF2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68">
        <f t="shared" ca="1" si="144"/>
        <v>0</v>
      </c>
      <c r="AJ2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68">
        <f t="shared" ca="1" si="145"/>
        <v>0</v>
      </c>
      <c r="AN2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68">
        <f t="shared" ca="1" si="146"/>
        <v>0</v>
      </c>
      <c r="AR238" s="168">
        <f t="shared" ca="1" si="147"/>
        <v>0</v>
      </c>
    </row>
    <row r="239" spans="2:44" hidden="1" x14ac:dyDescent="0.25">
      <c r="B239" s="166" t="s">
        <v>799</v>
      </c>
      <c r="C239" s="167" t="s">
        <v>800</v>
      </c>
      <c r="D23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68">
        <f t="shared" ca="1" si="149"/>
        <v>0</v>
      </c>
      <c r="G239" s="168"/>
      <c r="H239" s="168">
        <f t="shared" ca="1" si="140"/>
        <v>0</v>
      </c>
      <c r="I239" s="168"/>
      <c r="J239" s="168">
        <f t="shared" ca="1" si="141"/>
        <v>0</v>
      </c>
      <c r="K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68">
        <f t="shared" ca="1" si="143"/>
        <v>0</v>
      </c>
      <c r="AF2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68">
        <f t="shared" ca="1" si="144"/>
        <v>0</v>
      </c>
      <c r="AJ2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68">
        <f t="shared" ca="1" si="145"/>
        <v>0</v>
      </c>
      <c r="AN2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68">
        <f t="shared" ca="1" si="146"/>
        <v>0</v>
      </c>
      <c r="AR239" s="168">
        <f t="shared" ca="1" si="147"/>
        <v>0</v>
      </c>
    </row>
    <row r="240" spans="2:44" hidden="1" x14ac:dyDescent="0.25">
      <c r="B240" s="166" t="s">
        <v>801</v>
      </c>
      <c r="C240" s="167" t="s">
        <v>798</v>
      </c>
      <c r="D24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68">
        <f t="shared" ca="1" si="149"/>
        <v>0</v>
      </c>
      <c r="G240" s="168"/>
      <c r="H240" s="168">
        <f t="shared" ca="1" si="140"/>
        <v>0</v>
      </c>
      <c r="I240" s="168"/>
      <c r="J240" s="168">
        <f t="shared" ca="1" si="141"/>
        <v>0</v>
      </c>
      <c r="K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68">
        <f t="shared" ca="1" si="143"/>
        <v>0</v>
      </c>
      <c r="AF2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68">
        <f t="shared" ca="1" si="144"/>
        <v>0</v>
      </c>
      <c r="AJ2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68">
        <f t="shared" ca="1" si="145"/>
        <v>0</v>
      </c>
      <c r="AN2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68">
        <f t="shared" ca="1" si="146"/>
        <v>0</v>
      </c>
      <c r="AR240" s="168">
        <f t="shared" ca="1" si="147"/>
        <v>0</v>
      </c>
    </row>
    <row r="241" spans="2:44" x14ac:dyDescent="0.25">
      <c r="B241" s="166" t="s">
        <v>802</v>
      </c>
      <c r="C241" s="167" t="s">
        <v>803</v>
      </c>
      <c r="D24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F241" s="168">
        <f t="shared" ca="1" si="149"/>
        <v>80000</v>
      </c>
      <c r="G241" s="168"/>
      <c r="H241" s="168">
        <f t="shared" ca="1" si="140"/>
        <v>80000</v>
      </c>
      <c r="I241" s="168"/>
      <c r="J241" s="168">
        <f t="shared" ca="1" si="141"/>
        <v>80000</v>
      </c>
      <c r="K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R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E241" s="168">
        <f t="shared" ca="1" si="143"/>
        <v>80000</v>
      </c>
      <c r="AF2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68">
        <f t="shared" ca="1" si="144"/>
        <v>0</v>
      </c>
      <c r="AJ2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68">
        <f t="shared" ca="1" si="145"/>
        <v>0</v>
      </c>
      <c r="AN2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68">
        <f t="shared" ca="1" si="146"/>
        <v>0</v>
      </c>
      <c r="AR241" s="168">
        <f t="shared" ca="1" si="147"/>
        <v>80000</v>
      </c>
    </row>
    <row r="242" spans="2:44" hidden="1" x14ac:dyDescent="0.25">
      <c r="B242" s="166" t="s">
        <v>804</v>
      </c>
      <c r="C242" s="167" t="s">
        <v>805</v>
      </c>
      <c r="D24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68">
        <f t="shared" ca="1" si="149"/>
        <v>0</v>
      </c>
      <c r="G242" s="168"/>
      <c r="H242" s="168">
        <f t="shared" ca="1" si="140"/>
        <v>0</v>
      </c>
      <c r="I242" s="168"/>
      <c r="J242" s="168">
        <f t="shared" ca="1" si="141"/>
        <v>0</v>
      </c>
      <c r="K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68">
        <f t="shared" ca="1" si="143"/>
        <v>0</v>
      </c>
      <c r="AF2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68">
        <f t="shared" ca="1" si="144"/>
        <v>0</v>
      </c>
      <c r="AJ2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68">
        <f t="shared" ca="1" si="145"/>
        <v>0</v>
      </c>
      <c r="AN2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68">
        <f t="shared" ca="1" si="146"/>
        <v>0</v>
      </c>
      <c r="AR242" s="168">
        <f t="shared" ca="1" si="147"/>
        <v>0</v>
      </c>
    </row>
    <row r="243" spans="2:44" x14ac:dyDescent="0.25">
      <c r="B243" s="175" t="s">
        <v>311</v>
      </c>
      <c r="C243" s="176" t="s">
        <v>188</v>
      </c>
      <c r="D243" s="177">
        <f ca="1">SUM(D244:D259)</f>
        <v>507861.88999999996</v>
      </c>
      <c r="E243" s="177">
        <f ca="1">SUM(E244:E259)</f>
        <v>1375257.3</v>
      </c>
      <c r="F243" s="177">
        <f t="shared" ca="1" si="149"/>
        <v>1883119.19</v>
      </c>
      <c r="G243" s="177">
        <f>SUM(G244:G259)</f>
        <v>0</v>
      </c>
      <c r="H243" s="177">
        <f t="shared" ca="1" si="140"/>
        <v>1883119.19</v>
      </c>
      <c r="I243" s="177">
        <f>SUM(I244:I259)</f>
        <v>0</v>
      </c>
      <c r="J243" s="177">
        <f t="shared" ca="1" si="141"/>
        <v>1883119.19</v>
      </c>
      <c r="K243" s="177">
        <f t="shared" ref="K243:AD243" ca="1" si="153">SUM(K244:K259)</f>
        <v>0</v>
      </c>
      <c r="L243" s="177">
        <f t="shared" ca="1" si="153"/>
        <v>0</v>
      </c>
      <c r="M243" s="177">
        <f t="shared" ca="1" si="153"/>
        <v>0</v>
      </c>
      <c r="N243" s="177">
        <f t="shared" ca="1" si="153"/>
        <v>0</v>
      </c>
      <c r="O243" s="177">
        <f t="shared" ca="1" si="153"/>
        <v>0</v>
      </c>
      <c r="P243" s="177">
        <f ca="1">SUM(P244:P259)</f>
        <v>0</v>
      </c>
      <c r="Q243" s="177">
        <f ca="1">SUM(Q244:Q259)</f>
        <v>0</v>
      </c>
      <c r="R243" s="177">
        <f t="shared" ca="1" si="153"/>
        <v>0</v>
      </c>
      <c r="S243" s="177">
        <f t="shared" ca="1" si="153"/>
        <v>0</v>
      </c>
      <c r="T243" s="177">
        <f ca="1">SUM(T244:T259)</f>
        <v>0</v>
      </c>
      <c r="U243" s="177">
        <f t="shared" ca="1" si="153"/>
        <v>1879119.19</v>
      </c>
      <c r="V243" s="177">
        <f t="shared" ca="1" si="153"/>
        <v>0</v>
      </c>
      <c r="W243" s="177">
        <f ca="1">SUM(W244:W259)</f>
        <v>1000</v>
      </c>
      <c r="X243" s="177">
        <f t="shared" ca="1" si="153"/>
        <v>0</v>
      </c>
      <c r="Y243" s="177">
        <f ca="1">SUM(Y244:Y259)</f>
        <v>0</v>
      </c>
      <c r="Z243" s="177">
        <f ca="1">SUM(Z244:Z259)</f>
        <v>0</v>
      </c>
      <c r="AA243" s="177">
        <f t="shared" ca="1" si="153"/>
        <v>3000</v>
      </c>
      <c r="AB243" s="177">
        <f t="shared" ca="1" si="153"/>
        <v>0</v>
      </c>
      <c r="AC243" s="177">
        <f t="shared" ca="1" si="153"/>
        <v>0</v>
      </c>
      <c r="AD243" s="177">
        <f t="shared" ca="1" si="153"/>
        <v>1729019.19</v>
      </c>
      <c r="AE243" s="177">
        <f t="shared" ca="1" si="143"/>
        <v>1729019.19</v>
      </c>
      <c r="AF243" s="177">
        <f ca="1">SUM(AF244:AF259)</f>
        <v>0</v>
      </c>
      <c r="AG243" s="177">
        <f ca="1">SUM(AG244:AG259)</f>
        <v>0</v>
      </c>
      <c r="AH243" s="177">
        <f ca="1">SUM(AH244:AH259)</f>
        <v>74700</v>
      </c>
      <c r="AI243" s="177">
        <f t="shared" ca="1" si="144"/>
        <v>74700</v>
      </c>
      <c r="AJ243" s="177">
        <f ca="1">SUM(AJ244:AJ259)</f>
        <v>0</v>
      </c>
      <c r="AK243" s="177">
        <f ca="1">SUM(AK244:AK259)</f>
        <v>0</v>
      </c>
      <c r="AL243" s="177">
        <f ca="1">SUM(AL244:AL259)</f>
        <v>79400</v>
      </c>
      <c r="AM243" s="177">
        <f t="shared" ca="1" si="145"/>
        <v>79400</v>
      </c>
      <c r="AN243" s="177">
        <f ca="1">SUM(AN244:AN259)</f>
        <v>0</v>
      </c>
      <c r="AO243" s="177">
        <f ca="1">SUM(AO244:AO259)</f>
        <v>0</v>
      </c>
      <c r="AP243" s="177">
        <f ca="1">SUM(AP244:AP259)</f>
        <v>0</v>
      </c>
      <c r="AQ243" s="177">
        <f t="shared" ca="1" si="146"/>
        <v>0</v>
      </c>
      <c r="AR243" s="177">
        <f t="shared" ca="1" si="147"/>
        <v>1883119.19</v>
      </c>
    </row>
    <row r="244" spans="2:44" x14ac:dyDescent="0.25">
      <c r="B244" s="166" t="s">
        <v>806</v>
      </c>
      <c r="C244" s="587" t="s">
        <v>807</v>
      </c>
      <c r="D244"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140800</v>
      </c>
      <c r="E24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6400</v>
      </c>
      <c r="F244" s="168">
        <f t="shared" ca="1" si="149"/>
        <v>147200</v>
      </c>
      <c r="G244" s="168"/>
      <c r="H244" s="168">
        <f t="shared" ca="1" si="140"/>
        <v>147200</v>
      </c>
      <c r="I244" s="168"/>
      <c r="J244" s="168">
        <f t="shared" ca="1" si="141"/>
        <v>147200</v>
      </c>
      <c r="K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147200</v>
      </c>
      <c r="V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59600</v>
      </c>
      <c r="AE244" s="168">
        <f t="shared" ca="1" si="143"/>
        <v>59600</v>
      </c>
      <c r="AF2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47200</v>
      </c>
      <c r="AI244" s="168">
        <f t="shared" ca="1" si="144"/>
        <v>47200</v>
      </c>
      <c r="AJ2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40400</v>
      </c>
      <c r="AM244" s="168">
        <f t="shared" ca="1" si="145"/>
        <v>40400</v>
      </c>
      <c r="AN2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68">
        <f t="shared" ca="1" si="146"/>
        <v>0</v>
      </c>
      <c r="AR244" s="168">
        <f t="shared" ca="1" si="147"/>
        <v>147200</v>
      </c>
    </row>
    <row r="245" spans="2:44" hidden="1" x14ac:dyDescent="0.25">
      <c r="B245" s="166" t="s">
        <v>808</v>
      </c>
      <c r="C245" s="167" t="s">
        <v>809</v>
      </c>
      <c r="D24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68">
        <f t="shared" ref="F245:F253" ca="1" si="154">D245+E245</f>
        <v>0</v>
      </c>
      <c r="G245" s="168"/>
      <c r="H245" s="168">
        <f t="shared" ref="H245:H253" ca="1" si="155">F245-G245</f>
        <v>0</v>
      </c>
      <c r="I245" s="168"/>
      <c r="J245" s="168">
        <f t="shared" ref="J245:J253" ca="1" si="156">F245-I245</f>
        <v>0</v>
      </c>
      <c r="K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68">
        <f t="shared" ref="AE245:AE253" ca="1" si="157">AB245+AC245+AD245</f>
        <v>0</v>
      </c>
      <c r="AF2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68">
        <f t="shared" ref="AI245:AI253" ca="1" si="158">AF245+AG245+AH245</f>
        <v>0</v>
      </c>
      <c r="AJ2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68">
        <f t="shared" ref="AM245:AM253" ca="1" si="159">AJ245+AK245+AL245</f>
        <v>0</v>
      </c>
      <c r="AN2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68">
        <f t="shared" ref="AQ245:AQ253" ca="1" si="160">AN245+AO245+AP245</f>
        <v>0</v>
      </c>
      <c r="AR245" s="168">
        <f t="shared" ref="AR245:AR253" ca="1" si="161">AE245+AI245+AM245+AQ245</f>
        <v>0</v>
      </c>
    </row>
    <row r="246" spans="2:44" x14ac:dyDescent="0.25">
      <c r="B246" s="166" t="s">
        <v>810</v>
      </c>
      <c r="C246" s="587" t="s">
        <v>811</v>
      </c>
      <c r="D246"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59500</v>
      </c>
      <c r="E24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246" s="168">
        <f t="shared" ca="1" si="154"/>
        <v>62500</v>
      </c>
      <c r="G246" s="168"/>
      <c r="H246" s="168">
        <f t="shared" ca="1" si="155"/>
        <v>62500</v>
      </c>
      <c r="I246" s="168"/>
      <c r="J246" s="168">
        <f t="shared" ca="1" si="156"/>
        <v>62500</v>
      </c>
      <c r="K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58500</v>
      </c>
      <c r="V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X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AB2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19500</v>
      </c>
      <c r="AE246" s="168">
        <f t="shared" ca="1" si="157"/>
        <v>19500</v>
      </c>
      <c r="AF2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16500</v>
      </c>
      <c r="AI246" s="168">
        <f t="shared" ca="1" si="158"/>
        <v>16500</v>
      </c>
      <c r="AJ2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26500</v>
      </c>
      <c r="AM246" s="168">
        <f t="shared" ca="1" si="159"/>
        <v>26500</v>
      </c>
      <c r="AN2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68">
        <f t="shared" ca="1" si="160"/>
        <v>0</v>
      </c>
      <c r="AR246" s="168">
        <f t="shared" ca="1" si="161"/>
        <v>62500</v>
      </c>
    </row>
    <row r="247" spans="2:44" x14ac:dyDescent="0.25">
      <c r="B247" s="166" t="s">
        <v>312</v>
      </c>
      <c r="C247" s="587" t="s">
        <v>189</v>
      </c>
      <c r="D247"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307561.88999999996</v>
      </c>
      <c r="E24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1365857.3</v>
      </c>
      <c r="F247" s="168">
        <f t="shared" ca="1" si="154"/>
        <v>1673419.19</v>
      </c>
      <c r="G247" s="168"/>
      <c r="H247" s="168">
        <f t="shared" ca="1" si="155"/>
        <v>1673419.19</v>
      </c>
      <c r="I247" s="168"/>
      <c r="J247" s="168">
        <f t="shared" ca="1" si="156"/>
        <v>1673419.19</v>
      </c>
      <c r="K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1673419.19</v>
      </c>
      <c r="V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1649919.19</v>
      </c>
      <c r="AE247" s="168">
        <f t="shared" ca="1" si="157"/>
        <v>1649919.19</v>
      </c>
      <c r="AF2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v>
      </c>
      <c r="AI247" s="168">
        <f t="shared" ca="1" si="158"/>
        <v>11000</v>
      </c>
      <c r="AJ2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M247" s="168">
        <f t="shared" ca="1" si="159"/>
        <v>12500</v>
      </c>
      <c r="AN2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68">
        <f t="shared" ca="1" si="160"/>
        <v>0</v>
      </c>
      <c r="AR247" s="168">
        <f t="shared" ca="1" si="161"/>
        <v>1673419.19</v>
      </c>
    </row>
    <row r="248" spans="2:44" hidden="1" x14ac:dyDescent="0.25">
      <c r="B248" s="166" t="s">
        <v>812</v>
      </c>
      <c r="C248" s="167" t="s">
        <v>813</v>
      </c>
      <c r="D24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68">
        <f t="shared" ca="1" si="154"/>
        <v>0</v>
      </c>
      <c r="G248" s="168"/>
      <c r="H248" s="168">
        <f t="shared" ca="1" si="155"/>
        <v>0</v>
      </c>
      <c r="I248" s="168"/>
      <c r="J248" s="168">
        <f t="shared" ca="1" si="156"/>
        <v>0</v>
      </c>
      <c r="K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68">
        <f t="shared" ca="1" si="157"/>
        <v>0</v>
      </c>
      <c r="AF2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68">
        <f t="shared" ca="1" si="158"/>
        <v>0</v>
      </c>
      <c r="AJ2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68">
        <f t="shared" ca="1" si="159"/>
        <v>0</v>
      </c>
      <c r="AN2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68">
        <f t="shared" ca="1" si="160"/>
        <v>0</v>
      </c>
      <c r="AR248" s="168">
        <f t="shared" ca="1" si="161"/>
        <v>0</v>
      </c>
    </row>
    <row r="249" spans="2:44" hidden="1" x14ac:dyDescent="0.25">
      <c r="B249" s="166" t="s">
        <v>814</v>
      </c>
      <c r="C249" s="167" t="s">
        <v>815</v>
      </c>
      <c r="D24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68">
        <f t="shared" ca="1" si="154"/>
        <v>0</v>
      </c>
      <c r="G249" s="168"/>
      <c r="H249" s="168">
        <f t="shared" ca="1" si="155"/>
        <v>0</v>
      </c>
      <c r="I249" s="168"/>
      <c r="J249" s="168">
        <f t="shared" ca="1" si="156"/>
        <v>0</v>
      </c>
      <c r="K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68">
        <f t="shared" ca="1" si="157"/>
        <v>0</v>
      </c>
      <c r="AF2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68">
        <f t="shared" ca="1" si="158"/>
        <v>0</v>
      </c>
      <c r="AJ2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68">
        <f t="shared" ca="1" si="159"/>
        <v>0</v>
      </c>
      <c r="AN2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68">
        <f t="shared" ca="1" si="160"/>
        <v>0</v>
      </c>
      <c r="AR249" s="168">
        <f t="shared" ca="1" si="161"/>
        <v>0</v>
      </c>
    </row>
    <row r="250" spans="2:44" hidden="1" x14ac:dyDescent="0.25">
      <c r="B250" s="166" t="s">
        <v>313</v>
      </c>
      <c r="C250" s="167" t="s">
        <v>190</v>
      </c>
      <c r="D25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68">
        <f t="shared" ca="1" si="154"/>
        <v>0</v>
      </c>
      <c r="G250" s="168"/>
      <c r="H250" s="168">
        <f t="shared" ca="1" si="155"/>
        <v>0</v>
      </c>
      <c r="I250" s="168"/>
      <c r="J250" s="168">
        <f t="shared" ca="1" si="156"/>
        <v>0</v>
      </c>
      <c r="K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68">
        <f t="shared" ca="1" si="157"/>
        <v>0</v>
      </c>
      <c r="AF2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68">
        <f t="shared" ca="1" si="158"/>
        <v>0</v>
      </c>
      <c r="AJ2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68">
        <f t="shared" ca="1" si="159"/>
        <v>0</v>
      </c>
      <c r="AN2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68">
        <f t="shared" ca="1" si="160"/>
        <v>0</v>
      </c>
      <c r="AR250" s="168">
        <f t="shared" ca="1" si="161"/>
        <v>0</v>
      </c>
    </row>
    <row r="251" spans="2:44" hidden="1" x14ac:dyDescent="0.25">
      <c r="B251" s="166" t="s">
        <v>816</v>
      </c>
      <c r="C251" s="167" t="s">
        <v>817</v>
      </c>
      <c r="D25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68">
        <f t="shared" ca="1" si="154"/>
        <v>0</v>
      </c>
      <c r="G251" s="168"/>
      <c r="H251" s="168">
        <f t="shared" ca="1" si="155"/>
        <v>0</v>
      </c>
      <c r="I251" s="168"/>
      <c r="J251" s="168">
        <f t="shared" ca="1" si="156"/>
        <v>0</v>
      </c>
      <c r="K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68">
        <f t="shared" ca="1" si="157"/>
        <v>0</v>
      </c>
      <c r="AF2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68">
        <f t="shared" ca="1" si="158"/>
        <v>0</v>
      </c>
      <c r="AJ2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68">
        <f t="shared" ca="1" si="159"/>
        <v>0</v>
      </c>
      <c r="AN2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68">
        <f t="shared" ca="1" si="160"/>
        <v>0</v>
      </c>
      <c r="AR251" s="168">
        <f t="shared" ca="1" si="161"/>
        <v>0</v>
      </c>
    </row>
    <row r="252" spans="2:44" hidden="1" x14ac:dyDescent="0.25">
      <c r="B252" s="166" t="s">
        <v>818</v>
      </c>
      <c r="C252" s="167" t="s">
        <v>819</v>
      </c>
      <c r="D25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68">
        <f t="shared" ca="1" si="154"/>
        <v>0</v>
      </c>
      <c r="G252" s="168"/>
      <c r="H252" s="168">
        <f t="shared" ca="1" si="155"/>
        <v>0</v>
      </c>
      <c r="I252" s="168"/>
      <c r="J252" s="168">
        <f t="shared" ca="1" si="156"/>
        <v>0</v>
      </c>
      <c r="K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68">
        <f t="shared" ca="1" si="157"/>
        <v>0</v>
      </c>
      <c r="AF2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68">
        <f t="shared" ca="1" si="158"/>
        <v>0</v>
      </c>
      <c r="AJ2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68">
        <f t="shared" ca="1" si="159"/>
        <v>0</v>
      </c>
      <c r="AN2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68">
        <f t="shared" ca="1" si="160"/>
        <v>0</v>
      </c>
      <c r="AR252" s="168">
        <f t="shared" ca="1" si="161"/>
        <v>0</v>
      </c>
    </row>
    <row r="253" spans="2:44" hidden="1" x14ac:dyDescent="0.25">
      <c r="B253" s="166" t="s">
        <v>314</v>
      </c>
      <c r="C253" s="167" t="s">
        <v>191</v>
      </c>
      <c r="D25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68">
        <f t="shared" ca="1" si="154"/>
        <v>0</v>
      </c>
      <c r="G253" s="168"/>
      <c r="H253" s="168">
        <f t="shared" ca="1" si="155"/>
        <v>0</v>
      </c>
      <c r="I253" s="168"/>
      <c r="J253" s="168">
        <f t="shared" ca="1" si="156"/>
        <v>0</v>
      </c>
      <c r="K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68">
        <f t="shared" ca="1" si="157"/>
        <v>0</v>
      </c>
      <c r="AF2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68">
        <f t="shared" ca="1" si="158"/>
        <v>0</v>
      </c>
      <c r="AJ2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68">
        <f t="shared" ca="1" si="159"/>
        <v>0</v>
      </c>
      <c r="AN2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68">
        <f t="shared" ca="1" si="160"/>
        <v>0</v>
      </c>
      <c r="AR253" s="168">
        <f t="shared" ca="1" si="161"/>
        <v>0</v>
      </c>
    </row>
    <row r="254" spans="2:44" hidden="1" x14ac:dyDescent="0.25">
      <c r="B254" s="166" t="s">
        <v>820</v>
      </c>
      <c r="C254" s="167" t="s">
        <v>821</v>
      </c>
      <c r="D25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68">
        <f t="shared" ref="F254:F268" ca="1" si="162">D254+E254</f>
        <v>0</v>
      </c>
      <c r="G254" s="168"/>
      <c r="H254" s="168">
        <f t="shared" ref="H254:H268" ca="1" si="163">F254-G254</f>
        <v>0</v>
      </c>
      <c r="I254" s="168"/>
      <c r="J254" s="168">
        <f t="shared" ref="J254:J268" ca="1" si="164">F254-I254</f>
        <v>0</v>
      </c>
      <c r="K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68">
        <f t="shared" ref="AE254:AE268" ca="1" si="165">AB254+AC254+AD254</f>
        <v>0</v>
      </c>
      <c r="AF2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68">
        <f t="shared" ref="AI254:AI268" ca="1" si="166">AF254+AG254+AH254</f>
        <v>0</v>
      </c>
      <c r="AJ2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68">
        <f t="shared" ref="AM254:AM268" ca="1" si="167">AJ254+AK254+AL254</f>
        <v>0</v>
      </c>
      <c r="AN2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68">
        <f t="shared" ref="AQ254:AQ268" ca="1" si="168">AN254+AO254+AP254</f>
        <v>0</v>
      </c>
      <c r="AR254" s="168">
        <f t="shared" ref="AR254:AR268" ca="1" si="169">AE254+AI254+AM254+AQ254</f>
        <v>0</v>
      </c>
    </row>
    <row r="255" spans="2:44" hidden="1" x14ac:dyDescent="0.25">
      <c r="B255" s="166" t="s">
        <v>822</v>
      </c>
      <c r="C255" s="167" t="s">
        <v>823</v>
      </c>
      <c r="D25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68">
        <f t="shared" ca="1" si="162"/>
        <v>0</v>
      </c>
      <c r="G255" s="168"/>
      <c r="H255" s="168">
        <f t="shared" ca="1" si="163"/>
        <v>0</v>
      </c>
      <c r="I255" s="168"/>
      <c r="J255" s="168">
        <f t="shared" ca="1" si="164"/>
        <v>0</v>
      </c>
      <c r="K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68">
        <f t="shared" ca="1" si="165"/>
        <v>0</v>
      </c>
      <c r="AF2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68">
        <f t="shared" ca="1" si="166"/>
        <v>0</v>
      </c>
      <c r="AJ2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68">
        <f t="shared" ca="1" si="167"/>
        <v>0</v>
      </c>
      <c r="AN2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68">
        <f t="shared" ca="1" si="168"/>
        <v>0</v>
      </c>
      <c r="AR255" s="168">
        <f t="shared" ca="1" si="169"/>
        <v>0</v>
      </c>
    </row>
    <row r="256" spans="2:44" hidden="1" x14ac:dyDescent="0.25">
      <c r="B256" s="166" t="s">
        <v>824</v>
      </c>
      <c r="C256" s="167" t="s">
        <v>825</v>
      </c>
      <c r="D25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68">
        <f t="shared" ca="1" si="162"/>
        <v>0</v>
      </c>
      <c r="G256" s="168"/>
      <c r="H256" s="168">
        <f t="shared" ca="1" si="163"/>
        <v>0</v>
      </c>
      <c r="I256" s="168"/>
      <c r="J256" s="168">
        <f t="shared" ca="1" si="164"/>
        <v>0</v>
      </c>
      <c r="K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68">
        <f t="shared" ca="1" si="165"/>
        <v>0</v>
      </c>
      <c r="AF2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68">
        <f t="shared" ca="1" si="166"/>
        <v>0</v>
      </c>
      <c r="AJ2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68">
        <f t="shared" ca="1" si="167"/>
        <v>0</v>
      </c>
      <c r="AN2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68">
        <f t="shared" ca="1" si="168"/>
        <v>0</v>
      </c>
      <c r="AR256" s="168">
        <f t="shared" ca="1" si="169"/>
        <v>0</v>
      </c>
    </row>
    <row r="257" spans="2:44" hidden="1" x14ac:dyDescent="0.25">
      <c r="B257" s="166" t="s">
        <v>826</v>
      </c>
      <c r="C257" s="167" t="s">
        <v>827</v>
      </c>
      <c r="D25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68">
        <f t="shared" ca="1" si="162"/>
        <v>0</v>
      </c>
      <c r="G257" s="168"/>
      <c r="H257" s="168">
        <f t="shared" ca="1" si="163"/>
        <v>0</v>
      </c>
      <c r="I257" s="168"/>
      <c r="J257" s="168">
        <f t="shared" ca="1" si="164"/>
        <v>0</v>
      </c>
      <c r="K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68">
        <f t="shared" ca="1" si="165"/>
        <v>0</v>
      </c>
      <c r="AF2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68">
        <f t="shared" ca="1" si="166"/>
        <v>0</v>
      </c>
      <c r="AJ2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68">
        <f t="shared" ca="1" si="167"/>
        <v>0</v>
      </c>
      <c r="AN2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68">
        <f t="shared" ca="1" si="168"/>
        <v>0</v>
      </c>
      <c r="AR257" s="168">
        <f t="shared" ca="1" si="169"/>
        <v>0</v>
      </c>
    </row>
    <row r="258" spans="2:44" hidden="1" x14ac:dyDescent="0.25">
      <c r="B258" s="166" t="s">
        <v>315</v>
      </c>
      <c r="C258" s="167" t="s">
        <v>192</v>
      </c>
      <c r="D25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68">
        <f t="shared" ca="1" si="162"/>
        <v>0</v>
      </c>
      <c r="G258" s="168"/>
      <c r="H258" s="168">
        <f t="shared" ca="1" si="163"/>
        <v>0</v>
      </c>
      <c r="I258" s="168"/>
      <c r="J258" s="168">
        <f t="shared" ca="1" si="164"/>
        <v>0</v>
      </c>
      <c r="K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68">
        <f t="shared" ca="1" si="165"/>
        <v>0</v>
      </c>
      <c r="AF2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68">
        <f t="shared" ca="1" si="166"/>
        <v>0</v>
      </c>
      <c r="AJ2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68">
        <f t="shared" ca="1" si="167"/>
        <v>0</v>
      </c>
      <c r="AN2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68">
        <f t="shared" ca="1" si="168"/>
        <v>0</v>
      </c>
      <c r="AR258" s="168">
        <f t="shared" ca="1" si="169"/>
        <v>0</v>
      </c>
    </row>
    <row r="259" spans="2:44" hidden="1" x14ac:dyDescent="0.25">
      <c r="B259" s="166" t="s">
        <v>828</v>
      </c>
      <c r="C259" s="167" t="s">
        <v>829</v>
      </c>
      <c r="D25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68">
        <f t="shared" ca="1" si="162"/>
        <v>0</v>
      </c>
      <c r="G259" s="168"/>
      <c r="H259" s="168">
        <f t="shared" ca="1" si="163"/>
        <v>0</v>
      </c>
      <c r="I259" s="168"/>
      <c r="J259" s="168">
        <f t="shared" ca="1" si="164"/>
        <v>0</v>
      </c>
      <c r="K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68">
        <f t="shared" ca="1" si="165"/>
        <v>0</v>
      </c>
      <c r="AF2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68">
        <f t="shared" ca="1" si="166"/>
        <v>0</v>
      </c>
      <c r="AJ2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68">
        <f t="shared" ca="1" si="167"/>
        <v>0</v>
      </c>
      <c r="AN2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68">
        <f t="shared" ca="1" si="168"/>
        <v>0</v>
      </c>
      <c r="AR259" s="168">
        <f t="shared" ca="1" si="169"/>
        <v>0</v>
      </c>
    </row>
    <row r="260" spans="2:44" hidden="1" x14ac:dyDescent="0.25">
      <c r="B260" s="175" t="s">
        <v>316</v>
      </c>
      <c r="C260" s="176" t="s">
        <v>193</v>
      </c>
      <c r="D260" s="177">
        <f ca="1">SUM(D261:D266)</f>
        <v>0</v>
      </c>
      <c r="E260" s="177">
        <f ca="1">SUM(E261:E266)</f>
        <v>0</v>
      </c>
      <c r="F260" s="177">
        <f t="shared" ca="1" si="162"/>
        <v>0</v>
      </c>
      <c r="G260" s="177">
        <f>SUM(G261:G266)</f>
        <v>0</v>
      </c>
      <c r="H260" s="177">
        <f t="shared" ca="1" si="163"/>
        <v>0</v>
      </c>
      <c r="I260" s="177">
        <f>SUM(I261:I266)</f>
        <v>0</v>
      </c>
      <c r="J260" s="177">
        <f t="shared" ca="1" si="164"/>
        <v>0</v>
      </c>
      <c r="K260" s="177">
        <f t="shared" ref="K260:AD260" ca="1" si="170">SUM(K261:K266)</f>
        <v>0</v>
      </c>
      <c r="L260" s="177">
        <f t="shared" ca="1" si="170"/>
        <v>0</v>
      </c>
      <c r="M260" s="177">
        <f t="shared" ca="1" si="170"/>
        <v>0</v>
      </c>
      <c r="N260" s="177">
        <f t="shared" ca="1" si="170"/>
        <v>0</v>
      </c>
      <c r="O260" s="177">
        <f t="shared" ca="1" si="170"/>
        <v>0</v>
      </c>
      <c r="P260" s="177">
        <f ca="1">SUM(P261:P266)</f>
        <v>0</v>
      </c>
      <c r="Q260" s="177">
        <f ca="1">SUM(Q261:Q266)</f>
        <v>0</v>
      </c>
      <c r="R260" s="177">
        <f t="shared" ca="1" si="170"/>
        <v>0</v>
      </c>
      <c r="S260" s="177">
        <f t="shared" ca="1" si="170"/>
        <v>0</v>
      </c>
      <c r="T260" s="177">
        <f ca="1">SUM(T261:T266)</f>
        <v>0</v>
      </c>
      <c r="U260" s="177">
        <f t="shared" ca="1" si="170"/>
        <v>0</v>
      </c>
      <c r="V260" s="177">
        <f t="shared" ca="1" si="170"/>
        <v>0</v>
      </c>
      <c r="W260" s="177">
        <f ca="1">SUM(W261:W266)</f>
        <v>0</v>
      </c>
      <c r="X260" s="177">
        <f t="shared" ca="1" si="170"/>
        <v>0</v>
      </c>
      <c r="Y260" s="177">
        <f ca="1">SUM(Y261:Y266)</f>
        <v>0</v>
      </c>
      <c r="Z260" s="177">
        <f ca="1">SUM(Z261:Z266)</f>
        <v>0</v>
      </c>
      <c r="AA260" s="177">
        <f t="shared" ca="1" si="170"/>
        <v>0</v>
      </c>
      <c r="AB260" s="177">
        <f t="shared" ca="1" si="170"/>
        <v>0</v>
      </c>
      <c r="AC260" s="177">
        <f t="shared" ca="1" si="170"/>
        <v>0</v>
      </c>
      <c r="AD260" s="177">
        <f t="shared" ca="1" si="170"/>
        <v>0</v>
      </c>
      <c r="AE260" s="177">
        <f t="shared" ca="1" si="165"/>
        <v>0</v>
      </c>
      <c r="AF260" s="177">
        <f ca="1">SUM(AF261:AF266)</f>
        <v>0</v>
      </c>
      <c r="AG260" s="177">
        <f ca="1">SUM(AG261:AG266)</f>
        <v>0</v>
      </c>
      <c r="AH260" s="177">
        <f ca="1">SUM(AH261:AH266)</f>
        <v>0</v>
      </c>
      <c r="AI260" s="177">
        <f t="shared" ca="1" si="166"/>
        <v>0</v>
      </c>
      <c r="AJ260" s="177">
        <f ca="1">SUM(AJ261:AJ266)</f>
        <v>0</v>
      </c>
      <c r="AK260" s="177">
        <f ca="1">SUM(AK261:AK266)</f>
        <v>0</v>
      </c>
      <c r="AL260" s="177">
        <f ca="1">SUM(AL261:AL266)</f>
        <v>0</v>
      </c>
      <c r="AM260" s="177">
        <f t="shared" ca="1" si="167"/>
        <v>0</v>
      </c>
      <c r="AN260" s="177">
        <f ca="1">SUM(AN261:AN266)</f>
        <v>0</v>
      </c>
      <c r="AO260" s="177">
        <f ca="1">SUM(AO261:AO266)</f>
        <v>0</v>
      </c>
      <c r="AP260" s="177">
        <f ca="1">SUM(AP261:AP266)</f>
        <v>0</v>
      </c>
      <c r="AQ260" s="177">
        <f t="shared" ca="1" si="168"/>
        <v>0</v>
      </c>
      <c r="AR260" s="177">
        <f t="shared" ca="1" si="169"/>
        <v>0</v>
      </c>
    </row>
    <row r="261" spans="2:44" hidden="1" x14ac:dyDescent="0.25">
      <c r="B261" s="166" t="s">
        <v>836</v>
      </c>
      <c r="C261" s="167" t="s">
        <v>837</v>
      </c>
      <c r="D26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68">
        <f t="shared" ca="1" si="162"/>
        <v>0</v>
      </c>
      <c r="G261" s="168"/>
      <c r="H261" s="168">
        <f t="shared" ca="1" si="163"/>
        <v>0</v>
      </c>
      <c r="I261" s="168"/>
      <c r="J261" s="168">
        <f t="shared" ca="1" si="164"/>
        <v>0</v>
      </c>
      <c r="K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68">
        <f t="shared" ca="1" si="165"/>
        <v>0</v>
      </c>
      <c r="AF2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68">
        <f t="shared" ca="1" si="166"/>
        <v>0</v>
      </c>
      <c r="AJ2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68">
        <f t="shared" ca="1" si="167"/>
        <v>0</v>
      </c>
      <c r="AN2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68">
        <f t="shared" ca="1" si="168"/>
        <v>0</v>
      </c>
      <c r="AR261" s="168">
        <f t="shared" ca="1" si="169"/>
        <v>0</v>
      </c>
    </row>
    <row r="262" spans="2:44" hidden="1" x14ac:dyDescent="0.25">
      <c r="B262" s="166" t="s">
        <v>838</v>
      </c>
      <c r="C262" s="167" t="s">
        <v>839</v>
      </c>
      <c r="D26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68">
        <f t="shared" ca="1" si="162"/>
        <v>0</v>
      </c>
      <c r="G262" s="168"/>
      <c r="H262" s="168">
        <f t="shared" ca="1" si="163"/>
        <v>0</v>
      </c>
      <c r="I262" s="168"/>
      <c r="J262" s="168">
        <f t="shared" ca="1" si="164"/>
        <v>0</v>
      </c>
      <c r="K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68">
        <f t="shared" ca="1" si="165"/>
        <v>0</v>
      </c>
      <c r="AF2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68">
        <f t="shared" ca="1" si="166"/>
        <v>0</v>
      </c>
      <c r="AJ2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68">
        <f t="shared" ca="1" si="167"/>
        <v>0</v>
      </c>
      <c r="AN2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68">
        <f t="shared" ca="1" si="168"/>
        <v>0</v>
      </c>
      <c r="AR262" s="168">
        <f t="shared" ca="1" si="169"/>
        <v>0</v>
      </c>
    </row>
    <row r="263" spans="2:44" hidden="1" x14ac:dyDescent="0.25">
      <c r="B263" s="166" t="s">
        <v>317</v>
      </c>
      <c r="C263" s="167" t="s">
        <v>194</v>
      </c>
      <c r="D26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68">
        <f t="shared" ca="1" si="162"/>
        <v>0</v>
      </c>
      <c r="G263" s="168"/>
      <c r="H263" s="168">
        <f t="shared" ca="1" si="163"/>
        <v>0</v>
      </c>
      <c r="I263" s="168"/>
      <c r="J263" s="168">
        <f t="shared" ca="1" si="164"/>
        <v>0</v>
      </c>
      <c r="K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68">
        <f t="shared" ca="1" si="165"/>
        <v>0</v>
      </c>
      <c r="AF2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68">
        <f t="shared" ca="1" si="166"/>
        <v>0</v>
      </c>
      <c r="AJ2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68">
        <f t="shared" ca="1" si="167"/>
        <v>0</v>
      </c>
      <c r="AN2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68">
        <f t="shared" ca="1" si="168"/>
        <v>0</v>
      </c>
      <c r="AR263" s="168">
        <f t="shared" ca="1" si="169"/>
        <v>0</v>
      </c>
    </row>
    <row r="264" spans="2:44" hidden="1" x14ac:dyDescent="0.25">
      <c r="B264" s="166" t="s">
        <v>840</v>
      </c>
      <c r="C264" s="167" t="s">
        <v>841</v>
      </c>
      <c r="D26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68">
        <f t="shared" ca="1" si="162"/>
        <v>0</v>
      </c>
      <c r="G264" s="168"/>
      <c r="H264" s="168">
        <f t="shared" ca="1" si="163"/>
        <v>0</v>
      </c>
      <c r="I264" s="168"/>
      <c r="J264" s="168">
        <f t="shared" ca="1" si="164"/>
        <v>0</v>
      </c>
      <c r="K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68">
        <f t="shared" ca="1" si="165"/>
        <v>0</v>
      </c>
      <c r="AF2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68">
        <f t="shared" ca="1" si="166"/>
        <v>0</v>
      </c>
      <c r="AJ2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68">
        <f t="shared" ca="1" si="167"/>
        <v>0</v>
      </c>
      <c r="AN2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68">
        <f t="shared" ca="1" si="168"/>
        <v>0</v>
      </c>
      <c r="AR264" s="168">
        <f t="shared" ca="1" si="169"/>
        <v>0</v>
      </c>
    </row>
    <row r="265" spans="2:44" hidden="1" x14ac:dyDescent="0.25">
      <c r="B265" s="166" t="s">
        <v>842</v>
      </c>
      <c r="C265" s="167" t="s">
        <v>843</v>
      </c>
      <c r="D26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68">
        <f t="shared" ca="1" si="162"/>
        <v>0</v>
      </c>
      <c r="G265" s="168"/>
      <c r="H265" s="168">
        <f t="shared" ca="1" si="163"/>
        <v>0</v>
      </c>
      <c r="I265" s="168"/>
      <c r="J265" s="168">
        <f t="shared" ca="1" si="164"/>
        <v>0</v>
      </c>
      <c r="K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68">
        <f t="shared" ca="1" si="165"/>
        <v>0</v>
      </c>
      <c r="AF2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68">
        <f t="shared" ca="1" si="166"/>
        <v>0</v>
      </c>
      <c r="AJ2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68">
        <f t="shared" ca="1" si="167"/>
        <v>0</v>
      </c>
      <c r="AN2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68">
        <f t="shared" ca="1" si="168"/>
        <v>0</v>
      </c>
      <c r="AR265" s="168">
        <f t="shared" ca="1" si="169"/>
        <v>0</v>
      </c>
    </row>
    <row r="266" spans="2:44" hidden="1" x14ac:dyDescent="0.25">
      <c r="B266" s="166" t="s">
        <v>844</v>
      </c>
      <c r="C266" s="167" t="s">
        <v>845</v>
      </c>
      <c r="D26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68">
        <f t="shared" ca="1" si="162"/>
        <v>0</v>
      </c>
      <c r="G266" s="168"/>
      <c r="H266" s="168">
        <f t="shared" ca="1" si="163"/>
        <v>0</v>
      </c>
      <c r="I266" s="168"/>
      <c r="J266" s="168">
        <f t="shared" ca="1" si="164"/>
        <v>0</v>
      </c>
      <c r="K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68">
        <f t="shared" ca="1" si="165"/>
        <v>0</v>
      </c>
      <c r="AF2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68">
        <f t="shared" ca="1" si="166"/>
        <v>0</v>
      </c>
      <c r="AJ2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68">
        <f t="shared" ca="1" si="167"/>
        <v>0</v>
      </c>
      <c r="AN2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68">
        <f t="shared" ca="1" si="168"/>
        <v>0</v>
      </c>
      <c r="AR266" s="168">
        <f t="shared" ca="1" si="169"/>
        <v>0</v>
      </c>
    </row>
    <row r="267" spans="2:44" x14ac:dyDescent="0.25">
      <c r="B267" s="175" t="s">
        <v>318</v>
      </c>
      <c r="C267" s="176" t="s">
        <v>195</v>
      </c>
      <c r="D267" s="177">
        <f ca="1">SUM(D268:D311)</f>
        <v>96045</v>
      </c>
      <c r="E267" s="177">
        <f ca="1">SUM(E268:E311)</f>
        <v>74903</v>
      </c>
      <c r="F267" s="177">
        <f t="shared" ca="1" si="162"/>
        <v>170948</v>
      </c>
      <c r="G267" s="177">
        <f>SUM(G268:G311)</f>
        <v>0</v>
      </c>
      <c r="H267" s="177">
        <f t="shared" ca="1" si="163"/>
        <v>170948</v>
      </c>
      <c r="I267" s="177">
        <f>SUM(I268:I311)</f>
        <v>0</v>
      </c>
      <c r="J267" s="177">
        <f t="shared" ca="1" si="164"/>
        <v>170948</v>
      </c>
      <c r="K267" s="177">
        <f t="shared" ref="K267:AD267" ca="1" si="171">SUM(K268:K311)</f>
        <v>0</v>
      </c>
      <c r="L267" s="177">
        <f t="shared" ca="1" si="171"/>
        <v>2000</v>
      </c>
      <c r="M267" s="177">
        <f t="shared" ca="1" si="171"/>
        <v>0</v>
      </c>
      <c r="N267" s="177">
        <f t="shared" ca="1" si="171"/>
        <v>0</v>
      </c>
      <c r="O267" s="177">
        <f t="shared" ca="1" si="171"/>
        <v>0</v>
      </c>
      <c r="P267" s="177">
        <f ca="1">SUM(P268:P311)</f>
        <v>0</v>
      </c>
      <c r="Q267" s="177">
        <f ca="1">SUM(Q268:Q311)</f>
        <v>0</v>
      </c>
      <c r="R267" s="177">
        <f t="shared" ca="1" si="171"/>
        <v>0</v>
      </c>
      <c r="S267" s="177">
        <f t="shared" ca="1" si="171"/>
        <v>0</v>
      </c>
      <c r="T267" s="177">
        <f ca="1">SUM(T268:T311)</f>
        <v>0</v>
      </c>
      <c r="U267" s="177">
        <f t="shared" ca="1" si="171"/>
        <v>168948</v>
      </c>
      <c r="V267" s="177">
        <f t="shared" ca="1" si="171"/>
        <v>0</v>
      </c>
      <c r="W267" s="177">
        <f ca="1">SUM(W268:W311)</f>
        <v>0</v>
      </c>
      <c r="X267" s="177">
        <f t="shared" ca="1" si="171"/>
        <v>0</v>
      </c>
      <c r="Y267" s="177">
        <f ca="1">SUM(Y268:Y311)</f>
        <v>0</v>
      </c>
      <c r="Z267" s="177">
        <f ca="1">SUM(Z268:Z311)</f>
        <v>0</v>
      </c>
      <c r="AA267" s="177">
        <f t="shared" ca="1" si="171"/>
        <v>0</v>
      </c>
      <c r="AB267" s="177">
        <f t="shared" ca="1" si="171"/>
        <v>0</v>
      </c>
      <c r="AC267" s="177">
        <f t="shared" ca="1" si="171"/>
        <v>0</v>
      </c>
      <c r="AD267" s="177">
        <f t="shared" ca="1" si="171"/>
        <v>168948</v>
      </c>
      <c r="AE267" s="177">
        <f t="shared" ca="1" si="165"/>
        <v>168948</v>
      </c>
      <c r="AF267" s="177">
        <f ca="1">SUM(AF268:AF311)</f>
        <v>0</v>
      </c>
      <c r="AG267" s="177">
        <f ca="1">SUM(AG268:AG311)</f>
        <v>0</v>
      </c>
      <c r="AH267" s="177">
        <f ca="1">SUM(AH268:AH311)</f>
        <v>0</v>
      </c>
      <c r="AI267" s="177">
        <f t="shared" ca="1" si="166"/>
        <v>0</v>
      </c>
      <c r="AJ267" s="177">
        <f ca="1">SUM(AJ268:AJ311)</f>
        <v>0</v>
      </c>
      <c r="AK267" s="177">
        <f ca="1">SUM(AK268:AK311)</f>
        <v>0</v>
      </c>
      <c r="AL267" s="177">
        <f ca="1">SUM(AL268:AL311)</f>
        <v>0</v>
      </c>
      <c r="AM267" s="177">
        <f t="shared" ca="1" si="167"/>
        <v>0</v>
      </c>
      <c r="AN267" s="177">
        <f ca="1">SUM(AN268:AN311)</f>
        <v>2000</v>
      </c>
      <c r="AO267" s="177">
        <f ca="1">SUM(AO268:AO311)</f>
        <v>0</v>
      </c>
      <c r="AP267" s="177">
        <f ca="1">SUM(AP268:AP311)</f>
        <v>0</v>
      </c>
      <c r="AQ267" s="177">
        <f t="shared" ca="1" si="168"/>
        <v>2000</v>
      </c>
      <c r="AR267" s="177">
        <f t="shared" ca="1" si="169"/>
        <v>170948</v>
      </c>
    </row>
    <row r="268" spans="2:44" hidden="1" x14ac:dyDescent="0.25">
      <c r="B268" s="166" t="s">
        <v>846</v>
      </c>
      <c r="C268" s="167" t="s">
        <v>847</v>
      </c>
      <c r="D26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68">
        <f t="shared" ca="1" si="162"/>
        <v>0</v>
      </c>
      <c r="G268" s="168"/>
      <c r="H268" s="168">
        <f t="shared" ca="1" si="163"/>
        <v>0</v>
      </c>
      <c r="I268" s="168"/>
      <c r="J268" s="168">
        <f t="shared" ca="1" si="164"/>
        <v>0</v>
      </c>
      <c r="K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68">
        <f t="shared" ca="1" si="165"/>
        <v>0</v>
      </c>
      <c r="AF2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68">
        <f t="shared" ca="1" si="166"/>
        <v>0</v>
      </c>
      <c r="AJ2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68">
        <f t="shared" ca="1" si="167"/>
        <v>0</v>
      </c>
      <c r="AN2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68">
        <f t="shared" ca="1" si="168"/>
        <v>0</v>
      </c>
      <c r="AR268" s="168">
        <f t="shared" ca="1" si="169"/>
        <v>0</v>
      </c>
    </row>
    <row r="269" spans="2:44" hidden="1" x14ac:dyDescent="0.25">
      <c r="B269" s="166" t="s">
        <v>319</v>
      </c>
      <c r="C269" s="167" t="s">
        <v>848</v>
      </c>
      <c r="D26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94365</v>
      </c>
      <c r="E26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72903</v>
      </c>
      <c r="F269" s="168">
        <f t="shared" ref="F269:F300" ca="1" si="172">D269+E269</f>
        <v>167268</v>
      </c>
      <c r="G269" s="168"/>
      <c r="H269" s="168">
        <f t="shared" ref="H269:H300" ca="1" si="173">F269-G269</f>
        <v>167268</v>
      </c>
      <c r="I269" s="168"/>
      <c r="J269" s="168">
        <f t="shared" ref="J269:J300" ca="1" si="174">F269-I269</f>
        <v>167268</v>
      </c>
      <c r="K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167268</v>
      </c>
      <c r="V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167268</v>
      </c>
      <c r="AE269" s="168">
        <f t="shared" ref="AE269:AE300" ca="1" si="175">AB269+AC269+AD269</f>
        <v>167268</v>
      </c>
      <c r="AF2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68">
        <f t="shared" ref="AI269:AI300" ca="1" si="176">AF269+AG269+AH269</f>
        <v>0</v>
      </c>
      <c r="AJ2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68">
        <f t="shared" ref="AM269:AM300" ca="1" si="177">AJ269+AK269+AL269</f>
        <v>0</v>
      </c>
      <c r="AN2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68">
        <f t="shared" ref="AQ269:AQ300" ca="1" si="178">AN269+AO269+AP269</f>
        <v>0</v>
      </c>
      <c r="AR269" s="168">
        <f t="shared" ref="AR269:AR300" ca="1" si="179">AE269+AI269+AM269+AQ269</f>
        <v>167268</v>
      </c>
    </row>
    <row r="270" spans="2:44" x14ac:dyDescent="0.25">
      <c r="B270" s="166" t="s">
        <v>849</v>
      </c>
      <c r="C270" s="167" t="s">
        <v>850</v>
      </c>
      <c r="D27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68">
        <f t="shared" ca="1" si="172"/>
        <v>0</v>
      </c>
      <c r="G270" s="168"/>
      <c r="H270" s="168">
        <f t="shared" ca="1" si="173"/>
        <v>0</v>
      </c>
      <c r="I270" s="168"/>
      <c r="J270" s="168">
        <f t="shared" ca="1" si="174"/>
        <v>0</v>
      </c>
      <c r="K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68">
        <f t="shared" ca="1" si="175"/>
        <v>0</v>
      </c>
      <c r="AF2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68">
        <f t="shared" ca="1" si="176"/>
        <v>0</v>
      </c>
      <c r="AJ2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68">
        <f t="shared" ca="1" si="177"/>
        <v>0</v>
      </c>
      <c r="AN2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68">
        <f t="shared" ca="1" si="178"/>
        <v>0</v>
      </c>
      <c r="AR270" s="168">
        <f t="shared" ca="1" si="179"/>
        <v>0</v>
      </c>
    </row>
    <row r="271" spans="2:44" hidden="1" x14ac:dyDescent="0.25">
      <c r="B271" s="166" t="s">
        <v>851</v>
      </c>
      <c r="C271" s="167" t="s">
        <v>852</v>
      </c>
      <c r="D27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68">
        <f t="shared" ca="1" si="172"/>
        <v>0</v>
      </c>
      <c r="G271" s="168"/>
      <c r="H271" s="168">
        <f t="shared" ca="1" si="173"/>
        <v>0</v>
      </c>
      <c r="I271" s="168"/>
      <c r="J271" s="168">
        <f t="shared" ca="1" si="174"/>
        <v>0</v>
      </c>
      <c r="K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68">
        <f t="shared" ca="1" si="175"/>
        <v>0</v>
      </c>
      <c r="AF2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68">
        <f t="shared" ca="1" si="176"/>
        <v>0</v>
      </c>
      <c r="AJ2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68">
        <f t="shared" ca="1" si="177"/>
        <v>0</v>
      </c>
      <c r="AN2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68">
        <f t="shared" ca="1" si="178"/>
        <v>0</v>
      </c>
      <c r="AR271" s="168">
        <f t="shared" ca="1" si="179"/>
        <v>0</v>
      </c>
    </row>
    <row r="272" spans="2:44" hidden="1" x14ac:dyDescent="0.25">
      <c r="B272" s="166" t="s">
        <v>853</v>
      </c>
      <c r="C272" s="167" t="s">
        <v>854</v>
      </c>
      <c r="D27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68">
        <f t="shared" ca="1" si="172"/>
        <v>0</v>
      </c>
      <c r="G272" s="168"/>
      <c r="H272" s="168">
        <f t="shared" ca="1" si="173"/>
        <v>0</v>
      </c>
      <c r="I272" s="168"/>
      <c r="J272" s="168">
        <f t="shared" ca="1" si="174"/>
        <v>0</v>
      </c>
      <c r="K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68">
        <f t="shared" ca="1" si="175"/>
        <v>0</v>
      </c>
      <c r="AF2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68">
        <f t="shared" ca="1" si="176"/>
        <v>0</v>
      </c>
      <c r="AJ2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68">
        <f t="shared" ca="1" si="177"/>
        <v>0</v>
      </c>
      <c r="AN2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68">
        <f t="shared" ca="1" si="178"/>
        <v>0</v>
      </c>
      <c r="AR272" s="168">
        <f t="shared" ca="1" si="179"/>
        <v>0</v>
      </c>
    </row>
    <row r="273" spans="2:44" hidden="1" x14ac:dyDescent="0.25">
      <c r="B273" s="166" t="s">
        <v>855</v>
      </c>
      <c r="C273" s="167" t="s">
        <v>856</v>
      </c>
      <c r="D27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68">
        <f t="shared" ca="1" si="172"/>
        <v>0</v>
      </c>
      <c r="G273" s="168"/>
      <c r="H273" s="168">
        <f t="shared" ca="1" si="173"/>
        <v>0</v>
      </c>
      <c r="I273" s="168"/>
      <c r="J273" s="168">
        <f t="shared" ca="1" si="174"/>
        <v>0</v>
      </c>
      <c r="K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68">
        <f t="shared" ca="1" si="175"/>
        <v>0</v>
      </c>
      <c r="AF2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68">
        <f t="shared" ca="1" si="176"/>
        <v>0</v>
      </c>
      <c r="AJ2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68">
        <f t="shared" ca="1" si="177"/>
        <v>0</v>
      </c>
      <c r="AN2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68">
        <f t="shared" ca="1" si="178"/>
        <v>0</v>
      </c>
      <c r="AR273" s="168">
        <f t="shared" ca="1" si="179"/>
        <v>0</v>
      </c>
    </row>
    <row r="274" spans="2:44" hidden="1" x14ac:dyDescent="0.25">
      <c r="B274" s="166" t="s">
        <v>857</v>
      </c>
      <c r="C274" s="167" t="s">
        <v>858</v>
      </c>
      <c r="D27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68">
        <f t="shared" ca="1" si="172"/>
        <v>0</v>
      </c>
      <c r="G274" s="168"/>
      <c r="H274" s="168">
        <f t="shared" ca="1" si="173"/>
        <v>0</v>
      </c>
      <c r="I274" s="168"/>
      <c r="J274" s="168">
        <f t="shared" ca="1" si="174"/>
        <v>0</v>
      </c>
      <c r="K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68">
        <f t="shared" ca="1" si="175"/>
        <v>0</v>
      </c>
      <c r="AF2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68">
        <f t="shared" ca="1" si="176"/>
        <v>0</v>
      </c>
      <c r="AJ2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68">
        <f t="shared" ca="1" si="177"/>
        <v>0</v>
      </c>
      <c r="AN2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68">
        <f t="shared" ca="1" si="178"/>
        <v>0</v>
      </c>
      <c r="AR274" s="168">
        <f t="shared" ca="1" si="179"/>
        <v>0</v>
      </c>
    </row>
    <row r="275" spans="2:44" hidden="1" x14ac:dyDescent="0.25">
      <c r="B275" s="166" t="s">
        <v>859</v>
      </c>
      <c r="C275" s="167" t="s">
        <v>860</v>
      </c>
      <c r="D27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68">
        <f t="shared" ca="1" si="172"/>
        <v>0</v>
      </c>
      <c r="G275" s="168"/>
      <c r="H275" s="168">
        <f t="shared" ca="1" si="173"/>
        <v>0</v>
      </c>
      <c r="I275" s="168"/>
      <c r="J275" s="168">
        <f t="shared" ca="1" si="174"/>
        <v>0</v>
      </c>
      <c r="K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68">
        <f t="shared" ca="1" si="175"/>
        <v>0</v>
      </c>
      <c r="AF2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68">
        <f t="shared" ca="1" si="176"/>
        <v>0</v>
      </c>
      <c r="AJ2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68">
        <f t="shared" ca="1" si="177"/>
        <v>0</v>
      </c>
      <c r="AN2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68">
        <f t="shared" ca="1" si="178"/>
        <v>0</v>
      </c>
      <c r="AR275" s="168">
        <f t="shared" ca="1" si="179"/>
        <v>0</v>
      </c>
    </row>
    <row r="276" spans="2:44" hidden="1" x14ac:dyDescent="0.25">
      <c r="B276" s="166" t="s">
        <v>320</v>
      </c>
      <c r="C276" s="167" t="s">
        <v>861</v>
      </c>
      <c r="D27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68">
        <f t="shared" ca="1" si="172"/>
        <v>0</v>
      </c>
      <c r="G276" s="168"/>
      <c r="H276" s="168">
        <f t="shared" ca="1" si="173"/>
        <v>0</v>
      </c>
      <c r="I276" s="168"/>
      <c r="J276" s="168">
        <f t="shared" ca="1" si="174"/>
        <v>0</v>
      </c>
      <c r="K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68">
        <f t="shared" ca="1" si="175"/>
        <v>0</v>
      </c>
      <c r="AF2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68">
        <f t="shared" ca="1" si="176"/>
        <v>0</v>
      </c>
      <c r="AJ2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68">
        <f t="shared" ca="1" si="177"/>
        <v>0</v>
      </c>
      <c r="AN2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68">
        <f t="shared" ca="1" si="178"/>
        <v>0</v>
      </c>
      <c r="AR276" s="168">
        <f t="shared" ca="1" si="179"/>
        <v>0</v>
      </c>
    </row>
    <row r="277" spans="2:44" hidden="1" x14ac:dyDescent="0.25">
      <c r="B277" s="166" t="s">
        <v>862</v>
      </c>
      <c r="C277" s="167" t="s">
        <v>863</v>
      </c>
      <c r="D27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68">
        <f t="shared" ca="1" si="172"/>
        <v>0</v>
      </c>
      <c r="G277" s="168"/>
      <c r="H277" s="168">
        <f t="shared" ca="1" si="173"/>
        <v>0</v>
      </c>
      <c r="I277" s="168"/>
      <c r="J277" s="168">
        <f t="shared" ca="1" si="174"/>
        <v>0</v>
      </c>
      <c r="K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68">
        <f t="shared" ca="1" si="175"/>
        <v>0</v>
      </c>
      <c r="AF2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68">
        <f t="shared" ca="1" si="176"/>
        <v>0</v>
      </c>
      <c r="AJ2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68">
        <f t="shared" ca="1" si="177"/>
        <v>0</v>
      </c>
      <c r="AN2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68">
        <f t="shared" ca="1" si="178"/>
        <v>0</v>
      </c>
      <c r="AR277" s="168">
        <f t="shared" ca="1" si="179"/>
        <v>0</v>
      </c>
    </row>
    <row r="278" spans="2:44" hidden="1" x14ac:dyDescent="0.25">
      <c r="B278" s="166" t="s">
        <v>864</v>
      </c>
      <c r="C278" s="167" t="s">
        <v>865</v>
      </c>
      <c r="D27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68">
        <f t="shared" ca="1" si="172"/>
        <v>0</v>
      </c>
      <c r="G278" s="168"/>
      <c r="H278" s="168">
        <f t="shared" ca="1" si="173"/>
        <v>0</v>
      </c>
      <c r="I278" s="168"/>
      <c r="J278" s="168">
        <f t="shared" ca="1" si="174"/>
        <v>0</v>
      </c>
      <c r="K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68">
        <f t="shared" ca="1" si="175"/>
        <v>0</v>
      </c>
      <c r="AF2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68">
        <f t="shared" ca="1" si="176"/>
        <v>0</v>
      </c>
      <c r="AJ2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68">
        <f t="shared" ca="1" si="177"/>
        <v>0</v>
      </c>
      <c r="AN2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68">
        <f t="shared" ca="1" si="178"/>
        <v>0</v>
      </c>
      <c r="AR278" s="168">
        <f t="shared" ca="1" si="179"/>
        <v>0</v>
      </c>
    </row>
    <row r="279" spans="2:44" hidden="1" x14ac:dyDescent="0.25">
      <c r="B279" s="166" t="s">
        <v>866</v>
      </c>
      <c r="C279" s="167" t="s">
        <v>867</v>
      </c>
      <c r="D27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68">
        <f t="shared" ca="1" si="172"/>
        <v>0</v>
      </c>
      <c r="G279" s="168"/>
      <c r="H279" s="168">
        <f t="shared" ca="1" si="173"/>
        <v>0</v>
      </c>
      <c r="I279" s="168"/>
      <c r="J279" s="168">
        <f t="shared" ca="1" si="174"/>
        <v>0</v>
      </c>
      <c r="K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68">
        <f t="shared" ca="1" si="175"/>
        <v>0</v>
      </c>
      <c r="AF2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68">
        <f t="shared" ca="1" si="176"/>
        <v>0</v>
      </c>
      <c r="AJ2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68">
        <f t="shared" ca="1" si="177"/>
        <v>0</v>
      </c>
      <c r="AN2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68">
        <f t="shared" ca="1" si="178"/>
        <v>0</v>
      </c>
      <c r="AR279" s="168">
        <f t="shared" ca="1" si="179"/>
        <v>0</v>
      </c>
    </row>
    <row r="280" spans="2:44" hidden="1" x14ac:dyDescent="0.25">
      <c r="B280" s="166" t="s">
        <v>868</v>
      </c>
      <c r="C280" s="167" t="s">
        <v>869</v>
      </c>
      <c r="D28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68">
        <f t="shared" ca="1" si="172"/>
        <v>0</v>
      </c>
      <c r="G280" s="168"/>
      <c r="H280" s="168">
        <f t="shared" ca="1" si="173"/>
        <v>0</v>
      </c>
      <c r="I280" s="168"/>
      <c r="J280" s="168">
        <f t="shared" ca="1" si="174"/>
        <v>0</v>
      </c>
      <c r="K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68">
        <f t="shared" ca="1" si="175"/>
        <v>0</v>
      </c>
      <c r="AF2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68">
        <f t="shared" ca="1" si="176"/>
        <v>0</v>
      </c>
      <c r="AJ2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68">
        <f t="shared" ca="1" si="177"/>
        <v>0</v>
      </c>
      <c r="AN2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68">
        <f t="shared" ca="1" si="178"/>
        <v>0</v>
      </c>
      <c r="AR280" s="168">
        <f t="shared" ca="1" si="179"/>
        <v>0</v>
      </c>
    </row>
    <row r="281" spans="2:44" hidden="1" x14ac:dyDescent="0.25">
      <c r="B281" s="166" t="s">
        <v>870</v>
      </c>
      <c r="C281" s="167" t="s">
        <v>871</v>
      </c>
      <c r="D28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68">
        <f t="shared" ca="1" si="172"/>
        <v>0</v>
      </c>
      <c r="G281" s="168"/>
      <c r="H281" s="168">
        <f t="shared" ca="1" si="173"/>
        <v>0</v>
      </c>
      <c r="I281" s="168"/>
      <c r="J281" s="168">
        <f t="shared" ca="1" si="174"/>
        <v>0</v>
      </c>
      <c r="K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68">
        <f t="shared" ca="1" si="175"/>
        <v>0</v>
      </c>
      <c r="AF2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68">
        <f t="shared" ca="1" si="176"/>
        <v>0</v>
      </c>
      <c r="AJ2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68">
        <f t="shared" ca="1" si="177"/>
        <v>0</v>
      </c>
      <c r="AN2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68">
        <f t="shared" ca="1" si="178"/>
        <v>0</v>
      </c>
      <c r="AR281" s="168">
        <f t="shared" ca="1" si="179"/>
        <v>0</v>
      </c>
    </row>
    <row r="282" spans="2:44" hidden="1" x14ac:dyDescent="0.25">
      <c r="B282" s="166" t="s">
        <v>872</v>
      </c>
      <c r="C282" s="167" t="s">
        <v>873</v>
      </c>
      <c r="D28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68">
        <f t="shared" ca="1" si="172"/>
        <v>0</v>
      </c>
      <c r="G282" s="168"/>
      <c r="H282" s="168">
        <f t="shared" ca="1" si="173"/>
        <v>0</v>
      </c>
      <c r="I282" s="168"/>
      <c r="J282" s="168">
        <f t="shared" ca="1" si="174"/>
        <v>0</v>
      </c>
      <c r="K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68">
        <f t="shared" ca="1" si="175"/>
        <v>0</v>
      </c>
      <c r="AF2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68">
        <f t="shared" ca="1" si="176"/>
        <v>0</v>
      </c>
      <c r="AJ2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68">
        <f t="shared" ca="1" si="177"/>
        <v>0</v>
      </c>
      <c r="AN2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68">
        <f t="shared" ca="1" si="178"/>
        <v>0</v>
      </c>
      <c r="AR282" s="168">
        <f t="shared" ca="1" si="179"/>
        <v>0</v>
      </c>
    </row>
    <row r="283" spans="2:44" hidden="1" x14ac:dyDescent="0.25">
      <c r="B283" s="166" t="s">
        <v>874</v>
      </c>
      <c r="C283" s="167" t="s">
        <v>875</v>
      </c>
      <c r="D28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68">
        <f t="shared" ca="1" si="172"/>
        <v>0</v>
      </c>
      <c r="G283" s="168"/>
      <c r="H283" s="168">
        <f t="shared" ca="1" si="173"/>
        <v>0</v>
      </c>
      <c r="I283" s="168"/>
      <c r="J283" s="168">
        <f t="shared" ca="1" si="174"/>
        <v>0</v>
      </c>
      <c r="K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68">
        <f t="shared" ca="1" si="175"/>
        <v>0</v>
      </c>
      <c r="AF2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68">
        <f t="shared" ca="1" si="176"/>
        <v>0</v>
      </c>
      <c r="AJ2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68">
        <f t="shared" ca="1" si="177"/>
        <v>0</v>
      </c>
      <c r="AN2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68">
        <f t="shared" ca="1" si="178"/>
        <v>0</v>
      </c>
      <c r="AR283" s="168">
        <f t="shared" ca="1" si="179"/>
        <v>0</v>
      </c>
    </row>
    <row r="284" spans="2:44" x14ac:dyDescent="0.25">
      <c r="B284" s="166" t="s">
        <v>876</v>
      </c>
      <c r="C284" s="587" t="s">
        <v>877</v>
      </c>
      <c r="D284"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1680</v>
      </c>
      <c r="E28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68">
        <f t="shared" ca="1" si="172"/>
        <v>1680</v>
      </c>
      <c r="G284" s="168"/>
      <c r="H284" s="168">
        <f t="shared" ca="1" si="173"/>
        <v>1680</v>
      </c>
      <c r="I284" s="168"/>
      <c r="J284" s="168">
        <f t="shared" ca="1" si="174"/>
        <v>1680</v>
      </c>
      <c r="K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1680</v>
      </c>
      <c r="V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1680</v>
      </c>
      <c r="AE284" s="168">
        <f t="shared" ca="1" si="175"/>
        <v>1680</v>
      </c>
      <c r="AF2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68">
        <f t="shared" ca="1" si="176"/>
        <v>0</v>
      </c>
      <c r="AJ2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68">
        <f t="shared" ca="1" si="177"/>
        <v>0</v>
      </c>
      <c r="AN2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68">
        <f t="shared" ca="1" si="178"/>
        <v>0</v>
      </c>
      <c r="AR284" s="168">
        <f t="shared" ca="1" si="179"/>
        <v>1680</v>
      </c>
    </row>
    <row r="285" spans="2:44" hidden="1" x14ac:dyDescent="0.25">
      <c r="B285" s="166" t="s">
        <v>321</v>
      </c>
      <c r="C285" s="167" t="s">
        <v>878</v>
      </c>
      <c r="D28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68">
        <f t="shared" ca="1" si="172"/>
        <v>0</v>
      </c>
      <c r="G285" s="168"/>
      <c r="H285" s="168">
        <f t="shared" ca="1" si="173"/>
        <v>0</v>
      </c>
      <c r="I285" s="168"/>
      <c r="J285" s="168">
        <f t="shared" ca="1" si="174"/>
        <v>0</v>
      </c>
      <c r="K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68">
        <f t="shared" ca="1" si="175"/>
        <v>0</v>
      </c>
      <c r="AF2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68">
        <f t="shared" ca="1" si="176"/>
        <v>0</v>
      </c>
      <c r="AJ2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68">
        <f t="shared" ca="1" si="177"/>
        <v>0</v>
      </c>
      <c r="AN2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68">
        <f t="shared" ca="1" si="178"/>
        <v>0</v>
      </c>
      <c r="AR285" s="168">
        <f t="shared" ca="1" si="179"/>
        <v>0</v>
      </c>
    </row>
    <row r="286" spans="2:44" hidden="1" x14ac:dyDescent="0.25">
      <c r="B286" s="166" t="s">
        <v>879</v>
      </c>
      <c r="C286" s="167" t="s">
        <v>880</v>
      </c>
      <c r="D28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68">
        <f t="shared" ca="1" si="172"/>
        <v>0</v>
      </c>
      <c r="G286" s="168"/>
      <c r="H286" s="168">
        <f t="shared" ca="1" si="173"/>
        <v>0</v>
      </c>
      <c r="I286" s="168"/>
      <c r="J286" s="168">
        <f t="shared" ca="1" si="174"/>
        <v>0</v>
      </c>
      <c r="K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68">
        <f t="shared" ca="1" si="175"/>
        <v>0</v>
      </c>
      <c r="AF2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68">
        <f t="shared" ca="1" si="176"/>
        <v>0</v>
      </c>
      <c r="AJ2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68">
        <f t="shared" ca="1" si="177"/>
        <v>0</v>
      </c>
      <c r="AN2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68">
        <f t="shared" ca="1" si="178"/>
        <v>0</v>
      </c>
      <c r="AR286" s="168">
        <f t="shared" ca="1" si="179"/>
        <v>0</v>
      </c>
    </row>
    <row r="287" spans="2:44" hidden="1" x14ac:dyDescent="0.25">
      <c r="B287" s="166" t="s">
        <v>881</v>
      </c>
      <c r="C287" s="167" t="s">
        <v>882</v>
      </c>
      <c r="D28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68">
        <f t="shared" ca="1" si="172"/>
        <v>0</v>
      </c>
      <c r="G287" s="168"/>
      <c r="H287" s="168">
        <f t="shared" ca="1" si="173"/>
        <v>0</v>
      </c>
      <c r="I287" s="168"/>
      <c r="J287" s="168">
        <f t="shared" ca="1" si="174"/>
        <v>0</v>
      </c>
      <c r="K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68">
        <f t="shared" ca="1" si="175"/>
        <v>0</v>
      </c>
      <c r="AF2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68">
        <f t="shared" ca="1" si="176"/>
        <v>0</v>
      </c>
      <c r="AJ2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68">
        <f t="shared" ca="1" si="177"/>
        <v>0</v>
      </c>
      <c r="AN2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68">
        <f t="shared" ca="1" si="178"/>
        <v>0</v>
      </c>
      <c r="AR287" s="168">
        <f t="shared" ca="1" si="179"/>
        <v>0</v>
      </c>
    </row>
    <row r="288" spans="2:44" hidden="1" x14ac:dyDescent="0.25">
      <c r="B288" s="166" t="s">
        <v>883</v>
      </c>
      <c r="C288" s="167" t="s">
        <v>884</v>
      </c>
      <c r="D28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68">
        <f t="shared" ca="1" si="172"/>
        <v>0</v>
      </c>
      <c r="G288" s="168"/>
      <c r="H288" s="168">
        <f t="shared" ca="1" si="173"/>
        <v>0</v>
      </c>
      <c r="I288" s="168"/>
      <c r="J288" s="168">
        <f t="shared" ca="1" si="174"/>
        <v>0</v>
      </c>
      <c r="K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68">
        <f t="shared" ca="1" si="175"/>
        <v>0</v>
      </c>
      <c r="AF2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68">
        <f t="shared" ca="1" si="176"/>
        <v>0</v>
      </c>
      <c r="AJ2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68">
        <f t="shared" ca="1" si="177"/>
        <v>0</v>
      </c>
      <c r="AN2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68">
        <f t="shared" ca="1" si="178"/>
        <v>0</v>
      </c>
      <c r="AR288" s="168">
        <f t="shared" ca="1" si="179"/>
        <v>0</v>
      </c>
    </row>
    <row r="289" spans="2:44" x14ac:dyDescent="0.25">
      <c r="B289" s="166" t="s">
        <v>885</v>
      </c>
      <c r="C289" s="587" t="s">
        <v>878</v>
      </c>
      <c r="D289"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68">
        <f t="shared" ca="1" si="172"/>
        <v>0</v>
      </c>
      <c r="G289" s="168"/>
      <c r="H289" s="168">
        <f t="shared" ca="1" si="173"/>
        <v>0</v>
      </c>
      <c r="I289" s="168"/>
      <c r="J289" s="168">
        <f t="shared" ca="1" si="174"/>
        <v>0</v>
      </c>
      <c r="K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68">
        <f t="shared" ca="1" si="175"/>
        <v>0</v>
      </c>
      <c r="AF2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68">
        <f t="shared" ca="1" si="176"/>
        <v>0</v>
      </c>
      <c r="AJ2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68">
        <f t="shared" ca="1" si="177"/>
        <v>0</v>
      </c>
      <c r="AN2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68">
        <f t="shared" ca="1" si="178"/>
        <v>0</v>
      </c>
      <c r="AR289" s="168">
        <f t="shared" ca="1" si="179"/>
        <v>0</v>
      </c>
    </row>
    <row r="290" spans="2:44" hidden="1" x14ac:dyDescent="0.25">
      <c r="B290" s="166" t="s">
        <v>886</v>
      </c>
      <c r="C290" s="167" t="s">
        <v>887</v>
      </c>
      <c r="D29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68">
        <f t="shared" ca="1" si="172"/>
        <v>0</v>
      </c>
      <c r="G290" s="168"/>
      <c r="H290" s="168">
        <f t="shared" ca="1" si="173"/>
        <v>0</v>
      </c>
      <c r="I290" s="168"/>
      <c r="J290" s="168">
        <f t="shared" ca="1" si="174"/>
        <v>0</v>
      </c>
      <c r="K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68">
        <f t="shared" ca="1" si="175"/>
        <v>0</v>
      </c>
      <c r="AF2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68">
        <f t="shared" ca="1" si="176"/>
        <v>0</v>
      </c>
      <c r="AJ2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68">
        <f t="shared" ca="1" si="177"/>
        <v>0</v>
      </c>
      <c r="AN2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68">
        <f t="shared" ca="1" si="178"/>
        <v>0</v>
      </c>
      <c r="AR290" s="168">
        <f t="shared" ca="1" si="179"/>
        <v>0</v>
      </c>
    </row>
    <row r="291" spans="2:44" hidden="1" x14ac:dyDescent="0.25">
      <c r="B291" s="166" t="s">
        <v>888</v>
      </c>
      <c r="C291" s="167" t="s">
        <v>889</v>
      </c>
      <c r="D29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68">
        <f t="shared" ca="1" si="172"/>
        <v>0</v>
      </c>
      <c r="G291" s="168"/>
      <c r="H291" s="168">
        <f t="shared" ca="1" si="173"/>
        <v>0</v>
      </c>
      <c r="I291" s="168"/>
      <c r="J291" s="168">
        <f t="shared" ca="1" si="174"/>
        <v>0</v>
      </c>
      <c r="K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68">
        <f t="shared" ca="1" si="175"/>
        <v>0</v>
      </c>
      <c r="AF2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68">
        <f t="shared" ca="1" si="176"/>
        <v>0</v>
      </c>
      <c r="AJ2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68">
        <f t="shared" ca="1" si="177"/>
        <v>0</v>
      </c>
      <c r="AN2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68">
        <f t="shared" ca="1" si="178"/>
        <v>0</v>
      </c>
      <c r="AR291" s="168">
        <f t="shared" ca="1" si="179"/>
        <v>0</v>
      </c>
    </row>
    <row r="292" spans="2:44" hidden="1" x14ac:dyDescent="0.25">
      <c r="B292" s="166" t="s">
        <v>890</v>
      </c>
      <c r="C292" s="167" t="s">
        <v>891</v>
      </c>
      <c r="D29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68">
        <f t="shared" ca="1" si="172"/>
        <v>0</v>
      </c>
      <c r="G292" s="168"/>
      <c r="H292" s="168">
        <f t="shared" ca="1" si="173"/>
        <v>0</v>
      </c>
      <c r="I292" s="168"/>
      <c r="J292" s="168">
        <f t="shared" ca="1" si="174"/>
        <v>0</v>
      </c>
      <c r="K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68">
        <f t="shared" ca="1" si="175"/>
        <v>0</v>
      </c>
      <c r="AF2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68">
        <f t="shared" ca="1" si="176"/>
        <v>0</v>
      </c>
      <c r="AJ2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68">
        <f t="shared" ca="1" si="177"/>
        <v>0</v>
      </c>
      <c r="AN2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68">
        <f t="shared" ca="1" si="178"/>
        <v>0</v>
      </c>
      <c r="AR292" s="168">
        <f t="shared" ca="1" si="179"/>
        <v>0</v>
      </c>
    </row>
    <row r="293" spans="2:44" hidden="1" x14ac:dyDescent="0.25">
      <c r="B293" s="166" t="s">
        <v>892</v>
      </c>
      <c r="C293" s="167" t="s">
        <v>893</v>
      </c>
      <c r="D29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68">
        <f t="shared" ca="1" si="172"/>
        <v>0</v>
      </c>
      <c r="G293" s="168"/>
      <c r="H293" s="168">
        <f t="shared" ca="1" si="173"/>
        <v>0</v>
      </c>
      <c r="I293" s="168"/>
      <c r="J293" s="168">
        <f t="shared" ca="1" si="174"/>
        <v>0</v>
      </c>
      <c r="K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68">
        <f t="shared" ca="1" si="175"/>
        <v>0</v>
      </c>
      <c r="AF2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68">
        <f t="shared" ca="1" si="176"/>
        <v>0</v>
      </c>
      <c r="AJ2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68">
        <f t="shared" ca="1" si="177"/>
        <v>0</v>
      </c>
      <c r="AN2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68">
        <f t="shared" ca="1" si="178"/>
        <v>0</v>
      </c>
      <c r="AR293" s="168">
        <f t="shared" ca="1" si="179"/>
        <v>0</v>
      </c>
    </row>
    <row r="294" spans="2:44" hidden="1" x14ac:dyDescent="0.25">
      <c r="B294" s="166" t="s">
        <v>894</v>
      </c>
      <c r="C294" s="167" t="s">
        <v>895</v>
      </c>
      <c r="D29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68">
        <f t="shared" ca="1" si="172"/>
        <v>0</v>
      </c>
      <c r="G294" s="168"/>
      <c r="H294" s="168">
        <f t="shared" ca="1" si="173"/>
        <v>0</v>
      </c>
      <c r="I294" s="168"/>
      <c r="J294" s="168">
        <f t="shared" ca="1" si="174"/>
        <v>0</v>
      </c>
      <c r="K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68">
        <f t="shared" ca="1" si="175"/>
        <v>0</v>
      </c>
      <c r="AF2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68">
        <f t="shared" ca="1" si="176"/>
        <v>0</v>
      </c>
      <c r="AJ2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68">
        <f t="shared" ca="1" si="177"/>
        <v>0</v>
      </c>
      <c r="AN2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68">
        <f t="shared" ca="1" si="178"/>
        <v>0</v>
      </c>
      <c r="AR294" s="168">
        <f t="shared" ca="1" si="179"/>
        <v>0</v>
      </c>
    </row>
    <row r="295" spans="2:44" x14ac:dyDescent="0.25">
      <c r="B295" s="166" t="s">
        <v>896</v>
      </c>
      <c r="C295" s="587" t="s">
        <v>897</v>
      </c>
      <c r="D295"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68">
        <f t="shared" ca="1" si="172"/>
        <v>0</v>
      </c>
      <c r="G295" s="168"/>
      <c r="H295" s="168">
        <f t="shared" ca="1" si="173"/>
        <v>0</v>
      </c>
      <c r="I295" s="168"/>
      <c r="J295" s="168">
        <f t="shared" ca="1" si="174"/>
        <v>0</v>
      </c>
      <c r="K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68">
        <f t="shared" ca="1" si="175"/>
        <v>0</v>
      </c>
      <c r="AF2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68">
        <f t="shared" ca="1" si="176"/>
        <v>0</v>
      </c>
      <c r="AJ2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68">
        <f t="shared" ca="1" si="177"/>
        <v>0</v>
      </c>
      <c r="AN2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68">
        <f t="shared" ca="1" si="178"/>
        <v>0</v>
      </c>
      <c r="AR295" s="168">
        <f t="shared" ca="1" si="179"/>
        <v>0</v>
      </c>
    </row>
    <row r="296" spans="2:44" x14ac:dyDescent="0.25">
      <c r="B296" s="166" t="s">
        <v>898</v>
      </c>
      <c r="C296" s="587" t="s">
        <v>899</v>
      </c>
      <c r="D296"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F296" s="168">
        <f t="shared" ca="1" si="172"/>
        <v>2000</v>
      </c>
      <c r="G296" s="168"/>
      <c r="H296" s="168">
        <f t="shared" ca="1" si="173"/>
        <v>2000</v>
      </c>
      <c r="I296" s="168"/>
      <c r="J296" s="168">
        <f t="shared" ca="1" si="174"/>
        <v>2000</v>
      </c>
      <c r="K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M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68">
        <f t="shared" ca="1" si="175"/>
        <v>0</v>
      </c>
      <c r="AF2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68">
        <f t="shared" ca="1" si="176"/>
        <v>0</v>
      </c>
      <c r="AJ2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68">
        <f t="shared" ca="1" si="177"/>
        <v>0</v>
      </c>
      <c r="AN2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O2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68">
        <f t="shared" ca="1" si="178"/>
        <v>2000</v>
      </c>
      <c r="AR296" s="168">
        <f t="shared" ca="1" si="179"/>
        <v>2000</v>
      </c>
    </row>
    <row r="297" spans="2:44" x14ac:dyDescent="0.25">
      <c r="B297" s="166" t="s">
        <v>900</v>
      </c>
      <c r="C297" s="587" t="s">
        <v>901</v>
      </c>
      <c r="D297"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68">
        <f t="shared" ca="1" si="172"/>
        <v>0</v>
      </c>
      <c r="G297" s="168"/>
      <c r="H297" s="168">
        <f t="shared" ca="1" si="173"/>
        <v>0</v>
      </c>
      <c r="I297" s="168"/>
      <c r="J297" s="168">
        <f t="shared" ca="1" si="174"/>
        <v>0</v>
      </c>
      <c r="K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68">
        <f t="shared" ca="1" si="175"/>
        <v>0</v>
      </c>
      <c r="AF2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68">
        <f t="shared" ca="1" si="176"/>
        <v>0</v>
      </c>
      <c r="AJ2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68">
        <f t="shared" ca="1" si="177"/>
        <v>0</v>
      </c>
      <c r="AN2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68">
        <f t="shared" ca="1" si="178"/>
        <v>0</v>
      </c>
      <c r="AR297" s="168">
        <f t="shared" ca="1" si="179"/>
        <v>0</v>
      </c>
    </row>
    <row r="298" spans="2:44" x14ac:dyDescent="0.25">
      <c r="B298" s="166" t="s">
        <v>902</v>
      </c>
      <c r="C298" s="587" t="s">
        <v>903</v>
      </c>
      <c r="D298"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68">
        <f t="shared" ca="1" si="172"/>
        <v>0</v>
      </c>
      <c r="G298" s="168"/>
      <c r="H298" s="168">
        <f t="shared" ca="1" si="173"/>
        <v>0</v>
      </c>
      <c r="I298" s="168"/>
      <c r="J298" s="168">
        <f t="shared" ca="1" si="174"/>
        <v>0</v>
      </c>
      <c r="K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68">
        <f t="shared" ca="1" si="175"/>
        <v>0</v>
      </c>
      <c r="AF2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68">
        <f t="shared" ca="1" si="176"/>
        <v>0</v>
      </c>
      <c r="AJ2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68">
        <f t="shared" ca="1" si="177"/>
        <v>0</v>
      </c>
      <c r="AN2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68">
        <f t="shared" ca="1" si="178"/>
        <v>0</v>
      </c>
      <c r="AR298" s="168">
        <f t="shared" ca="1" si="179"/>
        <v>0</v>
      </c>
    </row>
    <row r="299" spans="2:44" x14ac:dyDescent="0.25">
      <c r="B299" s="166" t="s">
        <v>904</v>
      </c>
      <c r="C299" s="587" t="s">
        <v>905</v>
      </c>
      <c r="D299"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68">
        <f t="shared" ca="1" si="172"/>
        <v>0</v>
      </c>
      <c r="G299" s="168"/>
      <c r="H299" s="168">
        <f t="shared" ca="1" si="173"/>
        <v>0</v>
      </c>
      <c r="I299" s="168"/>
      <c r="J299" s="168">
        <f t="shared" ca="1" si="174"/>
        <v>0</v>
      </c>
      <c r="K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68">
        <f t="shared" ca="1" si="175"/>
        <v>0</v>
      </c>
      <c r="AF2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68">
        <f t="shared" ca="1" si="176"/>
        <v>0</v>
      </c>
      <c r="AJ2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68">
        <f t="shared" ca="1" si="177"/>
        <v>0</v>
      </c>
      <c r="AN2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68">
        <f t="shared" ca="1" si="178"/>
        <v>0</v>
      </c>
      <c r="AR299" s="168">
        <f t="shared" ca="1" si="179"/>
        <v>0</v>
      </c>
    </row>
    <row r="300" spans="2:44" hidden="1" x14ac:dyDescent="0.25">
      <c r="B300" s="166" t="s">
        <v>906</v>
      </c>
      <c r="C300" s="167" t="s">
        <v>907</v>
      </c>
      <c r="D30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68">
        <f t="shared" ca="1" si="172"/>
        <v>0</v>
      </c>
      <c r="G300" s="168"/>
      <c r="H300" s="168">
        <f t="shared" ca="1" si="173"/>
        <v>0</v>
      </c>
      <c r="I300" s="168"/>
      <c r="J300" s="168">
        <f t="shared" ca="1" si="174"/>
        <v>0</v>
      </c>
      <c r="K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68">
        <f t="shared" ca="1" si="175"/>
        <v>0</v>
      </c>
      <c r="AF3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68">
        <f t="shared" ca="1" si="176"/>
        <v>0</v>
      </c>
      <c r="AJ3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68">
        <f t="shared" ca="1" si="177"/>
        <v>0</v>
      </c>
      <c r="AN3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68">
        <f t="shared" ca="1" si="178"/>
        <v>0</v>
      </c>
      <c r="AR300" s="168">
        <f t="shared" ca="1" si="179"/>
        <v>0</v>
      </c>
    </row>
    <row r="301" spans="2:44" hidden="1" x14ac:dyDescent="0.25">
      <c r="B301" s="166" t="s">
        <v>908</v>
      </c>
      <c r="C301" s="167" t="s">
        <v>909</v>
      </c>
      <c r="D30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68">
        <f t="shared" ref="F301:F332" ca="1" si="180">D301+E301</f>
        <v>0</v>
      </c>
      <c r="G301" s="168"/>
      <c r="H301" s="168">
        <f t="shared" ref="H301:H332" ca="1" si="181">F301-G301</f>
        <v>0</v>
      </c>
      <c r="I301" s="168"/>
      <c r="J301" s="168">
        <f t="shared" ref="J301:J332" ca="1" si="182">F301-I301</f>
        <v>0</v>
      </c>
      <c r="K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68">
        <f t="shared" ref="AE301:AE332" ca="1" si="183">AB301+AC301+AD301</f>
        <v>0</v>
      </c>
      <c r="AF3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68">
        <f t="shared" ref="AI301:AI332" ca="1" si="184">AF301+AG301+AH301</f>
        <v>0</v>
      </c>
      <c r="AJ3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68">
        <f t="shared" ref="AM301:AM332" ca="1" si="185">AJ301+AK301+AL301</f>
        <v>0</v>
      </c>
      <c r="AN3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68">
        <f t="shared" ref="AQ301:AQ332" ca="1" si="186">AN301+AO301+AP301</f>
        <v>0</v>
      </c>
      <c r="AR301" s="168">
        <f t="shared" ref="AR301:AR332" ca="1" si="187">AE301+AI301+AM301+AQ301</f>
        <v>0</v>
      </c>
    </row>
    <row r="302" spans="2:44" hidden="1" x14ac:dyDescent="0.25">
      <c r="B302" s="166" t="s">
        <v>910</v>
      </c>
      <c r="C302" s="167" t="s">
        <v>911</v>
      </c>
      <c r="D30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68">
        <f t="shared" ca="1" si="180"/>
        <v>0</v>
      </c>
      <c r="G302" s="168"/>
      <c r="H302" s="168">
        <f t="shared" ca="1" si="181"/>
        <v>0</v>
      </c>
      <c r="I302" s="168"/>
      <c r="J302" s="168">
        <f t="shared" ca="1" si="182"/>
        <v>0</v>
      </c>
      <c r="K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68">
        <f t="shared" ca="1" si="183"/>
        <v>0</v>
      </c>
      <c r="AF3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68">
        <f t="shared" ca="1" si="184"/>
        <v>0</v>
      </c>
      <c r="AJ3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68">
        <f t="shared" ca="1" si="185"/>
        <v>0</v>
      </c>
      <c r="AN3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68">
        <f t="shared" ca="1" si="186"/>
        <v>0</v>
      </c>
      <c r="AR302" s="168">
        <f t="shared" ca="1" si="187"/>
        <v>0</v>
      </c>
    </row>
    <row r="303" spans="2:44" hidden="1" x14ac:dyDescent="0.25">
      <c r="B303" s="166" t="s">
        <v>912</v>
      </c>
      <c r="C303" s="167" t="s">
        <v>913</v>
      </c>
      <c r="D30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68">
        <f t="shared" ca="1" si="180"/>
        <v>0</v>
      </c>
      <c r="G303" s="168"/>
      <c r="H303" s="168">
        <f t="shared" ca="1" si="181"/>
        <v>0</v>
      </c>
      <c r="I303" s="168"/>
      <c r="J303" s="168">
        <f t="shared" ca="1" si="182"/>
        <v>0</v>
      </c>
      <c r="K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68">
        <f t="shared" ca="1" si="183"/>
        <v>0</v>
      </c>
      <c r="AF3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68">
        <f t="shared" ca="1" si="184"/>
        <v>0</v>
      </c>
      <c r="AJ3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68">
        <f t="shared" ca="1" si="185"/>
        <v>0</v>
      </c>
      <c r="AN3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68">
        <f t="shared" ca="1" si="186"/>
        <v>0</v>
      </c>
      <c r="AR303" s="168">
        <f t="shared" ca="1" si="187"/>
        <v>0</v>
      </c>
    </row>
    <row r="304" spans="2:44" hidden="1" x14ac:dyDescent="0.25">
      <c r="B304" s="166" t="s">
        <v>914</v>
      </c>
      <c r="C304" s="167" t="s">
        <v>915</v>
      </c>
      <c r="D30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68">
        <f t="shared" ca="1" si="180"/>
        <v>0</v>
      </c>
      <c r="G304" s="168"/>
      <c r="H304" s="168">
        <f t="shared" ca="1" si="181"/>
        <v>0</v>
      </c>
      <c r="I304" s="168"/>
      <c r="J304" s="168">
        <f t="shared" ca="1" si="182"/>
        <v>0</v>
      </c>
      <c r="K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68">
        <f t="shared" ca="1" si="183"/>
        <v>0</v>
      </c>
      <c r="AF3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68">
        <f t="shared" ca="1" si="184"/>
        <v>0</v>
      </c>
      <c r="AJ3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68">
        <f t="shared" ca="1" si="185"/>
        <v>0</v>
      </c>
      <c r="AN3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68">
        <f t="shared" ca="1" si="186"/>
        <v>0</v>
      </c>
      <c r="AR304" s="168">
        <f t="shared" ca="1" si="187"/>
        <v>0</v>
      </c>
    </row>
    <row r="305" spans="2:44" hidden="1" x14ac:dyDescent="0.25">
      <c r="B305" s="166" t="s">
        <v>916</v>
      </c>
      <c r="C305" s="167" t="s">
        <v>917</v>
      </c>
      <c r="D30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68">
        <f t="shared" ca="1" si="180"/>
        <v>0</v>
      </c>
      <c r="G305" s="168"/>
      <c r="H305" s="168">
        <f t="shared" ca="1" si="181"/>
        <v>0</v>
      </c>
      <c r="I305" s="168"/>
      <c r="J305" s="168">
        <f t="shared" ca="1" si="182"/>
        <v>0</v>
      </c>
      <c r="K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68">
        <f t="shared" ca="1" si="183"/>
        <v>0</v>
      </c>
      <c r="AF3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68">
        <f t="shared" ca="1" si="184"/>
        <v>0</v>
      </c>
      <c r="AJ3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68">
        <f t="shared" ca="1" si="185"/>
        <v>0</v>
      </c>
      <c r="AN3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68">
        <f t="shared" ca="1" si="186"/>
        <v>0</v>
      </c>
      <c r="AR305" s="168">
        <f t="shared" ca="1" si="187"/>
        <v>0</v>
      </c>
    </row>
    <row r="306" spans="2:44" hidden="1" x14ac:dyDescent="0.25">
      <c r="B306" s="166" t="s">
        <v>918</v>
      </c>
      <c r="C306" s="167" t="s">
        <v>919</v>
      </c>
      <c r="D30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68">
        <f t="shared" ca="1" si="180"/>
        <v>0</v>
      </c>
      <c r="G306" s="168"/>
      <c r="H306" s="168">
        <f t="shared" ca="1" si="181"/>
        <v>0</v>
      </c>
      <c r="I306" s="168"/>
      <c r="J306" s="168">
        <f t="shared" ca="1" si="182"/>
        <v>0</v>
      </c>
      <c r="K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68">
        <f t="shared" ca="1" si="183"/>
        <v>0</v>
      </c>
      <c r="AF3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68">
        <f t="shared" ca="1" si="184"/>
        <v>0</v>
      </c>
      <c r="AJ3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68">
        <f t="shared" ca="1" si="185"/>
        <v>0</v>
      </c>
      <c r="AN3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68">
        <f t="shared" ca="1" si="186"/>
        <v>0</v>
      </c>
      <c r="AR306" s="168">
        <f t="shared" ca="1" si="187"/>
        <v>0</v>
      </c>
    </row>
    <row r="307" spans="2:44" hidden="1" x14ac:dyDescent="0.25">
      <c r="B307" s="166" t="s">
        <v>920</v>
      </c>
      <c r="C307" s="167" t="s">
        <v>921</v>
      </c>
      <c r="D30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68">
        <f t="shared" ca="1" si="180"/>
        <v>0</v>
      </c>
      <c r="G307" s="168"/>
      <c r="H307" s="168">
        <f t="shared" ca="1" si="181"/>
        <v>0</v>
      </c>
      <c r="I307" s="168"/>
      <c r="J307" s="168">
        <f t="shared" ca="1" si="182"/>
        <v>0</v>
      </c>
      <c r="K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68">
        <f t="shared" ca="1" si="183"/>
        <v>0</v>
      </c>
      <c r="AF3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68">
        <f t="shared" ca="1" si="184"/>
        <v>0</v>
      </c>
      <c r="AJ3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68">
        <f t="shared" ca="1" si="185"/>
        <v>0</v>
      </c>
      <c r="AN3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68">
        <f t="shared" ca="1" si="186"/>
        <v>0</v>
      </c>
      <c r="AR307" s="168">
        <f t="shared" ca="1" si="187"/>
        <v>0</v>
      </c>
    </row>
    <row r="308" spans="2:44" hidden="1" x14ac:dyDescent="0.25">
      <c r="B308" s="166" t="s">
        <v>922</v>
      </c>
      <c r="C308" s="167" t="s">
        <v>923</v>
      </c>
      <c r="D30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68">
        <f t="shared" ca="1" si="180"/>
        <v>0</v>
      </c>
      <c r="G308" s="168"/>
      <c r="H308" s="168">
        <f t="shared" ca="1" si="181"/>
        <v>0</v>
      </c>
      <c r="I308" s="168"/>
      <c r="J308" s="168">
        <f t="shared" ca="1" si="182"/>
        <v>0</v>
      </c>
      <c r="K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68">
        <f t="shared" ca="1" si="183"/>
        <v>0</v>
      </c>
      <c r="AF3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68">
        <f t="shared" ca="1" si="184"/>
        <v>0</v>
      </c>
      <c r="AJ3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68">
        <f t="shared" ca="1" si="185"/>
        <v>0</v>
      </c>
      <c r="AN3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68">
        <f t="shared" ca="1" si="186"/>
        <v>0</v>
      </c>
      <c r="AR308" s="168">
        <f t="shared" ca="1" si="187"/>
        <v>0</v>
      </c>
    </row>
    <row r="309" spans="2:44" hidden="1" x14ac:dyDescent="0.25">
      <c r="B309" s="166" t="s">
        <v>924</v>
      </c>
      <c r="C309" s="167" t="s">
        <v>925</v>
      </c>
      <c r="D30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68">
        <f t="shared" ca="1" si="180"/>
        <v>0</v>
      </c>
      <c r="G309" s="168"/>
      <c r="H309" s="168">
        <f t="shared" ca="1" si="181"/>
        <v>0</v>
      </c>
      <c r="I309" s="168"/>
      <c r="J309" s="168">
        <f t="shared" ca="1" si="182"/>
        <v>0</v>
      </c>
      <c r="K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68">
        <f t="shared" ca="1" si="183"/>
        <v>0</v>
      </c>
      <c r="AF3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68">
        <f t="shared" ca="1" si="184"/>
        <v>0</v>
      </c>
      <c r="AJ3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68">
        <f t="shared" ca="1" si="185"/>
        <v>0</v>
      </c>
      <c r="AN3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68">
        <f t="shared" ca="1" si="186"/>
        <v>0</v>
      </c>
      <c r="AR309" s="168">
        <f t="shared" ca="1" si="187"/>
        <v>0</v>
      </c>
    </row>
    <row r="310" spans="2:44" hidden="1" x14ac:dyDescent="0.25">
      <c r="B310" s="166" t="s">
        <v>926</v>
      </c>
      <c r="C310" s="167" t="s">
        <v>927</v>
      </c>
      <c r="D31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68">
        <f t="shared" ca="1" si="180"/>
        <v>0</v>
      </c>
      <c r="G310" s="168"/>
      <c r="H310" s="168">
        <f t="shared" ca="1" si="181"/>
        <v>0</v>
      </c>
      <c r="I310" s="168"/>
      <c r="J310" s="168">
        <f t="shared" ca="1" si="182"/>
        <v>0</v>
      </c>
      <c r="K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68">
        <f t="shared" ca="1" si="183"/>
        <v>0</v>
      </c>
      <c r="AF3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68">
        <f t="shared" ca="1" si="184"/>
        <v>0</v>
      </c>
      <c r="AJ3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68">
        <f t="shared" ca="1" si="185"/>
        <v>0</v>
      </c>
      <c r="AN3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68">
        <f t="shared" ca="1" si="186"/>
        <v>0</v>
      </c>
      <c r="AR310" s="168">
        <f t="shared" ca="1" si="187"/>
        <v>0</v>
      </c>
    </row>
    <row r="311" spans="2:44" hidden="1" x14ac:dyDescent="0.25">
      <c r="B311" s="166" t="s">
        <v>928</v>
      </c>
      <c r="C311" s="167" t="s">
        <v>929</v>
      </c>
      <c r="D31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68">
        <f t="shared" ca="1" si="180"/>
        <v>0</v>
      </c>
      <c r="G311" s="168"/>
      <c r="H311" s="168">
        <f t="shared" ca="1" si="181"/>
        <v>0</v>
      </c>
      <c r="I311" s="168"/>
      <c r="J311" s="168">
        <f t="shared" ca="1" si="182"/>
        <v>0</v>
      </c>
      <c r="K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68">
        <f t="shared" ca="1" si="183"/>
        <v>0</v>
      </c>
      <c r="AF3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68">
        <f t="shared" ca="1" si="184"/>
        <v>0</v>
      </c>
      <c r="AJ3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68">
        <f t="shared" ca="1" si="185"/>
        <v>0</v>
      </c>
      <c r="AN3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68">
        <f t="shared" ca="1" si="186"/>
        <v>0</v>
      </c>
      <c r="AR311" s="168">
        <f t="shared" ca="1" si="187"/>
        <v>0</v>
      </c>
    </row>
    <row r="312" spans="2:44" x14ac:dyDescent="0.25">
      <c r="B312" s="175" t="s">
        <v>322</v>
      </c>
      <c r="C312" s="176" t="s">
        <v>196</v>
      </c>
      <c r="D312" s="177">
        <f ca="1">SUM(D313:D326)</f>
        <v>443585</v>
      </c>
      <c r="E312" s="177">
        <f ca="1">SUM(E313:E326)</f>
        <v>336136.2</v>
      </c>
      <c r="F312" s="177">
        <f t="shared" ca="1" si="180"/>
        <v>779721.2</v>
      </c>
      <c r="G312" s="177">
        <f>SUM(G313:G326)</f>
        <v>0</v>
      </c>
      <c r="H312" s="177">
        <f t="shared" ca="1" si="181"/>
        <v>779721.2</v>
      </c>
      <c r="I312" s="177">
        <f>SUM(I313:I326)</f>
        <v>0</v>
      </c>
      <c r="J312" s="177">
        <f t="shared" ca="1" si="182"/>
        <v>779721.2</v>
      </c>
      <c r="K312" s="177">
        <f t="shared" ref="K312:AD312" ca="1" si="188">SUM(K313:K326)</f>
        <v>0</v>
      </c>
      <c r="L312" s="177">
        <f t="shared" ca="1" si="188"/>
        <v>0</v>
      </c>
      <c r="M312" s="177">
        <f t="shared" ca="1" si="188"/>
        <v>5000</v>
      </c>
      <c r="N312" s="177">
        <f t="shared" ca="1" si="188"/>
        <v>0</v>
      </c>
      <c r="O312" s="177">
        <f t="shared" ca="1" si="188"/>
        <v>0</v>
      </c>
      <c r="P312" s="177">
        <f ca="1">SUM(P313:P326)</f>
        <v>0</v>
      </c>
      <c r="Q312" s="177">
        <f ca="1">SUM(Q313:Q326)</f>
        <v>4000</v>
      </c>
      <c r="R312" s="177">
        <f t="shared" ca="1" si="188"/>
        <v>0</v>
      </c>
      <c r="S312" s="177">
        <f t="shared" ca="1" si="188"/>
        <v>0</v>
      </c>
      <c r="T312" s="177">
        <f ca="1">SUM(T313:T326)</f>
        <v>0</v>
      </c>
      <c r="U312" s="177">
        <f t="shared" ca="1" si="188"/>
        <v>770721.2</v>
      </c>
      <c r="V312" s="177">
        <f t="shared" ca="1" si="188"/>
        <v>0</v>
      </c>
      <c r="W312" s="177">
        <f ca="1">SUM(W313:W326)</f>
        <v>0</v>
      </c>
      <c r="X312" s="177">
        <f t="shared" ca="1" si="188"/>
        <v>0</v>
      </c>
      <c r="Y312" s="177">
        <f ca="1">SUM(Y313:Y326)</f>
        <v>0</v>
      </c>
      <c r="Z312" s="177">
        <f ca="1">SUM(Z313:Z326)</f>
        <v>0</v>
      </c>
      <c r="AA312" s="177">
        <f t="shared" ca="1" si="188"/>
        <v>0</v>
      </c>
      <c r="AB312" s="177">
        <f t="shared" ca="1" si="188"/>
        <v>0</v>
      </c>
      <c r="AC312" s="177">
        <f t="shared" ca="1" si="188"/>
        <v>108000</v>
      </c>
      <c r="AD312" s="177">
        <f t="shared" ca="1" si="188"/>
        <v>449585</v>
      </c>
      <c r="AE312" s="177">
        <f t="shared" ca="1" si="183"/>
        <v>557585</v>
      </c>
      <c r="AF312" s="177">
        <f ca="1">SUM(AF313:AF326)</f>
        <v>0</v>
      </c>
      <c r="AG312" s="177">
        <f ca="1">SUM(AG313:AG326)</f>
        <v>0</v>
      </c>
      <c r="AH312" s="177">
        <f ca="1">SUM(AH313:AH326)</f>
        <v>0</v>
      </c>
      <c r="AI312" s="177">
        <f t="shared" ca="1" si="184"/>
        <v>0</v>
      </c>
      <c r="AJ312" s="177">
        <f ca="1">SUM(AJ313:AJ326)</f>
        <v>5000</v>
      </c>
      <c r="AK312" s="177">
        <f ca="1">SUM(AK313:AK326)</f>
        <v>0</v>
      </c>
      <c r="AL312" s="177">
        <f ca="1">SUM(AL313:AL326)</f>
        <v>78050</v>
      </c>
      <c r="AM312" s="177">
        <f t="shared" ca="1" si="185"/>
        <v>83050</v>
      </c>
      <c r="AN312" s="177">
        <f ca="1">SUM(AN313:AN326)</f>
        <v>139086.20000000001</v>
      </c>
      <c r="AO312" s="177">
        <f ca="1">SUM(AO313:AO326)</f>
        <v>0</v>
      </c>
      <c r="AP312" s="177">
        <f ca="1">SUM(AP313:AP326)</f>
        <v>0</v>
      </c>
      <c r="AQ312" s="177">
        <f t="shared" ca="1" si="186"/>
        <v>139086.20000000001</v>
      </c>
      <c r="AR312" s="177">
        <f t="shared" ca="1" si="187"/>
        <v>779721.2</v>
      </c>
    </row>
    <row r="313" spans="2:44" x14ac:dyDescent="0.25">
      <c r="B313" s="166" t="s">
        <v>930</v>
      </c>
      <c r="C313" s="587" t="s">
        <v>931</v>
      </c>
      <c r="D313"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3680</v>
      </c>
      <c r="E31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68">
        <f t="shared" ca="1" si="180"/>
        <v>3680</v>
      </c>
      <c r="G313" s="168"/>
      <c r="H313" s="168">
        <f t="shared" ca="1" si="181"/>
        <v>3680</v>
      </c>
      <c r="I313" s="168"/>
      <c r="J313" s="168">
        <f t="shared" ca="1" si="182"/>
        <v>3680</v>
      </c>
      <c r="K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3680</v>
      </c>
      <c r="V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3680</v>
      </c>
      <c r="AE313" s="168">
        <f t="shared" ca="1" si="183"/>
        <v>3680</v>
      </c>
      <c r="AF3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68">
        <f t="shared" ca="1" si="184"/>
        <v>0</v>
      </c>
      <c r="AJ3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68">
        <f t="shared" ca="1" si="185"/>
        <v>0</v>
      </c>
      <c r="AN3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68">
        <f t="shared" ca="1" si="186"/>
        <v>0</v>
      </c>
      <c r="AR313" s="168">
        <f t="shared" ca="1" si="187"/>
        <v>3680</v>
      </c>
    </row>
    <row r="314" spans="2:44" x14ac:dyDescent="0.25">
      <c r="B314" s="166" t="s">
        <v>323</v>
      </c>
      <c r="C314" s="587" t="s">
        <v>932</v>
      </c>
      <c r="D314"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69400</v>
      </c>
      <c r="E31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89050</v>
      </c>
      <c r="F314" s="168">
        <f t="shared" ca="1" si="180"/>
        <v>158450</v>
      </c>
      <c r="G314" s="168"/>
      <c r="H314" s="168">
        <f t="shared" ca="1" si="181"/>
        <v>158450</v>
      </c>
      <c r="I314" s="168"/>
      <c r="J314" s="168">
        <f t="shared" ca="1" si="182"/>
        <v>158450</v>
      </c>
      <c r="K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4300</v>
      </c>
      <c r="N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154150</v>
      </c>
      <c r="V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76100</v>
      </c>
      <c r="AE314" s="168">
        <f t="shared" ca="1" si="183"/>
        <v>76100</v>
      </c>
      <c r="AF3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68">
        <f t="shared" ca="1" si="184"/>
        <v>0</v>
      </c>
      <c r="AJ3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4300</v>
      </c>
      <c r="AK3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78050</v>
      </c>
      <c r="AM314" s="168">
        <f t="shared" ca="1" si="185"/>
        <v>82350</v>
      </c>
      <c r="AN3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68">
        <f t="shared" ca="1" si="186"/>
        <v>0</v>
      </c>
      <c r="AR314" s="168">
        <f t="shared" ca="1" si="187"/>
        <v>158450</v>
      </c>
    </row>
    <row r="315" spans="2:44" x14ac:dyDescent="0.25">
      <c r="B315" s="166" t="s">
        <v>933</v>
      </c>
      <c r="C315" s="587" t="s">
        <v>934</v>
      </c>
      <c r="D315"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68">
        <f t="shared" ca="1" si="180"/>
        <v>0</v>
      </c>
      <c r="G315" s="168"/>
      <c r="H315" s="168">
        <f t="shared" ca="1" si="181"/>
        <v>0</v>
      </c>
      <c r="I315" s="168"/>
      <c r="J315" s="168">
        <f t="shared" ca="1" si="182"/>
        <v>0</v>
      </c>
      <c r="K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68">
        <f t="shared" ca="1" si="183"/>
        <v>0</v>
      </c>
      <c r="AF3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68">
        <f t="shared" ca="1" si="184"/>
        <v>0</v>
      </c>
      <c r="AJ3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68">
        <f t="shared" ca="1" si="185"/>
        <v>0</v>
      </c>
      <c r="AN3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68">
        <f t="shared" ca="1" si="186"/>
        <v>0</v>
      </c>
      <c r="AR315" s="168">
        <f t="shared" ca="1" si="187"/>
        <v>0</v>
      </c>
    </row>
    <row r="316" spans="2:44" hidden="1" x14ac:dyDescent="0.25">
      <c r="B316" s="166" t="s">
        <v>935</v>
      </c>
      <c r="C316" s="167" t="s">
        <v>936</v>
      </c>
      <c r="D31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F316" s="168">
        <f t="shared" ca="1" si="180"/>
        <v>4000</v>
      </c>
      <c r="G316" s="168"/>
      <c r="H316" s="168">
        <f t="shared" ca="1" si="181"/>
        <v>4000</v>
      </c>
      <c r="I316" s="168"/>
      <c r="J316" s="168">
        <f t="shared" ca="1" si="182"/>
        <v>4000</v>
      </c>
      <c r="K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R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68">
        <f t="shared" ca="1" si="183"/>
        <v>0</v>
      </c>
      <c r="AF3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68">
        <f t="shared" ca="1" si="184"/>
        <v>0</v>
      </c>
      <c r="AJ3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68">
        <f t="shared" ca="1" si="185"/>
        <v>0</v>
      </c>
      <c r="AN3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O3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68">
        <f t="shared" ca="1" si="186"/>
        <v>4000</v>
      </c>
      <c r="AR316" s="168">
        <f t="shared" ca="1" si="187"/>
        <v>4000</v>
      </c>
    </row>
    <row r="317" spans="2:44" hidden="1" x14ac:dyDescent="0.25">
      <c r="B317" s="166" t="s">
        <v>937</v>
      </c>
      <c r="C317" s="167" t="s">
        <v>938</v>
      </c>
      <c r="D31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133086.20000000001</v>
      </c>
      <c r="F317" s="168">
        <f t="shared" ca="1" si="180"/>
        <v>133086.20000000001</v>
      </c>
      <c r="G317" s="168"/>
      <c r="H317" s="168">
        <f t="shared" ca="1" si="181"/>
        <v>133086.20000000001</v>
      </c>
      <c r="I317" s="168"/>
      <c r="J317" s="168">
        <f t="shared" ca="1" si="182"/>
        <v>133086.20000000001</v>
      </c>
      <c r="K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133086.20000000001</v>
      </c>
      <c r="V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68">
        <f t="shared" ca="1" si="183"/>
        <v>0</v>
      </c>
      <c r="AF3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68">
        <f t="shared" ca="1" si="184"/>
        <v>0</v>
      </c>
      <c r="AJ3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68">
        <f t="shared" ca="1" si="185"/>
        <v>0</v>
      </c>
      <c r="AN3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133086.20000000001</v>
      </c>
      <c r="AO3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68">
        <f t="shared" ca="1" si="186"/>
        <v>133086.20000000001</v>
      </c>
      <c r="AR317" s="168">
        <f t="shared" ca="1" si="187"/>
        <v>133086.20000000001</v>
      </c>
    </row>
    <row r="318" spans="2:44" hidden="1" x14ac:dyDescent="0.25">
      <c r="B318" s="166" t="s">
        <v>939</v>
      </c>
      <c r="C318" s="167" t="s">
        <v>940</v>
      </c>
      <c r="D31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68">
        <f t="shared" ca="1" si="180"/>
        <v>0</v>
      </c>
      <c r="G318" s="168"/>
      <c r="H318" s="168">
        <f t="shared" ca="1" si="181"/>
        <v>0</v>
      </c>
      <c r="I318" s="168"/>
      <c r="J318" s="168">
        <f t="shared" ca="1" si="182"/>
        <v>0</v>
      </c>
      <c r="K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68">
        <f t="shared" ca="1" si="183"/>
        <v>0</v>
      </c>
      <c r="AF3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68">
        <f t="shared" ca="1" si="184"/>
        <v>0</v>
      </c>
      <c r="AJ3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68">
        <f t="shared" ca="1" si="185"/>
        <v>0</v>
      </c>
      <c r="AN3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68">
        <f t="shared" ca="1" si="186"/>
        <v>0</v>
      </c>
      <c r="AR318" s="168">
        <f t="shared" ca="1" si="187"/>
        <v>0</v>
      </c>
    </row>
    <row r="319" spans="2:44" hidden="1" x14ac:dyDescent="0.25">
      <c r="B319" s="166" t="s">
        <v>324</v>
      </c>
      <c r="C319" s="167" t="s">
        <v>941</v>
      </c>
      <c r="D31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108000</v>
      </c>
      <c r="F319" s="168">
        <f t="shared" ca="1" si="180"/>
        <v>108000</v>
      </c>
      <c r="G319" s="168"/>
      <c r="H319" s="168">
        <f t="shared" ca="1" si="181"/>
        <v>108000</v>
      </c>
      <c r="I319" s="168"/>
      <c r="J319" s="168">
        <f t="shared" ca="1" si="182"/>
        <v>108000</v>
      </c>
      <c r="K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108000</v>
      </c>
      <c r="V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108000</v>
      </c>
      <c r="AD3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68">
        <f t="shared" ca="1" si="183"/>
        <v>108000</v>
      </c>
      <c r="AF3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68">
        <f t="shared" ca="1" si="184"/>
        <v>0</v>
      </c>
      <c r="AJ3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68">
        <f t="shared" ca="1" si="185"/>
        <v>0</v>
      </c>
      <c r="AN3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68">
        <f t="shared" ca="1" si="186"/>
        <v>0</v>
      </c>
      <c r="AR319" s="168">
        <f t="shared" ca="1" si="187"/>
        <v>108000</v>
      </c>
    </row>
    <row r="320" spans="2:44" hidden="1" x14ac:dyDescent="0.25">
      <c r="B320" s="166" t="s">
        <v>942</v>
      </c>
      <c r="C320" s="167" t="s">
        <v>943</v>
      </c>
      <c r="D32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68">
        <f t="shared" ca="1" si="180"/>
        <v>0</v>
      </c>
      <c r="G320" s="168"/>
      <c r="H320" s="168">
        <f t="shared" ca="1" si="181"/>
        <v>0</v>
      </c>
      <c r="I320" s="168"/>
      <c r="J320" s="168">
        <f t="shared" ca="1" si="182"/>
        <v>0</v>
      </c>
      <c r="K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68">
        <f t="shared" ca="1" si="183"/>
        <v>0</v>
      </c>
      <c r="AF3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68">
        <f t="shared" ca="1" si="184"/>
        <v>0</v>
      </c>
      <c r="AJ3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68">
        <f t="shared" ca="1" si="185"/>
        <v>0</v>
      </c>
      <c r="AN3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68">
        <f t="shared" ca="1" si="186"/>
        <v>0</v>
      </c>
      <c r="AR320" s="168">
        <f t="shared" ca="1" si="187"/>
        <v>0</v>
      </c>
    </row>
    <row r="321" spans="2:44" hidden="1" x14ac:dyDescent="0.25">
      <c r="B321" s="166" t="s">
        <v>944</v>
      </c>
      <c r="C321" s="167" t="s">
        <v>945</v>
      </c>
      <c r="D32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68">
        <f t="shared" ca="1" si="180"/>
        <v>0</v>
      </c>
      <c r="G321" s="168"/>
      <c r="H321" s="168">
        <f t="shared" ca="1" si="181"/>
        <v>0</v>
      </c>
      <c r="I321" s="168"/>
      <c r="J321" s="168">
        <f t="shared" ca="1" si="182"/>
        <v>0</v>
      </c>
      <c r="K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68">
        <f t="shared" ca="1" si="183"/>
        <v>0</v>
      </c>
      <c r="AF3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68">
        <f t="shared" ca="1" si="184"/>
        <v>0</v>
      </c>
      <c r="AJ3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68">
        <f t="shared" ca="1" si="185"/>
        <v>0</v>
      </c>
      <c r="AN3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68">
        <f t="shared" ca="1" si="186"/>
        <v>0</v>
      </c>
      <c r="AR321" s="168">
        <f t="shared" ca="1" si="187"/>
        <v>0</v>
      </c>
    </row>
    <row r="322" spans="2:44" x14ac:dyDescent="0.25">
      <c r="B322" s="166" t="s">
        <v>946</v>
      </c>
      <c r="C322" s="587" t="s">
        <v>947</v>
      </c>
      <c r="D322" s="58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370505</v>
      </c>
      <c r="E32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F322" s="168">
        <f t="shared" ca="1" si="180"/>
        <v>372505</v>
      </c>
      <c r="G322" s="168"/>
      <c r="H322" s="168">
        <f t="shared" ca="1" si="181"/>
        <v>372505</v>
      </c>
      <c r="I322" s="168"/>
      <c r="J322" s="168">
        <f t="shared" ca="1" si="182"/>
        <v>372505</v>
      </c>
      <c r="K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v>
      </c>
      <c r="N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371805</v>
      </c>
      <c r="V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369805</v>
      </c>
      <c r="AE322" s="168">
        <f t="shared" ca="1" si="183"/>
        <v>369805</v>
      </c>
      <c r="AF3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68">
        <f t="shared" ca="1" si="184"/>
        <v>0</v>
      </c>
      <c r="AJ3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v>
      </c>
      <c r="AK3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68">
        <f t="shared" ca="1" si="185"/>
        <v>700</v>
      </c>
      <c r="AN3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O3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68">
        <f t="shared" ca="1" si="186"/>
        <v>2000</v>
      </c>
      <c r="AR322" s="168">
        <f t="shared" ca="1" si="187"/>
        <v>372505</v>
      </c>
    </row>
    <row r="323" spans="2:44" hidden="1" x14ac:dyDescent="0.25">
      <c r="B323" s="166" t="s">
        <v>948</v>
      </c>
      <c r="C323" s="167" t="s">
        <v>949</v>
      </c>
      <c r="D32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68">
        <f t="shared" ca="1" si="180"/>
        <v>0</v>
      </c>
      <c r="G323" s="168"/>
      <c r="H323" s="168">
        <f t="shared" ca="1" si="181"/>
        <v>0</v>
      </c>
      <c r="I323" s="168"/>
      <c r="J323" s="168">
        <f t="shared" ca="1" si="182"/>
        <v>0</v>
      </c>
      <c r="K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68">
        <f t="shared" ca="1" si="183"/>
        <v>0</v>
      </c>
      <c r="AF3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68">
        <f t="shared" ca="1" si="184"/>
        <v>0</v>
      </c>
      <c r="AJ3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68">
        <f t="shared" ca="1" si="185"/>
        <v>0</v>
      </c>
      <c r="AN3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68">
        <f t="shared" ca="1" si="186"/>
        <v>0</v>
      </c>
      <c r="AR323" s="168">
        <f t="shared" ca="1" si="187"/>
        <v>0</v>
      </c>
    </row>
    <row r="324" spans="2:44" hidden="1" x14ac:dyDescent="0.25">
      <c r="B324" s="166" t="s">
        <v>950</v>
      </c>
      <c r="C324" s="167" t="s">
        <v>951</v>
      </c>
      <c r="D32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68">
        <f t="shared" ca="1" si="180"/>
        <v>0</v>
      </c>
      <c r="G324" s="168"/>
      <c r="H324" s="168">
        <f t="shared" ca="1" si="181"/>
        <v>0</v>
      </c>
      <c r="I324" s="168"/>
      <c r="J324" s="168">
        <f t="shared" ca="1" si="182"/>
        <v>0</v>
      </c>
      <c r="K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68">
        <f t="shared" ca="1" si="183"/>
        <v>0</v>
      </c>
      <c r="AF3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68">
        <f t="shared" ca="1" si="184"/>
        <v>0</v>
      </c>
      <c r="AJ3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68">
        <f t="shared" ca="1" si="185"/>
        <v>0</v>
      </c>
      <c r="AN3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68">
        <f t="shared" ca="1" si="186"/>
        <v>0</v>
      </c>
      <c r="AR324" s="168">
        <f t="shared" ca="1" si="187"/>
        <v>0</v>
      </c>
    </row>
    <row r="325" spans="2:44" hidden="1" x14ac:dyDescent="0.25">
      <c r="B325" s="166" t="s">
        <v>952</v>
      </c>
      <c r="C325" s="167" t="s">
        <v>953</v>
      </c>
      <c r="D32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68">
        <f t="shared" ca="1" si="180"/>
        <v>0</v>
      </c>
      <c r="G325" s="168"/>
      <c r="H325" s="168">
        <f t="shared" ca="1" si="181"/>
        <v>0</v>
      </c>
      <c r="I325" s="168"/>
      <c r="J325" s="168">
        <f t="shared" ca="1" si="182"/>
        <v>0</v>
      </c>
      <c r="K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68">
        <f t="shared" ca="1" si="183"/>
        <v>0</v>
      </c>
      <c r="AF3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68">
        <f t="shared" ca="1" si="184"/>
        <v>0</v>
      </c>
      <c r="AJ3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68">
        <f t="shared" ca="1" si="185"/>
        <v>0</v>
      </c>
      <c r="AN3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68">
        <f t="shared" ca="1" si="186"/>
        <v>0</v>
      </c>
      <c r="AR325" s="168">
        <f t="shared" ca="1" si="187"/>
        <v>0</v>
      </c>
    </row>
    <row r="326" spans="2:44" hidden="1" x14ac:dyDescent="0.25">
      <c r="B326" s="166" t="s">
        <v>954</v>
      </c>
      <c r="C326" s="167" t="s">
        <v>955</v>
      </c>
      <c r="D32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68">
        <f t="shared" ca="1" si="180"/>
        <v>0</v>
      </c>
      <c r="G326" s="168"/>
      <c r="H326" s="168">
        <f t="shared" ca="1" si="181"/>
        <v>0</v>
      </c>
      <c r="I326" s="168"/>
      <c r="J326" s="168">
        <f t="shared" ca="1" si="182"/>
        <v>0</v>
      </c>
      <c r="K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68">
        <f t="shared" ca="1" si="183"/>
        <v>0</v>
      </c>
      <c r="AF3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68">
        <f t="shared" ca="1" si="184"/>
        <v>0</v>
      </c>
      <c r="AJ3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68">
        <f t="shared" ca="1" si="185"/>
        <v>0</v>
      </c>
      <c r="AN3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68">
        <f t="shared" ca="1" si="186"/>
        <v>0</v>
      </c>
      <c r="AR326" s="168">
        <f t="shared" ca="1" si="187"/>
        <v>0</v>
      </c>
    </row>
    <row r="327" spans="2:44" x14ac:dyDescent="0.25">
      <c r="B327" s="163" t="s">
        <v>326</v>
      </c>
      <c r="C327" s="164" t="s">
        <v>198</v>
      </c>
      <c r="D327" s="165">
        <f ca="1">D328+D345+D383+D389</f>
        <v>600</v>
      </c>
      <c r="E327" s="165">
        <f ca="1">E328+E345+E383+E389</f>
        <v>1430100</v>
      </c>
      <c r="F327" s="165">
        <f t="shared" ca="1" si="180"/>
        <v>1430700</v>
      </c>
      <c r="G327" s="165">
        <f>G328+G345+G383+G389</f>
        <v>0</v>
      </c>
      <c r="H327" s="165">
        <f t="shared" ca="1" si="181"/>
        <v>1430700</v>
      </c>
      <c r="I327" s="165">
        <f>I328+I345+I383+I389</f>
        <v>0</v>
      </c>
      <c r="J327" s="165">
        <f t="shared" ca="1" si="182"/>
        <v>1430700</v>
      </c>
      <c r="K327" s="165">
        <f t="shared" ref="K327:AD327" ca="1" si="189">K328+K345+K383+K389</f>
        <v>0</v>
      </c>
      <c r="L327" s="165">
        <f t="shared" ca="1" si="189"/>
        <v>0</v>
      </c>
      <c r="M327" s="165">
        <f t="shared" ca="1" si="189"/>
        <v>6000</v>
      </c>
      <c r="N327" s="165">
        <f t="shared" ca="1" si="189"/>
        <v>0</v>
      </c>
      <c r="O327" s="165">
        <f t="shared" ca="1" si="189"/>
        <v>0</v>
      </c>
      <c r="P327" s="165">
        <f t="shared" ca="1" si="189"/>
        <v>0</v>
      </c>
      <c r="Q327" s="165">
        <f t="shared" ca="1" si="189"/>
        <v>0</v>
      </c>
      <c r="R327" s="165">
        <f t="shared" ca="1" si="189"/>
        <v>0</v>
      </c>
      <c r="S327" s="165">
        <f t="shared" ca="1" si="189"/>
        <v>0</v>
      </c>
      <c r="T327" s="165">
        <f ca="1">T328+T345+T383+T389</f>
        <v>0</v>
      </c>
      <c r="U327" s="165">
        <f t="shared" ca="1" si="189"/>
        <v>1424700</v>
      </c>
      <c r="V327" s="165">
        <f t="shared" ca="1" si="189"/>
        <v>0</v>
      </c>
      <c r="W327" s="165">
        <f t="shared" ca="1" si="189"/>
        <v>0</v>
      </c>
      <c r="X327" s="165">
        <f t="shared" ca="1" si="189"/>
        <v>0</v>
      </c>
      <c r="Y327" s="165">
        <f ca="1">Y328+Y345+Y383+Y389</f>
        <v>0</v>
      </c>
      <c r="Z327" s="165">
        <f ca="1">Z328+Z345+Z383+Z389</f>
        <v>0</v>
      </c>
      <c r="AA327" s="165">
        <f t="shared" ca="1" si="189"/>
        <v>0</v>
      </c>
      <c r="AB327" s="165">
        <f t="shared" ca="1" si="189"/>
        <v>0</v>
      </c>
      <c r="AC327" s="165">
        <f t="shared" ca="1" si="189"/>
        <v>666100</v>
      </c>
      <c r="AD327" s="165">
        <f t="shared" ca="1" si="189"/>
        <v>0</v>
      </c>
      <c r="AE327" s="165">
        <f t="shared" ca="1" si="183"/>
        <v>666100</v>
      </c>
      <c r="AF327" s="165">
        <f ca="1">AF328+AF345+AF383+AF389</f>
        <v>0</v>
      </c>
      <c r="AG327" s="165">
        <f ca="1">AG328+AG345+AG383+AG389</f>
        <v>0</v>
      </c>
      <c r="AH327" s="165">
        <f ca="1">AH328+AH345+AH383+AH389</f>
        <v>0</v>
      </c>
      <c r="AI327" s="165">
        <f t="shared" ca="1" si="184"/>
        <v>0</v>
      </c>
      <c r="AJ327" s="165">
        <f ca="1">AJ328+AJ345+AJ383+AJ389</f>
        <v>6000</v>
      </c>
      <c r="AK327" s="165">
        <f ca="1">AK328+AK345+AK383+AK389</f>
        <v>0</v>
      </c>
      <c r="AL327" s="165">
        <f ca="1">AL328+AL345+AL383+AL389</f>
        <v>0</v>
      </c>
      <c r="AM327" s="165">
        <f t="shared" ca="1" si="185"/>
        <v>6000</v>
      </c>
      <c r="AN327" s="165">
        <f ca="1">AN328+AN345+AN383+AN389</f>
        <v>758600</v>
      </c>
      <c r="AO327" s="165">
        <f ca="1">AO328+AO345+AO383+AO389</f>
        <v>0</v>
      </c>
      <c r="AP327" s="165">
        <f ca="1">AP328+AP345+AP383+AP389</f>
        <v>0</v>
      </c>
      <c r="AQ327" s="165">
        <f t="shared" ca="1" si="186"/>
        <v>758600</v>
      </c>
      <c r="AR327" s="165">
        <f t="shared" ca="1" si="187"/>
        <v>1430700</v>
      </c>
    </row>
    <row r="328" spans="2:44" hidden="1" x14ac:dyDescent="0.25">
      <c r="B328" s="175" t="s">
        <v>327</v>
      </c>
      <c r="C328" s="176" t="s">
        <v>199</v>
      </c>
      <c r="D328" s="177">
        <f ca="1">SUM(D329:D344)</f>
        <v>0</v>
      </c>
      <c r="E328" s="177">
        <f ca="1">SUM(E329:E344)</f>
        <v>0</v>
      </c>
      <c r="F328" s="177">
        <f t="shared" ca="1" si="180"/>
        <v>0</v>
      </c>
      <c r="G328" s="177">
        <f>SUM(G329:G344)</f>
        <v>0</v>
      </c>
      <c r="H328" s="177">
        <f t="shared" ca="1" si="181"/>
        <v>0</v>
      </c>
      <c r="I328" s="177">
        <f>SUM(I329:I344)</f>
        <v>0</v>
      </c>
      <c r="J328" s="177">
        <f t="shared" ca="1" si="182"/>
        <v>0</v>
      </c>
      <c r="K328" s="177">
        <f t="shared" ref="K328:AD328" ca="1" si="190">SUM(K329:K344)</f>
        <v>0</v>
      </c>
      <c r="L328" s="177">
        <f t="shared" ca="1" si="190"/>
        <v>0</v>
      </c>
      <c r="M328" s="177">
        <f t="shared" ca="1" si="190"/>
        <v>0</v>
      </c>
      <c r="N328" s="177">
        <f t="shared" ca="1" si="190"/>
        <v>0</v>
      </c>
      <c r="O328" s="177">
        <f t="shared" ca="1" si="190"/>
        <v>0</v>
      </c>
      <c r="P328" s="177">
        <f t="shared" ca="1" si="190"/>
        <v>0</v>
      </c>
      <c r="Q328" s="177">
        <f t="shared" ca="1" si="190"/>
        <v>0</v>
      </c>
      <c r="R328" s="177">
        <f t="shared" ca="1" si="190"/>
        <v>0</v>
      </c>
      <c r="S328" s="177">
        <f t="shared" ca="1" si="190"/>
        <v>0</v>
      </c>
      <c r="T328" s="177">
        <f ca="1">SUM(T329:T344)</f>
        <v>0</v>
      </c>
      <c r="U328" s="177">
        <f t="shared" ca="1" si="190"/>
        <v>0</v>
      </c>
      <c r="V328" s="177">
        <f t="shared" ca="1" si="190"/>
        <v>0</v>
      </c>
      <c r="W328" s="177">
        <f t="shared" ca="1" si="190"/>
        <v>0</v>
      </c>
      <c r="X328" s="177">
        <f t="shared" ca="1" si="190"/>
        <v>0</v>
      </c>
      <c r="Y328" s="177">
        <f ca="1">SUM(Y329:Y344)</f>
        <v>0</v>
      </c>
      <c r="Z328" s="177">
        <f ca="1">SUM(Z329:Z344)</f>
        <v>0</v>
      </c>
      <c r="AA328" s="177">
        <f t="shared" ca="1" si="190"/>
        <v>0</v>
      </c>
      <c r="AB328" s="177">
        <f t="shared" ca="1" si="190"/>
        <v>0</v>
      </c>
      <c r="AC328" s="177">
        <f t="shared" ca="1" si="190"/>
        <v>0</v>
      </c>
      <c r="AD328" s="177">
        <f t="shared" ca="1" si="190"/>
        <v>0</v>
      </c>
      <c r="AE328" s="177">
        <f t="shared" ca="1" si="183"/>
        <v>0</v>
      </c>
      <c r="AF328" s="177">
        <f ca="1">SUM(AF329:AF344)</f>
        <v>0</v>
      </c>
      <c r="AG328" s="177">
        <f ca="1">SUM(AG329:AG344)</f>
        <v>0</v>
      </c>
      <c r="AH328" s="177">
        <f ca="1">SUM(AH329:AH344)</f>
        <v>0</v>
      </c>
      <c r="AI328" s="177">
        <f t="shared" ca="1" si="184"/>
        <v>0</v>
      </c>
      <c r="AJ328" s="177">
        <f ca="1">SUM(AJ329:AJ344)</f>
        <v>0</v>
      </c>
      <c r="AK328" s="177">
        <f ca="1">SUM(AK329:AK344)</f>
        <v>0</v>
      </c>
      <c r="AL328" s="177">
        <f ca="1">SUM(AL329:AL344)</f>
        <v>0</v>
      </c>
      <c r="AM328" s="177">
        <f t="shared" ca="1" si="185"/>
        <v>0</v>
      </c>
      <c r="AN328" s="177">
        <f ca="1">SUM(AN329:AN344)</f>
        <v>0</v>
      </c>
      <c r="AO328" s="177">
        <f ca="1">SUM(AO329:AO344)</f>
        <v>0</v>
      </c>
      <c r="AP328" s="177">
        <f ca="1">SUM(AP329:AP344)</f>
        <v>0</v>
      </c>
      <c r="AQ328" s="177">
        <f t="shared" ca="1" si="186"/>
        <v>0</v>
      </c>
      <c r="AR328" s="177">
        <f t="shared" ca="1" si="187"/>
        <v>0</v>
      </c>
    </row>
    <row r="329" spans="2:44" hidden="1" x14ac:dyDescent="0.25">
      <c r="B329" s="166" t="s">
        <v>328</v>
      </c>
      <c r="C329" s="167" t="s">
        <v>200</v>
      </c>
      <c r="D32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68">
        <f t="shared" ca="1" si="180"/>
        <v>0</v>
      </c>
      <c r="G329" s="168"/>
      <c r="H329" s="168">
        <f t="shared" ca="1" si="181"/>
        <v>0</v>
      </c>
      <c r="I329" s="168"/>
      <c r="J329" s="168">
        <f t="shared" ca="1" si="182"/>
        <v>0</v>
      </c>
      <c r="K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68">
        <f t="shared" ca="1" si="183"/>
        <v>0</v>
      </c>
      <c r="AF3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68">
        <f t="shared" ca="1" si="184"/>
        <v>0</v>
      </c>
      <c r="AJ3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68">
        <f t="shared" ca="1" si="185"/>
        <v>0</v>
      </c>
      <c r="AN3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68">
        <f t="shared" ca="1" si="186"/>
        <v>0</v>
      </c>
      <c r="AR329" s="168">
        <f t="shared" ca="1" si="187"/>
        <v>0</v>
      </c>
    </row>
    <row r="330" spans="2:44" hidden="1" x14ac:dyDescent="0.25">
      <c r="B330" s="166" t="s">
        <v>342</v>
      </c>
      <c r="C330" s="167" t="s">
        <v>210</v>
      </c>
      <c r="D33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68">
        <f t="shared" ca="1" si="180"/>
        <v>0</v>
      </c>
      <c r="G330" s="168"/>
      <c r="H330" s="168">
        <f t="shared" ca="1" si="181"/>
        <v>0</v>
      </c>
      <c r="I330" s="168"/>
      <c r="J330" s="168">
        <f t="shared" ca="1" si="182"/>
        <v>0</v>
      </c>
      <c r="K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68">
        <f t="shared" ca="1" si="183"/>
        <v>0</v>
      </c>
      <c r="AF3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68">
        <f t="shared" ca="1" si="184"/>
        <v>0</v>
      </c>
      <c r="AJ3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68">
        <f t="shared" ca="1" si="185"/>
        <v>0</v>
      </c>
      <c r="AN3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68">
        <f t="shared" ca="1" si="186"/>
        <v>0</v>
      </c>
      <c r="AR330" s="168">
        <f t="shared" ca="1" si="187"/>
        <v>0</v>
      </c>
    </row>
    <row r="331" spans="2:44" hidden="1" x14ac:dyDescent="0.25">
      <c r="B331" s="166" t="s">
        <v>956</v>
      </c>
      <c r="C331" s="167" t="s">
        <v>957</v>
      </c>
      <c r="D33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68">
        <f t="shared" ca="1" si="180"/>
        <v>0</v>
      </c>
      <c r="G331" s="168"/>
      <c r="H331" s="168">
        <f t="shared" ca="1" si="181"/>
        <v>0</v>
      </c>
      <c r="I331" s="168"/>
      <c r="J331" s="168">
        <f t="shared" ca="1" si="182"/>
        <v>0</v>
      </c>
      <c r="K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68">
        <f t="shared" ca="1" si="183"/>
        <v>0</v>
      </c>
      <c r="AF3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68">
        <f t="shared" ca="1" si="184"/>
        <v>0</v>
      </c>
      <c r="AJ3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68">
        <f t="shared" ca="1" si="185"/>
        <v>0</v>
      </c>
      <c r="AN3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68">
        <f t="shared" ca="1" si="186"/>
        <v>0</v>
      </c>
      <c r="AR331" s="168">
        <f t="shared" ca="1" si="187"/>
        <v>0</v>
      </c>
    </row>
    <row r="332" spans="2:44" hidden="1" x14ac:dyDescent="0.25">
      <c r="B332" s="166" t="s">
        <v>958</v>
      </c>
      <c r="C332" s="167" t="s">
        <v>959</v>
      </c>
      <c r="D33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68">
        <f t="shared" ca="1" si="180"/>
        <v>0</v>
      </c>
      <c r="G332" s="168"/>
      <c r="H332" s="168">
        <f t="shared" ca="1" si="181"/>
        <v>0</v>
      </c>
      <c r="I332" s="168"/>
      <c r="J332" s="168">
        <f t="shared" ca="1" si="182"/>
        <v>0</v>
      </c>
      <c r="K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68">
        <f t="shared" ca="1" si="183"/>
        <v>0</v>
      </c>
      <c r="AF3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68">
        <f t="shared" ca="1" si="184"/>
        <v>0</v>
      </c>
      <c r="AJ3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68">
        <f t="shared" ca="1" si="185"/>
        <v>0</v>
      </c>
      <c r="AN3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68">
        <f t="shared" ca="1" si="186"/>
        <v>0</v>
      </c>
      <c r="AR332" s="168">
        <f t="shared" ca="1" si="187"/>
        <v>0</v>
      </c>
    </row>
    <row r="333" spans="2:44" hidden="1" x14ac:dyDescent="0.25">
      <c r="B333" s="166" t="s">
        <v>960</v>
      </c>
      <c r="C333" s="167" t="s">
        <v>961</v>
      </c>
      <c r="D33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68">
        <f t="shared" ref="F333:F362" ca="1" si="191">D333+E333</f>
        <v>0</v>
      </c>
      <c r="G333" s="168"/>
      <c r="H333" s="168">
        <f t="shared" ref="H333:H362" ca="1" si="192">F333-G333</f>
        <v>0</v>
      </c>
      <c r="I333" s="168"/>
      <c r="J333" s="168">
        <f t="shared" ref="J333:J362" ca="1" si="193">F333-I333</f>
        <v>0</v>
      </c>
      <c r="K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68">
        <f t="shared" ref="AE333:AE362" ca="1" si="194">AB333+AC333+AD333</f>
        <v>0</v>
      </c>
      <c r="AF3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68">
        <f t="shared" ref="AI333:AI362" ca="1" si="195">AF333+AG333+AH333</f>
        <v>0</v>
      </c>
      <c r="AJ3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68">
        <f t="shared" ref="AM333:AM362" ca="1" si="196">AJ333+AK333+AL333</f>
        <v>0</v>
      </c>
      <c r="AN3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68">
        <f t="shared" ref="AQ333:AQ362" ca="1" si="197">AN333+AO333+AP333</f>
        <v>0</v>
      </c>
      <c r="AR333" s="168">
        <f t="shared" ref="AR333:AR362" ca="1" si="198">AE333+AI333+AM333+AQ333</f>
        <v>0</v>
      </c>
    </row>
    <row r="334" spans="2:44" hidden="1" x14ac:dyDescent="0.25">
      <c r="B334" s="166" t="s">
        <v>962</v>
      </c>
      <c r="C334" s="167" t="s">
        <v>963</v>
      </c>
      <c r="D33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68">
        <f t="shared" ca="1" si="191"/>
        <v>0</v>
      </c>
      <c r="G334" s="168"/>
      <c r="H334" s="168">
        <f t="shared" ca="1" si="192"/>
        <v>0</v>
      </c>
      <c r="I334" s="168"/>
      <c r="J334" s="168">
        <f t="shared" ca="1" si="193"/>
        <v>0</v>
      </c>
      <c r="K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68">
        <f t="shared" ca="1" si="194"/>
        <v>0</v>
      </c>
      <c r="AF3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68">
        <f t="shared" ca="1" si="195"/>
        <v>0</v>
      </c>
      <c r="AJ3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68">
        <f t="shared" ca="1" si="196"/>
        <v>0</v>
      </c>
      <c r="AN3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68">
        <f t="shared" ca="1" si="197"/>
        <v>0</v>
      </c>
      <c r="AR334" s="168">
        <f t="shared" ca="1" si="198"/>
        <v>0</v>
      </c>
    </row>
    <row r="335" spans="2:44" hidden="1" x14ac:dyDescent="0.25">
      <c r="B335" s="166" t="s">
        <v>343</v>
      </c>
      <c r="C335" s="167" t="s">
        <v>211</v>
      </c>
      <c r="D33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68">
        <f t="shared" ca="1" si="191"/>
        <v>0</v>
      </c>
      <c r="G335" s="168"/>
      <c r="H335" s="168">
        <f t="shared" ca="1" si="192"/>
        <v>0</v>
      </c>
      <c r="I335" s="168"/>
      <c r="J335" s="168">
        <f t="shared" ca="1" si="193"/>
        <v>0</v>
      </c>
      <c r="K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68">
        <f t="shared" ca="1" si="194"/>
        <v>0</v>
      </c>
      <c r="AF3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68">
        <f t="shared" ca="1" si="195"/>
        <v>0</v>
      </c>
      <c r="AJ3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68">
        <f t="shared" ca="1" si="196"/>
        <v>0</v>
      </c>
      <c r="AN3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68">
        <f t="shared" ca="1" si="197"/>
        <v>0</v>
      </c>
      <c r="AR335" s="168">
        <f t="shared" ca="1" si="198"/>
        <v>0</v>
      </c>
    </row>
    <row r="336" spans="2:44" hidden="1" x14ac:dyDescent="0.25">
      <c r="B336" s="166" t="s">
        <v>964</v>
      </c>
      <c r="C336" s="167" t="s">
        <v>965</v>
      </c>
      <c r="D33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68">
        <f t="shared" ca="1" si="191"/>
        <v>0</v>
      </c>
      <c r="G336" s="168"/>
      <c r="H336" s="168">
        <f t="shared" ca="1" si="192"/>
        <v>0</v>
      </c>
      <c r="I336" s="168"/>
      <c r="J336" s="168">
        <f t="shared" ca="1" si="193"/>
        <v>0</v>
      </c>
      <c r="K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68">
        <f t="shared" ca="1" si="194"/>
        <v>0</v>
      </c>
      <c r="AF3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68">
        <f t="shared" ca="1" si="195"/>
        <v>0</v>
      </c>
      <c r="AJ3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68">
        <f t="shared" ca="1" si="196"/>
        <v>0</v>
      </c>
      <c r="AN3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68">
        <f t="shared" ca="1" si="197"/>
        <v>0</v>
      </c>
      <c r="AR336" s="168">
        <f t="shared" ca="1" si="198"/>
        <v>0</v>
      </c>
    </row>
    <row r="337" spans="2:44" hidden="1" x14ac:dyDescent="0.25">
      <c r="B337" s="166" t="s">
        <v>344</v>
      </c>
      <c r="C337" s="167" t="s">
        <v>212</v>
      </c>
      <c r="D33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68">
        <f t="shared" ca="1" si="191"/>
        <v>0</v>
      </c>
      <c r="G337" s="168"/>
      <c r="H337" s="168">
        <f t="shared" ca="1" si="192"/>
        <v>0</v>
      </c>
      <c r="I337" s="168"/>
      <c r="J337" s="168">
        <f t="shared" ca="1" si="193"/>
        <v>0</v>
      </c>
      <c r="K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68">
        <f t="shared" ca="1" si="194"/>
        <v>0</v>
      </c>
      <c r="AF3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68">
        <f t="shared" ca="1" si="195"/>
        <v>0</v>
      </c>
      <c r="AJ3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68">
        <f t="shared" ca="1" si="196"/>
        <v>0</v>
      </c>
      <c r="AN3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68">
        <f t="shared" ca="1" si="197"/>
        <v>0</v>
      </c>
      <c r="AR337" s="168">
        <f t="shared" ca="1" si="198"/>
        <v>0</v>
      </c>
    </row>
    <row r="338" spans="2:44" hidden="1" x14ac:dyDescent="0.25">
      <c r="B338" s="166" t="s">
        <v>966</v>
      </c>
      <c r="C338" s="167" t="s">
        <v>967</v>
      </c>
      <c r="D33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68">
        <f t="shared" ca="1" si="191"/>
        <v>0</v>
      </c>
      <c r="G338" s="168"/>
      <c r="H338" s="168">
        <f t="shared" ca="1" si="192"/>
        <v>0</v>
      </c>
      <c r="I338" s="168"/>
      <c r="J338" s="168">
        <f t="shared" ca="1" si="193"/>
        <v>0</v>
      </c>
      <c r="K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68">
        <f t="shared" ca="1" si="194"/>
        <v>0</v>
      </c>
      <c r="AF3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68">
        <f t="shared" ca="1" si="195"/>
        <v>0</v>
      </c>
      <c r="AJ3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68">
        <f t="shared" ca="1" si="196"/>
        <v>0</v>
      </c>
      <c r="AN3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68">
        <f t="shared" ca="1" si="197"/>
        <v>0</v>
      </c>
      <c r="AR338" s="168">
        <f t="shared" ca="1" si="198"/>
        <v>0</v>
      </c>
    </row>
    <row r="339" spans="2:44" hidden="1" x14ac:dyDescent="0.25">
      <c r="B339" s="166" t="s">
        <v>329</v>
      </c>
      <c r="C339" s="167" t="s">
        <v>201</v>
      </c>
      <c r="D33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68">
        <f t="shared" ca="1" si="191"/>
        <v>0</v>
      </c>
      <c r="G339" s="168"/>
      <c r="H339" s="168">
        <f t="shared" ca="1" si="192"/>
        <v>0</v>
      </c>
      <c r="I339" s="168"/>
      <c r="J339" s="168">
        <f t="shared" ca="1" si="193"/>
        <v>0</v>
      </c>
      <c r="K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68">
        <f t="shared" ca="1" si="194"/>
        <v>0</v>
      </c>
      <c r="AF3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68">
        <f t="shared" ca="1" si="195"/>
        <v>0</v>
      </c>
      <c r="AJ3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68">
        <f t="shared" ca="1" si="196"/>
        <v>0</v>
      </c>
      <c r="AN3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68">
        <f t="shared" ca="1" si="197"/>
        <v>0</v>
      </c>
      <c r="AR339" s="168">
        <f t="shared" ca="1" si="198"/>
        <v>0</v>
      </c>
    </row>
    <row r="340" spans="2:44" hidden="1" x14ac:dyDescent="0.25">
      <c r="B340" s="166" t="s">
        <v>968</v>
      </c>
      <c r="C340" s="167" t="s">
        <v>969</v>
      </c>
      <c r="D34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68">
        <f t="shared" ca="1" si="191"/>
        <v>0</v>
      </c>
      <c r="G340" s="168"/>
      <c r="H340" s="168">
        <f t="shared" ca="1" si="192"/>
        <v>0</v>
      </c>
      <c r="I340" s="168"/>
      <c r="J340" s="168">
        <f t="shared" ca="1" si="193"/>
        <v>0</v>
      </c>
      <c r="K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68">
        <f t="shared" ca="1" si="194"/>
        <v>0</v>
      </c>
      <c r="AF3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68">
        <f t="shared" ca="1" si="195"/>
        <v>0</v>
      </c>
      <c r="AJ3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68">
        <f t="shared" ca="1" si="196"/>
        <v>0</v>
      </c>
      <c r="AN3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68">
        <f t="shared" ca="1" si="197"/>
        <v>0</v>
      </c>
      <c r="AR340" s="168">
        <f t="shared" ca="1" si="198"/>
        <v>0</v>
      </c>
    </row>
    <row r="341" spans="2:44" hidden="1" x14ac:dyDescent="0.25">
      <c r="B341" s="166" t="s">
        <v>345</v>
      </c>
      <c r="C341" s="167" t="s">
        <v>213</v>
      </c>
      <c r="D34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68">
        <f t="shared" ca="1" si="191"/>
        <v>0</v>
      </c>
      <c r="G341" s="168"/>
      <c r="H341" s="168">
        <f t="shared" ca="1" si="192"/>
        <v>0</v>
      </c>
      <c r="I341" s="168"/>
      <c r="J341" s="168">
        <f t="shared" ca="1" si="193"/>
        <v>0</v>
      </c>
      <c r="K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68">
        <f t="shared" ca="1" si="194"/>
        <v>0</v>
      </c>
      <c r="AF3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68">
        <f t="shared" ca="1" si="195"/>
        <v>0</v>
      </c>
      <c r="AJ3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68">
        <f t="shared" ca="1" si="196"/>
        <v>0</v>
      </c>
      <c r="AN3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68">
        <f t="shared" ca="1" si="197"/>
        <v>0</v>
      </c>
      <c r="AR341" s="168">
        <f t="shared" ca="1" si="198"/>
        <v>0</v>
      </c>
    </row>
    <row r="342" spans="2:44" hidden="1" x14ac:dyDescent="0.25">
      <c r="B342" s="166" t="s">
        <v>970</v>
      </c>
      <c r="C342" s="167" t="s">
        <v>971</v>
      </c>
      <c r="D34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68">
        <f t="shared" ca="1" si="191"/>
        <v>0</v>
      </c>
      <c r="G342" s="168"/>
      <c r="H342" s="168">
        <f t="shared" ca="1" si="192"/>
        <v>0</v>
      </c>
      <c r="I342" s="168"/>
      <c r="J342" s="168">
        <f t="shared" ca="1" si="193"/>
        <v>0</v>
      </c>
      <c r="K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68">
        <f t="shared" ca="1" si="194"/>
        <v>0</v>
      </c>
      <c r="AF3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68">
        <f t="shared" ca="1" si="195"/>
        <v>0</v>
      </c>
      <c r="AJ3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68">
        <f t="shared" ca="1" si="196"/>
        <v>0</v>
      </c>
      <c r="AN3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68">
        <f t="shared" ca="1" si="197"/>
        <v>0</v>
      </c>
      <c r="AR342" s="168">
        <f t="shared" ca="1" si="198"/>
        <v>0</v>
      </c>
    </row>
    <row r="343" spans="2:44" hidden="1" x14ac:dyDescent="0.25">
      <c r="B343" s="166" t="s">
        <v>972</v>
      </c>
      <c r="C343" s="167" t="s">
        <v>973</v>
      </c>
      <c r="D34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68">
        <f t="shared" ca="1" si="191"/>
        <v>0</v>
      </c>
      <c r="G343" s="168"/>
      <c r="H343" s="168">
        <f t="shared" ca="1" si="192"/>
        <v>0</v>
      </c>
      <c r="I343" s="168"/>
      <c r="J343" s="168">
        <f t="shared" ca="1" si="193"/>
        <v>0</v>
      </c>
      <c r="K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68">
        <f t="shared" ca="1" si="194"/>
        <v>0</v>
      </c>
      <c r="AF3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68">
        <f t="shared" ca="1" si="195"/>
        <v>0</v>
      </c>
      <c r="AJ3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68">
        <f t="shared" ca="1" si="196"/>
        <v>0</v>
      </c>
      <c r="AN3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68">
        <f t="shared" ca="1" si="197"/>
        <v>0</v>
      </c>
      <c r="AR343" s="168">
        <f t="shared" ca="1" si="198"/>
        <v>0</v>
      </c>
    </row>
    <row r="344" spans="2:44" hidden="1" x14ac:dyDescent="0.25">
      <c r="B344" s="166" t="s">
        <v>346</v>
      </c>
      <c r="C344" s="167" t="s">
        <v>214</v>
      </c>
      <c r="D34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68">
        <f t="shared" ca="1" si="191"/>
        <v>0</v>
      </c>
      <c r="G344" s="168"/>
      <c r="H344" s="168">
        <f t="shared" ca="1" si="192"/>
        <v>0</v>
      </c>
      <c r="I344" s="168"/>
      <c r="J344" s="168">
        <f t="shared" ca="1" si="193"/>
        <v>0</v>
      </c>
      <c r="K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68">
        <f t="shared" ca="1" si="194"/>
        <v>0</v>
      </c>
      <c r="AF3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68">
        <f t="shared" ca="1" si="195"/>
        <v>0</v>
      </c>
      <c r="AJ3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68">
        <f t="shared" ca="1" si="196"/>
        <v>0</v>
      </c>
      <c r="AN3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68">
        <f t="shared" ca="1" si="197"/>
        <v>0</v>
      </c>
      <c r="AR344" s="168">
        <f t="shared" ca="1" si="198"/>
        <v>0</v>
      </c>
    </row>
    <row r="345" spans="2:44" x14ac:dyDescent="0.25">
      <c r="B345" s="175" t="s">
        <v>330</v>
      </c>
      <c r="C345" s="176" t="s">
        <v>202</v>
      </c>
      <c r="D345" s="177">
        <f ca="1">SUM(D346:D382)</f>
        <v>600</v>
      </c>
      <c r="E345" s="177">
        <f ca="1">SUM(E346:E382)</f>
        <v>1430100</v>
      </c>
      <c r="F345" s="177">
        <f t="shared" ca="1" si="191"/>
        <v>1430700</v>
      </c>
      <c r="G345" s="177">
        <f>SUM(G346:G382)</f>
        <v>0</v>
      </c>
      <c r="H345" s="177">
        <f t="shared" ca="1" si="192"/>
        <v>1430700</v>
      </c>
      <c r="I345" s="177">
        <f>SUM(I346:I382)</f>
        <v>0</v>
      </c>
      <c r="J345" s="177">
        <f t="shared" ca="1" si="193"/>
        <v>1430700</v>
      </c>
      <c r="K345" s="177">
        <f t="shared" ref="K345:AD345" ca="1" si="199">SUM(K346:K382)</f>
        <v>0</v>
      </c>
      <c r="L345" s="177">
        <f t="shared" ca="1" si="199"/>
        <v>0</v>
      </c>
      <c r="M345" s="177">
        <f t="shared" ca="1" si="199"/>
        <v>6000</v>
      </c>
      <c r="N345" s="177">
        <f t="shared" ca="1" si="199"/>
        <v>0</v>
      </c>
      <c r="O345" s="177">
        <f t="shared" ca="1" si="199"/>
        <v>0</v>
      </c>
      <c r="P345" s="177">
        <f t="shared" ca="1" si="199"/>
        <v>0</v>
      </c>
      <c r="Q345" s="177">
        <f t="shared" ca="1" si="199"/>
        <v>0</v>
      </c>
      <c r="R345" s="177">
        <f t="shared" ca="1" si="199"/>
        <v>0</v>
      </c>
      <c r="S345" s="177">
        <f t="shared" ca="1" si="199"/>
        <v>0</v>
      </c>
      <c r="T345" s="177">
        <f ca="1">SUM(T346:T382)</f>
        <v>0</v>
      </c>
      <c r="U345" s="177">
        <f t="shared" ca="1" si="199"/>
        <v>1424700</v>
      </c>
      <c r="V345" s="177">
        <f t="shared" ca="1" si="199"/>
        <v>0</v>
      </c>
      <c r="W345" s="177">
        <f t="shared" ca="1" si="199"/>
        <v>0</v>
      </c>
      <c r="X345" s="177">
        <f t="shared" ca="1" si="199"/>
        <v>0</v>
      </c>
      <c r="Y345" s="177">
        <f ca="1">SUM(Y346:Y382)</f>
        <v>0</v>
      </c>
      <c r="Z345" s="177">
        <f ca="1">SUM(Z346:Z382)</f>
        <v>0</v>
      </c>
      <c r="AA345" s="177">
        <f t="shared" ca="1" si="199"/>
        <v>0</v>
      </c>
      <c r="AB345" s="177">
        <f t="shared" ca="1" si="199"/>
        <v>0</v>
      </c>
      <c r="AC345" s="177">
        <f t="shared" ca="1" si="199"/>
        <v>666100</v>
      </c>
      <c r="AD345" s="177">
        <f t="shared" ca="1" si="199"/>
        <v>0</v>
      </c>
      <c r="AE345" s="177">
        <f t="shared" ca="1" si="194"/>
        <v>666100</v>
      </c>
      <c r="AF345" s="177">
        <f ca="1">SUM(AF346:AF382)</f>
        <v>0</v>
      </c>
      <c r="AG345" s="177">
        <f ca="1">SUM(AG346:AG382)</f>
        <v>0</v>
      </c>
      <c r="AH345" s="177">
        <f ca="1">SUM(AH346:AH382)</f>
        <v>0</v>
      </c>
      <c r="AI345" s="177">
        <f t="shared" ca="1" si="195"/>
        <v>0</v>
      </c>
      <c r="AJ345" s="177">
        <f ca="1">SUM(AJ346:AJ382)</f>
        <v>6000</v>
      </c>
      <c r="AK345" s="177">
        <f ca="1">SUM(AK346:AK382)</f>
        <v>0</v>
      </c>
      <c r="AL345" s="177">
        <f ca="1">SUM(AL346:AL382)</f>
        <v>0</v>
      </c>
      <c r="AM345" s="177">
        <f t="shared" ca="1" si="196"/>
        <v>6000</v>
      </c>
      <c r="AN345" s="177">
        <f ca="1">SUM(AN346:AN382)</f>
        <v>758600</v>
      </c>
      <c r="AO345" s="177">
        <f ca="1">SUM(AO346:AO382)</f>
        <v>0</v>
      </c>
      <c r="AP345" s="177">
        <f ca="1">SUM(AP346:AP382)</f>
        <v>0</v>
      </c>
      <c r="AQ345" s="177">
        <f t="shared" ca="1" si="197"/>
        <v>758600</v>
      </c>
      <c r="AR345" s="177">
        <f t="shared" ca="1" si="198"/>
        <v>1430700</v>
      </c>
    </row>
    <row r="346" spans="2:44" x14ac:dyDescent="0.25">
      <c r="B346" s="166" t="s">
        <v>331</v>
      </c>
      <c r="C346" s="167" t="s">
        <v>203</v>
      </c>
      <c r="D34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68">
        <f t="shared" ca="1" si="191"/>
        <v>0</v>
      </c>
      <c r="G346" s="168"/>
      <c r="H346" s="168">
        <f t="shared" ca="1" si="192"/>
        <v>0</v>
      </c>
      <c r="I346" s="168"/>
      <c r="J346" s="168">
        <f t="shared" ca="1" si="193"/>
        <v>0</v>
      </c>
      <c r="K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68">
        <f t="shared" ca="1" si="194"/>
        <v>0</v>
      </c>
      <c r="AF3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68">
        <f t="shared" ca="1" si="195"/>
        <v>0</v>
      </c>
      <c r="AJ3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68">
        <f t="shared" ca="1" si="196"/>
        <v>0</v>
      </c>
      <c r="AN3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68">
        <f t="shared" ca="1" si="197"/>
        <v>0</v>
      </c>
      <c r="AR346" s="168">
        <f t="shared" ca="1" si="198"/>
        <v>0</v>
      </c>
    </row>
    <row r="347" spans="2:44" hidden="1" x14ac:dyDescent="0.25">
      <c r="B347" s="166" t="s">
        <v>974</v>
      </c>
      <c r="C347" s="167" t="s">
        <v>975</v>
      </c>
      <c r="D34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68">
        <f t="shared" ca="1" si="191"/>
        <v>0</v>
      </c>
      <c r="G347" s="168"/>
      <c r="H347" s="168">
        <f t="shared" ca="1" si="192"/>
        <v>0</v>
      </c>
      <c r="I347" s="168"/>
      <c r="J347" s="168">
        <f t="shared" ca="1" si="193"/>
        <v>0</v>
      </c>
      <c r="K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68">
        <f t="shared" ca="1" si="194"/>
        <v>0</v>
      </c>
      <c r="AF3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68">
        <f t="shared" ca="1" si="195"/>
        <v>0</v>
      </c>
      <c r="AJ3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68">
        <f t="shared" ca="1" si="196"/>
        <v>0</v>
      </c>
      <c r="AN3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68">
        <f t="shared" ca="1" si="197"/>
        <v>0</v>
      </c>
      <c r="AR347" s="168">
        <f t="shared" ca="1" si="198"/>
        <v>0</v>
      </c>
    </row>
    <row r="348" spans="2:44" hidden="1" x14ac:dyDescent="0.25">
      <c r="B348" s="166" t="s">
        <v>976</v>
      </c>
      <c r="C348" s="167" t="s">
        <v>975</v>
      </c>
      <c r="D34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616100</v>
      </c>
      <c r="F348" s="168">
        <f t="shared" ca="1" si="191"/>
        <v>616100</v>
      </c>
      <c r="G348" s="168"/>
      <c r="H348" s="168">
        <f t="shared" ca="1" si="192"/>
        <v>616100</v>
      </c>
      <c r="I348" s="168"/>
      <c r="J348" s="168">
        <f t="shared" ca="1" si="193"/>
        <v>616100</v>
      </c>
      <c r="K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616100</v>
      </c>
      <c r="V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616100</v>
      </c>
      <c r="AD3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68">
        <f t="shared" ca="1" si="194"/>
        <v>616100</v>
      </c>
      <c r="AF3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68">
        <f t="shared" ca="1" si="195"/>
        <v>0</v>
      </c>
      <c r="AJ3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68">
        <f t="shared" ca="1" si="196"/>
        <v>0</v>
      </c>
      <c r="AN3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68">
        <f t="shared" ca="1" si="197"/>
        <v>0</v>
      </c>
      <c r="AR348" s="168">
        <f t="shared" ca="1" si="198"/>
        <v>616100</v>
      </c>
    </row>
    <row r="349" spans="2:44" hidden="1" x14ac:dyDescent="0.25">
      <c r="B349" s="166" t="s">
        <v>977</v>
      </c>
      <c r="C349" s="167" t="s">
        <v>978</v>
      </c>
      <c r="D34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68">
        <f t="shared" ca="1" si="191"/>
        <v>0</v>
      </c>
      <c r="G349" s="168"/>
      <c r="H349" s="168">
        <f t="shared" ca="1" si="192"/>
        <v>0</v>
      </c>
      <c r="I349" s="168"/>
      <c r="J349" s="168">
        <f t="shared" ca="1" si="193"/>
        <v>0</v>
      </c>
      <c r="K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68">
        <f t="shared" ca="1" si="194"/>
        <v>0</v>
      </c>
      <c r="AF3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68">
        <f t="shared" ca="1" si="195"/>
        <v>0</v>
      </c>
      <c r="AJ3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68">
        <f t="shared" ca="1" si="196"/>
        <v>0</v>
      </c>
      <c r="AN3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68">
        <f t="shared" ca="1" si="197"/>
        <v>0</v>
      </c>
      <c r="AR349" s="168">
        <f t="shared" ca="1" si="198"/>
        <v>0</v>
      </c>
    </row>
    <row r="350" spans="2:44" hidden="1" x14ac:dyDescent="0.25">
      <c r="B350" s="166" t="s">
        <v>979</v>
      </c>
      <c r="C350" s="167" t="s">
        <v>978</v>
      </c>
      <c r="D35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68">
        <f t="shared" ca="1" si="191"/>
        <v>0</v>
      </c>
      <c r="G350" s="168"/>
      <c r="H350" s="168">
        <f t="shared" ca="1" si="192"/>
        <v>0</v>
      </c>
      <c r="I350" s="168"/>
      <c r="J350" s="168">
        <f t="shared" ca="1" si="193"/>
        <v>0</v>
      </c>
      <c r="K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68">
        <f t="shared" ca="1" si="194"/>
        <v>0</v>
      </c>
      <c r="AF3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68">
        <f t="shared" ca="1" si="195"/>
        <v>0</v>
      </c>
      <c r="AJ3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68">
        <f t="shared" ca="1" si="196"/>
        <v>0</v>
      </c>
      <c r="AN3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68">
        <f t="shared" ca="1" si="197"/>
        <v>0</v>
      </c>
      <c r="AR350" s="168">
        <f t="shared" ca="1" si="198"/>
        <v>0</v>
      </c>
    </row>
    <row r="351" spans="2:44" hidden="1" x14ac:dyDescent="0.25">
      <c r="B351" s="166" t="s">
        <v>980</v>
      </c>
      <c r="C351" s="167" t="s">
        <v>981</v>
      </c>
      <c r="D35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68">
        <f t="shared" ca="1" si="191"/>
        <v>0</v>
      </c>
      <c r="G351" s="168"/>
      <c r="H351" s="168">
        <f t="shared" ca="1" si="192"/>
        <v>0</v>
      </c>
      <c r="I351" s="168"/>
      <c r="J351" s="168">
        <f t="shared" ca="1" si="193"/>
        <v>0</v>
      </c>
      <c r="K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68">
        <f t="shared" ca="1" si="194"/>
        <v>0</v>
      </c>
      <c r="AF3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68">
        <f t="shared" ca="1" si="195"/>
        <v>0</v>
      </c>
      <c r="AJ3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68">
        <f t="shared" ca="1" si="196"/>
        <v>0</v>
      </c>
      <c r="AN3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68">
        <f t="shared" ca="1" si="197"/>
        <v>0</v>
      </c>
      <c r="AR351" s="168">
        <f t="shared" ca="1" si="198"/>
        <v>0</v>
      </c>
    </row>
    <row r="352" spans="2:44" hidden="1" x14ac:dyDescent="0.25">
      <c r="B352" s="166" t="s">
        <v>982</v>
      </c>
      <c r="C352" s="167" t="s">
        <v>983</v>
      </c>
      <c r="D35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68">
        <f t="shared" ca="1" si="191"/>
        <v>0</v>
      </c>
      <c r="G352" s="168"/>
      <c r="H352" s="168">
        <f t="shared" ca="1" si="192"/>
        <v>0</v>
      </c>
      <c r="I352" s="168"/>
      <c r="J352" s="168">
        <f t="shared" ca="1" si="193"/>
        <v>0</v>
      </c>
      <c r="K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68">
        <f t="shared" ca="1" si="194"/>
        <v>0</v>
      </c>
      <c r="AF3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68">
        <f t="shared" ca="1" si="195"/>
        <v>0</v>
      </c>
      <c r="AJ3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68">
        <f t="shared" ca="1" si="196"/>
        <v>0</v>
      </c>
      <c r="AN3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68">
        <f t="shared" ca="1" si="197"/>
        <v>0</v>
      </c>
      <c r="AR352" s="168">
        <f t="shared" ca="1" si="198"/>
        <v>0</v>
      </c>
    </row>
    <row r="353" spans="2:44" hidden="1" x14ac:dyDescent="0.25">
      <c r="B353" s="166" t="s">
        <v>984</v>
      </c>
      <c r="C353" s="167" t="s">
        <v>985</v>
      </c>
      <c r="D35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68">
        <f t="shared" ca="1" si="191"/>
        <v>0</v>
      </c>
      <c r="G353" s="168"/>
      <c r="H353" s="168">
        <f t="shared" ca="1" si="192"/>
        <v>0</v>
      </c>
      <c r="I353" s="168"/>
      <c r="J353" s="168">
        <f t="shared" ca="1" si="193"/>
        <v>0</v>
      </c>
      <c r="K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68">
        <f t="shared" ca="1" si="194"/>
        <v>0</v>
      </c>
      <c r="AF3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68">
        <f t="shared" ca="1" si="195"/>
        <v>0</v>
      </c>
      <c r="AJ3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68">
        <f t="shared" ca="1" si="196"/>
        <v>0</v>
      </c>
      <c r="AN3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68">
        <f t="shared" ca="1" si="197"/>
        <v>0</v>
      </c>
      <c r="AR353" s="168">
        <f t="shared" ca="1" si="198"/>
        <v>0</v>
      </c>
    </row>
    <row r="354" spans="2:44" hidden="1" x14ac:dyDescent="0.25">
      <c r="B354" s="166" t="s">
        <v>986</v>
      </c>
      <c r="C354" s="167" t="s">
        <v>987</v>
      </c>
      <c r="D35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68">
        <f t="shared" ca="1" si="191"/>
        <v>0</v>
      </c>
      <c r="G354" s="168"/>
      <c r="H354" s="168">
        <f t="shared" ca="1" si="192"/>
        <v>0</v>
      </c>
      <c r="I354" s="168"/>
      <c r="J354" s="168">
        <f t="shared" ca="1" si="193"/>
        <v>0</v>
      </c>
      <c r="K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68">
        <f t="shared" ca="1" si="194"/>
        <v>0</v>
      </c>
      <c r="AF3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68">
        <f t="shared" ca="1" si="195"/>
        <v>0</v>
      </c>
      <c r="AJ3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68">
        <f t="shared" ca="1" si="196"/>
        <v>0</v>
      </c>
      <c r="AN3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68">
        <f t="shared" ca="1" si="197"/>
        <v>0</v>
      </c>
      <c r="AR354" s="168">
        <f t="shared" ca="1" si="198"/>
        <v>0</v>
      </c>
    </row>
    <row r="355" spans="2:44" hidden="1" x14ac:dyDescent="0.25">
      <c r="B355" s="166" t="s">
        <v>988</v>
      </c>
      <c r="C355" s="167" t="s">
        <v>989</v>
      </c>
      <c r="D35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68">
        <f t="shared" ca="1" si="191"/>
        <v>0</v>
      </c>
      <c r="G355" s="168"/>
      <c r="H355" s="168">
        <f t="shared" ca="1" si="192"/>
        <v>0</v>
      </c>
      <c r="I355" s="168"/>
      <c r="J355" s="168">
        <f t="shared" ca="1" si="193"/>
        <v>0</v>
      </c>
      <c r="K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68">
        <f t="shared" ca="1" si="194"/>
        <v>0</v>
      </c>
      <c r="AF3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68">
        <f t="shared" ca="1" si="195"/>
        <v>0</v>
      </c>
      <c r="AJ3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68">
        <f t="shared" ca="1" si="196"/>
        <v>0</v>
      </c>
      <c r="AN3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68">
        <f t="shared" ca="1" si="197"/>
        <v>0</v>
      </c>
      <c r="AR355" s="168">
        <f t="shared" ca="1" si="198"/>
        <v>0</v>
      </c>
    </row>
    <row r="356" spans="2:44" hidden="1" x14ac:dyDescent="0.25">
      <c r="B356" s="166" t="s">
        <v>332</v>
      </c>
      <c r="C356" s="167" t="s">
        <v>990</v>
      </c>
      <c r="D35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68">
        <f t="shared" ca="1" si="191"/>
        <v>0</v>
      </c>
      <c r="G356" s="168"/>
      <c r="H356" s="168">
        <f t="shared" ca="1" si="192"/>
        <v>0</v>
      </c>
      <c r="I356" s="168"/>
      <c r="J356" s="168">
        <f t="shared" ca="1" si="193"/>
        <v>0</v>
      </c>
      <c r="K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68">
        <f t="shared" ca="1" si="194"/>
        <v>0</v>
      </c>
      <c r="AF3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68">
        <f t="shared" ca="1" si="195"/>
        <v>0</v>
      </c>
      <c r="AJ3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68">
        <f t="shared" ca="1" si="196"/>
        <v>0</v>
      </c>
      <c r="AN3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68">
        <f t="shared" ca="1" si="197"/>
        <v>0</v>
      </c>
      <c r="AR356" s="168">
        <f t="shared" ca="1" si="198"/>
        <v>0</v>
      </c>
    </row>
    <row r="357" spans="2:44" hidden="1" x14ac:dyDescent="0.25">
      <c r="B357" s="166" t="s">
        <v>991</v>
      </c>
      <c r="C357" s="167" t="s">
        <v>990</v>
      </c>
      <c r="D35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68">
        <f t="shared" ca="1" si="191"/>
        <v>0</v>
      </c>
      <c r="G357" s="168"/>
      <c r="H357" s="168">
        <f t="shared" ca="1" si="192"/>
        <v>0</v>
      </c>
      <c r="I357" s="168"/>
      <c r="J357" s="168">
        <f t="shared" ca="1" si="193"/>
        <v>0</v>
      </c>
      <c r="K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68">
        <f t="shared" ca="1" si="194"/>
        <v>0</v>
      </c>
      <c r="AF3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68">
        <f t="shared" ca="1" si="195"/>
        <v>0</v>
      </c>
      <c r="AJ3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68">
        <f t="shared" ca="1" si="196"/>
        <v>0</v>
      </c>
      <c r="AN3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68">
        <f t="shared" ca="1" si="197"/>
        <v>0</v>
      </c>
      <c r="AR357" s="168">
        <f t="shared" ca="1" si="198"/>
        <v>0</v>
      </c>
    </row>
    <row r="358" spans="2:44" hidden="1" x14ac:dyDescent="0.25">
      <c r="B358" s="166" t="s">
        <v>992</v>
      </c>
      <c r="C358" s="167" t="s">
        <v>993</v>
      </c>
      <c r="D35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68">
        <f t="shared" ca="1" si="191"/>
        <v>0</v>
      </c>
      <c r="G358" s="168"/>
      <c r="H358" s="168">
        <f t="shared" ca="1" si="192"/>
        <v>0</v>
      </c>
      <c r="I358" s="168"/>
      <c r="J358" s="168">
        <f t="shared" ca="1" si="193"/>
        <v>0</v>
      </c>
      <c r="K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68">
        <f t="shared" ca="1" si="194"/>
        <v>0</v>
      </c>
      <c r="AF3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68">
        <f t="shared" ca="1" si="195"/>
        <v>0</v>
      </c>
      <c r="AJ3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68">
        <f t="shared" ca="1" si="196"/>
        <v>0</v>
      </c>
      <c r="AN3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68">
        <f t="shared" ca="1" si="197"/>
        <v>0</v>
      </c>
      <c r="AR358" s="168">
        <f t="shared" ca="1" si="198"/>
        <v>0</v>
      </c>
    </row>
    <row r="359" spans="2:44" hidden="1" x14ac:dyDescent="0.25">
      <c r="B359" s="166" t="s">
        <v>994</v>
      </c>
      <c r="C359" s="167" t="s">
        <v>995</v>
      </c>
      <c r="D35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359" s="168">
        <f t="shared" ca="1" si="191"/>
        <v>50000</v>
      </c>
      <c r="G359" s="168"/>
      <c r="H359" s="168">
        <f t="shared" ca="1" si="192"/>
        <v>50000</v>
      </c>
      <c r="I359" s="168"/>
      <c r="J359" s="168">
        <f t="shared" ca="1" si="193"/>
        <v>50000</v>
      </c>
      <c r="K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3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68">
        <f t="shared" ca="1" si="194"/>
        <v>50000</v>
      </c>
      <c r="AF3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68">
        <f t="shared" ca="1" si="195"/>
        <v>0</v>
      </c>
      <c r="AJ3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68">
        <f t="shared" ca="1" si="196"/>
        <v>0</v>
      </c>
      <c r="AN3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68">
        <f t="shared" ca="1" si="197"/>
        <v>0</v>
      </c>
      <c r="AR359" s="168">
        <f t="shared" ca="1" si="198"/>
        <v>50000</v>
      </c>
    </row>
    <row r="360" spans="2:44" x14ac:dyDescent="0.25">
      <c r="B360" s="166" t="s">
        <v>333</v>
      </c>
      <c r="C360" s="167" t="s">
        <v>996</v>
      </c>
      <c r="D36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41000</v>
      </c>
      <c r="F360" s="168">
        <f t="shared" ca="1" si="191"/>
        <v>41000</v>
      </c>
      <c r="G360" s="168"/>
      <c r="H360" s="168">
        <f t="shared" ca="1" si="192"/>
        <v>41000</v>
      </c>
      <c r="I360" s="168"/>
      <c r="J360" s="168">
        <f t="shared" ca="1" si="193"/>
        <v>41000</v>
      </c>
      <c r="K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N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V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68">
        <f t="shared" ca="1" si="194"/>
        <v>0</v>
      </c>
      <c r="AF3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68">
        <f t="shared" ca="1" si="195"/>
        <v>0</v>
      </c>
      <c r="AJ3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K3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68">
        <f t="shared" ca="1" si="196"/>
        <v>6000</v>
      </c>
      <c r="AN3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O3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68">
        <f t="shared" ca="1" si="197"/>
        <v>35000</v>
      </c>
      <c r="AR360" s="168">
        <f t="shared" ca="1" si="198"/>
        <v>41000</v>
      </c>
    </row>
    <row r="361" spans="2:44" hidden="1" x14ac:dyDescent="0.25">
      <c r="B361" s="166" t="s">
        <v>997</v>
      </c>
      <c r="C361" s="167" t="s">
        <v>996</v>
      </c>
      <c r="D36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68">
        <f t="shared" ca="1" si="191"/>
        <v>0</v>
      </c>
      <c r="G361" s="168"/>
      <c r="H361" s="168">
        <f t="shared" ca="1" si="192"/>
        <v>0</v>
      </c>
      <c r="I361" s="168"/>
      <c r="J361" s="168">
        <f t="shared" ca="1" si="193"/>
        <v>0</v>
      </c>
      <c r="K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68">
        <f t="shared" ca="1" si="194"/>
        <v>0</v>
      </c>
      <c r="AF3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68">
        <f t="shared" ca="1" si="195"/>
        <v>0</v>
      </c>
      <c r="AJ3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68">
        <f t="shared" ca="1" si="196"/>
        <v>0</v>
      </c>
      <c r="AN3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68">
        <f t="shared" ca="1" si="197"/>
        <v>0</v>
      </c>
      <c r="AR361" s="168">
        <f t="shared" ca="1" si="198"/>
        <v>0</v>
      </c>
    </row>
    <row r="362" spans="2:44" hidden="1" x14ac:dyDescent="0.25">
      <c r="B362" s="166" t="s">
        <v>998</v>
      </c>
      <c r="C362" s="167" t="s">
        <v>999</v>
      </c>
      <c r="D36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68">
        <f t="shared" ca="1" si="191"/>
        <v>0</v>
      </c>
      <c r="G362" s="168"/>
      <c r="H362" s="168">
        <f t="shared" ca="1" si="192"/>
        <v>0</v>
      </c>
      <c r="I362" s="168"/>
      <c r="J362" s="168">
        <f t="shared" ca="1" si="193"/>
        <v>0</v>
      </c>
      <c r="K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68">
        <f t="shared" ca="1" si="194"/>
        <v>0</v>
      </c>
      <c r="AF3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68">
        <f t="shared" ca="1" si="195"/>
        <v>0</v>
      </c>
      <c r="AJ3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68">
        <f t="shared" ca="1" si="196"/>
        <v>0</v>
      </c>
      <c r="AN3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68">
        <f t="shared" ca="1" si="197"/>
        <v>0</v>
      </c>
      <c r="AR362" s="168">
        <f t="shared" ca="1" si="198"/>
        <v>0</v>
      </c>
    </row>
    <row r="363" spans="2:44" hidden="1" x14ac:dyDescent="0.25">
      <c r="B363" s="166" t="s">
        <v>1000</v>
      </c>
      <c r="C363" s="167" t="s">
        <v>1001</v>
      </c>
      <c r="D36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68">
        <f t="shared" ref="F363:F378" ca="1" si="200">D363+E363</f>
        <v>0</v>
      </c>
      <c r="G363" s="168"/>
      <c r="H363" s="168">
        <f t="shared" ref="H363:H378" ca="1" si="201">F363-G363</f>
        <v>0</v>
      </c>
      <c r="I363" s="168"/>
      <c r="J363" s="168">
        <f t="shared" ref="J363:J378" ca="1" si="202">F363-I363</f>
        <v>0</v>
      </c>
      <c r="K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68">
        <f t="shared" ref="AE363:AE378" ca="1" si="203">AB363+AC363+AD363</f>
        <v>0</v>
      </c>
      <c r="AF3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68">
        <f t="shared" ref="AI363:AI378" ca="1" si="204">AF363+AG363+AH363</f>
        <v>0</v>
      </c>
      <c r="AJ3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68">
        <f t="shared" ref="AM363:AM378" ca="1" si="205">AJ363+AK363+AL363</f>
        <v>0</v>
      </c>
      <c r="AN3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68">
        <f t="shared" ref="AQ363:AQ378" ca="1" si="206">AN363+AO363+AP363</f>
        <v>0</v>
      </c>
      <c r="AR363" s="168">
        <f t="shared" ref="AR363:AR378" ca="1" si="207">AE363+AI363+AM363+AQ363</f>
        <v>0</v>
      </c>
    </row>
    <row r="364" spans="2:44" hidden="1" x14ac:dyDescent="0.25">
      <c r="B364" s="166" t="s">
        <v>1002</v>
      </c>
      <c r="C364" s="167" t="s">
        <v>1003</v>
      </c>
      <c r="D36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68">
        <f t="shared" ca="1" si="200"/>
        <v>0</v>
      </c>
      <c r="G364" s="168"/>
      <c r="H364" s="168">
        <f t="shared" ca="1" si="201"/>
        <v>0</v>
      </c>
      <c r="I364" s="168"/>
      <c r="J364" s="168">
        <f t="shared" ca="1" si="202"/>
        <v>0</v>
      </c>
      <c r="K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68">
        <f t="shared" ca="1" si="203"/>
        <v>0</v>
      </c>
      <c r="AF3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68">
        <f t="shared" ca="1" si="204"/>
        <v>0</v>
      </c>
      <c r="AJ3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68">
        <f t="shared" ca="1" si="205"/>
        <v>0</v>
      </c>
      <c r="AN3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68">
        <f t="shared" ca="1" si="206"/>
        <v>0</v>
      </c>
      <c r="AR364" s="168">
        <f t="shared" ca="1" si="207"/>
        <v>0</v>
      </c>
    </row>
    <row r="365" spans="2:44" hidden="1" x14ac:dyDescent="0.25">
      <c r="B365" s="166" t="s">
        <v>334</v>
      </c>
      <c r="C365" s="167" t="s">
        <v>1004</v>
      </c>
      <c r="D36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323000</v>
      </c>
      <c r="F365" s="168">
        <f t="shared" ca="1" si="200"/>
        <v>323000</v>
      </c>
      <c r="G365" s="168"/>
      <c r="H365" s="168">
        <f t="shared" ca="1" si="201"/>
        <v>323000</v>
      </c>
      <c r="I365" s="168"/>
      <c r="J365" s="168">
        <f t="shared" ca="1" si="202"/>
        <v>323000</v>
      </c>
      <c r="K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323000</v>
      </c>
      <c r="V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68">
        <f t="shared" ca="1" si="203"/>
        <v>0</v>
      </c>
      <c r="AF3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68">
        <f t="shared" ca="1" si="204"/>
        <v>0</v>
      </c>
      <c r="AJ3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68">
        <f t="shared" ca="1" si="205"/>
        <v>0</v>
      </c>
      <c r="AN3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323000</v>
      </c>
      <c r="AO3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68">
        <f t="shared" ca="1" si="206"/>
        <v>323000</v>
      </c>
      <c r="AR365" s="168">
        <f t="shared" ca="1" si="207"/>
        <v>323000</v>
      </c>
    </row>
    <row r="366" spans="2:44" hidden="1" x14ac:dyDescent="0.25">
      <c r="B366" s="166" t="s">
        <v>1005</v>
      </c>
      <c r="C366" s="167" t="s">
        <v>1006</v>
      </c>
      <c r="D36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68">
        <f t="shared" ca="1" si="200"/>
        <v>0</v>
      </c>
      <c r="G366" s="168"/>
      <c r="H366" s="168">
        <f t="shared" ca="1" si="201"/>
        <v>0</v>
      </c>
      <c r="I366" s="168"/>
      <c r="J366" s="168">
        <f t="shared" ca="1" si="202"/>
        <v>0</v>
      </c>
      <c r="K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68">
        <f t="shared" ca="1" si="203"/>
        <v>0</v>
      </c>
      <c r="AF3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68">
        <f t="shared" ca="1" si="204"/>
        <v>0</v>
      </c>
      <c r="AJ3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68">
        <f t="shared" ca="1" si="205"/>
        <v>0</v>
      </c>
      <c r="AN3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68">
        <f t="shared" ca="1" si="206"/>
        <v>0</v>
      </c>
      <c r="AR366" s="168">
        <f t="shared" ca="1" si="207"/>
        <v>0</v>
      </c>
    </row>
    <row r="367" spans="2:44" hidden="1" x14ac:dyDescent="0.25">
      <c r="B367" s="166" t="s">
        <v>1007</v>
      </c>
      <c r="C367" s="167" t="s">
        <v>1008</v>
      </c>
      <c r="D36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68">
        <f t="shared" ca="1" si="200"/>
        <v>0</v>
      </c>
      <c r="G367" s="168"/>
      <c r="H367" s="168">
        <f t="shared" ca="1" si="201"/>
        <v>0</v>
      </c>
      <c r="I367" s="168"/>
      <c r="J367" s="168">
        <f t="shared" ca="1" si="202"/>
        <v>0</v>
      </c>
      <c r="K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68">
        <f t="shared" ca="1" si="203"/>
        <v>0</v>
      </c>
      <c r="AF3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68">
        <f t="shared" ca="1" si="204"/>
        <v>0</v>
      </c>
      <c r="AJ3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68">
        <f t="shared" ca="1" si="205"/>
        <v>0</v>
      </c>
      <c r="AN3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68">
        <f t="shared" ca="1" si="206"/>
        <v>0</v>
      </c>
      <c r="AR367" s="168">
        <f t="shared" ca="1" si="207"/>
        <v>0</v>
      </c>
    </row>
    <row r="368" spans="2:44" hidden="1" x14ac:dyDescent="0.25">
      <c r="B368" s="166" t="s">
        <v>1009</v>
      </c>
      <c r="C368" s="167" t="s">
        <v>1010</v>
      </c>
      <c r="D36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68">
        <f t="shared" ca="1" si="200"/>
        <v>0</v>
      </c>
      <c r="G368" s="168"/>
      <c r="H368" s="168">
        <f t="shared" ca="1" si="201"/>
        <v>0</v>
      </c>
      <c r="I368" s="168"/>
      <c r="J368" s="168">
        <f t="shared" ca="1" si="202"/>
        <v>0</v>
      </c>
      <c r="K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68">
        <f t="shared" ca="1" si="203"/>
        <v>0</v>
      </c>
      <c r="AF3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68">
        <f t="shared" ca="1" si="204"/>
        <v>0</v>
      </c>
      <c r="AJ3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68">
        <f t="shared" ca="1" si="205"/>
        <v>0</v>
      </c>
      <c r="AN3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68">
        <f t="shared" ca="1" si="206"/>
        <v>0</v>
      </c>
      <c r="AR368" s="168">
        <f t="shared" ca="1" si="207"/>
        <v>0</v>
      </c>
    </row>
    <row r="369" spans="2:44" hidden="1" x14ac:dyDescent="0.25">
      <c r="B369" s="166" t="s">
        <v>1011</v>
      </c>
      <c r="C369" s="167" t="s">
        <v>1012</v>
      </c>
      <c r="D36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68">
        <f t="shared" ca="1" si="200"/>
        <v>0</v>
      </c>
      <c r="G369" s="168"/>
      <c r="H369" s="168">
        <f t="shared" ca="1" si="201"/>
        <v>0</v>
      </c>
      <c r="I369" s="168"/>
      <c r="J369" s="168">
        <f t="shared" ca="1" si="202"/>
        <v>0</v>
      </c>
      <c r="K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68">
        <f t="shared" ca="1" si="203"/>
        <v>0</v>
      </c>
      <c r="AF3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68">
        <f t="shared" ca="1" si="204"/>
        <v>0</v>
      </c>
      <c r="AJ3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68">
        <f t="shared" ca="1" si="205"/>
        <v>0</v>
      </c>
      <c r="AN3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68">
        <f t="shared" ca="1" si="206"/>
        <v>0</v>
      </c>
      <c r="AR369" s="168">
        <f t="shared" ca="1" si="207"/>
        <v>0</v>
      </c>
    </row>
    <row r="370" spans="2:44" hidden="1" x14ac:dyDescent="0.25">
      <c r="B370" s="166" t="s">
        <v>335</v>
      </c>
      <c r="C370" s="167" t="s">
        <v>1013</v>
      </c>
      <c r="D37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68">
        <f t="shared" ca="1" si="200"/>
        <v>0</v>
      </c>
      <c r="G370" s="168"/>
      <c r="H370" s="168">
        <f t="shared" ca="1" si="201"/>
        <v>0</v>
      </c>
      <c r="I370" s="168"/>
      <c r="J370" s="168">
        <f t="shared" ca="1" si="202"/>
        <v>0</v>
      </c>
      <c r="K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68">
        <f t="shared" ca="1" si="203"/>
        <v>0</v>
      </c>
      <c r="AF3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68">
        <f t="shared" ca="1" si="204"/>
        <v>0</v>
      </c>
      <c r="AJ3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68">
        <f t="shared" ca="1" si="205"/>
        <v>0</v>
      </c>
      <c r="AN3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68">
        <f t="shared" ca="1" si="206"/>
        <v>0</v>
      </c>
      <c r="AR370" s="168">
        <f t="shared" ca="1" si="207"/>
        <v>0</v>
      </c>
    </row>
    <row r="371" spans="2:44" x14ac:dyDescent="0.25">
      <c r="B371" s="166" t="s">
        <v>1014</v>
      </c>
      <c r="C371" s="167" t="s">
        <v>1015</v>
      </c>
      <c r="D37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v>
      </c>
      <c r="E37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v>
      </c>
      <c r="F371" s="168">
        <f t="shared" ca="1" si="200"/>
        <v>400600</v>
      </c>
      <c r="G371" s="168"/>
      <c r="H371" s="168">
        <f t="shared" ca="1" si="201"/>
        <v>400600</v>
      </c>
      <c r="I371" s="168"/>
      <c r="J371" s="168">
        <f t="shared" ca="1" si="202"/>
        <v>400600</v>
      </c>
      <c r="K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400600</v>
      </c>
      <c r="V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68">
        <f t="shared" ca="1" si="203"/>
        <v>0</v>
      </c>
      <c r="AF3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68">
        <f t="shared" ca="1" si="204"/>
        <v>0</v>
      </c>
      <c r="AJ3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68">
        <f t="shared" ca="1" si="205"/>
        <v>0</v>
      </c>
      <c r="AN3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400600</v>
      </c>
      <c r="AO3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68">
        <f t="shared" ca="1" si="206"/>
        <v>400600</v>
      </c>
      <c r="AR371" s="168">
        <f t="shared" ca="1" si="207"/>
        <v>400600</v>
      </c>
    </row>
    <row r="372" spans="2:44" hidden="1" x14ac:dyDescent="0.25">
      <c r="B372" s="166" t="s">
        <v>1016</v>
      </c>
      <c r="C372" s="167" t="s">
        <v>1017</v>
      </c>
      <c r="D37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68">
        <f t="shared" ca="1" si="200"/>
        <v>0</v>
      </c>
      <c r="G372" s="168"/>
      <c r="H372" s="168">
        <f t="shared" ca="1" si="201"/>
        <v>0</v>
      </c>
      <c r="I372" s="168"/>
      <c r="J372" s="168">
        <f t="shared" ca="1" si="202"/>
        <v>0</v>
      </c>
      <c r="K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68">
        <f t="shared" ca="1" si="203"/>
        <v>0</v>
      </c>
      <c r="AF3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68">
        <f t="shared" ca="1" si="204"/>
        <v>0</v>
      </c>
      <c r="AJ3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68">
        <f t="shared" ca="1" si="205"/>
        <v>0</v>
      </c>
      <c r="AN3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68">
        <f t="shared" ca="1" si="206"/>
        <v>0</v>
      </c>
      <c r="AR372" s="168">
        <f t="shared" ca="1" si="207"/>
        <v>0</v>
      </c>
    </row>
    <row r="373" spans="2:44" hidden="1" x14ac:dyDescent="0.25">
      <c r="B373" s="166" t="s">
        <v>1018</v>
      </c>
      <c r="C373" s="167" t="s">
        <v>1019</v>
      </c>
      <c r="D37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68">
        <f t="shared" ca="1" si="200"/>
        <v>0</v>
      </c>
      <c r="G373" s="168"/>
      <c r="H373" s="168">
        <f t="shared" ca="1" si="201"/>
        <v>0</v>
      </c>
      <c r="I373" s="168"/>
      <c r="J373" s="168">
        <f t="shared" ca="1" si="202"/>
        <v>0</v>
      </c>
      <c r="K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68">
        <f t="shared" ca="1" si="203"/>
        <v>0</v>
      </c>
      <c r="AF3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68">
        <f t="shared" ca="1" si="204"/>
        <v>0</v>
      </c>
      <c r="AJ3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68">
        <f t="shared" ca="1" si="205"/>
        <v>0</v>
      </c>
      <c r="AN3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68">
        <f t="shared" ca="1" si="206"/>
        <v>0</v>
      </c>
      <c r="AR373" s="168">
        <f t="shared" ca="1" si="207"/>
        <v>0</v>
      </c>
    </row>
    <row r="374" spans="2:44" hidden="1" x14ac:dyDescent="0.25">
      <c r="B374" s="166" t="s">
        <v>1020</v>
      </c>
      <c r="C374" s="167" t="s">
        <v>1021</v>
      </c>
      <c r="D37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68">
        <f t="shared" ca="1" si="200"/>
        <v>0</v>
      </c>
      <c r="G374" s="168"/>
      <c r="H374" s="168">
        <f t="shared" ca="1" si="201"/>
        <v>0</v>
      </c>
      <c r="I374" s="168"/>
      <c r="J374" s="168">
        <f t="shared" ca="1" si="202"/>
        <v>0</v>
      </c>
      <c r="K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68">
        <f t="shared" ca="1" si="203"/>
        <v>0</v>
      </c>
      <c r="AF3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68">
        <f t="shared" ca="1" si="204"/>
        <v>0</v>
      </c>
      <c r="AJ3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68">
        <f t="shared" ca="1" si="205"/>
        <v>0</v>
      </c>
      <c r="AN3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68">
        <f t="shared" ca="1" si="206"/>
        <v>0</v>
      </c>
      <c r="AR374" s="168">
        <f t="shared" ca="1" si="207"/>
        <v>0</v>
      </c>
    </row>
    <row r="375" spans="2:44" hidden="1" x14ac:dyDescent="0.25">
      <c r="B375" s="166" t="s">
        <v>1022</v>
      </c>
      <c r="C375" s="167" t="s">
        <v>1023</v>
      </c>
      <c r="D37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68">
        <f t="shared" ca="1" si="200"/>
        <v>0</v>
      </c>
      <c r="G375" s="168"/>
      <c r="H375" s="168">
        <f t="shared" ca="1" si="201"/>
        <v>0</v>
      </c>
      <c r="I375" s="168"/>
      <c r="J375" s="168">
        <f t="shared" ca="1" si="202"/>
        <v>0</v>
      </c>
      <c r="K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68">
        <f t="shared" ca="1" si="203"/>
        <v>0</v>
      </c>
      <c r="AF3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68">
        <f t="shared" ca="1" si="204"/>
        <v>0</v>
      </c>
      <c r="AJ3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68">
        <f t="shared" ca="1" si="205"/>
        <v>0</v>
      </c>
      <c r="AN3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68">
        <f t="shared" ca="1" si="206"/>
        <v>0</v>
      </c>
      <c r="AR375" s="168">
        <f t="shared" ca="1" si="207"/>
        <v>0</v>
      </c>
    </row>
    <row r="376" spans="2:44" hidden="1" x14ac:dyDescent="0.25">
      <c r="B376" s="166" t="s">
        <v>1024</v>
      </c>
      <c r="C376" s="167" t="s">
        <v>1025</v>
      </c>
      <c r="D37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68">
        <f t="shared" ca="1" si="200"/>
        <v>0</v>
      </c>
      <c r="G376" s="168"/>
      <c r="H376" s="168">
        <f t="shared" ca="1" si="201"/>
        <v>0</v>
      </c>
      <c r="I376" s="168"/>
      <c r="J376" s="168">
        <f t="shared" ca="1" si="202"/>
        <v>0</v>
      </c>
      <c r="K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68">
        <f t="shared" ca="1" si="203"/>
        <v>0</v>
      </c>
      <c r="AF3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68">
        <f t="shared" ca="1" si="204"/>
        <v>0</v>
      </c>
      <c r="AJ3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68">
        <f t="shared" ca="1" si="205"/>
        <v>0</v>
      </c>
      <c r="AN3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68">
        <f t="shared" ca="1" si="206"/>
        <v>0</v>
      </c>
      <c r="AR376" s="168">
        <f t="shared" ca="1" si="207"/>
        <v>0</v>
      </c>
    </row>
    <row r="377" spans="2:44" hidden="1" x14ac:dyDescent="0.25">
      <c r="B377" s="166" t="s">
        <v>1026</v>
      </c>
      <c r="C377" s="167" t="s">
        <v>1027</v>
      </c>
      <c r="D37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68">
        <f t="shared" ca="1" si="200"/>
        <v>0</v>
      </c>
      <c r="G377" s="168"/>
      <c r="H377" s="168">
        <f t="shared" ca="1" si="201"/>
        <v>0</v>
      </c>
      <c r="I377" s="168"/>
      <c r="J377" s="168">
        <f t="shared" ca="1" si="202"/>
        <v>0</v>
      </c>
      <c r="K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68">
        <f t="shared" ca="1" si="203"/>
        <v>0</v>
      </c>
      <c r="AF3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68">
        <f t="shared" ca="1" si="204"/>
        <v>0</v>
      </c>
      <c r="AJ3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68">
        <f t="shared" ca="1" si="205"/>
        <v>0</v>
      </c>
      <c r="AN3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68">
        <f t="shared" ca="1" si="206"/>
        <v>0</v>
      </c>
      <c r="AR377" s="168">
        <f t="shared" ca="1" si="207"/>
        <v>0</v>
      </c>
    </row>
    <row r="378" spans="2:44" hidden="1" x14ac:dyDescent="0.25">
      <c r="B378" s="166" t="s">
        <v>1028</v>
      </c>
      <c r="C378" s="167" t="s">
        <v>1029</v>
      </c>
      <c r="D37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68">
        <f t="shared" ca="1" si="200"/>
        <v>0</v>
      </c>
      <c r="G378" s="168"/>
      <c r="H378" s="168">
        <f t="shared" ca="1" si="201"/>
        <v>0</v>
      </c>
      <c r="I378" s="168"/>
      <c r="J378" s="168">
        <f t="shared" ca="1" si="202"/>
        <v>0</v>
      </c>
      <c r="K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68">
        <f t="shared" ca="1" si="203"/>
        <v>0</v>
      </c>
      <c r="AF3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68">
        <f t="shared" ca="1" si="204"/>
        <v>0</v>
      </c>
      <c r="AJ3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68">
        <f t="shared" ca="1" si="205"/>
        <v>0</v>
      </c>
      <c r="AN3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68">
        <f t="shared" ca="1" si="206"/>
        <v>0</v>
      </c>
      <c r="AR378" s="168">
        <f t="shared" ca="1" si="207"/>
        <v>0</v>
      </c>
    </row>
    <row r="379" spans="2:44" hidden="1" x14ac:dyDescent="0.25">
      <c r="B379" s="166" t="s">
        <v>1030</v>
      </c>
      <c r="C379" s="167" t="s">
        <v>1031</v>
      </c>
      <c r="D37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68">
        <f t="shared" ref="F379:F402" ca="1" si="208">D379+E379</f>
        <v>0</v>
      </c>
      <c r="G379" s="168"/>
      <c r="H379" s="168">
        <f t="shared" ref="H379:H402" ca="1" si="209">F379-G379</f>
        <v>0</v>
      </c>
      <c r="I379" s="168"/>
      <c r="J379" s="168">
        <f t="shared" ref="J379:J402" ca="1" si="210">F379-I379</f>
        <v>0</v>
      </c>
      <c r="K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68">
        <f t="shared" ref="AE379:AE402" ca="1" si="211">AB379+AC379+AD379</f>
        <v>0</v>
      </c>
      <c r="AF3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68">
        <f t="shared" ref="AI379:AI402" ca="1" si="212">AF379+AG379+AH379</f>
        <v>0</v>
      </c>
      <c r="AJ3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68">
        <f t="shared" ref="AM379:AM402" ca="1" si="213">AJ379+AK379+AL379</f>
        <v>0</v>
      </c>
      <c r="AN3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68">
        <f t="shared" ref="AQ379:AQ402" ca="1" si="214">AN379+AO379+AP379</f>
        <v>0</v>
      </c>
      <c r="AR379" s="168">
        <f t="shared" ref="AR379:AR402" ca="1" si="215">AE379+AI379+AM379+AQ379</f>
        <v>0</v>
      </c>
    </row>
    <row r="380" spans="2:44" hidden="1" x14ac:dyDescent="0.25">
      <c r="B380" s="166" t="s">
        <v>1032</v>
      </c>
      <c r="C380" s="167" t="s">
        <v>1033</v>
      </c>
      <c r="D38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68">
        <f t="shared" ca="1" si="208"/>
        <v>0</v>
      </c>
      <c r="G380" s="168"/>
      <c r="H380" s="168">
        <f t="shared" ca="1" si="209"/>
        <v>0</v>
      </c>
      <c r="I380" s="168"/>
      <c r="J380" s="168">
        <f t="shared" ca="1" si="210"/>
        <v>0</v>
      </c>
      <c r="K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68">
        <f t="shared" ca="1" si="211"/>
        <v>0</v>
      </c>
      <c r="AF3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68">
        <f t="shared" ca="1" si="212"/>
        <v>0</v>
      </c>
      <c r="AJ3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68">
        <f t="shared" ca="1" si="213"/>
        <v>0</v>
      </c>
      <c r="AN3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68">
        <f t="shared" ca="1" si="214"/>
        <v>0</v>
      </c>
      <c r="AR380" s="168">
        <f t="shared" ca="1" si="215"/>
        <v>0</v>
      </c>
    </row>
    <row r="381" spans="2:44" hidden="1" x14ac:dyDescent="0.25">
      <c r="B381" s="166" t="s">
        <v>1034</v>
      </c>
      <c r="C381" s="167" t="s">
        <v>1033</v>
      </c>
      <c r="D38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68">
        <f t="shared" ca="1" si="208"/>
        <v>0</v>
      </c>
      <c r="G381" s="168"/>
      <c r="H381" s="168">
        <f t="shared" ca="1" si="209"/>
        <v>0</v>
      </c>
      <c r="I381" s="168"/>
      <c r="J381" s="168">
        <f t="shared" ca="1" si="210"/>
        <v>0</v>
      </c>
      <c r="K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68">
        <f t="shared" ca="1" si="211"/>
        <v>0</v>
      </c>
      <c r="AF3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68">
        <f t="shared" ca="1" si="212"/>
        <v>0</v>
      </c>
      <c r="AJ3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68">
        <f t="shared" ca="1" si="213"/>
        <v>0</v>
      </c>
      <c r="AN3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68">
        <f t="shared" ca="1" si="214"/>
        <v>0</v>
      </c>
      <c r="AR381" s="168">
        <f t="shared" ca="1" si="215"/>
        <v>0</v>
      </c>
    </row>
    <row r="382" spans="2:44" hidden="1" x14ac:dyDescent="0.25">
      <c r="B382" s="166" t="s">
        <v>1035</v>
      </c>
      <c r="C382" s="167" t="s">
        <v>1036</v>
      </c>
      <c r="D38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68">
        <f t="shared" ca="1" si="208"/>
        <v>0</v>
      </c>
      <c r="G382" s="168"/>
      <c r="H382" s="168">
        <f t="shared" ca="1" si="209"/>
        <v>0</v>
      </c>
      <c r="I382" s="168"/>
      <c r="J382" s="168">
        <f t="shared" ca="1" si="210"/>
        <v>0</v>
      </c>
      <c r="K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68">
        <f t="shared" ca="1" si="211"/>
        <v>0</v>
      </c>
      <c r="AF3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68">
        <f t="shared" ca="1" si="212"/>
        <v>0</v>
      </c>
      <c r="AJ3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68">
        <f t="shared" ca="1" si="213"/>
        <v>0</v>
      </c>
      <c r="AN3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68">
        <f t="shared" ca="1" si="214"/>
        <v>0</v>
      </c>
      <c r="AR382" s="168">
        <f t="shared" ca="1" si="215"/>
        <v>0</v>
      </c>
    </row>
    <row r="383" spans="2:44" hidden="1" x14ac:dyDescent="0.25">
      <c r="B383" s="175" t="s">
        <v>336</v>
      </c>
      <c r="C383" s="176" t="s">
        <v>204</v>
      </c>
      <c r="D383" s="177">
        <f ca="1">SUM(D384:D388)</f>
        <v>0</v>
      </c>
      <c r="E383" s="177">
        <f ca="1">SUM(E384:E388)</f>
        <v>0</v>
      </c>
      <c r="F383" s="177">
        <f t="shared" ca="1" si="208"/>
        <v>0</v>
      </c>
      <c r="G383" s="177">
        <f>SUM(G384:G388)</f>
        <v>0</v>
      </c>
      <c r="H383" s="177">
        <f t="shared" ca="1" si="209"/>
        <v>0</v>
      </c>
      <c r="I383" s="177">
        <f>SUM(I384:I388)</f>
        <v>0</v>
      </c>
      <c r="J383" s="177">
        <f t="shared" ca="1" si="210"/>
        <v>0</v>
      </c>
      <c r="K383" s="177">
        <f t="shared" ref="K383:AD383" ca="1" si="216">SUM(K384:K388)</f>
        <v>0</v>
      </c>
      <c r="L383" s="177">
        <f t="shared" ca="1" si="216"/>
        <v>0</v>
      </c>
      <c r="M383" s="177">
        <f t="shared" ca="1" si="216"/>
        <v>0</v>
      </c>
      <c r="N383" s="177">
        <f t="shared" ca="1" si="216"/>
        <v>0</v>
      </c>
      <c r="O383" s="177">
        <f t="shared" ca="1" si="216"/>
        <v>0</v>
      </c>
      <c r="P383" s="177">
        <f ca="1">SUM(P384:P388)</f>
        <v>0</v>
      </c>
      <c r="Q383" s="177">
        <f ca="1">SUM(Q384:Q388)</f>
        <v>0</v>
      </c>
      <c r="R383" s="177">
        <f t="shared" ca="1" si="216"/>
        <v>0</v>
      </c>
      <c r="S383" s="177">
        <f t="shared" ca="1" si="216"/>
        <v>0</v>
      </c>
      <c r="T383" s="177">
        <f ca="1">SUM(T384:T388)</f>
        <v>0</v>
      </c>
      <c r="U383" s="177">
        <f t="shared" ca="1" si="216"/>
        <v>0</v>
      </c>
      <c r="V383" s="177">
        <f t="shared" ca="1" si="216"/>
        <v>0</v>
      </c>
      <c r="W383" s="177">
        <f ca="1">SUM(W384:W388)</f>
        <v>0</v>
      </c>
      <c r="X383" s="177">
        <f t="shared" ca="1" si="216"/>
        <v>0</v>
      </c>
      <c r="Y383" s="177">
        <f ca="1">SUM(Y384:Y388)</f>
        <v>0</v>
      </c>
      <c r="Z383" s="177">
        <f ca="1">SUM(Z384:Z388)</f>
        <v>0</v>
      </c>
      <c r="AA383" s="177">
        <f t="shared" ca="1" si="216"/>
        <v>0</v>
      </c>
      <c r="AB383" s="177">
        <f t="shared" ca="1" si="216"/>
        <v>0</v>
      </c>
      <c r="AC383" s="177">
        <f t="shared" ca="1" si="216"/>
        <v>0</v>
      </c>
      <c r="AD383" s="177">
        <f t="shared" ca="1" si="216"/>
        <v>0</v>
      </c>
      <c r="AE383" s="177">
        <f t="shared" ca="1" si="211"/>
        <v>0</v>
      </c>
      <c r="AF383" s="177">
        <f ca="1">SUM(AF384:AF388)</f>
        <v>0</v>
      </c>
      <c r="AG383" s="177">
        <f ca="1">SUM(AG384:AG388)</f>
        <v>0</v>
      </c>
      <c r="AH383" s="177">
        <f ca="1">SUM(AH384:AH388)</f>
        <v>0</v>
      </c>
      <c r="AI383" s="177">
        <f t="shared" ca="1" si="212"/>
        <v>0</v>
      </c>
      <c r="AJ383" s="177">
        <f ca="1">SUM(AJ384:AJ388)</f>
        <v>0</v>
      </c>
      <c r="AK383" s="177">
        <f ca="1">SUM(AK384:AK388)</f>
        <v>0</v>
      </c>
      <c r="AL383" s="177">
        <f ca="1">SUM(AL384:AL388)</f>
        <v>0</v>
      </c>
      <c r="AM383" s="177">
        <f t="shared" ca="1" si="213"/>
        <v>0</v>
      </c>
      <c r="AN383" s="177">
        <f ca="1">SUM(AN384:AN388)</f>
        <v>0</v>
      </c>
      <c r="AO383" s="177">
        <f ca="1">SUM(AO384:AO388)</f>
        <v>0</v>
      </c>
      <c r="AP383" s="177">
        <f ca="1">SUM(AP384:AP388)</f>
        <v>0</v>
      </c>
      <c r="AQ383" s="177">
        <f t="shared" ca="1" si="214"/>
        <v>0</v>
      </c>
      <c r="AR383" s="177">
        <f t="shared" ca="1" si="215"/>
        <v>0</v>
      </c>
    </row>
    <row r="384" spans="2:44" hidden="1" x14ac:dyDescent="0.25">
      <c r="B384" s="166" t="s">
        <v>337</v>
      </c>
      <c r="C384" s="167" t="s">
        <v>205</v>
      </c>
      <c r="D38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68">
        <f t="shared" ca="1" si="208"/>
        <v>0</v>
      </c>
      <c r="G384" s="168"/>
      <c r="H384" s="168">
        <f t="shared" ca="1" si="209"/>
        <v>0</v>
      </c>
      <c r="I384" s="168"/>
      <c r="J384" s="168">
        <f t="shared" ca="1" si="210"/>
        <v>0</v>
      </c>
      <c r="K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68">
        <f t="shared" ca="1" si="211"/>
        <v>0</v>
      </c>
      <c r="AF3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68">
        <f t="shared" ca="1" si="212"/>
        <v>0</v>
      </c>
      <c r="AJ3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68">
        <f t="shared" ca="1" si="213"/>
        <v>0</v>
      </c>
      <c r="AN3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68">
        <f t="shared" ca="1" si="214"/>
        <v>0</v>
      </c>
      <c r="AR384" s="168">
        <f t="shared" ca="1" si="215"/>
        <v>0</v>
      </c>
    </row>
    <row r="385" spans="1:44" hidden="1" x14ac:dyDescent="0.25">
      <c r="B385" s="166" t="s">
        <v>1037</v>
      </c>
      <c r="C385" s="167" t="s">
        <v>1038</v>
      </c>
      <c r="D38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68">
        <f t="shared" ca="1" si="208"/>
        <v>0</v>
      </c>
      <c r="G385" s="168"/>
      <c r="H385" s="168">
        <f t="shared" ca="1" si="209"/>
        <v>0</v>
      </c>
      <c r="I385" s="168"/>
      <c r="J385" s="168">
        <f t="shared" ca="1" si="210"/>
        <v>0</v>
      </c>
      <c r="K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68">
        <f t="shared" ca="1" si="211"/>
        <v>0</v>
      </c>
      <c r="AF3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68">
        <f t="shared" ca="1" si="212"/>
        <v>0</v>
      </c>
      <c r="AJ3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68">
        <f t="shared" ca="1" si="213"/>
        <v>0</v>
      </c>
      <c r="AN3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68">
        <f t="shared" ca="1" si="214"/>
        <v>0</v>
      </c>
      <c r="AR385" s="168">
        <f t="shared" ca="1" si="215"/>
        <v>0</v>
      </c>
    </row>
    <row r="386" spans="1:44" hidden="1" x14ac:dyDescent="0.25">
      <c r="B386" s="166" t="s">
        <v>1039</v>
      </c>
      <c r="C386" s="167" t="s">
        <v>1040</v>
      </c>
      <c r="D38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68">
        <f t="shared" ca="1" si="208"/>
        <v>0</v>
      </c>
      <c r="G386" s="168"/>
      <c r="H386" s="168">
        <f t="shared" ca="1" si="209"/>
        <v>0</v>
      </c>
      <c r="I386" s="168"/>
      <c r="J386" s="168">
        <f t="shared" ca="1" si="210"/>
        <v>0</v>
      </c>
      <c r="K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68">
        <f t="shared" ca="1" si="211"/>
        <v>0</v>
      </c>
      <c r="AF3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68">
        <f t="shared" ca="1" si="212"/>
        <v>0</v>
      </c>
      <c r="AJ3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68">
        <f t="shared" ca="1" si="213"/>
        <v>0</v>
      </c>
      <c r="AN3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68">
        <f t="shared" ca="1" si="214"/>
        <v>0</v>
      </c>
      <c r="AR386" s="168">
        <f t="shared" ca="1" si="215"/>
        <v>0</v>
      </c>
    </row>
    <row r="387" spans="1:44" hidden="1" x14ac:dyDescent="0.25">
      <c r="A387" s="111"/>
      <c r="B387" s="166" t="s">
        <v>1041</v>
      </c>
      <c r="C387" s="167" t="s">
        <v>1363</v>
      </c>
      <c r="D38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68">
        <f t="shared" ca="1" si="208"/>
        <v>0</v>
      </c>
      <c r="G387" s="168"/>
      <c r="H387" s="168">
        <f t="shared" ca="1" si="209"/>
        <v>0</v>
      </c>
      <c r="I387" s="168"/>
      <c r="J387" s="168">
        <f t="shared" ca="1" si="210"/>
        <v>0</v>
      </c>
      <c r="K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68">
        <f t="shared" ca="1" si="211"/>
        <v>0</v>
      </c>
      <c r="AF3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68">
        <f t="shared" ca="1" si="212"/>
        <v>0</v>
      </c>
      <c r="AJ3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68">
        <f t="shared" ca="1" si="213"/>
        <v>0</v>
      </c>
      <c r="AN3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68">
        <f t="shared" ca="1" si="214"/>
        <v>0</v>
      </c>
      <c r="AR387" s="168">
        <f t="shared" ca="1" si="215"/>
        <v>0</v>
      </c>
    </row>
    <row r="388" spans="1:44" hidden="1" x14ac:dyDescent="0.25">
      <c r="A388" s="111"/>
      <c r="B388" s="166" t="s">
        <v>1043</v>
      </c>
      <c r="C388" s="167" t="s">
        <v>1042</v>
      </c>
      <c r="D38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68">
        <f t="shared" ca="1" si="208"/>
        <v>0</v>
      </c>
      <c r="G388" s="168"/>
      <c r="H388" s="168">
        <f t="shared" ca="1" si="209"/>
        <v>0</v>
      </c>
      <c r="I388" s="168"/>
      <c r="J388" s="168">
        <f t="shared" ca="1" si="210"/>
        <v>0</v>
      </c>
      <c r="K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68">
        <f t="shared" ca="1" si="211"/>
        <v>0</v>
      </c>
      <c r="AF3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68">
        <f t="shared" ca="1" si="212"/>
        <v>0</v>
      </c>
      <c r="AJ3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68">
        <f t="shared" ca="1" si="213"/>
        <v>0</v>
      </c>
      <c r="AN3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68">
        <f t="shared" ca="1" si="214"/>
        <v>0</v>
      </c>
      <c r="AR388" s="168">
        <f t="shared" ca="1" si="215"/>
        <v>0</v>
      </c>
    </row>
    <row r="389" spans="1:44" hidden="1" x14ac:dyDescent="0.25">
      <c r="B389" s="175" t="s">
        <v>338</v>
      </c>
      <c r="C389" s="176" t="s">
        <v>206</v>
      </c>
      <c r="D389" s="177">
        <f ca="1">SUM(D390:D396)</f>
        <v>0</v>
      </c>
      <c r="E389" s="177">
        <f ca="1">SUM(E390:E396)</f>
        <v>0</v>
      </c>
      <c r="F389" s="177">
        <f t="shared" ca="1" si="208"/>
        <v>0</v>
      </c>
      <c r="G389" s="177">
        <f>SUM(G390:G396)</f>
        <v>0</v>
      </c>
      <c r="H389" s="177">
        <f t="shared" ca="1" si="209"/>
        <v>0</v>
      </c>
      <c r="I389" s="177">
        <f>SUM(I390:I396)</f>
        <v>0</v>
      </c>
      <c r="J389" s="177">
        <f t="shared" ca="1" si="210"/>
        <v>0</v>
      </c>
      <c r="K389" s="177">
        <f t="shared" ref="K389:AD389" ca="1" si="217">SUM(K390:K396)</f>
        <v>0</v>
      </c>
      <c r="L389" s="177">
        <f t="shared" ca="1" si="217"/>
        <v>0</v>
      </c>
      <c r="M389" s="177">
        <f t="shared" ca="1" si="217"/>
        <v>0</v>
      </c>
      <c r="N389" s="177">
        <f t="shared" ca="1" si="217"/>
        <v>0</v>
      </c>
      <c r="O389" s="177">
        <f t="shared" ca="1" si="217"/>
        <v>0</v>
      </c>
      <c r="P389" s="177">
        <f t="shared" ca="1" si="217"/>
        <v>0</v>
      </c>
      <c r="Q389" s="177">
        <f t="shared" ca="1" si="217"/>
        <v>0</v>
      </c>
      <c r="R389" s="177">
        <f t="shared" ca="1" si="217"/>
        <v>0</v>
      </c>
      <c r="S389" s="177">
        <f t="shared" ca="1" si="217"/>
        <v>0</v>
      </c>
      <c r="T389" s="177">
        <f ca="1">SUM(T390:T396)</f>
        <v>0</v>
      </c>
      <c r="U389" s="177">
        <f t="shared" ca="1" si="217"/>
        <v>0</v>
      </c>
      <c r="V389" s="177">
        <f t="shared" ca="1" si="217"/>
        <v>0</v>
      </c>
      <c r="W389" s="177">
        <f t="shared" ca="1" si="217"/>
        <v>0</v>
      </c>
      <c r="X389" s="177">
        <f t="shared" ca="1" si="217"/>
        <v>0</v>
      </c>
      <c r="Y389" s="177">
        <f ca="1">SUM(Y390:Y396)</f>
        <v>0</v>
      </c>
      <c r="Z389" s="177">
        <f ca="1">SUM(Z390:Z396)</f>
        <v>0</v>
      </c>
      <c r="AA389" s="177">
        <f t="shared" ca="1" si="217"/>
        <v>0</v>
      </c>
      <c r="AB389" s="177">
        <f t="shared" ca="1" si="217"/>
        <v>0</v>
      </c>
      <c r="AC389" s="177">
        <f t="shared" ca="1" si="217"/>
        <v>0</v>
      </c>
      <c r="AD389" s="177">
        <f t="shared" ca="1" si="217"/>
        <v>0</v>
      </c>
      <c r="AE389" s="177">
        <f t="shared" ca="1" si="211"/>
        <v>0</v>
      </c>
      <c r="AF389" s="177">
        <f ca="1">SUM(AF390:AF396)</f>
        <v>0</v>
      </c>
      <c r="AG389" s="177">
        <f ca="1">SUM(AG390:AG396)</f>
        <v>0</v>
      </c>
      <c r="AH389" s="177">
        <f ca="1">SUM(AH390:AH396)</f>
        <v>0</v>
      </c>
      <c r="AI389" s="177">
        <f t="shared" ca="1" si="212"/>
        <v>0</v>
      </c>
      <c r="AJ389" s="177">
        <f ca="1">SUM(AJ390:AJ396)</f>
        <v>0</v>
      </c>
      <c r="AK389" s="177">
        <f ca="1">SUM(AK390:AK396)</f>
        <v>0</v>
      </c>
      <c r="AL389" s="177">
        <f ca="1">SUM(AL390:AL396)</f>
        <v>0</v>
      </c>
      <c r="AM389" s="177">
        <f t="shared" ca="1" si="213"/>
        <v>0</v>
      </c>
      <c r="AN389" s="177">
        <f ca="1">SUM(AN390:AN396)</f>
        <v>0</v>
      </c>
      <c r="AO389" s="177">
        <f ca="1">SUM(AO390:AO396)</f>
        <v>0</v>
      </c>
      <c r="AP389" s="177">
        <f ca="1">SUM(AP390:AP396)</f>
        <v>0</v>
      </c>
      <c r="AQ389" s="177">
        <f t="shared" ca="1" si="214"/>
        <v>0</v>
      </c>
      <c r="AR389" s="177">
        <f t="shared" ca="1" si="215"/>
        <v>0</v>
      </c>
    </row>
    <row r="390" spans="1:44" hidden="1" x14ac:dyDescent="0.25">
      <c r="B390" s="166" t="s">
        <v>339</v>
      </c>
      <c r="C390" s="167" t="s">
        <v>207</v>
      </c>
      <c r="D39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68">
        <f t="shared" ca="1" si="208"/>
        <v>0</v>
      </c>
      <c r="G390" s="168"/>
      <c r="H390" s="168">
        <f t="shared" ca="1" si="209"/>
        <v>0</v>
      </c>
      <c r="I390" s="168"/>
      <c r="J390" s="168">
        <f t="shared" ca="1" si="210"/>
        <v>0</v>
      </c>
      <c r="K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68">
        <f t="shared" ca="1" si="211"/>
        <v>0</v>
      </c>
      <c r="AF3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68">
        <f t="shared" ca="1" si="212"/>
        <v>0</v>
      </c>
      <c r="AJ3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68">
        <f t="shared" ca="1" si="213"/>
        <v>0</v>
      </c>
      <c r="AN3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68">
        <f t="shared" ca="1" si="214"/>
        <v>0</v>
      </c>
      <c r="AR390" s="168">
        <f t="shared" ca="1" si="215"/>
        <v>0</v>
      </c>
    </row>
    <row r="391" spans="1:44" hidden="1" x14ac:dyDescent="0.25">
      <c r="B391" s="166" t="s">
        <v>1044</v>
      </c>
      <c r="C391" s="167" t="s">
        <v>1045</v>
      </c>
      <c r="D39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68">
        <f t="shared" ca="1" si="208"/>
        <v>0</v>
      </c>
      <c r="G391" s="168"/>
      <c r="H391" s="168">
        <f t="shared" ca="1" si="209"/>
        <v>0</v>
      </c>
      <c r="I391" s="168"/>
      <c r="J391" s="168">
        <f t="shared" ca="1" si="210"/>
        <v>0</v>
      </c>
      <c r="K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68">
        <f t="shared" ca="1" si="211"/>
        <v>0</v>
      </c>
      <c r="AF3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68">
        <f t="shared" ca="1" si="212"/>
        <v>0</v>
      </c>
      <c r="AJ3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68">
        <f t="shared" ca="1" si="213"/>
        <v>0</v>
      </c>
      <c r="AN3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68">
        <f t="shared" ca="1" si="214"/>
        <v>0</v>
      </c>
      <c r="AR391" s="168">
        <f t="shared" ca="1" si="215"/>
        <v>0</v>
      </c>
    </row>
    <row r="392" spans="1:44" hidden="1" x14ac:dyDescent="0.25">
      <c r="B392" s="166" t="s">
        <v>340</v>
      </c>
      <c r="C392" s="167" t="s">
        <v>208</v>
      </c>
      <c r="D39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68">
        <f t="shared" ca="1" si="208"/>
        <v>0</v>
      </c>
      <c r="G392" s="168"/>
      <c r="H392" s="168">
        <f t="shared" ca="1" si="209"/>
        <v>0</v>
      </c>
      <c r="I392" s="168"/>
      <c r="J392" s="168">
        <f t="shared" ca="1" si="210"/>
        <v>0</v>
      </c>
      <c r="K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68">
        <f t="shared" ca="1" si="211"/>
        <v>0</v>
      </c>
      <c r="AF3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68">
        <f t="shared" ca="1" si="212"/>
        <v>0</v>
      </c>
      <c r="AJ3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68">
        <f t="shared" ca="1" si="213"/>
        <v>0</v>
      </c>
      <c r="AN3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68">
        <f t="shared" ca="1" si="214"/>
        <v>0</v>
      </c>
      <c r="AR392" s="168">
        <f t="shared" ca="1" si="215"/>
        <v>0</v>
      </c>
    </row>
    <row r="393" spans="1:44" hidden="1" x14ac:dyDescent="0.25">
      <c r="B393" s="166" t="s">
        <v>1046</v>
      </c>
      <c r="C393" s="167" t="s">
        <v>1047</v>
      </c>
      <c r="D39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68">
        <f t="shared" ca="1" si="208"/>
        <v>0</v>
      </c>
      <c r="G393" s="168"/>
      <c r="H393" s="168">
        <f t="shared" ca="1" si="209"/>
        <v>0</v>
      </c>
      <c r="I393" s="168"/>
      <c r="J393" s="168">
        <f t="shared" ca="1" si="210"/>
        <v>0</v>
      </c>
      <c r="K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68">
        <f t="shared" ca="1" si="211"/>
        <v>0</v>
      </c>
      <c r="AF3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68">
        <f t="shared" ca="1" si="212"/>
        <v>0</v>
      </c>
      <c r="AJ3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68">
        <f t="shared" ca="1" si="213"/>
        <v>0</v>
      </c>
      <c r="AN3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68">
        <f t="shared" ca="1" si="214"/>
        <v>0</v>
      </c>
      <c r="AR393" s="168">
        <f t="shared" ca="1" si="215"/>
        <v>0</v>
      </c>
    </row>
    <row r="394" spans="1:44" hidden="1" x14ac:dyDescent="0.25">
      <c r="B394" s="166" t="s">
        <v>1048</v>
      </c>
      <c r="C394" s="167" t="s">
        <v>1049</v>
      </c>
      <c r="D39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68">
        <f t="shared" ca="1" si="208"/>
        <v>0</v>
      </c>
      <c r="G394" s="168"/>
      <c r="H394" s="168">
        <f t="shared" ca="1" si="209"/>
        <v>0</v>
      </c>
      <c r="I394" s="168"/>
      <c r="J394" s="168">
        <f t="shared" ca="1" si="210"/>
        <v>0</v>
      </c>
      <c r="K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68">
        <f t="shared" ca="1" si="211"/>
        <v>0</v>
      </c>
      <c r="AF3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68">
        <f t="shared" ca="1" si="212"/>
        <v>0</v>
      </c>
      <c r="AJ3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68">
        <f t="shared" ca="1" si="213"/>
        <v>0</v>
      </c>
      <c r="AN3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68">
        <f t="shared" ca="1" si="214"/>
        <v>0</v>
      </c>
      <c r="AR394" s="168">
        <f t="shared" ca="1" si="215"/>
        <v>0</v>
      </c>
    </row>
    <row r="395" spans="1:44" hidden="1" x14ac:dyDescent="0.25">
      <c r="B395" s="166" t="s">
        <v>341</v>
      </c>
      <c r="C395" s="167" t="s">
        <v>209</v>
      </c>
      <c r="D39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68">
        <f t="shared" ca="1" si="208"/>
        <v>0</v>
      </c>
      <c r="G395" s="168"/>
      <c r="H395" s="168">
        <f t="shared" ca="1" si="209"/>
        <v>0</v>
      </c>
      <c r="I395" s="168"/>
      <c r="J395" s="168">
        <f t="shared" ca="1" si="210"/>
        <v>0</v>
      </c>
      <c r="K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68">
        <f t="shared" ca="1" si="211"/>
        <v>0</v>
      </c>
      <c r="AF3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68">
        <f t="shared" ca="1" si="212"/>
        <v>0</v>
      </c>
      <c r="AJ3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68">
        <f t="shared" ca="1" si="213"/>
        <v>0</v>
      </c>
      <c r="AN3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68">
        <f t="shared" ca="1" si="214"/>
        <v>0</v>
      </c>
      <c r="AR395" s="168">
        <f t="shared" ca="1" si="215"/>
        <v>0</v>
      </c>
    </row>
    <row r="396" spans="1:44" hidden="1" x14ac:dyDescent="0.25">
      <c r="B396" s="166" t="s">
        <v>1050</v>
      </c>
      <c r="C396" s="167" t="s">
        <v>1051</v>
      </c>
      <c r="D39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68">
        <f t="shared" ca="1" si="208"/>
        <v>0</v>
      </c>
      <c r="G396" s="168"/>
      <c r="H396" s="168">
        <f t="shared" ca="1" si="209"/>
        <v>0</v>
      </c>
      <c r="I396" s="168"/>
      <c r="J396" s="168">
        <f t="shared" ca="1" si="210"/>
        <v>0</v>
      </c>
      <c r="K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68">
        <f t="shared" ca="1" si="211"/>
        <v>0</v>
      </c>
      <c r="AF3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68">
        <f t="shared" ca="1" si="212"/>
        <v>0</v>
      </c>
      <c r="AJ3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68">
        <f t="shared" ca="1" si="213"/>
        <v>0</v>
      </c>
      <c r="AN3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68">
        <f t="shared" ca="1" si="214"/>
        <v>0</v>
      </c>
      <c r="AR396" s="168">
        <f t="shared" ca="1" si="215"/>
        <v>0</v>
      </c>
    </row>
    <row r="397" spans="1:44" hidden="1" x14ac:dyDescent="0.25">
      <c r="B397" s="163" t="s">
        <v>347</v>
      </c>
      <c r="C397" s="164" t="s">
        <v>215</v>
      </c>
      <c r="D397" s="165">
        <f ca="1">D398+D459+D467+D485+D489</f>
        <v>0</v>
      </c>
      <c r="E397" s="165">
        <f ca="1">E398+E459+E467+E485+E489</f>
        <v>0</v>
      </c>
      <c r="F397" s="165">
        <f t="shared" ca="1" si="208"/>
        <v>0</v>
      </c>
      <c r="G397" s="165">
        <f>G398+G459+G467+G485+G489</f>
        <v>0</v>
      </c>
      <c r="H397" s="165">
        <f t="shared" ca="1" si="209"/>
        <v>0</v>
      </c>
      <c r="I397" s="165">
        <f>I398+I459+I467+I485+I489</f>
        <v>0</v>
      </c>
      <c r="J397" s="165">
        <f t="shared" ca="1" si="210"/>
        <v>0</v>
      </c>
      <c r="K397" s="165">
        <f t="shared" ref="K397:AD397" ca="1" si="218">K398+K459+K467+K485+K489</f>
        <v>0</v>
      </c>
      <c r="L397" s="165">
        <f t="shared" ca="1" si="218"/>
        <v>0</v>
      </c>
      <c r="M397" s="165">
        <f t="shared" ca="1" si="218"/>
        <v>0</v>
      </c>
      <c r="N397" s="165">
        <f t="shared" ca="1" si="218"/>
        <v>0</v>
      </c>
      <c r="O397" s="165">
        <f t="shared" ca="1" si="218"/>
        <v>0</v>
      </c>
      <c r="P397" s="165">
        <f t="shared" ca="1" si="218"/>
        <v>0</v>
      </c>
      <c r="Q397" s="165">
        <f t="shared" ca="1" si="218"/>
        <v>0</v>
      </c>
      <c r="R397" s="165">
        <f t="shared" ca="1" si="218"/>
        <v>0</v>
      </c>
      <c r="S397" s="165">
        <f t="shared" ca="1" si="218"/>
        <v>0</v>
      </c>
      <c r="T397" s="165">
        <f ca="1">T398+T459+T467+T485+T489</f>
        <v>0</v>
      </c>
      <c r="U397" s="165">
        <f t="shared" ca="1" si="218"/>
        <v>0</v>
      </c>
      <c r="V397" s="165">
        <f t="shared" ca="1" si="218"/>
        <v>0</v>
      </c>
      <c r="W397" s="165">
        <f t="shared" ca="1" si="218"/>
        <v>0</v>
      </c>
      <c r="X397" s="165">
        <f t="shared" ca="1" si="218"/>
        <v>0</v>
      </c>
      <c r="Y397" s="165">
        <f ca="1">Y398+Y459+Y467+Y485+Y489</f>
        <v>0</v>
      </c>
      <c r="Z397" s="165">
        <f ca="1">Z398+Z459+Z467+Z485+Z489</f>
        <v>0</v>
      </c>
      <c r="AA397" s="165">
        <f t="shared" ca="1" si="218"/>
        <v>0</v>
      </c>
      <c r="AB397" s="165">
        <f t="shared" ca="1" si="218"/>
        <v>0</v>
      </c>
      <c r="AC397" s="165">
        <f t="shared" ca="1" si="218"/>
        <v>0</v>
      </c>
      <c r="AD397" s="165">
        <f t="shared" ca="1" si="218"/>
        <v>0</v>
      </c>
      <c r="AE397" s="165">
        <f t="shared" ca="1" si="211"/>
        <v>0</v>
      </c>
      <c r="AF397" s="165">
        <f ca="1">AF398+AF459+AF467+AF485+AF489</f>
        <v>0</v>
      </c>
      <c r="AG397" s="165">
        <f ca="1">AG398+AG459+AG467+AG485+AG489</f>
        <v>0</v>
      </c>
      <c r="AH397" s="165">
        <f ca="1">AH398+AH459+AH467+AH485+AH489</f>
        <v>0</v>
      </c>
      <c r="AI397" s="165">
        <f t="shared" ca="1" si="212"/>
        <v>0</v>
      </c>
      <c r="AJ397" s="165">
        <f ca="1">AJ398+AJ459+AJ467+AJ485+AJ489</f>
        <v>0</v>
      </c>
      <c r="AK397" s="165">
        <f ca="1">AK398+AK459+AK467+AK485+AK489</f>
        <v>0</v>
      </c>
      <c r="AL397" s="165">
        <f ca="1">AL398+AL459+AL467+AL485+AL489</f>
        <v>0</v>
      </c>
      <c r="AM397" s="165">
        <f t="shared" ca="1" si="213"/>
        <v>0</v>
      </c>
      <c r="AN397" s="165">
        <f ca="1">AN398+AN459+AN467+AN485+AN489</f>
        <v>0</v>
      </c>
      <c r="AO397" s="165">
        <f ca="1">AO398+AO459+AO467+AO485+AO489</f>
        <v>0</v>
      </c>
      <c r="AP397" s="165">
        <f ca="1">AP398+AP459+AP467+AP485+AP489</f>
        <v>0</v>
      </c>
      <c r="AQ397" s="165">
        <f t="shared" ca="1" si="214"/>
        <v>0</v>
      </c>
      <c r="AR397" s="165">
        <f t="shared" ca="1" si="215"/>
        <v>0</v>
      </c>
    </row>
    <row r="398" spans="1:44" hidden="1" x14ac:dyDescent="0.25">
      <c r="B398" s="175" t="s">
        <v>348</v>
      </c>
      <c r="C398" s="176" t="s">
        <v>216</v>
      </c>
      <c r="D398" s="177">
        <f ca="1">SUM(D399:D458)</f>
        <v>0</v>
      </c>
      <c r="E398" s="177">
        <f ca="1">SUM(E399:E458)</f>
        <v>0</v>
      </c>
      <c r="F398" s="177">
        <f t="shared" ca="1" si="208"/>
        <v>0</v>
      </c>
      <c r="G398" s="177">
        <f>SUM(G399:G458)</f>
        <v>0</v>
      </c>
      <c r="H398" s="177">
        <f t="shared" ca="1" si="209"/>
        <v>0</v>
      </c>
      <c r="I398" s="177">
        <f>SUM(I399:I458)</f>
        <v>0</v>
      </c>
      <c r="J398" s="177">
        <f t="shared" ca="1" si="210"/>
        <v>0</v>
      </c>
      <c r="K398" s="177">
        <f t="shared" ref="K398:AP398" ca="1" si="219">SUM(K399:K458)</f>
        <v>0</v>
      </c>
      <c r="L398" s="177">
        <f t="shared" ca="1" si="219"/>
        <v>0</v>
      </c>
      <c r="M398" s="177">
        <f t="shared" ca="1" si="219"/>
        <v>0</v>
      </c>
      <c r="N398" s="177">
        <f t="shared" ca="1" si="219"/>
        <v>0</v>
      </c>
      <c r="O398" s="177">
        <f t="shared" ca="1" si="219"/>
        <v>0</v>
      </c>
      <c r="P398" s="177">
        <f ca="1">SUM(P399:P458)</f>
        <v>0</v>
      </c>
      <c r="Q398" s="177">
        <f ca="1">SUM(Q399:Q458)</f>
        <v>0</v>
      </c>
      <c r="R398" s="177">
        <f t="shared" ca="1" si="219"/>
        <v>0</v>
      </c>
      <c r="S398" s="177">
        <f t="shared" ca="1" si="219"/>
        <v>0</v>
      </c>
      <c r="T398" s="177">
        <f ca="1">SUM(T399:T458)</f>
        <v>0</v>
      </c>
      <c r="U398" s="177">
        <f t="shared" ca="1" si="219"/>
        <v>0</v>
      </c>
      <c r="V398" s="177">
        <f t="shared" ca="1" si="219"/>
        <v>0</v>
      </c>
      <c r="W398" s="177">
        <f ca="1">SUM(W399:W458)</f>
        <v>0</v>
      </c>
      <c r="X398" s="177">
        <f t="shared" ca="1" si="219"/>
        <v>0</v>
      </c>
      <c r="Y398" s="177">
        <f ca="1">SUM(Y399:Y458)</f>
        <v>0</v>
      </c>
      <c r="Z398" s="177">
        <f ca="1">SUM(Z399:Z458)</f>
        <v>0</v>
      </c>
      <c r="AA398" s="177">
        <f t="shared" ca="1" si="219"/>
        <v>0</v>
      </c>
      <c r="AB398" s="177">
        <f t="shared" ca="1" si="219"/>
        <v>0</v>
      </c>
      <c r="AC398" s="177">
        <f t="shared" ca="1" si="219"/>
        <v>0</v>
      </c>
      <c r="AD398" s="177">
        <f t="shared" ca="1" si="219"/>
        <v>0</v>
      </c>
      <c r="AE398" s="177">
        <f t="shared" ca="1" si="211"/>
        <v>0</v>
      </c>
      <c r="AF398" s="177">
        <f t="shared" ca="1" si="219"/>
        <v>0</v>
      </c>
      <c r="AG398" s="177">
        <f t="shared" ca="1" si="219"/>
        <v>0</v>
      </c>
      <c r="AH398" s="177">
        <f t="shared" ca="1" si="219"/>
        <v>0</v>
      </c>
      <c r="AI398" s="177">
        <f t="shared" ca="1" si="212"/>
        <v>0</v>
      </c>
      <c r="AJ398" s="177">
        <f t="shared" ca="1" si="219"/>
        <v>0</v>
      </c>
      <c r="AK398" s="177">
        <f t="shared" ca="1" si="219"/>
        <v>0</v>
      </c>
      <c r="AL398" s="177">
        <f t="shared" ca="1" si="219"/>
        <v>0</v>
      </c>
      <c r="AM398" s="177">
        <f t="shared" ca="1" si="213"/>
        <v>0</v>
      </c>
      <c r="AN398" s="177">
        <f t="shared" ca="1" si="219"/>
        <v>0</v>
      </c>
      <c r="AO398" s="177">
        <f t="shared" ca="1" si="219"/>
        <v>0</v>
      </c>
      <c r="AP398" s="177">
        <f t="shared" ca="1" si="219"/>
        <v>0</v>
      </c>
      <c r="AQ398" s="177">
        <f t="shared" ca="1" si="214"/>
        <v>0</v>
      </c>
      <c r="AR398" s="177">
        <f t="shared" ca="1" si="215"/>
        <v>0</v>
      </c>
    </row>
    <row r="399" spans="1:44" hidden="1" x14ac:dyDescent="0.25">
      <c r="B399" s="166" t="s">
        <v>349</v>
      </c>
      <c r="C399" s="167" t="s">
        <v>217</v>
      </c>
      <c r="D39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68">
        <f t="shared" ca="1" si="208"/>
        <v>0</v>
      </c>
      <c r="G399" s="168"/>
      <c r="H399" s="168">
        <f t="shared" ca="1" si="209"/>
        <v>0</v>
      </c>
      <c r="I399" s="168"/>
      <c r="J399" s="168">
        <f t="shared" ca="1" si="210"/>
        <v>0</v>
      </c>
      <c r="K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68">
        <f t="shared" ca="1" si="211"/>
        <v>0</v>
      </c>
      <c r="AF3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68">
        <f t="shared" ca="1" si="212"/>
        <v>0</v>
      </c>
      <c r="AJ3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68">
        <f t="shared" ca="1" si="213"/>
        <v>0</v>
      </c>
      <c r="AN3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68">
        <f t="shared" ca="1" si="214"/>
        <v>0</v>
      </c>
      <c r="AR399" s="168">
        <f t="shared" ca="1" si="215"/>
        <v>0</v>
      </c>
    </row>
    <row r="400" spans="1:44" hidden="1" x14ac:dyDescent="0.25">
      <c r="B400" s="166" t="s">
        <v>1053</v>
      </c>
      <c r="C400" s="167" t="s">
        <v>1054</v>
      </c>
      <c r="D40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68">
        <f t="shared" ca="1" si="208"/>
        <v>0</v>
      </c>
      <c r="G400" s="168"/>
      <c r="H400" s="168">
        <f t="shared" ca="1" si="209"/>
        <v>0</v>
      </c>
      <c r="I400" s="168"/>
      <c r="J400" s="168">
        <f t="shared" ca="1" si="210"/>
        <v>0</v>
      </c>
      <c r="K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68">
        <f t="shared" ca="1" si="211"/>
        <v>0</v>
      </c>
      <c r="AF4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68">
        <f t="shared" ca="1" si="212"/>
        <v>0</v>
      </c>
      <c r="AJ4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68">
        <f t="shared" ca="1" si="213"/>
        <v>0</v>
      </c>
      <c r="AN4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68">
        <f t="shared" ca="1" si="214"/>
        <v>0</v>
      </c>
      <c r="AR400" s="168">
        <f t="shared" ca="1" si="215"/>
        <v>0</v>
      </c>
    </row>
    <row r="401" spans="2:44" hidden="1" x14ac:dyDescent="0.25">
      <c r="B401" s="166" t="s">
        <v>1055</v>
      </c>
      <c r="C401" s="167" t="s">
        <v>1056</v>
      </c>
      <c r="D40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68">
        <f t="shared" ca="1" si="208"/>
        <v>0</v>
      </c>
      <c r="G401" s="168"/>
      <c r="H401" s="168">
        <f t="shared" ca="1" si="209"/>
        <v>0</v>
      </c>
      <c r="I401" s="168"/>
      <c r="J401" s="168">
        <f t="shared" ca="1" si="210"/>
        <v>0</v>
      </c>
      <c r="K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68">
        <f t="shared" ca="1" si="211"/>
        <v>0</v>
      </c>
      <c r="AF4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68">
        <f t="shared" ca="1" si="212"/>
        <v>0</v>
      </c>
      <c r="AJ4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68">
        <f t="shared" ca="1" si="213"/>
        <v>0</v>
      </c>
      <c r="AN4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68">
        <f t="shared" ca="1" si="214"/>
        <v>0</v>
      </c>
      <c r="AR401" s="168">
        <f t="shared" ca="1" si="215"/>
        <v>0</v>
      </c>
    </row>
    <row r="402" spans="2:44" hidden="1" x14ac:dyDescent="0.25">
      <c r="B402" s="166" t="s">
        <v>350</v>
      </c>
      <c r="C402" s="167" t="s">
        <v>218</v>
      </c>
      <c r="D40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68">
        <f t="shared" ca="1" si="208"/>
        <v>0</v>
      </c>
      <c r="G402" s="168"/>
      <c r="H402" s="168">
        <f t="shared" ca="1" si="209"/>
        <v>0</v>
      </c>
      <c r="I402" s="168"/>
      <c r="J402" s="168">
        <f t="shared" ca="1" si="210"/>
        <v>0</v>
      </c>
      <c r="K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68">
        <f t="shared" ca="1" si="211"/>
        <v>0</v>
      </c>
      <c r="AF4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68">
        <f t="shared" ca="1" si="212"/>
        <v>0</v>
      </c>
      <c r="AJ4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68">
        <f t="shared" ca="1" si="213"/>
        <v>0</v>
      </c>
      <c r="AN4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68">
        <f t="shared" ca="1" si="214"/>
        <v>0</v>
      </c>
      <c r="AR402" s="168">
        <f t="shared" ca="1" si="215"/>
        <v>0</v>
      </c>
    </row>
    <row r="403" spans="2:44" hidden="1" x14ac:dyDescent="0.25">
      <c r="B403" s="166" t="s">
        <v>360</v>
      </c>
      <c r="C403" s="167" t="s">
        <v>227</v>
      </c>
      <c r="D40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68">
        <f t="shared" ref="F403:F419" ca="1" si="220">D403+E403</f>
        <v>0</v>
      </c>
      <c r="G403" s="168"/>
      <c r="H403" s="168">
        <f t="shared" ref="H403:H419" ca="1" si="221">F403-G403</f>
        <v>0</v>
      </c>
      <c r="I403" s="168"/>
      <c r="J403" s="168">
        <f t="shared" ref="J403:J419" ca="1" si="222">F403-I403</f>
        <v>0</v>
      </c>
      <c r="K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68">
        <f t="shared" ref="AE403:AE419" ca="1" si="223">AB403+AC403+AD403</f>
        <v>0</v>
      </c>
      <c r="AF4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68">
        <f t="shared" ref="AI403:AI419" ca="1" si="224">AF403+AG403+AH403</f>
        <v>0</v>
      </c>
      <c r="AJ4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68">
        <f t="shared" ref="AM403:AM419" ca="1" si="225">AJ403+AK403+AL403</f>
        <v>0</v>
      </c>
      <c r="AN4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68">
        <f t="shared" ref="AQ403:AQ419" ca="1" si="226">AN403+AO403+AP403</f>
        <v>0</v>
      </c>
      <c r="AR403" s="168">
        <f t="shared" ref="AR403:AR419" ca="1" si="227">AE403+AI403+AM403+AQ403</f>
        <v>0</v>
      </c>
    </row>
    <row r="404" spans="2:44" hidden="1" x14ac:dyDescent="0.25">
      <c r="B404" s="166" t="s">
        <v>1057</v>
      </c>
      <c r="C404" s="167" t="s">
        <v>1058</v>
      </c>
      <c r="D40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68">
        <f t="shared" ca="1" si="220"/>
        <v>0</v>
      </c>
      <c r="G404" s="168"/>
      <c r="H404" s="168">
        <f t="shared" ca="1" si="221"/>
        <v>0</v>
      </c>
      <c r="I404" s="168"/>
      <c r="J404" s="168">
        <f t="shared" ca="1" si="222"/>
        <v>0</v>
      </c>
      <c r="K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68">
        <f t="shared" ca="1" si="223"/>
        <v>0</v>
      </c>
      <c r="AF4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68">
        <f t="shared" ca="1" si="224"/>
        <v>0</v>
      </c>
      <c r="AJ4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68">
        <f t="shared" ca="1" si="225"/>
        <v>0</v>
      </c>
      <c r="AN4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68">
        <f t="shared" ca="1" si="226"/>
        <v>0</v>
      </c>
      <c r="AR404" s="168">
        <f t="shared" ca="1" si="227"/>
        <v>0</v>
      </c>
    </row>
    <row r="405" spans="2:44" hidden="1" x14ac:dyDescent="0.25">
      <c r="B405" s="166" t="s">
        <v>1059</v>
      </c>
      <c r="C405" s="167" t="s">
        <v>1060</v>
      </c>
      <c r="D40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68">
        <f t="shared" ca="1" si="220"/>
        <v>0</v>
      </c>
      <c r="G405" s="168"/>
      <c r="H405" s="168">
        <f t="shared" ca="1" si="221"/>
        <v>0</v>
      </c>
      <c r="I405" s="168"/>
      <c r="J405" s="168">
        <f t="shared" ca="1" si="222"/>
        <v>0</v>
      </c>
      <c r="K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68">
        <f t="shared" ca="1" si="223"/>
        <v>0</v>
      </c>
      <c r="AF4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68">
        <f t="shared" ca="1" si="224"/>
        <v>0</v>
      </c>
      <c r="AJ4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68">
        <f t="shared" ca="1" si="225"/>
        <v>0</v>
      </c>
      <c r="AN4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68">
        <f t="shared" ca="1" si="226"/>
        <v>0</v>
      </c>
      <c r="AR405" s="168">
        <f t="shared" ca="1" si="227"/>
        <v>0</v>
      </c>
    </row>
    <row r="406" spans="2:44" hidden="1" x14ac:dyDescent="0.25">
      <c r="B406" s="166" t="s">
        <v>1061</v>
      </c>
      <c r="C406" s="167" t="s">
        <v>1062</v>
      </c>
      <c r="D40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68">
        <f t="shared" ca="1" si="220"/>
        <v>0</v>
      </c>
      <c r="G406" s="168"/>
      <c r="H406" s="168">
        <f t="shared" ca="1" si="221"/>
        <v>0</v>
      </c>
      <c r="I406" s="168"/>
      <c r="J406" s="168">
        <f t="shared" ca="1" si="222"/>
        <v>0</v>
      </c>
      <c r="K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68">
        <f t="shared" ca="1" si="223"/>
        <v>0</v>
      </c>
      <c r="AF4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68">
        <f t="shared" ca="1" si="224"/>
        <v>0</v>
      </c>
      <c r="AJ4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68">
        <f t="shared" ca="1" si="225"/>
        <v>0</v>
      </c>
      <c r="AN4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68">
        <f t="shared" ca="1" si="226"/>
        <v>0</v>
      </c>
      <c r="AR406" s="168">
        <f t="shared" ca="1" si="227"/>
        <v>0</v>
      </c>
    </row>
    <row r="407" spans="2:44" hidden="1" x14ac:dyDescent="0.25">
      <c r="B407" s="166" t="s">
        <v>1063</v>
      </c>
      <c r="C407" s="167" t="s">
        <v>1064</v>
      </c>
      <c r="D40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68">
        <f t="shared" ca="1" si="220"/>
        <v>0</v>
      </c>
      <c r="G407" s="168"/>
      <c r="H407" s="168">
        <f t="shared" ca="1" si="221"/>
        <v>0</v>
      </c>
      <c r="I407" s="168"/>
      <c r="J407" s="168">
        <f t="shared" ca="1" si="222"/>
        <v>0</v>
      </c>
      <c r="K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68">
        <f t="shared" ca="1" si="223"/>
        <v>0</v>
      </c>
      <c r="AF4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68">
        <f t="shared" ca="1" si="224"/>
        <v>0</v>
      </c>
      <c r="AJ4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68">
        <f t="shared" ca="1" si="225"/>
        <v>0</v>
      </c>
      <c r="AN4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68">
        <f t="shared" ca="1" si="226"/>
        <v>0</v>
      </c>
      <c r="AR407" s="168">
        <f t="shared" ca="1" si="227"/>
        <v>0</v>
      </c>
    </row>
    <row r="408" spans="2:44" hidden="1" x14ac:dyDescent="0.25">
      <c r="B408" s="166" t="s">
        <v>1065</v>
      </c>
      <c r="C408" s="167" t="s">
        <v>1066</v>
      </c>
      <c r="D40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68">
        <f t="shared" ca="1" si="220"/>
        <v>0</v>
      </c>
      <c r="G408" s="168"/>
      <c r="H408" s="168">
        <f t="shared" ca="1" si="221"/>
        <v>0</v>
      </c>
      <c r="I408" s="168"/>
      <c r="J408" s="168">
        <f t="shared" ca="1" si="222"/>
        <v>0</v>
      </c>
      <c r="K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68">
        <f t="shared" ca="1" si="223"/>
        <v>0</v>
      </c>
      <c r="AF4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68">
        <f t="shared" ca="1" si="224"/>
        <v>0</v>
      </c>
      <c r="AJ4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68">
        <f t="shared" ca="1" si="225"/>
        <v>0</v>
      </c>
      <c r="AN4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68">
        <f t="shared" ca="1" si="226"/>
        <v>0</v>
      </c>
      <c r="AR408" s="168">
        <f t="shared" ca="1" si="227"/>
        <v>0</v>
      </c>
    </row>
    <row r="409" spans="2:44" hidden="1" x14ac:dyDescent="0.25">
      <c r="B409" s="166" t="s">
        <v>1067</v>
      </c>
      <c r="C409" s="167" t="s">
        <v>1068</v>
      </c>
      <c r="D40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68">
        <f t="shared" ca="1" si="220"/>
        <v>0</v>
      </c>
      <c r="G409" s="168"/>
      <c r="H409" s="168">
        <f t="shared" ca="1" si="221"/>
        <v>0</v>
      </c>
      <c r="I409" s="168"/>
      <c r="J409" s="168">
        <f t="shared" ca="1" si="222"/>
        <v>0</v>
      </c>
      <c r="K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68">
        <f t="shared" ca="1" si="223"/>
        <v>0</v>
      </c>
      <c r="AF4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68">
        <f t="shared" ca="1" si="224"/>
        <v>0</v>
      </c>
      <c r="AJ4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68">
        <f t="shared" ca="1" si="225"/>
        <v>0</v>
      </c>
      <c r="AN4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68">
        <f t="shared" ca="1" si="226"/>
        <v>0</v>
      </c>
      <c r="AR409" s="168">
        <f t="shared" ca="1" si="227"/>
        <v>0</v>
      </c>
    </row>
    <row r="410" spans="2:44" hidden="1" x14ac:dyDescent="0.25">
      <c r="B410" s="166" t="s">
        <v>1069</v>
      </c>
      <c r="C410" s="167" t="s">
        <v>1070</v>
      </c>
      <c r="D41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68">
        <f t="shared" ca="1" si="220"/>
        <v>0</v>
      </c>
      <c r="G410" s="168"/>
      <c r="H410" s="168">
        <f t="shared" ca="1" si="221"/>
        <v>0</v>
      </c>
      <c r="I410" s="168"/>
      <c r="J410" s="168">
        <f t="shared" ca="1" si="222"/>
        <v>0</v>
      </c>
      <c r="K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68">
        <f t="shared" ca="1" si="223"/>
        <v>0</v>
      </c>
      <c r="AF4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68">
        <f t="shared" ca="1" si="224"/>
        <v>0</v>
      </c>
      <c r="AJ4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68">
        <f t="shared" ca="1" si="225"/>
        <v>0</v>
      </c>
      <c r="AN4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68">
        <f t="shared" ca="1" si="226"/>
        <v>0</v>
      </c>
      <c r="AR410" s="168">
        <f t="shared" ca="1" si="227"/>
        <v>0</v>
      </c>
    </row>
    <row r="411" spans="2:44" hidden="1" x14ac:dyDescent="0.25">
      <c r="B411" s="166" t="s">
        <v>1071</v>
      </c>
      <c r="C411" s="167" t="s">
        <v>1072</v>
      </c>
      <c r="D41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68">
        <f t="shared" ca="1" si="220"/>
        <v>0</v>
      </c>
      <c r="G411" s="168"/>
      <c r="H411" s="168">
        <f t="shared" ca="1" si="221"/>
        <v>0</v>
      </c>
      <c r="I411" s="168"/>
      <c r="J411" s="168">
        <f t="shared" ca="1" si="222"/>
        <v>0</v>
      </c>
      <c r="K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68">
        <f t="shared" ca="1" si="223"/>
        <v>0</v>
      </c>
      <c r="AF4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68">
        <f t="shared" ca="1" si="224"/>
        <v>0</v>
      </c>
      <c r="AJ4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68">
        <f t="shared" ca="1" si="225"/>
        <v>0</v>
      </c>
      <c r="AN4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68">
        <f t="shared" ca="1" si="226"/>
        <v>0</v>
      </c>
      <c r="AR411" s="168">
        <f t="shared" ca="1" si="227"/>
        <v>0</v>
      </c>
    </row>
    <row r="412" spans="2:44" hidden="1" x14ac:dyDescent="0.25">
      <c r="B412" s="166" t="s">
        <v>1073</v>
      </c>
      <c r="C412" s="167" t="s">
        <v>1074</v>
      </c>
      <c r="D41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68">
        <f t="shared" ca="1" si="220"/>
        <v>0</v>
      </c>
      <c r="G412" s="168"/>
      <c r="H412" s="168">
        <f t="shared" ca="1" si="221"/>
        <v>0</v>
      </c>
      <c r="I412" s="168"/>
      <c r="J412" s="168">
        <f t="shared" ca="1" si="222"/>
        <v>0</v>
      </c>
      <c r="K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68">
        <f t="shared" ca="1" si="223"/>
        <v>0</v>
      </c>
      <c r="AF4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68">
        <f t="shared" ca="1" si="224"/>
        <v>0</v>
      </c>
      <c r="AJ4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68">
        <f t="shared" ca="1" si="225"/>
        <v>0</v>
      </c>
      <c r="AN4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68">
        <f t="shared" ca="1" si="226"/>
        <v>0</v>
      </c>
      <c r="AR412" s="168">
        <f t="shared" ca="1" si="227"/>
        <v>0</v>
      </c>
    </row>
    <row r="413" spans="2:44" hidden="1" x14ac:dyDescent="0.25">
      <c r="B413" s="166" t="s">
        <v>1075</v>
      </c>
      <c r="C413" s="167" t="s">
        <v>1076</v>
      </c>
      <c r="D41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68">
        <f t="shared" ca="1" si="220"/>
        <v>0</v>
      </c>
      <c r="G413" s="168"/>
      <c r="H413" s="168">
        <f t="shared" ca="1" si="221"/>
        <v>0</v>
      </c>
      <c r="I413" s="168"/>
      <c r="J413" s="168">
        <f t="shared" ca="1" si="222"/>
        <v>0</v>
      </c>
      <c r="K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68">
        <f t="shared" ca="1" si="223"/>
        <v>0</v>
      </c>
      <c r="AF4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68">
        <f t="shared" ca="1" si="224"/>
        <v>0</v>
      </c>
      <c r="AJ4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68">
        <f t="shared" ca="1" si="225"/>
        <v>0</v>
      </c>
      <c r="AN4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68">
        <f t="shared" ca="1" si="226"/>
        <v>0</v>
      </c>
      <c r="AR413" s="168">
        <f t="shared" ca="1" si="227"/>
        <v>0</v>
      </c>
    </row>
    <row r="414" spans="2:44" hidden="1" x14ac:dyDescent="0.25">
      <c r="B414" s="166" t="s">
        <v>1077</v>
      </c>
      <c r="C414" s="167" t="s">
        <v>1078</v>
      </c>
      <c r="D41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68">
        <f t="shared" ca="1" si="220"/>
        <v>0</v>
      </c>
      <c r="G414" s="168"/>
      <c r="H414" s="168">
        <f t="shared" ca="1" si="221"/>
        <v>0</v>
      </c>
      <c r="I414" s="168"/>
      <c r="J414" s="168">
        <f t="shared" ca="1" si="222"/>
        <v>0</v>
      </c>
      <c r="K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68">
        <f t="shared" ca="1" si="223"/>
        <v>0</v>
      </c>
      <c r="AF4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68">
        <f t="shared" ca="1" si="224"/>
        <v>0</v>
      </c>
      <c r="AJ4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68">
        <f t="shared" ca="1" si="225"/>
        <v>0</v>
      </c>
      <c r="AN4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68">
        <f t="shared" ca="1" si="226"/>
        <v>0</v>
      </c>
      <c r="AR414" s="168">
        <f t="shared" ca="1" si="227"/>
        <v>0</v>
      </c>
    </row>
    <row r="415" spans="2:44" hidden="1" x14ac:dyDescent="0.25">
      <c r="B415" s="166" t="s">
        <v>1079</v>
      </c>
      <c r="C415" s="167" t="s">
        <v>1080</v>
      </c>
      <c r="D41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68">
        <f t="shared" ca="1" si="220"/>
        <v>0</v>
      </c>
      <c r="G415" s="168"/>
      <c r="H415" s="168">
        <f t="shared" ca="1" si="221"/>
        <v>0</v>
      </c>
      <c r="I415" s="168"/>
      <c r="J415" s="168">
        <f t="shared" ca="1" si="222"/>
        <v>0</v>
      </c>
      <c r="K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68">
        <f t="shared" ca="1" si="223"/>
        <v>0</v>
      </c>
      <c r="AF4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68">
        <f t="shared" ca="1" si="224"/>
        <v>0</v>
      </c>
      <c r="AJ4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68">
        <f t="shared" ca="1" si="225"/>
        <v>0</v>
      </c>
      <c r="AN4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68">
        <f t="shared" ca="1" si="226"/>
        <v>0</v>
      </c>
      <c r="AR415" s="168">
        <f t="shared" ca="1" si="227"/>
        <v>0</v>
      </c>
    </row>
    <row r="416" spans="2:44" hidden="1" x14ac:dyDescent="0.25">
      <c r="B416" s="166" t="s">
        <v>1081</v>
      </c>
      <c r="C416" s="167" t="s">
        <v>1082</v>
      </c>
      <c r="D41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68">
        <f t="shared" ca="1" si="220"/>
        <v>0</v>
      </c>
      <c r="G416" s="168"/>
      <c r="H416" s="168">
        <f t="shared" ca="1" si="221"/>
        <v>0</v>
      </c>
      <c r="I416" s="168"/>
      <c r="J416" s="168">
        <f t="shared" ca="1" si="222"/>
        <v>0</v>
      </c>
      <c r="K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68">
        <f t="shared" ca="1" si="223"/>
        <v>0</v>
      </c>
      <c r="AF4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68">
        <f t="shared" ca="1" si="224"/>
        <v>0</v>
      </c>
      <c r="AJ4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68">
        <f t="shared" ca="1" si="225"/>
        <v>0</v>
      </c>
      <c r="AN4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68">
        <f t="shared" ca="1" si="226"/>
        <v>0</v>
      </c>
      <c r="AR416" s="168">
        <f t="shared" ca="1" si="227"/>
        <v>0</v>
      </c>
    </row>
    <row r="417" spans="2:44" hidden="1" x14ac:dyDescent="0.25">
      <c r="B417" s="166" t="s">
        <v>1083</v>
      </c>
      <c r="C417" s="167" t="s">
        <v>1084</v>
      </c>
      <c r="D41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68">
        <f t="shared" ca="1" si="220"/>
        <v>0</v>
      </c>
      <c r="G417" s="168"/>
      <c r="H417" s="168">
        <f t="shared" ca="1" si="221"/>
        <v>0</v>
      </c>
      <c r="I417" s="168"/>
      <c r="J417" s="168">
        <f t="shared" ca="1" si="222"/>
        <v>0</v>
      </c>
      <c r="K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68">
        <f t="shared" ca="1" si="223"/>
        <v>0</v>
      </c>
      <c r="AF4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68">
        <f t="shared" ca="1" si="224"/>
        <v>0</v>
      </c>
      <c r="AJ4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68">
        <f t="shared" ca="1" si="225"/>
        <v>0</v>
      </c>
      <c r="AN4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68">
        <f t="shared" ca="1" si="226"/>
        <v>0</v>
      </c>
      <c r="AR417" s="168">
        <f t="shared" ca="1" si="227"/>
        <v>0</v>
      </c>
    </row>
    <row r="418" spans="2:44" hidden="1" x14ac:dyDescent="0.25">
      <c r="B418" s="166" t="s">
        <v>1085</v>
      </c>
      <c r="C418" s="167" t="s">
        <v>1086</v>
      </c>
      <c r="D41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68">
        <f t="shared" ca="1" si="220"/>
        <v>0</v>
      </c>
      <c r="G418" s="168"/>
      <c r="H418" s="168">
        <f t="shared" ca="1" si="221"/>
        <v>0</v>
      </c>
      <c r="I418" s="168"/>
      <c r="J418" s="168">
        <f t="shared" ca="1" si="222"/>
        <v>0</v>
      </c>
      <c r="K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68">
        <f t="shared" ca="1" si="223"/>
        <v>0</v>
      </c>
      <c r="AF4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68">
        <f t="shared" ca="1" si="224"/>
        <v>0</v>
      </c>
      <c r="AJ4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68">
        <f t="shared" ca="1" si="225"/>
        <v>0</v>
      </c>
      <c r="AN4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68">
        <f t="shared" ca="1" si="226"/>
        <v>0</v>
      </c>
      <c r="AR418" s="168">
        <f t="shared" ca="1" si="227"/>
        <v>0</v>
      </c>
    </row>
    <row r="419" spans="2:44" hidden="1" x14ac:dyDescent="0.25">
      <c r="B419" s="166" t="s">
        <v>1087</v>
      </c>
      <c r="C419" s="167" t="s">
        <v>1088</v>
      </c>
      <c r="D41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68">
        <f t="shared" ca="1" si="220"/>
        <v>0</v>
      </c>
      <c r="G419" s="168"/>
      <c r="H419" s="168">
        <f t="shared" ca="1" si="221"/>
        <v>0</v>
      </c>
      <c r="I419" s="168"/>
      <c r="J419" s="168">
        <f t="shared" ca="1" si="222"/>
        <v>0</v>
      </c>
      <c r="K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68">
        <f t="shared" ca="1" si="223"/>
        <v>0</v>
      </c>
      <c r="AF4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68">
        <f t="shared" ca="1" si="224"/>
        <v>0</v>
      </c>
      <c r="AJ4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68">
        <f t="shared" ca="1" si="225"/>
        <v>0</v>
      </c>
      <c r="AN4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68">
        <f t="shared" ca="1" si="226"/>
        <v>0</v>
      </c>
      <c r="AR419" s="168">
        <f t="shared" ca="1" si="227"/>
        <v>0</v>
      </c>
    </row>
    <row r="420" spans="2:44" hidden="1" x14ac:dyDescent="0.25">
      <c r="B420" s="166" t="s">
        <v>1089</v>
      </c>
      <c r="C420" s="167" t="s">
        <v>1090</v>
      </c>
      <c r="D42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68">
        <f t="shared" ref="F420:F428" ca="1" si="228">D420+E420</f>
        <v>0</v>
      </c>
      <c r="G420" s="168"/>
      <c r="H420" s="168">
        <f t="shared" ref="H420:H428" ca="1" si="229">F420-G420</f>
        <v>0</v>
      </c>
      <c r="I420" s="168"/>
      <c r="J420" s="168">
        <f t="shared" ref="J420:J428" ca="1" si="230">F420-I420</f>
        <v>0</v>
      </c>
      <c r="K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68">
        <f t="shared" ref="AE420:AE428" ca="1" si="231">AB420+AC420+AD420</f>
        <v>0</v>
      </c>
      <c r="AF4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68">
        <f t="shared" ref="AI420:AI428" ca="1" si="232">AF420+AG420+AH420</f>
        <v>0</v>
      </c>
      <c r="AJ4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68">
        <f t="shared" ref="AM420:AM428" ca="1" si="233">AJ420+AK420+AL420</f>
        <v>0</v>
      </c>
      <c r="AN4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68">
        <f t="shared" ref="AQ420:AQ428" ca="1" si="234">AN420+AO420+AP420</f>
        <v>0</v>
      </c>
      <c r="AR420" s="168">
        <f t="shared" ref="AR420:AR428" ca="1" si="235">AE420+AI420+AM420+AQ420</f>
        <v>0</v>
      </c>
    </row>
    <row r="421" spans="2:44" hidden="1" x14ac:dyDescent="0.25">
      <c r="B421" s="166" t="s">
        <v>1091</v>
      </c>
      <c r="C421" s="167" t="s">
        <v>1092</v>
      </c>
      <c r="D42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68">
        <f t="shared" ca="1" si="228"/>
        <v>0</v>
      </c>
      <c r="G421" s="168"/>
      <c r="H421" s="168">
        <f t="shared" ca="1" si="229"/>
        <v>0</v>
      </c>
      <c r="I421" s="168"/>
      <c r="J421" s="168">
        <f t="shared" ca="1" si="230"/>
        <v>0</v>
      </c>
      <c r="K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68">
        <f t="shared" ca="1" si="231"/>
        <v>0</v>
      </c>
      <c r="AF4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68">
        <f t="shared" ca="1" si="232"/>
        <v>0</v>
      </c>
      <c r="AJ4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68">
        <f t="shared" ca="1" si="233"/>
        <v>0</v>
      </c>
      <c r="AN4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68">
        <f t="shared" ca="1" si="234"/>
        <v>0</v>
      </c>
      <c r="AR421" s="168">
        <f t="shared" ca="1" si="235"/>
        <v>0</v>
      </c>
    </row>
    <row r="422" spans="2:44" hidden="1" x14ac:dyDescent="0.25">
      <c r="B422" s="166" t="s">
        <v>1093</v>
      </c>
      <c r="C422" s="167" t="s">
        <v>1094</v>
      </c>
      <c r="D42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68">
        <f t="shared" ca="1" si="228"/>
        <v>0</v>
      </c>
      <c r="G422" s="168"/>
      <c r="H422" s="168">
        <f t="shared" ca="1" si="229"/>
        <v>0</v>
      </c>
      <c r="I422" s="168"/>
      <c r="J422" s="168">
        <f t="shared" ca="1" si="230"/>
        <v>0</v>
      </c>
      <c r="K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68">
        <f t="shared" ca="1" si="231"/>
        <v>0</v>
      </c>
      <c r="AF4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68">
        <f t="shared" ca="1" si="232"/>
        <v>0</v>
      </c>
      <c r="AJ4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68">
        <f t="shared" ca="1" si="233"/>
        <v>0</v>
      </c>
      <c r="AN4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68">
        <f t="shared" ca="1" si="234"/>
        <v>0</v>
      </c>
      <c r="AR422" s="168">
        <f t="shared" ca="1" si="235"/>
        <v>0</v>
      </c>
    </row>
    <row r="423" spans="2:44" hidden="1" x14ac:dyDescent="0.25">
      <c r="B423" s="166" t="s">
        <v>1095</v>
      </c>
      <c r="C423" s="167" t="s">
        <v>1096</v>
      </c>
      <c r="D42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68">
        <f t="shared" ca="1" si="228"/>
        <v>0</v>
      </c>
      <c r="G423" s="168"/>
      <c r="H423" s="168">
        <f t="shared" ca="1" si="229"/>
        <v>0</v>
      </c>
      <c r="I423" s="168"/>
      <c r="J423" s="168">
        <f t="shared" ca="1" si="230"/>
        <v>0</v>
      </c>
      <c r="K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68">
        <f t="shared" ca="1" si="231"/>
        <v>0</v>
      </c>
      <c r="AF4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68">
        <f t="shared" ca="1" si="232"/>
        <v>0</v>
      </c>
      <c r="AJ4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68">
        <f t="shared" ca="1" si="233"/>
        <v>0</v>
      </c>
      <c r="AN4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68">
        <f t="shared" ca="1" si="234"/>
        <v>0</v>
      </c>
      <c r="AR423" s="168">
        <f t="shared" ca="1" si="235"/>
        <v>0</v>
      </c>
    </row>
    <row r="424" spans="2:44" hidden="1" x14ac:dyDescent="0.25">
      <c r="B424" s="166" t="s">
        <v>1097</v>
      </c>
      <c r="C424" s="167" t="s">
        <v>1098</v>
      </c>
      <c r="D42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68">
        <f t="shared" ca="1" si="228"/>
        <v>0</v>
      </c>
      <c r="G424" s="168"/>
      <c r="H424" s="168">
        <f t="shared" ca="1" si="229"/>
        <v>0</v>
      </c>
      <c r="I424" s="168"/>
      <c r="J424" s="168">
        <f t="shared" ca="1" si="230"/>
        <v>0</v>
      </c>
      <c r="K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68">
        <f t="shared" ca="1" si="231"/>
        <v>0</v>
      </c>
      <c r="AF4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68">
        <f t="shared" ca="1" si="232"/>
        <v>0</v>
      </c>
      <c r="AJ4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68">
        <f t="shared" ca="1" si="233"/>
        <v>0</v>
      </c>
      <c r="AN4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68">
        <f t="shared" ca="1" si="234"/>
        <v>0</v>
      </c>
      <c r="AR424" s="168">
        <f t="shared" ca="1" si="235"/>
        <v>0</v>
      </c>
    </row>
    <row r="425" spans="2:44" hidden="1" x14ac:dyDescent="0.25">
      <c r="B425" s="166" t="s">
        <v>1099</v>
      </c>
      <c r="C425" s="167" t="s">
        <v>1100</v>
      </c>
      <c r="D42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68">
        <f t="shared" ca="1" si="228"/>
        <v>0</v>
      </c>
      <c r="G425" s="168"/>
      <c r="H425" s="168">
        <f t="shared" ca="1" si="229"/>
        <v>0</v>
      </c>
      <c r="I425" s="168"/>
      <c r="J425" s="168">
        <f t="shared" ca="1" si="230"/>
        <v>0</v>
      </c>
      <c r="K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68">
        <f t="shared" ca="1" si="231"/>
        <v>0</v>
      </c>
      <c r="AF4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68">
        <f t="shared" ca="1" si="232"/>
        <v>0</v>
      </c>
      <c r="AJ4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68">
        <f t="shared" ca="1" si="233"/>
        <v>0</v>
      </c>
      <c r="AN4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68">
        <f t="shared" ca="1" si="234"/>
        <v>0</v>
      </c>
      <c r="AR425" s="168">
        <f t="shared" ca="1" si="235"/>
        <v>0</v>
      </c>
    </row>
    <row r="426" spans="2:44" hidden="1" x14ac:dyDescent="0.25">
      <c r="B426" s="166" t="s">
        <v>361</v>
      </c>
      <c r="C426" s="167" t="s">
        <v>1101</v>
      </c>
      <c r="D42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68">
        <f t="shared" ca="1" si="228"/>
        <v>0</v>
      </c>
      <c r="G426" s="168"/>
      <c r="H426" s="168">
        <f t="shared" ca="1" si="229"/>
        <v>0</v>
      </c>
      <c r="I426" s="168"/>
      <c r="J426" s="168">
        <f t="shared" ca="1" si="230"/>
        <v>0</v>
      </c>
      <c r="K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68">
        <f t="shared" ca="1" si="231"/>
        <v>0</v>
      </c>
      <c r="AF4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68">
        <f t="shared" ca="1" si="232"/>
        <v>0</v>
      </c>
      <c r="AJ4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68">
        <f t="shared" ca="1" si="233"/>
        <v>0</v>
      </c>
      <c r="AN4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68">
        <f t="shared" ca="1" si="234"/>
        <v>0</v>
      </c>
      <c r="AR426" s="168">
        <f t="shared" ca="1" si="235"/>
        <v>0</v>
      </c>
    </row>
    <row r="427" spans="2:44" hidden="1" x14ac:dyDescent="0.25">
      <c r="B427" s="166" t="s">
        <v>1102</v>
      </c>
      <c r="C427" s="167" t="s">
        <v>1103</v>
      </c>
      <c r="D42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68">
        <f t="shared" ca="1" si="228"/>
        <v>0</v>
      </c>
      <c r="G427" s="168"/>
      <c r="H427" s="168">
        <f t="shared" ca="1" si="229"/>
        <v>0</v>
      </c>
      <c r="I427" s="168"/>
      <c r="J427" s="168">
        <f t="shared" ca="1" si="230"/>
        <v>0</v>
      </c>
      <c r="K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68">
        <f t="shared" ca="1" si="231"/>
        <v>0</v>
      </c>
      <c r="AF4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68">
        <f t="shared" ca="1" si="232"/>
        <v>0</v>
      </c>
      <c r="AJ4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68">
        <f t="shared" ca="1" si="233"/>
        <v>0</v>
      </c>
      <c r="AN4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68">
        <f t="shared" ca="1" si="234"/>
        <v>0</v>
      </c>
      <c r="AR427" s="168">
        <f t="shared" ca="1" si="235"/>
        <v>0</v>
      </c>
    </row>
    <row r="428" spans="2:44" hidden="1" x14ac:dyDescent="0.25">
      <c r="B428" s="166" t="s">
        <v>1104</v>
      </c>
      <c r="C428" s="167" t="s">
        <v>1094</v>
      </c>
      <c r="D42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68">
        <f t="shared" ca="1" si="228"/>
        <v>0</v>
      </c>
      <c r="G428" s="168"/>
      <c r="H428" s="168">
        <f t="shared" ca="1" si="229"/>
        <v>0</v>
      </c>
      <c r="I428" s="168"/>
      <c r="J428" s="168">
        <f t="shared" ca="1" si="230"/>
        <v>0</v>
      </c>
      <c r="K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68">
        <f t="shared" ca="1" si="231"/>
        <v>0</v>
      </c>
      <c r="AF4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68">
        <f t="shared" ca="1" si="232"/>
        <v>0</v>
      </c>
      <c r="AJ4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68">
        <f t="shared" ca="1" si="233"/>
        <v>0</v>
      </c>
      <c r="AN4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68">
        <f t="shared" ca="1" si="234"/>
        <v>0</v>
      </c>
      <c r="AR428" s="168">
        <f t="shared" ca="1" si="235"/>
        <v>0</v>
      </c>
    </row>
    <row r="429" spans="2:44" hidden="1" x14ac:dyDescent="0.25">
      <c r="B429" s="166" t="s">
        <v>1105</v>
      </c>
      <c r="C429" s="167" t="s">
        <v>1106</v>
      </c>
      <c r="D42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68">
        <f t="shared" ref="F429:F444" ca="1" si="236">D429+E429</f>
        <v>0</v>
      </c>
      <c r="G429" s="168"/>
      <c r="H429" s="168">
        <f t="shared" ref="H429:H444" ca="1" si="237">F429-G429</f>
        <v>0</v>
      </c>
      <c r="I429" s="168"/>
      <c r="J429" s="168">
        <f t="shared" ref="J429:J444" ca="1" si="238">F429-I429</f>
        <v>0</v>
      </c>
      <c r="K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68">
        <f t="shared" ref="AE429:AE444" ca="1" si="239">AB429+AC429+AD429</f>
        <v>0</v>
      </c>
      <c r="AF4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68">
        <f t="shared" ref="AI429:AI444" ca="1" si="240">AF429+AG429+AH429</f>
        <v>0</v>
      </c>
      <c r="AJ4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68">
        <f t="shared" ref="AM429:AM444" ca="1" si="241">AJ429+AK429+AL429</f>
        <v>0</v>
      </c>
      <c r="AN4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68">
        <f t="shared" ref="AQ429:AQ444" ca="1" si="242">AN429+AO429+AP429</f>
        <v>0</v>
      </c>
      <c r="AR429" s="168">
        <f t="shared" ref="AR429:AR444" ca="1" si="243">AE429+AI429+AM429+AQ429</f>
        <v>0</v>
      </c>
    </row>
    <row r="430" spans="2:44" hidden="1" x14ac:dyDescent="0.25">
      <c r="B430" s="166" t="s">
        <v>1107</v>
      </c>
      <c r="C430" s="167" t="s">
        <v>1108</v>
      </c>
      <c r="D43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68">
        <f t="shared" ca="1" si="236"/>
        <v>0</v>
      </c>
      <c r="G430" s="168"/>
      <c r="H430" s="168">
        <f t="shared" ca="1" si="237"/>
        <v>0</v>
      </c>
      <c r="I430" s="168"/>
      <c r="J430" s="168">
        <f t="shared" ca="1" si="238"/>
        <v>0</v>
      </c>
      <c r="K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68">
        <f t="shared" ca="1" si="239"/>
        <v>0</v>
      </c>
      <c r="AF4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68">
        <f t="shared" ca="1" si="240"/>
        <v>0</v>
      </c>
      <c r="AJ4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68">
        <f t="shared" ca="1" si="241"/>
        <v>0</v>
      </c>
      <c r="AN4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68">
        <f t="shared" ca="1" si="242"/>
        <v>0</v>
      </c>
      <c r="AR430" s="168">
        <f t="shared" ca="1" si="243"/>
        <v>0</v>
      </c>
    </row>
    <row r="431" spans="2:44" hidden="1" x14ac:dyDescent="0.25">
      <c r="B431" s="166" t="s">
        <v>1109</v>
      </c>
      <c r="C431" s="167" t="s">
        <v>1110</v>
      </c>
      <c r="D43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68">
        <f t="shared" ca="1" si="236"/>
        <v>0</v>
      </c>
      <c r="G431" s="168"/>
      <c r="H431" s="168">
        <f t="shared" ca="1" si="237"/>
        <v>0</v>
      </c>
      <c r="I431" s="168"/>
      <c r="J431" s="168">
        <f t="shared" ca="1" si="238"/>
        <v>0</v>
      </c>
      <c r="K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68">
        <f t="shared" ca="1" si="239"/>
        <v>0</v>
      </c>
      <c r="AF4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68">
        <f t="shared" ca="1" si="240"/>
        <v>0</v>
      </c>
      <c r="AJ4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68">
        <f t="shared" ca="1" si="241"/>
        <v>0</v>
      </c>
      <c r="AN4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68">
        <f t="shared" ca="1" si="242"/>
        <v>0</v>
      </c>
      <c r="AR431" s="168">
        <f t="shared" ca="1" si="243"/>
        <v>0</v>
      </c>
    </row>
    <row r="432" spans="2:44" hidden="1" x14ac:dyDescent="0.25">
      <c r="B432" s="166" t="s">
        <v>1111</v>
      </c>
      <c r="C432" s="167" t="s">
        <v>1112</v>
      </c>
      <c r="D43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68">
        <f t="shared" ca="1" si="236"/>
        <v>0</v>
      </c>
      <c r="G432" s="168"/>
      <c r="H432" s="168">
        <f t="shared" ca="1" si="237"/>
        <v>0</v>
      </c>
      <c r="I432" s="168"/>
      <c r="J432" s="168">
        <f t="shared" ca="1" si="238"/>
        <v>0</v>
      </c>
      <c r="K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68">
        <f t="shared" ca="1" si="239"/>
        <v>0</v>
      </c>
      <c r="AF4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68">
        <f t="shared" ca="1" si="240"/>
        <v>0</v>
      </c>
      <c r="AJ4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68">
        <f t="shared" ca="1" si="241"/>
        <v>0</v>
      </c>
      <c r="AN4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68">
        <f t="shared" ca="1" si="242"/>
        <v>0</v>
      </c>
      <c r="AR432" s="168">
        <f t="shared" ca="1" si="243"/>
        <v>0</v>
      </c>
    </row>
    <row r="433" spans="2:44" hidden="1" x14ac:dyDescent="0.25">
      <c r="B433" s="166" t="s">
        <v>1113</v>
      </c>
      <c r="C433" s="167" t="s">
        <v>1114</v>
      </c>
      <c r="D43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68">
        <f t="shared" ca="1" si="236"/>
        <v>0</v>
      </c>
      <c r="G433" s="168"/>
      <c r="H433" s="168">
        <f t="shared" ca="1" si="237"/>
        <v>0</v>
      </c>
      <c r="I433" s="168"/>
      <c r="J433" s="168">
        <f t="shared" ca="1" si="238"/>
        <v>0</v>
      </c>
      <c r="K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68">
        <f t="shared" ca="1" si="239"/>
        <v>0</v>
      </c>
      <c r="AF4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68">
        <f t="shared" ca="1" si="240"/>
        <v>0</v>
      </c>
      <c r="AJ4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68">
        <f t="shared" ca="1" si="241"/>
        <v>0</v>
      </c>
      <c r="AN4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68">
        <f t="shared" ca="1" si="242"/>
        <v>0</v>
      </c>
      <c r="AR433" s="168">
        <f t="shared" ca="1" si="243"/>
        <v>0</v>
      </c>
    </row>
    <row r="434" spans="2:44" hidden="1" x14ac:dyDescent="0.25">
      <c r="B434" s="166" t="s">
        <v>1115</v>
      </c>
      <c r="C434" s="167" t="s">
        <v>1116</v>
      </c>
      <c r="D43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68">
        <f t="shared" ca="1" si="236"/>
        <v>0</v>
      </c>
      <c r="G434" s="168"/>
      <c r="H434" s="168">
        <f t="shared" ca="1" si="237"/>
        <v>0</v>
      </c>
      <c r="I434" s="168"/>
      <c r="J434" s="168">
        <f t="shared" ca="1" si="238"/>
        <v>0</v>
      </c>
      <c r="K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68">
        <f t="shared" ca="1" si="239"/>
        <v>0</v>
      </c>
      <c r="AF4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68">
        <f t="shared" ca="1" si="240"/>
        <v>0</v>
      </c>
      <c r="AJ4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68">
        <f t="shared" ca="1" si="241"/>
        <v>0</v>
      </c>
      <c r="AN4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68">
        <f t="shared" ca="1" si="242"/>
        <v>0</v>
      </c>
      <c r="AR434" s="168">
        <f t="shared" ca="1" si="243"/>
        <v>0</v>
      </c>
    </row>
    <row r="435" spans="2:44" hidden="1" x14ac:dyDescent="0.25">
      <c r="B435" s="166" t="s">
        <v>1117</v>
      </c>
      <c r="C435" s="167" t="s">
        <v>1118</v>
      </c>
      <c r="D43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68">
        <f t="shared" ca="1" si="236"/>
        <v>0</v>
      </c>
      <c r="G435" s="168"/>
      <c r="H435" s="168">
        <f t="shared" ca="1" si="237"/>
        <v>0</v>
      </c>
      <c r="I435" s="168"/>
      <c r="J435" s="168">
        <f t="shared" ca="1" si="238"/>
        <v>0</v>
      </c>
      <c r="K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68">
        <f t="shared" ca="1" si="239"/>
        <v>0</v>
      </c>
      <c r="AF4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68">
        <f t="shared" ca="1" si="240"/>
        <v>0</v>
      </c>
      <c r="AJ4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68">
        <f t="shared" ca="1" si="241"/>
        <v>0</v>
      </c>
      <c r="AN4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68">
        <f t="shared" ca="1" si="242"/>
        <v>0</v>
      </c>
      <c r="AR435" s="168">
        <f t="shared" ca="1" si="243"/>
        <v>0</v>
      </c>
    </row>
    <row r="436" spans="2:44" hidden="1" x14ac:dyDescent="0.25">
      <c r="B436" s="166" t="s">
        <v>1119</v>
      </c>
      <c r="C436" s="167" t="s">
        <v>1120</v>
      </c>
      <c r="D43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68">
        <f t="shared" ca="1" si="236"/>
        <v>0</v>
      </c>
      <c r="G436" s="168"/>
      <c r="H436" s="168">
        <f t="shared" ca="1" si="237"/>
        <v>0</v>
      </c>
      <c r="I436" s="168"/>
      <c r="J436" s="168">
        <f t="shared" ca="1" si="238"/>
        <v>0</v>
      </c>
      <c r="K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68">
        <f t="shared" ca="1" si="239"/>
        <v>0</v>
      </c>
      <c r="AF4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68">
        <f t="shared" ca="1" si="240"/>
        <v>0</v>
      </c>
      <c r="AJ4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68">
        <f t="shared" ca="1" si="241"/>
        <v>0</v>
      </c>
      <c r="AN4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68">
        <f t="shared" ca="1" si="242"/>
        <v>0</v>
      </c>
      <c r="AR436" s="168">
        <f t="shared" ca="1" si="243"/>
        <v>0</v>
      </c>
    </row>
    <row r="437" spans="2:44" hidden="1" x14ac:dyDescent="0.25">
      <c r="B437" s="166" t="s">
        <v>1121</v>
      </c>
      <c r="C437" s="167" t="s">
        <v>1122</v>
      </c>
      <c r="D43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68">
        <f t="shared" ca="1" si="236"/>
        <v>0</v>
      </c>
      <c r="G437" s="168"/>
      <c r="H437" s="168">
        <f t="shared" ca="1" si="237"/>
        <v>0</v>
      </c>
      <c r="I437" s="168"/>
      <c r="J437" s="168">
        <f t="shared" ca="1" si="238"/>
        <v>0</v>
      </c>
      <c r="K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68">
        <f t="shared" ca="1" si="239"/>
        <v>0</v>
      </c>
      <c r="AF4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68">
        <f t="shared" ca="1" si="240"/>
        <v>0</v>
      </c>
      <c r="AJ4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68">
        <f t="shared" ca="1" si="241"/>
        <v>0</v>
      </c>
      <c r="AN4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68">
        <f t="shared" ca="1" si="242"/>
        <v>0</v>
      </c>
      <c r="AR437" s="168">
        <f t="shared" ca="1" si="243"/>
        <v>0</v>
      </c>
    </row>
    <row r="438" spans="2:44" hidden="1" x14ac:dyDescent="0.25">
      <c r="B438" s="166" t="s">
        <v>1123</v>
      </c>
      <c r="C438" s="167" t="s">
        <v>1124</v>
      </c>
      <c r="D43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68">
        <f t="shared" ca="1" si="236"/>
        <v>0</v>
      </c>
      <c r="G438" s="168"/>
      <c r="H438" s="168">
        <f t="shared" ca="1" si="237"/>
        <v>0</v>
      </c>
      <c r="I438" s="168"/>
      <c r="J438" s="168">
        <f t="shared" ca="1" si="238"/>
        <v>0</v>
      </c>
      <c r="K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68">
        <f t="shared" ca="1" si="239"/>
        <v>0</v>
      </c>
      <c r="AF4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68">
        <f t="shared" ca="1" si="240"/>
        <v>0</v>
      </c>
      <c r="AJ4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68">
        <f t="shared" ca="1" si="241"/>
        <v>0</v>
      </c>
      <c r="AN4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68">
        <f t="shared" ca="1" si="242"/>
        <v>0</v>
      </c>
      <c r="AR438" s="168">
        <f t="shared" ca="1" si="243"/>
        <v>0</v>
      </c>
    </row>
    <row r="439" spans="2:44" hidden="1" x14ac:dyDescent="0.25">
      <c r="B439" s="166" t="s">
        <v>1125</v>
      </c>
      <c r="C439" s="167" t="s">
        <v>1126</v>
      </c>
      <c r="D43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68">
        <f t="shared" ca="1" si="236"/>
        <v>0</v>
      </c>
      <c r="G439" s="168"/>
      <c r="H439" s="168">
        <f t="shared" ca="1" si="237"/>
        <v>0</v>
      </c>
      <c r="I439" s="168"/>
      <c r="J439" s="168">
        <f t="shared" ca="1" si="238"/>
        <v>0</v>
      </c>
      <c r="K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68">
        <f t="shared" ca="1" si="239"/>
        <v>0</v>
      </c>
      <c r="AF4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68">
        <f t="shared" ca="1" si="240"/>
        <v>0</v>
      </c>
      <c r="AJ4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68">
        <f t="shared" ca="1" si="241"/>
        <v>0</v>
      </c>
      <c r="AN4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68">
        <f t="shared" ca="1" si="242"/>
        <v>0</v>
      </c>
      <c r="AR439" s="168">
        <f t="shared" ca="1" si="243"/>
        <v>0</v>
      </c>
    </row>
    <row r="440" spans="2:44" hidden="1" x14ac:dyDescent="0.25">
      <c r="B440" s="166" t="s">
        <v>1127</v>
      </c>
      <c r="C440" s="167" t="s">
        <v>1128</v>
      </c>
      <c r="D44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68">
        <f t="shared" ca="1" si="236"/>
        <v>0</v>
      </c>
      <c r="G440" s="168"/>
      <c r="H440" s="168">
        <f t="shared" ca="1" si="237"/>
        <v>0</v>
      </c>
      <c r="I440" s="168"/>
      <c r="J440" s="168">
        <f t="shared" ca="1" si="238"/>
        <v>0</v>
      </c>
      <c r="K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68">
        <f t="shared" ca="1" si="239"/>
        <v>0</v>
      </c>
      <c r="AF4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68">
        <f t="shared" ca="1" si="240"/>
        <v>0</v>
      </c>
      <c r="AJ4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68">
        <f t="shared" ca="1" si="241"/>
        <v>0</v>
      </c>
      <c r="AN4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68">
        <f t="shared" ca="1" si="242"/>
        <v>0</v>
      </c>
      <c r="AR440" s="168">
        <f t="shared" ca="1" si="243"/>
        <v>0</v>
      </c>
    </row>
    <row r="441" spans="2:44" hidden="1" x14ac:dyDescent="0.25">
      <c r="B441" s="166" t="s">
        <v>1129</v>
      </c>
      <c r="C441" s="167" t="s">
        <v>1130</v>
      </c>
      <c r="D44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68">
        <f t="shared" ca="1" si="236"/>
        <v>0</v>
      </c>
      <c r="G441" s="168"/>
      <c r="H441" s="168">
        <f t="shared" ca="1" si="237"/>
        <v>0</v>
      </c>
      <c r="I441" s="168"/>
      <c r="J441" s="168">
        <f t="shared" ca="1" si="238"/>
        <v>0</v>
      </c>
      <c r="K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68">
        <f t="shared" ca="1" si="239"/>
        <v>0</v>
      </c>
      <c r="AF4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68">
        <f t="shared" ca="1" si="240"/>
        <v>0</v>
      </c>
      <c r="AJ4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68">
        <f t="shared" ca="1" si="241"/>
        <v>0</v>
      </c>
      <c r="AN4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68">
        <f t="shared" ca="1" si="242"/>
        <v>0</v>
      </c>
      <c r="AR441" s="168">
        <f t="shared" ca="1" si="243"/>
        <v>0</v>
      </c>
    </row>
    <row r="442" spans="2:44" hidden="1" x14ac:dyDescent="0.25">
      <c r="B442" s="166" t="s">
        <v>1131</v>
      </c>
      <c r="C442" s="167" t="s">
        <v>1132</v>
      </c>
      <c r="D44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68">
        <f t="shared" ca="1" si="236"/>
        <v>0</v>
      </c>
      <c r="G442" s="168"/>
      <c r="H442" s="168">
        <f t="shared" ca="1" si="237"/>
        <v>0</v>
      </c>
      <c r="I442" s="168"/>
      <c r="J442" s="168">
        <f t="shared" ca="1" si="238"/>
        <v>0</v>
      </c>
      <c r="K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68">
        <f t="shared" ca="1" si="239"/>
        <v>0</v>
      </c>
      <c r="AF4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68">
        <f t="shared" ca="1" si="240"/>
        <v>0</v>
      </c>
      <c r="AJ4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68">
        <f t="shared" ca="1" si="241"/>
        <v>0</v>
      </c>
      <c r="AN4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68">
        <f t="shared" ca="1" si="242"/>
        <v>0</v>
      </c>
      <c r="AR442" s="168">
        <f t="shared" ca="1" si="243"/>
        <v>0</v>
      </c>
    </row>
    <row r="443" spans="2:44" hidden="1" x14ac:dyDescent="0.25">
      <c r="B443" s="166" t="s">
        <v>1133</v>
      </c>
      <c r="C443" s="167" t="s">
        <v>1134</v>
      </c>
      <c r="D44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68">
        <f t="shared" ca="1" si="236"/>
        <v>0</v>
      </c>
      <c r="G443" s="168"/>
      <c r="H443" s="168">
        <f t="shared" ca="1" si="237"/>
        <v>0</v>
      </c>
      <c r="I443" s="168"/>
      <c r="J443" s="168">
        <f t="shared" ca="1" si="238"/>
        <v>0</v>
      </c>
      <c r="K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68">
        <f t="shared" ca="1" si="239"/>
        <v>0</v>
      </c>
      <c r="AF4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68">
        <f t="shared" ca="1" si="240"/>
        <v>0</v>
      </c>
      <c r="AJ4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68">
        <f t="shared" ca="1" si="241"/>
        <v>0</v>
      </c>
      <c r="AN4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68">
        <f t="shared" ca="1" si="242"/>
        <v>0</v>
      </c>
      <c r="AR443" s="168">
        <f t="shared" ca="1" si="243"/>
        <v>0</v>
      </c>
    </row>
    <row r="444" spans="2:44" hidden="1" x14ac:dyDescent="0.25">
      <c r="B444" s="166" t="s">
        <v>1135</v>
      </c>
      <c r="C444" s="167" t="s">
        <v>1136</v>
      </c>
      <c r="D44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68">
        <f t="shared" ca="1" si="236"/>
        <v>0</v>
      </c>
      <c r="G444" s="168"/>
      <c r="H444" s="168">
        <f t="shared" ca="1" si="237"/>
        <v>0</v>
      </c>
      <c r="I444" s="168"/>
      <c r="J444" s="168">
        <f t="shared" ca="1" si="238"/>
        <v>0</v>
      </c>
      <c r="K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68">
        <f t="shared" ca="1" si="239"/>
        <v>0</v>
      </c>
      <c r="AF4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68">
        <f t="shared" ca="1" si="240"/>
        <v>0</v>
      </c>
      <c r="AJ4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68">
        <f t="shared" ca="1" si="241"/>
        <v>0</v>
      </c>
      <c r="AN4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68">
        <f t="shared" ca="1" si="242"/>
        <v>0</v>
      </c>
      <c r="AR444" s="168">
        <f t="shared" ca="1" si="243"/>
        <v>0</v>
      </c>
    </row>
    <row r="445" spans="2:44" hidden="1" x14ac:dyDescent="0.25">
      <c r="B445" s="166" t="s">
        <v>1137</v>
      </c>
      <c r="C445" s="167" t="s">
        <v>1138</v>
      </c>
      <c r="D44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68">
        <f t="shared" ref="F445:F476" ca="1" si="244">D445+E445</f>
        <v>0</v>
      </c>
      <c r="G445" s="168"/>
      <c r="H445" s="168">
        <f t="shared" ref="H445:H476" ca="1" si="245">F445-G445</f>
        <v>0</v>
      </c>
      <c r="I445" s="168"/>
      <c r="J445" s="168">
        <f t="shared" ref="J445:J476" ca="1" si="246">F445-I445</f>
        <v>0</v>
      </c>
      <c r="K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68">
        <f t="shared" ref="AE445:AE476" ca="1" si="247">AB445+AC445+AD445</f>
        <v>0</v>
      </c>
      <c r="AF4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68">
        <f t="shared" ref="AI445:AI476" ca="1" si="248">AF445+AG445+AH445</f>
        <v>0</v>
      </c>
      <c r="AJ4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68">
        <f t="shared" ref="AM445:AM476" ca="1" si="249">AJ445+AK445+AL445</f>
        <v>0</v>
      </c>
      <c r="AN4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68">
        <f t="shared" ref="AQ445:AQ476" ca="1" si="250">AN445+AO445+AP445</f>
        <v>0</v>
      </c>
      <c r="AR445" s="168">
        <f t="shared" ref="AR445:AR476" ca="1" si="251">AE445+AI445+AM445+AQ445</f>
        <v>0</v>
      </c>
    </row>
    <row r="446" spans="2:44" hidden="1" x14ac:dyDescent="0.25">
      <c r="B446" s="166" t="s">
        <v>1139</v>
      </c>
      <c r="C446" s="167" t="s">
        <v>1140</v>
      </c>
      <c r="D44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68">
        <f t="shared" ca="1" si="244"/>
        <v>0</v>
      </c>
      <c r="G446" s="168"/>
      <c r="H446" s="168">
        <f t="shared" ca="1" si="245"/>
        <v>0</v>
      </c>
      <c r="I446" s="168"/>
      <c r="J446" s="168">
        <f t="shared" ca="1" si="246"/>
        <v>0</v>
      </c>
      <c r="K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68">
        <f t="shared" ca="1" si="247"/>
        <v>0</v>
      </c>
      <c r="AF4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68">
        <f t="shared" ca="1" si="248"/>
        <v>0</v>
      </c>
      <c r="AJ4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68">
        <f t="shared" ca="1" si="249"/>
        <v>0</v>
      </c>
      <c r="AN4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68">
        <f t="shared" ca="1" si="250"/>
        <v>0</v>
      </c>
      <c r="AR446" s="168">
        <f t="shared" ca="1" si="251"/>
        <v>0</v>
      </c>
    </row>
    <row r="447" spans="2:44" hidden="1" x14ac:dyDescent="0.25">
      <c r="B447" s="166" t="s">
        <v>1141</v>
      </c>
      <c r="C447" s="167" t="s">
        <v>1142</v>
      </c>
      <c r="D44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68">
        <f t="shared" ca="1" si="244"/>
        <v>0</v>
      </c>
      <c r="G447" s="168"/>
      <c r="H447" s="168">
        <f t="shared" ca="1" si="245"/>
        <v>0</v>
      </c>
      <c r="I447" s="168"/>
      <c r="J447" s="168">
        <f t="shared" ca="1" si="246"/>
        <v>0</v>
      </c>
      <c r="K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68">
        <f t="shared" ca="1" si="247"/>
        <v>0</v>
      </c>
      <c r="AF4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68">
        <f t="shared" ca="1" si="248"/>
        <v>0</v>
      </c>
      <c r="AJ4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68">
        <f t="shared" ca="1" si="249"/>
        <v>0</v>
      </c>
      <c r="AN4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68">
        <f t="shared" ca="1" si="250"/>
        <v>0</v>
      </c>
      <c r="AR447" s="168">
        <f t="shared" ca="1" si="251"/>
        <v>0</v>
      </c>
    </row>
    <row r="448" spans="2:44" hidden="1" x14ac:dyDescent="0.25">
      <c r="B448" s="166" t="s">
        <v>1143</v>
      </c>
      <c r="C448" s="167" t="s">
        <v>1144</v>
      </c>
      <c r="D44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68">
        <f t="shared" ca="1" si="244"/>
        <v>0</v>
      </c>
      <c r="G448" s="168"/>
      <c r="H448" s="168">
        <f t="shared" ca="1" si="245"/>
        <v>0</v>
      </c>
      <c r="I448" s="168"/>
      <c r="J448" s="168">
        <f t="shared" ca="1" si="246"/>
        <v>0</v>
      </c>
      <c r="K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68">
        <f t="shared" ca="1" si="247"/>
        <v>0</v>
      </c>
      <c r="AF4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68">
        <f t="shared" ca="1" si="248"/>
        <v>0</v>
      </c>
      <c r="AJ4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68">
        <f t="shared" ca="1" si="249"/>
        <v>0</v>
      </c>
      <c r="AN4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68">
        <f t="shared" ca="1" si="250"/>
        <v>0</v>
      </c>
      <c r="AR448" s="168">
        <f t="shared" ca="1" si="251"/>
        <v>0</v>
      </c>
    </row>
    <row r="449" spans="2:44" hidden="1" x14ac:dyDescent="0.25">
      <c r="B449" s="166" t="s">
        <v>1145</v>
      </c>
      <c r="C449" s="167" t="s">
        <v>1146</v>
      </c>
      <c r="D44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68">
        <f t="shared" ca="1" si="244"/>
        <v>0</v>
      </c>
      <c r="G449" s="168"/>
      <c r="H449" s="168">
        <f t="shared" ca="1" si="245"/>
        <v>0</v>
      </c>
      <c r="I449" s="168"/>
      <c r="J449" s="168">
        <f t="shared" ca="1" si="246"/>
        <v>0</v>
      </c>
      <c r="K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68">
        <f t="shared" ca="1" si="247"/>
        <v>0</v>
      </c>
      <c r="AF4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68">
        <f t="shared" ca="1" si="248"/>
        <v>0</v>
      </c>
      <c r="AJ4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68">
        <f t="shared" ca="1" si="249"/>
        <v>0</v>
      </c>
      <c r="AN4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68">
        <f t="shared" ca="1" si="250"/>
        <v>0</v>
      </c>
      <c r="AR449" s="168">
        <f t="shared" ca="1" si="251"/>
        <v>0</v>
      </c>
    </row>
    <row r="450" spans="2:44" hidden="1" x14ac:dyDescent="0.25">
      <c r="B450" s="166" t="s">
        <v>1147</v>
      </c>
      <c r="C450" s="167" t="s">
        <v>1148</v>
      </c>
      <c r="D45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68">
        <f t="shared" ca="1" si="244"/>
        <v>0</v>
      </c>
      <c r="G450" s="168"/>
      <c r="H450" s="168">
        <f t="shared" ca="1" si="245"/>
        <v>0</v>
      </c>
      <c r="I450" s="168"/>
      <c r="J450" s="168">
        <f t="shared" ca="1" si="246"/>
        <v>0</v>
      </c>
      <c r="K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68">
        <f t="shared" ca="1" si="247"/>
        <v>0</v>
      </c>
      <c r="AF4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68">
        <f t="shared" ca="1" si="248"/>
        <v>0</v>
      </c>
      <c r="AJ4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68">
        <f t="shared" ca="1" si="249"/>
        <v>0</v>
      </c>
      <c r="AN4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68">
        <f t="shared" ca="1" si="250"/>
        <v>0</v>
      </c>
      <c r="AR450" s="168">
        <f t="shared" ca="1" si="251"/>
        <v>0</v>
      </c>
    </row>
    <row r="451" spans="2:44" hidden="1" x14ac:dyDescent="0.25">
      <c r="B451" s="166" t="s">
        <v>1149</v>
      </c>
      <c r="C451" s="167" t="s">
        <v>1150</v>
      </c>
      <c r="D45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68">
        <f t="shared" ca="1" si="244"/>
        <v>0</v>
      </c>
      <c r="G451" s="168"/>
      <c r="H451" s="168">
        <f t="shared" ca="1" si="245"/>
        <v>0</v>
      </c>
      <c r="I451" s="168"/>
      <c r="J451" s="168">
        <f t="shared" ca="1" si="246"/>
        <v>0</v>
      </c>
      <c r="K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68">
        <f t="shared" ca="1" si="247"/>
        <v>0</v>
      </c>
      <c r="AF4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68">
        <f t="shared" ca="1" si="248"/>
        <v>0</v>
      </c>
      <c r="AJ4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68">
        <f t="shared" ca="1" si="249"/>
        <v>0</v>
      </c>
      <c r="AN4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68">
        <f t="shared" ca="1" si="250"/>
        <v>0</v>
      </c>
      <c r="AR451" s="168">
        <f t="shared" ca="1" si="251"/>
        <v>0</v>
      </c>
    </row>
    <row r="452" spans="2:44" hidden="1" x14ac:dyDescent="0.25">
      <c r="B452" s="166" t="s">
        <v>1151</v>
      </c>
      <c r="C452" s="167" t="s">
        <v>1152</v>
      </c>
      <c r="D45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68">
        <f t="shared" ca="1" si="244"/>
        <v>0</v>
      </c>
      <c r="G452" s="168"/>
      <c r="H452" s="168">
        <f t="shared" ca="1" si="245"/>
        <v>0</v>
      </c>
      <c r="I452" s="168"/>
      <c r="J452" s="168">
        <f t="shared" ca="1" si="246"/>
        <v>0</v>
      </c>
      <c r="K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68">
        <f t="shared" ca="1" si="247"/>
        <v>0</v>
      </c>
      <c r="AF4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68">
        <f t="shared" ca="1" si="248"/>
        <v>0</v>
      </c>
      <c r="AJ4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68">
        <f t="shared" ca="1" si="249"/>
        <v>0</v>
      </c>
      <c r="AN4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68">
        <f t="shared" ca="1" si="250"/>
        <v>0</v>
      </c>
      <c r="AR452" s="168">
        <f t="shared" ca="1" si="251"/>
        <v>0</v>
      </c>
    </row>
    <row r="453" spans="2:44" hidden="1" x14ac:dyDescent="0.25">
      <c r="B453" s="166" t="s">
        <v>351</v>
      </c>
      <c r="C453" s="167" t="s">
        <v>219</v>
      </c>
      <c r="D45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68">
        <f t="shared" ca="1" si="244"/>
        <v>0</v>
      </c>
      <c r="G453" s="168"/>
      <c r="H453" s="168">
        <f t="shared" ca="1" si="245"/>
        <v>0</v>
      </c>
      <c r="I453" s="168"/>
      <c r="J453" s="168">
        <f t="shared" ca="1" si="246"/>
        <v>0</v>
      </c>
      <c r="K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68">
        <f t="shared" ca="1" si="247"/>
        <v>0</v>
      </c>
      <c r="AF4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68">
        <f t="shared" ca="1" si="248"/>
        <v>0</v>
      </c>
      <c r="AJ4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68">
        <f t="shared" ca="1" si="249"/>
        <v>0</v>
      </c>
      <c r="AN4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68">
        <f t="shared" ca="1" si="250"/>
        <v>0</v>
      </c>
      <c r="AR453" s="168">
        <f t="shared" ca="1" si="251"/>
        <v>0</v>
      </c>
    </row>
    <row r="454" spans="2:44" hidden="1" x14ac:dyDescent="0.25">
      <c r="B454" s="166" t="s">
        <v>1153</v>
      </c>
      <c r="C454" s="167" t="s">
        <v>1154</v>
      </c>
      <c r="D45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68">
        <f t="shared" ca="1" si="244"/>
        <v>0</v>
      </c>
      <c r="G454" s="168"/>
      <c r="H454" s="168">
        <f t="shared" ca="1" si="245"/>
        <v>0</v>
      </c>
      <c r="I454" s="168"/>
      <c r="J454" s="168">
        <f t="shared" ca="1" si="246"/>
        <v>0</v>
      </c>
      <c r="K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68">
        <f t="shared" ca="1" si="247"/>
        <v>0</v>
      </c>
      <c r="AF4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68">
        <f t="shared" ca="1" si="248"/>
        <v>0</v>
      </c>
      <c r="AJ4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68">
        <f t="shared" ca="1" si="249"/>
        <v>0</v>
      </c>
      <c r="AN4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68">
        <f t="shared" ca="1" si="250"/>
        <v>0</v>
      </c>
      <c r="AR454" s="168">
        <f t="shared" ca="1" si="251"/>
        <v>0</v>
      </c>
    </row>
    <row r="455" spans="2:44" hidden="1" x14ac:dyDescent="0.25">
      <c r="B455" s="166" t="s">
        <v>1155</v>
      </c>
      <c r="C455" s="167" t="s">
        <v>1156</v>
      </c>
      <c r="D45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68">
        <f t="shared" ca="1" si="244"/>
        <v>0</v>
      </c>
      <c r="G455" s="168"/>
      <c r="H455" s="168">
        <f t="shared" ca="1" si="245"/>
        <v>0</v>
      </c>
      <c r="I455" s="168"/>
      <c r="J455" s="168">
        <f t="shared" ca="1" si="246"/>
        <v>0</v>
      </c>
      <c r="K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68">
        <f t="shared" ca="1" si="247"/>
        <v>0</v>
      </c>
      <c r="AF4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68">
        <f t="shared" ca="1" si="248"/>
        <v>0</v>
      </c>
      <c r="AJ4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68">
        <f t="shared" ca="1" si="249"/>
        <v>0</v>
      </c>
      <c r="AN4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68">
        <f t="shared" ca="1" si="250"/>
        <v>0</v>
      </c>
      <c r="AR455" s="168">
        <f t="shared" ca="1" si="251"/>
        <v>0</v>
      </c>
    </row>
    <row r="456" spans="2:44" hidden="1" x14ac:dyDescent="0.25">
      <c r="B456" s="166" t="s">
        <v>1157</v>
      </c>
      <c r="C456" s="167" t="s">
        <v>1158</v>
      </c>
      <c r="D45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68">
        <f t="shared" ca="1" si="244"/>
        <v>0</v>
      </c>
      <c r="G456" s="168"/>
      <c r="H456" s="168">
        <f t="shared" ca="1" si="245"/>
        <v>0</v>
      </c>
      <c r="I456" s="168"/>
      <c r="J456" s="168">
        <f t="shared" ca="1" si="246"/>
        <v>0</v>
      </c>
      <c r="K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68">
        <f t="shared" ca="1" si="247"/>
        <v>0</v>
      </c>
      <c r="AF4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68">
        <f t="shared" ca="1" si="248"/>
        <v>0</v>
      </c>
      <c r="AJ4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68">
        <f t="shared" ca="1" si="249"/>
        <v>0</v>
      </c>
      <c r="AN4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68">
        <f t="shared" ca="1" si="250"/>
        <v>0</v>
      </c>
      <c r="AR456" s="168">
        <f t="shared" ca="1" si="251"/>
        <v>0</v>
      </c>
    </row>
    <row r="457" spans="2:44" hidden="1" x14ac:dyDescent="0.25">
      <c r="B457" s="166" t="s">
        <v>1159</v>
      </c>
      <c r="C457" s="167" t="s">
        <v>1160</v>
      </c>
      <c r="D45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68">
        <f t="shared" ca="1" si="244"/>
        <v>0</v>
      </c>
      <c r="G457" s="168"/>
      <c r="H457" s="168">
        <f t="shared" ca="1" si="245"/>
        <v>0</v>
      </c>
      <c r="I457" s="168"/>
      <c r="J457" s="168">
        <f t="shared" ca="1" si="246"/>
        <v>0</v>
      </c>
      <c r="K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68">
        <f t="shared" ca="1" si="247"/>
        <v>0</v>
      </c>
      <c r="AF4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68">
        <f t="shared" ca="1" si="248"/>
        <v>0</v>
      </c>
      <c r="AJ4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68">
        <f t="shared" ca="1" si="249"/>
        <v>0</v>
      </c>
      <c r="AN4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68">
        <f t="shared" ca="1" si="250"/>
        <v>0</v>
      </c>
      <c r="AR457" s="168">
        <f t="shared" ca="1" si="251"/>
        <v>0</v>
      </c>
    </row>
    <row r="458" spans="2:44" hidden="1" x14ac:dyDescent="0.25">
      <c r="B458" s="166" t="s">
        <v>1161</v>
      </c>
      <c r="C458" s="167" t="s">
        <v>1162</v>
      </c>
      <c r="D45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68">
        <f t="shared" ca="1" si="244"/>
        <v>0</v>
      </c>
      <c r="G458" s="168"/>
      <c r="H458" s="168">
        <f t="shared" ca="1" si="245"/>
        <v>0</v>
      </c>
      <c r="I458" s="168"/>
      <c r="J458" s="168">
        <f t="shared" ca="1" si="246"/>
        <v>0</v>
      </c>
      <c r="K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68">
        <f t="shared" ca="1" si="247"/>
        <v>0</v>
      </c>
      <c r="AF4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68">
        <f t="shared" ca="1" si="248"/>
        <v>0</v>
      </c>
      <c r="AJ4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68">
        <f t="shared" ca="1" si="249"/>
        <v>0</v>
      </c>
      <c r="AN4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68">
        <f t="shared" ca="1" si="250"/>
        <v>0</v>
      </c>
      <c r="AR458" s="168">
        <f t="shared" ca="1" si="251"/>
        <v>0</v>
      </c>
    </row>
    <row r="459" spans="2:44" hidden="1" x14ac:dyDescent="0.25">
      <c r="B459" s="175" t="s">
        <v>352</v>
      </c>
      <c r="C459" s="176" t="s">
        <v>220</v>
      </c>
      <c r="D459" s="177">
        <f ca="1">SUM(D460:D466)</f>
        <v>0</v>
      </c>
      <c r="E459" s="177">
        <f ca="1">SUM(E460:E466)</f>
        <v>0</v>
      </c>
      <c r="F459" s="177">
        <f t="shared" ca="1" si="244"/>
        <v>0</v>
      </c>
      <c r="G459" s="177">
        <f>SUM(G460:G466)</f>
        <v>0</v>
      </c>
      <c r="H459" s="177">
        <f t="shared" ca="1" si="245"/>
        <v>0</v>
      </c>
      <c r="I459" s="177">
        <f>SUM(I460:I466)</f>
        <v>0</v>
      </c>
      <c r="J459" s="177">
        <f t="shared" ca="1" si="246"/>
        <v>0</v>
      </c>
      <c r="K459" s="177">
        <f t="shared" ref="K459:AD459" ca="1" si="252">SUM(K460:K466)</f>
        <v>0</v>
      </c>
      <c r="L459" s="177">
        <f t="shared" ca="1" si="252"/>
        <v>0</v>
      </c>
      <c r="M459" s="177">
        <f t="shared" ca="1" si="252"/>
        <v>0</v>
      </c>
      <c r="N459" s="177">
        <f t="shared" ca="1" si="252"/>
        <v>0</v>
      </c>
      <c r="O459" s="177">
        <f t="shared" ca="1" si="252"/>
        <v>0</v>
      </c>
      <c r="P459" s="177">
        <f ca="1">SUM(P460:P466)</f>
        <v>0</v>
      </c>
      <c r="Q459" s="177">
        <f ca="1">SUM(Q460:Q466)</f>
        <v>0</v>
      </c>
      <c r="R459" s="177">
        <f t="shared" ca="1" si="252"/>
        <v>0</v>
      </c>
      <c r="S459" s="177">
        <f t="shared" ca="1" si="252"/>
        <v>0</v>
      </c>
      <c r="T459" s="177">
        <f ca="1">SUM(T460:T466)</f>
        <v>0</v>
      </c>
      <c r="U459" s="177">
        <f t="shared" ca="1" si="252"/>
        <v>0</v>
      </c>
      <c r="V459" s="177">
        <f t="shared" ca="1" si="252"/>
        <v>0</v>
      </c>
      <c r="W459" s="177">
        <f ca="1">SUM(W460:W466)</f>
        <v>0</v>
      </c>
      <c r="X459" s="177">
        <f t="shared" ca="1" si="252"/>
        <v>0</v>
      </c>
      <c r="Y459" s="177">
        <f ca="1">SUM(Y460:Y466)</f>
        <v>0</v>
      </c>
      <c r="Z459" s="177">
        <f ca="1">SUM(Z460:Z466)</f>
        <v>0</v>
      </c>
      <c r="AA459" s="177">
        <f t="shared" ca="1" si="252"/>
        <v>0</v>
      </c>
      <c r="AB459" s="177">
        <f t="shared" ca="1" si="252"/>
        <v>0</v>
      </c>
      <c r="AC459" s="177">
        <f t="shared" ca="1" si="252"/>
        <v>0</v>
      </c>
      <c r="AD459" s="177">
        <f t="shared" ca="1" si="252"/>
        <v>0</v>
      </c>
      <c r="AE459" s="177">
        <f t="shared" ca="1" si="247"/>
        <v>0</v>
      </c>
      <c r="AF459" s="177">
        <f ca="1">SUM(AF460:AF466)</f>
        <v>0</v>
      </c>
      <c r="AG459" s="177">
        <f ca="1">SUM(AG460:AG466)</f>
        <v>0</v>
      </c>
      <c r="AH459" s="177">
        <f ca="1">SUM(AH460:AH466)</f>
        <v>0</v>
      </c>
      <c r="AI459" s="177">
        <f t="shared" ca="1" si="248"/>
        <v>0</v>
      </c>
      <c r="AJ459" s="177">
        <f ca="1">SUM(AJ460:AJ466)</f>
        <v>0</v>
      </c>
      <c r="AK459" s="177">
        <f ca="1">SUM(AK460:AK466)</f>
        <v>0</v>
      </c>
      <c r="AL459" s="177">
        <f ca="1">SUM(AL460:AL466)</f>
        <v>0</v>
      </c>
      <c r="AM459" s="177">
        <f t="shared" ca="1" si="249"/>
        <v>0</v>
      </c>
      <c r="AN459" s="177">
        <f ca="1">SUM(AN460:AN466)</f>
        <v>0</v>
      </c>
      <c r="AO459" s="177">
        <f ca="1">SUM(AO460:AO466)</f>
        <v>0</v>
      </c>
      <c r="AP459" s="177">
        <f ca="1">SUM(AP460:AP466)</f>
        <v>0</v>
      </c>
      <c r="AQ459" s="177">
        <f t="shared" ca="1" si="250"/>
        <v>0</v>
      </c>
      <c r="AR459" s="177">
        <f t="shared" ca="1" si="251"/>
        <v>0</v>
      </c>
    </row>
    <row r="460" spans="2:44" hidden="1" x14ac:dyDescent="0.25">
      <c r="B460" s="166" t="s">
        <v>353</v>
      </c>
      <c r="C460" s="167" t="s">
        <v>221</v>
      </c>
      <c r="D46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68">
        <f t="shared" ca="1" si="244"/>
        <v>0</v>
      </c>
      <c r="G460" s="168"/>
      <c r="H460" s="168">
        <f t="shared" ca="1" si="245"/>
        <v>0</v>
      </c>
      <c r="I460" s="168"/>
      <c r="J460" s="168">
        <f t="shared" ca="1" si="246"/>
        <v>0</v>
      </c>
      <c r="K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68">
        <f t="shared" ca="1" si="247"/>
        <v>0</v>
      </c>
      <c r="AF4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68">
        <f t="shared" ca="1" si="248"/>
        <v>0</v>
      </c>
      <c r="AJ4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68">
        <f t="shared" ca="1" si="249"/>
        <v>0</v>
      </c>
      <c r="AN4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68">
        <f t="shared" ca="1" si="250"/>
        <v>0</v>
      </c>
      <c r="AR460" s="168">
        <f t="shared" ca="1" si="251"/>
        <v>0</v>
      </c>
    </row>
    <row r="461" spans="2:44" hidden="1" x14ac:dyDescent="0.25">
      <c r="B461" s="166" t="s">
        <v>1163</v>
      </c>
      <c r="C461" s="167" t="s">
        <v>1164</v>
      </c>
      <c r="D46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68">
        <f t="shared" ca="1" si="244"/>
        <v>0</v>
      </c>
      <c r="G461" s="168"/>
      <c r="H461" s="168">
        <f t="shared" ca="1" si="245"/>
        <v>0</v>
      </c>
      <c r="I461" s="168"/>
      <c r="J461" s="168">
        <f t="shared" ca="1" si="246"/>
        <v>0</v>
      </c>
      <c r="K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68">
        <f t="shared" ca="1" si="247"/>
        <v>0</v>
      </c>
      <c r="AF4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68">
        <f t="shared" ca="1" si="248"/>
        <v>0</v>
      </c>
      <c r="AJ4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68">
        <f t="shared" ca="1" si="249"/>
        <v>0</v>
      </c>
      <c r="AN4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68">
        <f t="shared" ca="1" si="250"/>
        <v>0</v>
      </c>
      <c r="AR461" s="168">
        <f t="shared" ca="1" si="251"/>
        <v>0</v>
      </c>
    </row>
    <row r="462" spans="2:44" hidden="1" x14ac:dyDescent="0.25">
      <c r="B462" s="166" t="s">
        <v>1165</v>
      </c>
      <c r="C462" s="167" t="s">
        <v>1166</v>
      </c>
      <c r="D46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68">
        <f t="shared" ca="1" si="244"/>
        <v>0</v>
      </c>
      <c r="G462" s="168"/>
      <c r="H462" s="168">
        <f t="shared" ca="1" si="245"/>
        <v>0</v>
      </c>
      <c r="I462" s="168"/>
      <c r="J462" s="168">
        <f t="shared" ca="1" si="246"/>
        <v>0</v>
      </c>
      <c r="K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68">
        <f t="shared" ca="1" si="247"/>
        <v>0</v>
      </c>
      <c r="AF4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68">
        <f t="shared" ca="1" si="248"/>
        <v>0</v>
      </c>
      <c r="AJ4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68">
        <f t="shared" ca="1" si="249"/>
        <v>0</v>
      </c>
      <c r="AN4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68">
        <f t="shared" ca="1" si="250"/>
        <v>0</v>
      </c>
      <c r="AR462" s="168">
        <f t="shared" ca="1" si="251"/>
        <v>0</v>
      </c>
    </row>
    <row r="463" spans="2:44" hidden="1" x14ac:dyDescent="0.25">
      <c r="B463" s="166" t="s">
        <v>1167</v>
      </c>
      <c r="C463" s="167" t="s">
        <v>1168</v>
      </c>
      <c r="D46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68">
        <f t="shared" ca="1" si="244"/>
        <v>0</v>
      </c>
      <c r="G463" s="168"/>
      <c r="H463" s="168">
        <f t="shared" ca="1" si="245"/>
        <v>0</v>
      </c>
      <c r="I463" s="168"/>
      <c r="J463" s="168">
        <f t="shared" ca="1" si="246"/>
        <v>0</v>
      </c>
      <c r="K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68">
        <f t="shared" ca="1" si="247"/>
        <v>0</v>
      </c>
      <c r="AF4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68">
        <f t="shared" ca="1" si="248"/>
        <v>0</v>
      </c>
      <c r="AJ4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68">
        <f t="shared" ca="1" si="249"/>
        <v>0</v>
      </c>
      <c r="AN4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68">
        <f t="shared" ca="1" si="250"/>
        <v>0</v>
      </c>
      <c r="AR463" s="168">
        <f t="shared" ca="1" si="251"/>
        <v>0</v>
      </c>
    </row>
    <row r="464" spans="2:44" hidden="1" x14ac:dyDescent="0.25">
      <c r="B464" s="166" t="s">
        <v>1169</v>
      </c>
      <c r="C464" s="167" t="s">
        <v>1170</v>
      </c>
      <c r="D46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68">
        <f t="shared" ca="1" si="244"/>
        <v>0</v>
      </c>
      <c r="G464" s="168"/>
      <c r="H464" s="168">
        <f t="shared" ca="1" si="245"/>
        <v>0</v>
      </c>
      <c r="I464" s="168"/>
      <c r="J464" s="168">
        <f t="shared" ca="1" si="246"/>
        <v>0</v>
      </c>
      <c r="K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68">
        <f t="shared" ca="1" si="247"/>
        <v>0</v>
      </c>
      <c r="AF4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68">
        <f t="shared" ca="1" si="248"/>
        <v>0</v>
      </c>
      <c r="AJ4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68">
        <f t="shared" ca="1" si="249"/>
        <v>0</v>
      </c>
      <c r="AN4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68">
        <f t="shared" ca="1" si="250"/>
        <v>0</v>
      </c>
      <c r="AR464" s="168">
        <f t="shared" ca="1" si="251"/>
        <v>0</v>
      </c>
    </row>
    <row r="465" spans="2:44" hidden="1" x14ac:dyDescent="0.25">
      <c r="B465" s="166" t="s">
        <v>1171</v>
      </c>
      <c r="C465" s="167" t="s">
        <v>1172</v>
      </c>
      <c r="D46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68">
        <f t="shared" ca="1" si="244"/>
        <v>0</v>
      </c>
      <c r="G465" s="168"/>
      <c r="H465" s="168">
        <f t="shared" ca="1" si="245"/>
        <v>0</v>
      </c>
      <c r="I465" s="168"/>
      <c r="J465" s="168">
        <f t="shared" ca="1" si="246"/>
        <v>0</v>
      </c>
      <c r="K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68">
        <f t="shared" ca="1" si="247"/>
        <v>0</v>
      </c>
      <c r="AF4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68">
        <f t="shared" ca="1" si="248"/>
        <v>0</v>
      </c>
      <c r="AJ4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68">
        <f t="shared" ca="1" si="249"/>
        <v>0</v>
      </c>
      <c r="AN4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68">
        <f t="shared" ca="1" si="250"/>
        <v>0</v>
      </c>
      <c r="AR465" s="168">
        <f t="shared" ca="1" si="251"/>
        <v>0</v>
      </c>
    </row>
    <row r="466" spans="2:44" hidden="1" x14ac:dyDescent="0.25">
      <c r="B466" s="166" t="s">
        <v>1173</v>
      </c>
      <c r="C466" s="167" t="s">
        <v>1174</v>
      </c>
      <c r="D46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68">
        <f t="shared" ca="1" si="244"/>
        <v>0</v>
      </c>
      <c r="G466" s="168"/>
      <c r="H466" s="168">
        <f t="shared" ca="1" si="245"/>
        <v>0</v>
      </c>
      <c r="I466" s="168"/>
      <c r="J466" s="168">
        <f t="shared" ca="1" si="246"/>
        <v>0</v>
      </c>
      <c r="K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68">
        <f t="shared" ca="1" si="247"/>
        <v>0</v>
      </c>
      <c r="AF4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68">
        <f t="shared" ca="1" si="248"/>
        <v>0</v>
      </c>
      <c r="AJ4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68">
        <f t="shared" ca="1" si="249"/>
        <v>0</v>
      </c>
      <c r="AN4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68">
        <f t="shared" ca="1" si="250"/>
        <v>0</v>
      </c>
      <c r="AR466" s="168">
        <f t="shared" ca="1" si="251"/>
        <v>0</v>
      </c>
    </row>
    <row r="467" spans="2:44" hidden="1" x14ac:dyDescent="0.25">
      <c r="B467" s="175" t="s">
        <v>354</v>
      </c>
      <c r="C467" s="176" t="s">
        <v>222</v>
      </c>
      <c r="D467" s="177">
        <f ca="1">SUM(D468:D484)</f>
        <v>0</v>
      </c>
      <c r="E467" s="177">
        <f ca="1">SUM(E468:E484)</f>
        <v>0</v>
      </c>
      <c r="F467" s="177">
        <f t="shared" ca="1" si="244"/>
        <v>0</v>
      </c>
      <c r="G467" s="177">
        <f>SUM(G468:G484)</f>
        <v>0</v>
      </c>
      <c r="H467" s="177">
        <f t="shared" ca="1" si="245"/>
        <v>0</v>
      </c>
      <c r="I467" s="177">
        <f>SUM(I468:I484)</f>
        <v>0</v>
      </c>
      <c r="J467" s="177">
        <f t="shared" ca="1" si="246"/>
        <v>0</v>
      </c>
      <c r="K467" s="177">
        <f t="shared" ref="K467:AD467" ca="1" si="253">SUM(K468:K484)</f>
        <v>0</v>
      </c>
      <c r="L467" s="177">
        <f t="shared" ca="1" si="253"/>
        <v>0</v>
      </c>
      <c r="M467" s="177">
        <f t="shared" ca="1" si="253"/>
        <v>0</v>
      </c>
      <c r="N467" s="177">
        <f t="shared" ca="1" si="253"/>
        <v>0</v>
      </c>
      <c r="O467" s="177">
        <f t="shared" ca="1" si="253"/>
        <v>0</v>
      </c>
      <c r="P467" s="177">
        <f t="shared" ca="1" si="253"/>
        <v>0</v>
      </c>
      <c r="Q467" s="177">
        <f t="shared" ca="1" si="253"/>
        <v>0</v>
      </c>
      <c r="R467" s="177">
        <f t="shared" ca="1" si="253"/>
        <v>0</v>
      </c>
      <c r="S467" s="177">
        <f t="shared" ca="1" si="253"/>
        <v>0</v>
      </c>
      <c r="T467" s="177">
        <f ca="1">SUM(T468:T484)</f>
        <v>0</v>
      </c>
      <c r="U467" s="177">
        <f t="shared" ca="1" si="253"/>
        <v>0</v>
      </c>
      <c r="V467" s="177">
        <f t="shared" ca="1" si="253"/>
        <v>0</v>
      </c>
      <c r="W467" s="177">
        <f t="shared" ca="1" si="253"/>
        <v>0</v>
      </c>
      <c r="X467" s="177">
        <f t="shared" ca="1" si="253"/>
        <v>0</v>
      </c>
      <c r="Y467" s="177">
        <f ca="1">SUM(Y468:Y484)</f>
        <v>0</v>
      </c>
      <c r="Z467" s="177">
        <f ca="1">SUM(Z468:Z484)</f>
        <v>0</v>
      </c>
      <c r="AA467" s="177">
        <f t="shared" ca="1" si="253"/>
        <v>0</v>
      </c>
      <c r="AB467" s="177">
        <f t="shared" ca="1" si="253"/>
        <v>0</v>
      </c>
      <c r="AC467" s="177">
        <f t="shared" ca="1" si="253"/>
        <v>0</v>
      </c>
      <c r="AD467" s="177">
        <f t="shared" ca="1" si="253"/>
        <v>0</v>
      </c>
      <c r="AE467" s="177">
        <f t="shared" ca="1" si="247"/>
        <v>0</v>
      </c>
      <c r="AF467" s="177">
        <f ca="1">SUM(AF468:AF484)</f>
        <v>0</v>
      </c>
      <c r="AG467" s="177">
        <f ca="1">SUM(AG468:AG484)</f>
        <v>0</v>
      </c>
      <c r="AH467" s="177">
        <f ca="1">SUM(AH468:AH484)</f>
        <v>0</v>
      </c>
      <c r="AI467" s="177">
        <f t="shared" ca="1" si="248"/>
        <v>0</v>
      </c>
      <c r="AJ467" s="177">
        <f ca="1">SUM(AJ468:AJ484)</f>
        <v>0</v>
      </c>
      <c r="AK467" s="177">
        <f ca="1">SUM(AK468:AK484)</f>
        <v>0</v>
      </c>
      <c r="AL467" s="177">
        <f ca="1">SUM(AL468:AL484)</f>
        <v>0</v>
      </c>
      <c r="AM467" s="177">
        <f t="shared" ca="1" si="249"/>
        <v>0</v>
      </c>
      <c r="AN467" s="177">
        <f ca="1">SUM(AN468:AN484)</f>
        <v>0</v>
      </c>
      <c r="AO467" s="177">
        <f ca="1">SUM(AO468:AO484)</f>
        <v>0</v>
      </c>
      <c r="AP467" s="177">
        <f ca="1">SUM(AP468:AP484)</f>
        <v>0</v>
      </c>
      <c r="AQ467" s="177">
        <f t="shared" ca="1" si="250"/>
        <v>0</v>
      </c>
      <c r="AR467" s="177">
        <f t="shared" ca="1" si="251"/>
        <v>0</v>
      </c>
    </row>
    <row r="468" spans="2:44" hidden="1" x14ac:dyDescent="0.25">
      <c r="B468" s="166" t="s">
        <v>1175</v>
      </c>
      <c r="C468" s="167" t="s">
        <v>1176</v>
      </c>
      <c r="D46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68">
        <f t="shared" ca="1" si="244"/>
        <v>0</v>
      </c>
      <c r="G468" s="168"/>
      <c r="H468" s="168">
        <f t="shared" ca="1" si="245"/>
        <v>0</v>
      </c>
      <c r="I468" s="168"/>
      <c r="J468" s="168">
        <f t="shared" ca="1" si="246"/>
        <v>0</v>
      </c>
      <c r="K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68">
        <f t="shared" ca="1" si="247"/>
        <v>0</v>
      </c>
      <c r="AF4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68">
        <f t="shared" ca="1" si="248"/>
        <v>0</v>
      </c>
      <c r="AJ4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68">
        <f t="shared" ca="1" si="249"/>
        <v>0</v>
      </c>
      <c r="AN4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68">
        <f t="shared" ca="1" si="250"/>
        <v>0</v>
      </c>
      <c r="AR468" s="168">
        <f t="shared" ca="1" si="251"/>
        <v>0</v>
      </c>
    </row>
    <row r="469" spans="2:44" hidden="1" x14ac:dyDescent="0.25">
      <c r="B469" s="166" t="s">
        <v>355</v>
      </c>
      <c r="C469" s="167" t="s">
        <v>223</v>
      </c>
      <c r="D46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68">
        <f t="shared" ca="1" si="244"/>
        <v>0</v>
      </c>
      <c r="G469" s="168"/>
      <c r="H469" s="168">
        <f t="shared" ca="1" si="245"/>
        <v>0</v>
      </c>
      <c r="I469" s="168"/>
      <c r="J469" s="168">
        <f t="shared" ca="1" si="246"/>
        <v>0</v>
      </c>
      <c r="K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68">
        <f t="shared" ca="1" si="247"/>
        <v>0</v>
      </c>
      <c r="AF4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68">
        <f t="shared" ca="1" si="248"/>
        <v>0</v>
      </c>
      <c r="AJ4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68">
        <f t="shared" ca="1" si="249"/>
        <v>0</v>
      </c>
      <c r="AN4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68">
        <f t="shared" ca="1" si="250"/>
        <v>0</v>
      </c>
      <c r="AR469" s="168">
        <f t="shared" ca="1" si="251"/>
        <v>0</v>
      </c>
    </row>
    <row r="470" spans="2:44" hidden="1" x14ac:dyDescent="0.25">
      <c r="B470" s="166" t="s">
        <v>362</v>
      </c>
      <c r="C470" s="167" t="s">
        <v>228</v>
      </c>
      <c r="D47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68">
        <f t="shared" ca="1" si="244"/>
        <v>0</v>
      </c>
      <c r="G470" s="168"/>
      <c r="H470" s="168">
        <f t="shared" ca="1" si="245"/>
        <v>0</v>
      </c>
      <c r="I470" s="168"/>
      <c r="J470" s="168">
        <f t="shared" ca="1" si="246"/>
        <v>0</v>
      </c>
      <c r="K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68">
        <f t="shared" ca="1" si="247"/>
        <v>0</v>
      </c>
      <c r="AF4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68">
        <f t="shared" ca="1" si="248"/>
        <v>0</v>
      </c>
      <c r="AJ4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68">
        <f t="shared" ca="1" si="249"/>
        <v>0</v>
      </c>
      <c r="AN4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68">
        <f t="shared" ca="1" si="250"/>
        <v>0</v>
      </c>
      <c r="AR470" s="168">
        <f t="shared" ca="1" si="251"/>
        <v>0</v>
      </c>
    </row>
    <row r="471" spans="2:44" hidden="1" x14ac:dyDescent="0.25">
      <c r="B471" s="166" t="s">
        <v>1177</v>
      </c>
      <c r="C471" s="167" t="s">
        <v>1178</v>
      </c>
      <c r="D47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68">
        <f t="shared" ca="1" si="244"/>
        <v>0</v>
      </c>
      <c r="G471" s="168"/>
      <c r="H471" s="168">
        <f t="shared" ca="1" si="245"/>
        <v>0</v>
      </c>
      <c r="I471" s="168"/>
      <c r="J471" s="168">
        <f t="shared" ca="1" si="246"/>
        <v>0</v>
      </c>
      <c r="K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68">
        <f t="shared" ca="1" si="247"/>
        <v>0</v>
      </c>
      <c r="AF4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68">
        <f t="shared" ca="1" si="248"/>
        <v>0</v>
      </c>
      <c r="AJ4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68">
        <f t="shared" ca="1" si="249"/>
        <v>0</v>
      </c>
      <c r="AN4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68">
        <f t="shared" ca="1" si="250"/>
        <v>0</v>
      </c>
      <c r="AR471" s="168">
        <f t="shared" ca="1" si="251"/>
        <v>0</v>
      </c>
    </row>
    <row r="472" spans="2:44" hidden="1" x14ac:dyDescent="0.25">
      <c r="B472" s="166" t="s">
        <v>1179</v>
      </c>
      <c r="C472" s="167" t="s">
        <v>1180</v>
      </c>
      <c r="D47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68">
        <f t="shared" ca="1" si="244"/>
        <v>0</v>
      </c>
      <c r="G472" s="168"/>
      <c r="H472" s="168">
        <f t="shared" ca="1" si="245"/>
        <v>0</v>
      </c>
      <c r="I472" s="168"/>
      <c r="J472" s="168">
        <f t="shared" ca="1" si="246"/>
        <v>0</v>
      </c>
      <c r="K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68">
        <f t="shared" ca="1" si="247"/>
        <v>0</v>
      </c>
      <c r="AF4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68">
        <f t="shared" ca="1" si="248"/>
        <v>0</v>
      </c>
      <c r="AJ4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68">
        <f t="shared" ca="1" si="249"/>
        <v>0</v>
      </c>
      <c r="AN4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68">
        <f t="shared" ca="1" si="250"/>
        <v>0</v>
      </c>
      <c r="AR472" s="168">
        <f t="shared" ca="1" si="251"/>
        <v>0</v>
      </c>
    </row>
    <row r="473" spans="2:44" hidden="1" x14ac:dyDescent="0.25">
      <c r="B473" s="166" t="s">
        <v>1181</v>
      </c>
      <c r="C473" s="167" t="s">
        <v>1182</v>
      </c>
      <c r="D47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68">
        <f t="shared" ca="1" si="244"/>
        <v>0</v>
      </c>
      <c r="G473" s="168"/>
      <c r="H473" s="168">
        <f t="shared" ca="1" si="245"/>
        <v>0</v>
      </c>
      <c r="I473" s="168"/>
      <c r="J473" s="168">
        <f t="shared" ca="1" si="246"/>
        <v>0</v>
      </c>
      <c r="K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68">
        <f t="shared" ca="1" si="247"/>
        <v>0</v>
      </c>
      <c r="AF4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68">
        <f t="shared" ca="1" si="248"/>
        <v>0</v>
      </c>
      <c r="AJ4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68">
        <f t="shared" ca="1" si="249"/>
        <v>0</v>
      </c>
      <c r="AN4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68">
        <f t="shared" ca="1" si="250"/>
        <v>0</v>
      </c>
      <c r="AR473" s="168">
        <f t="shared" ca="1" si="251"/>
        <v>0</v>
      </c>
    </row>
    <row r="474" spans="2:44" hidden="1" x14ac:dyDescent="0.25">
      <c r="B474" s="166" t="s">
        <v>1183</v>
      </c>
      <c r="C474" s="167" t="s">
        <v>1184</v>
      </c>
      <c r="D47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68">
        <f t="shared" ca="1" si="244"/>
        <v>0</v>
      </c>
      <c r="G474" s="168"/>
      <c r="H474" s="168">
        <f t="shared" ca="1" si="245"/>
        <v>0</v>
      </c>
      <c r="I474" s="168"/>
      <c r="J474" s="168">
        <f t="shared" ca="1" si="246"/>
        <v>0</v>
      </c>
      <c r="K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68">
        <f t="shared" ca="1" si="247"/>
        <v>0</v>
      </c>
      <c r="AF4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68">
        <f t="shared" ca="1" si="248"/>
        <v>0</v>
      </c>
      <c r="AJ4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68">
        <f t="shared" ca="1" si="249"/>
        <v>0</v>
      </c>
      <c r="AN4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68">
        <f t="shared" ca="1" si="250"/>
        <v>0</v>
      </c>
      <c r="AR474" s="168">
        <f t="shared" ca="1" si="251"/>
        <v>0</v>
      </c>
    </row>
    <row r="475" spans="2:44" hidden="1" x14ac:dyDescent="0.25">
      <c r="B475" s="166" t="s">
        <v>1185</v>
      </c>
      <c r="C475" s="167" t="s">
        <v>1186</v>
      </c>
      <c r="D47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68">
        <f t="shared" ca="1" si="244"/>
        <v>0</v>
      </c>
      <c r="G475" s="168"/>
      <c r="H475" s="168">
        <f t="shared" ca="1" si="245"/>
        <v>0</v>
      </c>
      <c r="I475" s="168"/>
      <c r="J475" s="168">
        <f t="shared" ca="1" si="246"/>
        <v>0</v>
      </c>
      <c r="K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68">
        <f t="shared" ca="1" si="247"/>
        <v>0</v>
      </c>
      <c r="AF4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68">
        <f t="shared" ca="1" si="248"/>
        <v>0</v>
      </c>
      <c r="AJ4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68">
        <f t="shared" ca="1" si="249"/>
        <v>0</v>
      </c>
      <c r="AN4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68">
        <f t="shared" ca="1" si="250"/>
        <v>0</v>
      </c>
      <c r="AR475" s="168">
        <f t="shared" ca="1" si="251"/>
        <v>0</v>
      </c>
    </row>
    <row r="476" spans="2:44" hidden="1" x14ac:dyDescent="0.25">
      <c r="B476" s="166" t="s">
        <v>1187</v>
      </c>
      <c r="C476" s="167" t="s">
        <v>1188</v>
      </c>
      <c r="D47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68">
        <f t="shared" ca="1" si="244"/>
        <v>0</v>
      </c>
      <c r="G476" s="168"/>
      <c r="H476" s="168">
        <f t="shared" ca="1" si="245"/>
        <v>0</v>
      </c>
      <c r="I476" s="168"/>
      <c r="J476" s="168">
        <f t="shared" ca="1" si="246"/>
        <v>0</v>
      </c>
      <c r="K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68">
        <f t="shared" ca="1" si="247"/>
        <v>0</v>
      </c>
      <c r="AF4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68">
        <f t="shared" ca="1" si="248"/>
        <v>0</v>
      </c>
      <c r="AJ4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68">
        <f t="shared" ca="1" si="249"/>
        <v>0</v>
      </c>
      <c r="AN4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68">
        <f t="shared" ca="1" si="250"/>
        <v>0</v>
      </c>
      <c r="AR476" s="168">
        <f t="shared" ca="1" si="251"/>
        <v>0</v>
      </c>
    </row>
    <row r="477" spans="2:44" hidden="1" x14ac:dyDescent="0.25">
      <c r="B477" s="166" t="s">
        <v>1189</v>
      </c>
      <c r="C477" s="167" t="s">
        <v>1190</v>
      </c>
      <c r="D47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68">
        <f t="shared" ref="F477:F508" ca="1" si="254">D477+E477</f>
        <v>0</v>
      </c>
      <c r="G477" s="168"/>
      <c r="H477" s="168">
        <f t="shared" ref="H477:H508" ca="1" si="255">F477-G477</f>
        <v>0</v>
      </c>
      <c r="I477" s="168"/>
      <c r="J477" s="168">
        <f t="shared" ref="J477:J508" ca="1" si="256">F477-I477</f>
        <v>0</v>
      </c>
      <c r="K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68">
        <f t="shared" ref="AE477:AE508" ca="1" si="257">AB477+AC477+AD477</f>
        <v>0</v>
      </c>
      <c r="AF4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68">
        <f t="shared" ref="AI477:AI508" ca="1" si="258">AF477+AG477+AH477</f>
        <v>0</v>
      </c>
      <c r="AJ4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68">
        <f t="shared" ref="AM477:AM508" ca="1" si="259">AJ477+AK477+AL477</f>
        <v>0</v>
      </c>
      <c r="AN4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68">
        <f t="shared" ref="AQ477:AQ508" ca="1" si="260">AN477+AO477+AP477</f>
        <v>0</v>
      </c>
      <c r="AR477" s="168">
        <f t="shared" ref="AR477:AR508" ca="1" si="261">AE477+AI477+AM477+AQ477</f>
        <v>0</v>
      </c>
    </row>
    <row r="478" spans="2:44" hidden="1" x14ac:dyDescent="0.25">
      <c r="B478" s="166" t="s">
        <v>1191</v>
      </c>
      <c r="C478" s="167" t="s">
        <v>1192</v>
      </c>
      <c r="D47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68">
        <f t="shared" ca="1" si="254"/>
        <v>0</v>
      </c>
      <c r="G478" s="168"/>
      <c r="H478" s="168">
        <f t="shared" ca="1" si="255"/>
        <v>0</v>
      </c>
      <c r="I478" s="168"/>
      <c r="J478" s="168">
        <f t="shared" ca="1" si="256"/>
        <v>0</v>
      </c>
      <c r="K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68">
        <f t="shared" ca="1" si="257"/>
        <v>0</v>
      </c>
      <c r="AF4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68">
        <f t="shared" ca="1" si="258"/>
        <v>0</v>
      </c>
      <c r="AJ4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68">
        <f t="shared" ca="1" si="259"/>
        <v>0</v>
      </c>
      <c r="AN4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68">
        <f t="shared" ca="1" si="260"/>
        <v>0</v>
      </c>
      <c r="AR478" s="168">
        <f t="shared" ca="1" si="261"/>
        <v>0</v>
      </c>
    </row>
    <row r="479" spans="2:44" hidden="1" x14ac:dyDescent="0.25">
      <c r="B479" s="166" t="s">
        <v>1193</v>
      </c>
      <c r="C479" s="167" t="s">
        <v>1194</v>
      </c>
      <c r="D47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68">
        <f t="shared" ca="1" si="254"/>
        <v>0</v>
      </c>
      <c r="G479" s="168"/>
      <c r="H479" s="168">
        <f t="shared" ca="1" si="255"/>
        <v>0</v>
      </c>
      <c r="I479" s="168"/>
      <c r="J479" s="168">
        <f t="shared" ca="1" si="256"/>
        <v>0</v>
      </c>
      <c r="K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68">
        <f t="shared" ca="1" si="257"/>
        <v>0</v>
      </c>
      <c r="AF4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68">
        <f t="shared" ca="1" si="258"/>
        <v>0</v>
      </c>
      <c r="AJ4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68">
        <f t="shared" ca="1" si="259"/>
        <v>0</v>
      </c>
      <c r="AN4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68">
        <f t="shared" ca="1" si="260"/>
        <v>0</v>
      </c>
      <c r="AR479" s="168">
        <f t="shared" ca="1" si="261"/>
        <v>0</v>
      </c>
    </row>
    <row r="480" spans="2:44" hidden="1" x14ac:dyDescent="0.25">
      <c r="B480" s="166" t="s">
        <v>1195</v>
      </c>
      <c r="C480" s="167" t="s">
        <v>1196</v>
      </c>
      <c r="D48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68">
        <f t="shared" ca="1" si="254"/>
        <v>0</v>
      </c>
      <c r="G480" s="168"/>
      <c r="H480" s="168">
        <f t="shared" ca="1" si="255"/>
        <v>0</v>
      </c>
      <c r="I480" s="168"/>
      <c r="J480" s="168">
        <f t="shared" ca="1" si="256"/>
        <v>0</v>
      </c>
      <c r="K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68">
        <f t="shared" ca="1" si="257"/>
        <v>0</v>
      </c>
      <c r="AF4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68">
        <f t="shared" ca="1" si="258"/>
        <v>0</v>
      </c>
      <c r="AJ4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68">
        <f t="shared" ca="1" si="259"/>
        <v>0</v>
      </c>
      <c r="AN4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68">
        <f t="shared" ca="1" si="260"/>
        <v>0</v>
      </c>
      <c r="AR480" s="168">
        <f t="shared" ca="1" si="261"/>
        <v>0</v>
      </c>
    </row>
    <row r="481" spans="2:44" hidden="1" x14ac:dyDescent="0.25">
      <c r="B481" s="166" t="s">
        <v>1197</v>
      </c>
      <c r="C481" s="167" t="s">
        <v>1198</v>
      </c>
      <c r="D48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68">
        <f t="shared" ca="1" si="254"/>
        <v>0</v>
      </c>
      <c r="G481" s="168"/>
      <c r="H481" s="168">
        <f t="shared" ca="1" si="255"/>
        <v>0</v>
      </c>
      <c r="I481" s="168"/>
      <c r="J481" s="168">
        <f t="shared" ca="1" si="256"/>
        <v>0</v>
      </c>
      <c r="K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68">
        <f t="shared" ca="1" si="257"/>
        <v>0</v>
      </c>
      <c r="AF4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68">
        <f t="shared" ca="1" si="258"/>
        <v>0</v>
      </c>
      <c r="AJ4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68">
        <f t="shared" ca="1" si="259"/>
        <v>0</v>
      </c>
      <c r="AN4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68">
        <f t="shared" ca="1" si="260"/>
        <v>0</v>
      </c>
      <c r="AR481" s="168">
        <f t="shared" ca="1" si="261"/>
        <v>0</v>
      </c>
    </row>
    <row r="482" spans="2:44" hidden="1" x14ac:dyDescent="0.25">
      <c r="B482" s="166" t="s">
        <v>1199</v>
      </c>
      <c r="C482" s="167" t="s">
        <v>1200</v>
      </c>
      <c r="D48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68">
        <f t="shared" ca="1" si="254"/>
        <v>0</v>
      </c>
      <c r="G482" s="168"/>
      <c r="H482" s="168">
        <f t="shared" ca="1" si="255"/>
        <v>0</v>
      </c>
      <c r="I482" s="168"/>
      <c r="J482" s="168">
        <f t="shared" ca="1" si="256"/>
        <v>0</v>
      </c>
      <c r="K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68">
        <f t="shared" ca="1" si="257"/>
        <v>0</v>
      </c>
      <c r="AF4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68">
        <f t="shared" ca="1" si="258"/>
        <v>0</v>
      </c>
      <c r="AJ4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68">
        <f t="shared" ca="1" si="259"/>
        <v>0</v>
      </c>
      <c r="AN4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68">
        <f t="shared" ca="1" si="260"/>
        <v>0</v>
      </c>
      <c r="AR482" s="168">
        <f t="shared" ca="1" si="261"/>
        <v>0</v>
      </c>
    </row>
    <row r="483" spans="2:44" hidden="1" x14ac:dyDescent="0.25">
      <c r="B483" s="166" t="s">
        <v>1201</v>
      </c>
      <c r="C483" s="167" t="s">
        <v>1202</v>
      </c>
      <c r="D48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68">
        <f t="shared" ca="1" si="254"/>
        <v>0</v>
      </c>
      <c r="G483" s="168"/>
      <c r="H483" s="168">
        <f t="shared" ca="1" si="255"/>
        <v>0</v>
      </c>
      <c r="I483" s="168"/>
      <c r="J483" s="168">
        <f t="shared" ca="1" si="256"/>
        <v>0</v>
      </c>
      <c r="K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68">
        <f t="shared" ca="1" si="257"/>
        <v>0</v>
      </c>
      <c r="AF4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68">
        <f t="shared" ca="1" si="258"/>
        <v>0</v>
      </c>
      <c r="AJ4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68">
        <f t="shared" ca="1" si="259"/>
        <v>0</v>
      </c>
      <c r="AN4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68">
        <f t="shared" ca="1" si="260"/>
        <v>0</v>
      </c>
      <c r="AR483" s="168">
        <f t="shared" ca="1" si="261"/>
        <v>0</v>
      </c>
    </row>
    <row r="484" spans="2:44" hidden="1" x14ac:dyDescent="0.25">
      <c r="B484" s="166" t="s">
        <v>1203</v>
      </c>
      <c r="C484" s="167" t="s">
        <v>1204</v>
      </c>
      <c r="D48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68">
        <f t="shared" ca="1" si="254"/>
        <v>0</v>
      </c>
      <c r="G484" s="168"/>
      <c r="H484" s="168">
        <f t="shared" ca="1" si="255"/>
        <v>0</v>
      </c>
      <c r="I484" s="168"/>
      <c r="J484" s="168">
        <f t="shared" ca="1" si="256"/>
        <v>0</v>
      </c>
      <c r="K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68">
        <f t="shared" ca="1" si="257"/>
        <v>0</v>
      </c>
      <c r="AF4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68">
        <f t="shared" ca="1" si="258"/>
        <v>0</v>
      </c>
      <c r="AJ4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68">
        <f t="shared" ca="1" si="259"/>
        <v>0</v>
      </c>
      <c r="AN4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68">
        <f t="shared" ca="1" si="260"/>
        <v>0</v>
      </c>
      <c r="AR484" s="168">
        <f t="shared" ca="1" si="261"/>
        <v>0</v>
      </c>
    </row>
    <row r="485" spans="2:44" hidden="1" x14ac:dyDescent="0.25">
      <c r="B485" s="175" t="s">
        <v>356</v>
      </c>
      <c r="C485" s="176" t="s">
        <v>224</v>
      </c>
      <c r="D485" s="177">
        <f ca="1">SUM(D486:D488)</f>
        <v>0</v>
      </c>
      <c r="E485" s="177">
        <f ca="1">SUM(E486:E488)</f>
        <v>0</v>
      </c>
      <c r="F485" s="177">
        <f t="shared" ca="1" si="254"/>
        <v>0</v>
      </c>
      <c r="G485" s="177">
        <f>SUM(G486:G488)</f>
        <v>0</v>
      </c>
      <c r="H485" s="177">
        <f t="shared" ca="1" si="255"/>
        <v>0</v>
      </c>
      <c r="I485" s="177">
        <f>SUM(I486:I488)</f>
        <v>0</v>
      </c>
      <c r="J485" s="177">
        <f t="shared" ca="1" si="256"/>
        <v>0</v>
      </c>
      <c r="K485" s="177">
        <f t="shared" ref="K485:AD485" ca="1" si="262">SUM(K486:K488)</f>
        <v>0</v>
      </c>
      <c r="L485" s="177">
        <f t="shared" ca="1" si="262"/>
        <v>0</v>
      </c>
      <c r="M485" s="177">
        <f t="shared" ca="1" si="262"/>
        <v>0</v>
      </c>
      <c r="N485" s="177">
        <f t="shared" ca="1" si="262"/>
        <v>0</v>
      </c>
      <c r="O485" s="177">
        <f t="shared" ca="1" si="262"/>
        <v>0</v>
      </c>
      <c r="P485" s="177">
        <f ca="1">SUM(P486:P488)</f>
        <v>0</v>
      </c>
      <c r="Q485" s="177">
        <f ca="1">SUM(Q486:Q488)</f>
        <v>0</v>
      </c>
      <c r="R485" s="177">
        <f t="shared" ca="1" si="262"/>
        <v>0</v>
      </c>
      <c r="S485" s="177">
        <f t="shared" ca="1" si="262"/>
        <v>0</v>
      </c>
      <c r="T485" s="177">
        <f ca="1">SUM(T486:T488)</f>
        <v>0</v>
      </c>
      <c r="U485" s="177">
        <f t="shared" ca="1" si="262"/>
        <v>0</v>
      </c>
      <c r="V485" s="177">
        <f t="shared" ca="1" si="262"/>
        <v>0</v>
      </c>
      <c r="W485" s="177">
        <f ca="1">SUM(W486:W488)</f>
        <v>0</v>
      </c>
      <c r="X485" s="177">
        <f t="shared" ca="1" si="262"/>
        <v>0</v>
      </c>
      <c r="Y485" s="177">
        <f ca="1">SUM(Y486:Y488)</f>
        <v>0</v>
      </c>
      <c r="Z485" s="177">
        <f ca="1">SUM(Z486:Z488)</f>
        <v>0</v>
      </c>
      <c r="AA485" s="177">
        <f t="shared" ca="1" si="262"/>
        <v>0</v>
      </c>
      <c r="AB485" s="177">
        <f t="shared" ca="1" si="262"/>
        <v>0</v>
      </c>
      <c r="AC485" s="177">
        <f t="shared" ca="1" si="262"/>
        <v>0</v>
      </c>
      <c r="AD485" s="177">
        <f t="shared" ca="1" si="262"/>
        <v>0</v>
      </c>
      <c r="AE485" s="177">
        <f t="shared" ca="1" si="257"/>
        <v>0</v>
      </c>
      <c r="AF485" s="177">
        <f ca="1">SUM(AF486:AF488)</f>
        <v>0</v>
      </c>
      <c r="AG485" s="177">
        <f ca="1">SUM(AG486:AG488)</f>
        <v>0</v>
      </c>
      <c r="AH485" s="177">
        <f ca="1">SUM(AH486:AH488)</f>
        <v>0</v>
      </c>
      <c r="AI485" s="177">
        <f t="shared" ca="1" si="258"/>
        <v>0</v>
      </c>
      <c r="AJ485" s="177">
        <f ca="1">SUM(AJ486:AJ488)</f>
        <v>0</v>
      </c>
      <c r="AK485" s="177">
        <f ca="1">SUM(AK486:AK488)</f>
        <v>0</v>
      </c>
      <c r="AL485" s="177">
        <f ca="1">SUM(AL486:AL488)</f>
        <v>0</v>
      </c>
      <c r="AM485" s="177">
        <f t="shared" ca="1" si="259"/>
        <v>0</v>
      </c>
      <c r="AN485" s="177">
        <f ca="1">SUM(AN486:AN488)</f>
        <v>0</v>
      </c>
      <c r="AO485" s="177">
        <f ca="1">SUM(AO486:AO488)</f>
        <v>0</v>
      </c>
      <c r="AP485" s="177">
        <f ca="1">SUM(AP486:AP488)</f>
        <v>0</v>
      </c>
      <c r="AQ485" s="177">
        <f t="shared" ca="1" si="260"/>
        <v>0</v>
      </c>
      <c r="AR485" s="177">
        <f t="shared" ca="1" si="261"/>
        <v>0</v>
      </c>
    </row>
    <row r="486" spans="2:44" hidden="1" x14ac:dyDescent="0.25">
      <c r="B486" s="166" t="s">
        <v>357</v>
      </c>
      <c r="C486" s="167" t="s">
        <v>225</v>
      </c>
      <c r="D48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68">
        <f t="shared" ca="1" si="254"/>
        <v>0</v>
      </c>
      <c r="G486" s="168"/>
      <c r="H486" s="168">
        <f t="shared" ca="1" si="255"/>
        <v>0</v>
      </c>
      <c r="I486" s="168"/>
      <c r="J486" s="168">
        <f t="shared" ca="1" si="256"/>
        <v>0</v>
      </c>
      <c r="K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68">
        <f t="shared" ca="1" si="257"/>
        <v>0</v>
      </c>
      <c r="AF4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68">
        <f t="shared" ca="1" si="258"/>
        <v>0</v>
      </c>
      <c r="AJ4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68">
        <f t="shared" ca="1" si="259"/>
        <v>0</v>
      </c>
      <c r="AN4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68">
        <f t="shared" ca="1" si="260"/>
        <v>0</v>
      </c>
      <c r="AR486" s="168">
        <f t="shared" ca="1" si="261"/>
        <v>0</v>
      </c>
    </row>
    <row r="487" spans="2:44" hidden="1" x14ac:dyDescent="0.25">
      <c r="B487" s="166" t="s">
        <v>1205</v>
      </c>
      <c r="C487" s="167" t="s">
        <v>1206</v>
      </c>
      <c r="D48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68">
        <f t="shared" ca="1" si="254"/>
        <v>0</v>
      </c>
      <c r="G487" s="168"/>
      <c r="H487" s="168">
        <f t="shared" ca="1" si="255"/>
        <v>0</v>
      </c>
      <c r="I487" s="168"/>
      <c r="J487" s="168">
        <f t="shared" ca="1" si="256"/>
        <v>0</v>
      </c>
      <c r="K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68">
        <f t="shared" ca="1" si="257"/>
        <v>0</v>
      </c>
      <c r="AF4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68">
        <f t="shared" ca="1" si="258"/>
        <v>0</v>
      </c>
      <c r="AJ4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68">
        <f t="shared" ca="1" si="259"/>
        <v>0</v>
      </c>
      <c r="AN4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68">
        <f t="shared" ca="1" si="260"/>
        <v>0</v>
      </c>
      <c r="AR487" s="168">
        <f t="shared" ca="1" si="261"/>
        <v>0</v>
      </c>
    </row>
    <row r="488" spans="2:44" hidden="1" x14ac:dyDescent="0.25">
      <c r="B488" s="166" t="s">
        <v>1207</v>
      </c>
      <c r="C488" s="167" t="s">
        <v>1208</v>
      </c>
      <c r="D48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68">
        <f t="shared" ca="1" si="254"/>
        <v>0</v>
      </c>
      <c r="G488" s="168"/>
      <c r="H488" s="168">
        <f t="shared" ca="1" si="255"/>
        <v>0</v>
      </c>
      <c r="I488" s="168"/>
      <c r="J488" s="168">
        <f t="shared" ca="1" si="256"/>
        <v>0</v>
      </c>
      <c r="K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68">
        <f t="shared" ca="1" si="257"/>
        <v>0</v>
      </c>
      <c r="AF4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68">
        <f t="shared" ca="1" si="258"/>
        <v>0</v>
      </c>
      <c r="AJ4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68">
        <f t="shared" ca="1" si="259"/>
        <v>0</v>
      </c>
      <c r="AN4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68">
        <f t="shared" ca="1" si="260"/>
        <v>0</v>
      </c>
      <c r="AR488" s="168">
        <f t="shared" ca="1" si="261"/>
        <v>0</v>
      </c>
    </row>
    <row r="489" spans="2:44" hidden="1" x14ac:dyDescent="0.25">
      <c r="B489" s="175" t="s">
        <v>358</v>
      </c>
      <c r="C489" s="176" t="s">
        <v>226</v>
      </c>
      <c r="D489" s="177">
        <f ca="1">SUM(D490:D498)</f>
        <v>0</v>
      </c>
      <c r="E489" s="177">
        <f ca="1">SUM(E490:E498)</f>
        <v>0</v>
      </c>
      <c r="F489" s="177">
        <f t="shared" ca="1" si="254"/>
        <v>0</v>
      </c>
      <c r="G489" s="177">
        <f>SUM(G490:G498)</f>
        <v>0</v>
      </c>
      <c r="H489" s="177">
        <f t="shared" ca="1" si="255"/>
        <v>0</v>
      </c>
      <c r="I489" s="177">
        <f>SUM(I490:I498)</f>
        <v>0</v>
      </c>
      <c r="J489" s="177">
        <f t="shared" ca="1" si="256"/>
        <v>0</v>
      </c>
      <c r="K489" s="177">
        <f t="shared" ref="K489:AD489" ca="1" si="263">SUM(K490:K498)</f>
        <v>0</v>
      </c>
      <c r="L489" s="177">
        <f t="shared" ca="1" si="263"/>
        <v>0</v>
      </c>
      <c r="M489" s="177">
        <f t="shared" ca="1" si="263"/>
        <v>0</v>
      </c>
      <c r="N489" s="177">
        <f t="shared" ca="1" si="263"/>
        <v>0</v>
      </c>
      <c r="O489" s="177">
        <f t="shared" ca="1" si="263"/>
        <v>0</v>
      </c>
      <c r="P489" s="177">
        <f ca="1">SUM(P490:P498)</f>
        <v>0</v>
      </c>
      <c r="Q489" s="177">
        <f ca="1">SUM(Q490:Q498)</f>
        <v>0</v>
      </c>
      <c r="R489" s="177">
        <f t="shared" ca="1" si="263"/>
        <v>0</v>
      </c>
      <c r="S489" s="177">
        <f t="shared" ca="1" si="263"/>
        <v>0</v>
      </c>
      <c r="T489" s="177">
        <f ca="1">SUM(T490:T498)</f>
        <v>0</v>
      </c>
      <c r="U489" s="177">
        <f t="shared" ca="1" si="263"/>
        <v>0</v>
      </c>
      <c r="V489" s="177">
        <f t="shared" ca="1" si="263"/>
        <v>0</v>
      </c>
      <c r="W489" s="177">
        <f ca="1">SUM(W490:W498)</f>
        <v>0</v>
      </c>
      <c r="X489" s="177">
        <f t="shared" ca="1" si="263"/>
        <v>0</v>
      </c>
      <c r="Y489" s="177">
        <f ca="1">SUM(Y490:Y498)</f>
        <v>0</v>
      </c>
      <c r="Z489" s="177">
        <f ca="1">SUM(Z490:Z498)</f>
        <v>0</v>
      </c>
      <c r="AA489" s="177">
        <f t="shared" ca="1" si="263"/>
        <v>0</v>
      </c>
      <c r="AB489" s="177">
        <f t="shared" ca="1" si="263"/>
        <v>0</v>
      </c>
      <c r="AC489" s="177">
        <f t="shared" ca="1" si="263"/>
        <v>0</v>
      </c>
      <c r="AD489" s="177">
        <f t="shared" ca="1" si="263"/>
        <v>0</v>
      </c>
      <c r="AE489" s="177">
        <f t="shared" ca="1" si="257"/>
        <v>0</v>
      </c>
      <c r="AF489" s="177">
        <f ca="1">SUM(AF490:AF498)</f>
        <v>0</v>
      </c>
      <c r="AG489" s="177">
        <f ca="1">SUM(AG490:AG498)</f>
        <v>0</v>
      </c>
      <c r="AH489" s="177">
        <f ca="1">SUM(AH490:AH498)</f>
        <v>0</v>
      </c>
      <c r="AI489" s="177">
        <f t="shared" ca="1" si="258"/>
        <v>0</v>
      </c>
      <c r="AJ489" s="177">
        <f ca="1">SUM(AJ490:AJ498)</f>
        <v>0</v>
      </c>
      <c r="AK489" s="177">
        <f ca="1">SUM(AK490:AK498)</f>
        <v>0</v>
      </c>
      <c r="AL489" s="177">
        <f ca="1">SUM(AL490:AL498)</f>
        <v>0</v>
      </c>
      <c r="AM489" s="177">
        <f t="shared" ca="1" si="259"/>
        <v>0</v>
      </c>
      <c r="AN489" s="177">
        <f ca="1">SUM(AN490:AN498)</f>
        <v>0</v>
      </c>
      <c r="AO489" s="177">
        <f ca="1">SUM(AO490:AO498)</f>
        <v>0</v>
      </c>
      <c r="AP489" s="177">
        <f ca="1">SUM(AP490:AP498)</f>
        <v>0</v>
      </c>
      <c r="AQ489" s="177">
        <f t="shared" ca="1" si="260"/>
        <v>0</v>
      </c>
      <c r="AR489" s="177">
        <f t="shared" ca="1" si="261"/>
        <v>0</v>
      </c>
    </row>
    <row r="490" spans="2:44" hidden="1" x14ac:dyDescent="0.25">
      <c r="B490" s="166" t="s">
        <v>359</v>
      </c>
      <c r="C490" s="167" t="s">
        <v>221</v>
      </c>
      <c r="D49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68">
        <f t="shared" ca="1" si="254"/>
        <v>0</v>
      </c>
      <c r="G490" s="168"/>
      <c r="H490" s="168">
        <f t="shared" ca="1" si="255"/>
        <v>0</v>
      </c>
      <c r="I490" s="168"/>
      <c r="J490" s="168">
        <f t="shared" ca="1" si="256"/>
        <v>0</v>
      </c>
      <c r="K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68">
        <f t="shared" ca="1" si="257"/>
        <v>0</v>
      </c>
      <c r="AF4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68">
        <f t="shared" ca="1" si="258"/>
        <v>0</v>
      </c>
      <c r="AJ4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68">
        <f t="shared" ca="1" si="259"/>
        <v>0</v>
      </c>
      <c r="AN4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68">
        <f t="shared" ca="1" si="260"/>
        <v>0</v>
      </c>
      <c r="AR490" s="168">
        <f t="shared" ca="1" si="261"/>
        <v>0</v>
      </c>
    </row>
    <row r="491" spans="2:44" hidden="1" x14ac:dyDescent="0.25">
      <c r="B491" s="166" t="s">
        <v>1209</v>
      </c>
      <c r="C491" s="167" t="s">
        <v>1164</v>
      </c>
      <c r="D49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68">
        <f t="shared" ca="1" si="254"/>
        <v>0</v>
      </c>
      <c r="G491" s="168"/>
      <c r="H491" s="168">
        <f t="shared" ca="1" si="255"/>
        <v>0</v>
      </c>
      <c r="I491" s="168"/>
      <c r="J491" s="168">
        <f t="shared" ca="1" si="256"/>
        <v>0</v>
      </c>
      <c r="K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68">
        <f t="shared" ca="1" si="257"/>
        <v>0</v>
      </c>
      <c r="AF4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68">
        <f t="shared" ca="1" si="258"/>
        <v>0</v>
      </c>
      <c r="AJ4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68">
        <f t="shared" ca="1" si="259"/>
        <v>0</v>
      </c>
      <c r="AN4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68">
        <f t="shared" ca="1" si="260"/>
        <v>0</v>
      </c>
      <c r="AR491" s="168">
        <f t="shared" ca="1" si="261"/>
        <v>0</v>
      </c>
    </row>
    <row r="492" spans="2:44" hidden="1" x14ac:dyDescent="0.25">
      <c r="B492" s="166" t="s">
        <v>1210</v>
      </c>
      <c r="C492" s="167" t="s">
        <v>1166</v>
      </c>
      <c r="D49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68">
        <f t="shared" ca="1" si="254"/>
        <v>0</v>
      </c>
      <c r="G492" s="168"/>
      <c r="H492" s="168">
        <f t="shared" ca="1" si="255"/>
        <v>0</v>
      </c>
      <c r="I492" s="168"/>
      <c r="J492" s="168">
        <f t="shared" ca="1" si="256"/>
        <v>0</v>
      </c>
      <c r="K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68">
        <f t="shared" ca="1" si="257"/>
        <v>0</v>
      </c>
      <c r="AF4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68">
        <f t="shared" ca="1" si="258"/>
        <v>0</v>
      </c>
      <c r="AJ4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68">
        <f t="shared" ca="1" si="259"/>
        <v>0</v>
      </c>
      <c r="AN4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68">
        <f t="shared" ca="1" si="260"/>
        <v>0</v>
      </c>
      <c r="AR492" s="168">
        <f t="shared" ca="1" si="261"/>
        <v>0</v>
      </c>
    </row>
    <row r="493" spans="2:44" hidden="1" x14ac:dyDescent="0.25">
      <c r="B493" s="166" t="s">
        <v>1211</v>
      </c>
      <c r="C493" s="167" t="s">
        <v>1170</v>
      </c>
      <c r="D49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68">
        <f t="shared" ca="1" si="254"/>
        <v>0</v>
      </c>
      <c r="G493" s="168"/>
      <c r="H493" s="168">
        <f t="shared" ca="1" si="255"/>
        <v>0</v>
      </c>
      <c r="I493" s="168"/>
      <c r="J493" s="168">
        <f t="shared" ca="1" si="256"/>
        <v>0</v>
      </c>
      <c r="K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68">
        <f t="shared" ca="1" si="257"/>
        <v>0</v>
      </c>
      <c r="AF4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68">
        <f t="shared" ca="1" si="258"/>
        <v>0</v>
      </c>
      <c r="AJ4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68">
        <f t="shared" ca="1" si="259"/>
        <v>0</v>
      </c>
      <c r="AN4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68">
        <f t="shared" ca="1" si="260"/>
        <v>0</v>
      </c>
      <c r="AR493" s="168">
        <f t="shared" ca="1" si="261"/>
        <v>0</v>
      </c>
    </row>
    <row r="494" spans="2:44" hidden="1" x14ac:dyDescent="0.25">
      <c r="B494" s="166" t="s">
        <v>1212</v>
      </c>
      <c r="C494" s="167" t="s">
        <v>1213</v>
      </c>
      <c r="D49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68">
        <f t="shared" ca="1" si="254"/>
        <v>0</v>
      </c>
      <c r="G494" s="168"/>
      <c r="H494" s="168">
        <f t="shared" ca="1" si="255"/>
        <v>0</v>
      </c>
      <c r="I494" s="168"/>
      <c r="J494" s="168">
        <f t="shared" ca="1" si="256"/>
        <v>0</v>
      </c>
      <c r="K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68">
        <f t="shared" ca="1" si="257"/>
        <v>0</v>
      </c>
      <c r="AF4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68">
        <f t="shared" ca="1" si="258"/>
        <v>0</v>
      </c>
      <c r="AJ4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68">
        <f t="shared" ca="1" si="259"/>
        <v>0</v>
      </c>
      <c r="AN4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68">
        <f t="shared" ca="1" si="260"/>
        <v>0</v>
      </c>
      <c r="AR494" s="168">
        <f t="shared" ca="1" si="261"/>
        <v>0</v>
      </c>
    </row>
    <row r="495" spans="2:44" hidden="1" x14ac:dyDescent="0.25">
      <c r="B495" s="166" t="s">
        <v>1214</v>
      </c>
      <c r="C495" s="167" t="s">
        <v>1174</v>
      </c>
      <c r="D49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68">
        <f t="shared" ca="1" si="254"/>
        <v>0</v>
      </c>
      <c r="G495" s="168"/>
      <c r="H495" s="168">
        <f t="shared" ca="1" si="255"/>
        <v>0</v>
      </c>
      <c r="I495" s="168"/>
      <c r="J495" s="168">
        <f t="shared" ca="1" si="256"/>
        <v>0</v>
      </c>
      <c r="K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68">
        <f t="shared" ca="1" si="257"/>
        <v>0</v>
      </c>
      <c r="AF4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68">
        <f t="shared" ca="1" si="258"/>
        <v>0</v>
      </c>
      <c r="AJ4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68">
        <f t="shared" ca="1" si="259"/>
        <v>0</v>
      </c>
      <c r="AN4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68">
        <f t="shared" ca="1" si="260"/>
        <v>0</v>
      </c>
      <c r="AR495" s="168">
        <f t="shared" ca="1" si="261"/>
        <v>0</v>
      </c>
    </row>
    <row r="496" spans="2:44" hidden="1" x14ac:dyDescent="0.25">
      <c r="B496" s="166" t="s">
        <v>1215</v>
      </c>
      <c r="C496" s="167" t="s">
        <v>1216</v>
      </c>
      <c r="D49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68">
        <f t="shared" ca="1" si="254"/>
        <v>0</v>
      </c>
      <c r="G496" s="168"/>
      <c r="H496" s="168">
        <f t="shared" ca="1" si="255"/>
        <v>0</v>
      </c>
      <c r="I496" s="168"/>
      <c r="J496" s="168">
        <f t="shared" ca="1" si="256"/>
        <v>0</v>
      </c>
      <c r="K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68">
        <f t="shared" ca="1" si="257"/>
        <v>0</v>
      </c>
      <c r="AF4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68">
        <f t="shared" ca="1" si="258"/>
        <v>0</v>
      </c>
      <c r="AJ4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68">
        <f t="shared" ca="1" si="259"/>
        <v>0</v>
      </c>
      <c r="AN4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68">
        <f t="shared" ca="1" si="260"/>
        <v>0</v>
      </c>
      <c r="AR496" s="168">
        <f t="shared" ca="1" si="261"/>
        <v>0</v>
      </c>
    </row>
    <row r="497" spans="2:44" hidden="1" x14ac:dyDescent="0.25">
      <c r="B497" s="166" t="s">
        <v>1217</v>
      </c>
      <c r="C497" s="167" t="s">
        <v>1176</v>
      </c>
      <c r="D49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68">
        <f t="shared" ca="1" si="254"/>
        <v>0</v>
      </c>
      <c r="G497" s="168"/>
      <c r="H497" s="168">
        <f t="shared" ca="1" si="255"/>
        <v>0</v>
      </c>
      <c r="I497" s="168"/>
      <c r="J497" s="168">
        <f t="shared" ca="1" si="256"/>
        <v>0</v>
      </c>
      <c r="K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68">
        <f t="shared" ca="1" si="257"/>
        <v>0</v>
      </c>
      <c r="AF4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68">
        <f t="shared" ca="1" si="258"/>
        <v>0</v>
      </c>
      <c r="AJ4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68">
        <f t="shared" ca="1" si="259"/>
        <v>0</v>
      </c>
      <c r="AN4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68">
        <f t="shared" ca="1" si="260"/>
        <v>0</v>
      </c>
      <c r="AR497" s="168">
        <f t="shared" ca="1" si="261"/>
        <v>0</v>
      </c>
    </row>
    <row r="498" spans="2:44" hidden="1" x14ac:dyDescent="0.25">
      <c r="B498" s="166" t="s">
        <v>1218</v>
      </c>
      <c r="C498" s="167" t="s">
        <v>1219</v>
      </c>
      <c r="D49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68">
        <f t="shared" ca="1" si="254"/>
        <v>0</v>
      </c>
      <c r="G498" s="168"/>
      <c r="H498" s="168">
        <f t="shared" ca="1" si="255"/>
        <v>0</v>
      </c>
      <c r="I498" s="168"/>
      <c r="J498" s="168">
        <f t="shared" ca="1" si="256"/>
        <v>0</v>
      </c>
      <c r="K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68">
        <f t="shared" ca="1" si="257"/>
        <v>0</v>
      </c>
      <c r="AF4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68">
        <f t="shared" ca="1" si="258"/>
        <v>0</v>
      </c>
      <c r="AJ4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68">
        <f t="shared" ca="1" si="259"/>
        <v>0</v>
      </c>
      <c r="AN4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68">
        <f t="shared" ca="1" si="260"/>
        <v>0</v>
      </c>
      <c r="AR498" s="168">
        <f t="shared" ca="1" si="261"/>
        <v>0</v>
      </c>
    </row>
    <row r="499" spans="2:44" hidden="1" x14ac:dyDescent="0.25">
      <c r="B499" s="163" t="s">
        <v>363</v>
      </c>
      <c r="C499" s="164" t="s">
        <v>229</v>
      </c>
      <c r="D499" s="165">
        <f ca="1">D500+D509</f>
        <v>0</v>
      </c>
      <c r="E499" s="165">
        <f ca="1">E500+E509</f>
        <v>0</v>
      </c>
      <c r="F499" s="165">
        <f t="shared" ca="1" si="254"/>
        <v>0</v>
      </c>
      <c r="G499" s="165">
        <f>G500+G509</f>
        <v>0</v>
      </c>
      <c r="H499" s="165">
        <f t="shared" ca="1" si="255"/>
        <v>0</v>
      </c>
      <c r="I499" s="165">
        <f>I500+I509</f>
        <v>0</v>
      </c>
      <c r="J499" s="165">
        <f t="shared" ca="1" si="256"/>
        <v>0</v>
      </c>
      <c r="K499" s="165">
        <f t="shared" ref="K499:AP499" ca="1" si="264">K500+K509</f>
        <v>0</v>
      </c>
      <c r="L499" s="165">
        <f t="shared" ca="1" si="264"/>
        <v>0</v>
      </c>
      <c r="M499" s="165">
        <f t="shared" ca="1" si="264"/>
        <v>0</v>
      </c>
      <c r="N499" s="165">
        <f t="shared" ca="1" si="264"/>
        <v>0</v>
      </c>
      <c r="O499" s="165">
        <f t="shared" ca="1" si="264"/>
        <v>0</v>
      </c>
      <c r="P499" s="165">
        <f ca="1">P500+P509</f>
        <v>0</v>
      </c>
      <c r="Q499" s="165">
        <f ca="1">Q500+Q509</f>
        <v>0</v>
      </c>
      <c r="R499" s="165">
        <f t="shared" ca="1" si="264"/>
        <v>0</v>
      </c>
      <c r="S499" s="165">
        <f t="shared" ca="1" si="264"/>
        <v>0</v>
      </c>
      <c r="T499" s="165">
        <f ca="1">T500+T509</f>
        <v>0</v>
      </c>
      <c r="U499" s="165">
        <f t="shared" ca="1" si="264"/>
        <v>0</v>
      </c>
      <c r="V499" s="165">
        <f t="shared" ca="1" si="264"/>
        <v>0</v>
      </c>
      <c r="W499" s="165">
        <f ca="1">W500+W509</f>
        <v>0</v>
      </c>
      <c r="X499" s="165">
        <f t="shared" ca="1" si="264"/>
        <v>0</v>
      </c>
      <c r="Y499" s="165">
        <f ca="1">Y500+Y509</f>
        <v>0</v>
      </c>
      <c r="Z499" s="165">
        <f ca="1">Z500+Z509</f>
        <v>0</v>
      </c>
      <c r="AA499" s="165">
        <f t="shared" ca="1" si="264"/>
        <v>0</v>
      </c>
      <c r="AB499" s="165">
        <f t="shared" ca="1" si="264"/>
        <v>0</v>
      </c>
      <c r="AC499" s="165">
        <f t="shared" ca="1" si="264"/>
        <v>0</v>
      </c>
      <c r="AD499" s="165">
        <f t="shared" ca="1" si="264"/>
        <v>0</v>
      </c>
      <c r="AE499" s="165">
        <f t="shared" ca="1" si="257"/>
        <v>0</v>
      </c>
      <c r="AF499" s="165">
        <f t="shared" ca="1" si="264"/>
        <v>0</v>
      </c>
      <c r="AG499" s="165">
        <f t="shared" ca="1" si="264"/>
        <v>0</v>
      </c>
      <c r="AH499" s="165">
        <f t="shared" ca="1" si="264"/>
        <v>0</v>
      </c>
      <c r="AI499" s="165">
        <f t="shared" ca="1" si="258"/>
        <v>0</v>
      </c>
      <c r="AJ499" s="165">
        <f t="shared" ca="1" si="264"/>
        <v>0</v>
      </c>
      <c r="AK499" s="165">
        <f t="shared" ca="1" si="264"/>
        <v>0</v>
      </c>
      <c r="AL499" s="165">
        <f t="shared" ca="1" si="264"/>
        <v>0</v>
      </c>
      <c r="AM499" s="165">
        <f t="shared" ca="1" si="259"/>
        <v>0</v>
      </c>
      <c r="AN499" s="165">
        <f t="shared" ca="1" si="264"/>
        <v>0</v>
      </c>
      <c r="AO499" s="165">
        <f t="shared" ca="1" si="264"/>
        <v>0</v>
      </c>
      <c r="AP499" s="165">
        <f t="shared" ca="1" si="264"/>
        <v>0</v>
      </c>
      <c r="AQ499" s="165">
        <f t="shared" ca="1" si="260"/>
        <v>0</v>
      </c>
      <c r="AR499" s="165">
        <f t="shared" ca="1" si="261"/>
        <v>0</v>
      </c>
    </row>
    <row r="500" spans="2:44" hidden="1" x14ac:dyDescent="0.25">
      <c r="B500" s="175" t="s">
        <v>364</v>
      </c>
      <c r="C500" s="176" t="s">
        <v>230</v>
      </c>
      <c r="D500" s="177">
        <f ca="1">SUM(D501:D508)</f>
        <v>0</v>
      </c>
      <c r="E500" s="177">
        <f ca="1">SUM(E501:E508)</f>
        <v>0</v>
      </c>
      <c r="F500" s="177">
        <f t="shared" ca="1" si="254"/>
        <v>0</v>
      </c>
      <c r="G500" s="177">
        <f>SUM(G501:G508)</f>
        <v>0</v>
      </c>
      <c r="H500" s="177">
        <f t="shared" ca="1" si="255"/>
        <v>0</v>
      </c>
      <c r="I500" s="177">
        <f>SUM(I501:I508)</f>
        <v>0</v>
      </c>
      <c r="J500" s="177">
        <f t="shared" ca="1" si="256"/>
        <v>0</v>
      </c>
      <c r="K500" s="177">
        <f t="shared" ref="K500:AP500" ca="1" si="265">SUM(K501:K508)</f>
        <v>0</v>
      </c>
      <c r="L500" s="177">
        <f t="shared" ca="1" si="265"/>
        <v>0</v>
      </c>
      <c r="M500" s="177">
        <f t="shared" ca="1" si="265"/>
        <v>0</v>
      </c>
      <c r="N500" s="177">
        <f t="shared" ca="1" si="265"/>
        <v>0</v>
      </c>
      <c r="O500" s="177">
        <f t="shared" ca="1" si="265"/>
        <v>0</v>
      </c>
      <c r="P500" s="177">
        <f ca="1">SUM(P501:P508)</f>
        <v>0</v>
      </c>
      <c r="Q500" s="177">
        <f ca="1">SUM(Q501:Q508)</f>
        <v>0</v>
      </c>
      <c r="R500" s="177">
        <f t="shared" ca="1" si="265"/>
        <v>0</v>
      </c>
      <c r="S500" s="177">
        <f t="shared" ca="1" si="265"/>
        <v>0</v>
      </c>
      <c r="T500" s="177">
        <f ca="1">SUM(T501:T508)</f>
        <v>0</v>
      </c>
      <c r="U500" s="177">
        <f t="shared" ca="1" si="265"/>
        <v>0</v>
      </c>
      <c r="V500" s="177">
        <f t="shared" ca="1" si="265"/>
        <v>0</v>
      </c>
      <c r="W500" s="177">
        <f ca="1">SUM(W501:W508)</f>
        <v>0</v>
      </c>
      <c r="X500" s="177">
        <f t="shared" ca="1" si="265"/>
        <v>0</v>
      </c>
      <c r="Y500" s="177">
        <f ca="1">SUM(Y501:Y508)</f>
        <v>0</v>
      </c>
      <c r="Z500" s="177">
        <f ca="1">SUM(Z501:Z508)</f>
        <v>0</v>
      </c>
      <c r="AA500" s="177">
        <f t="shared" ca="1" si="265"/>
        <v>0</v>
      </c>
      <c r="AB500" s="177">
        <f t="shared" ca="1" si="265"/>
        <v>0</v>
      </c>
      <c r="AC500" s="177">
        <f t="shared" ca="1" si="265"/>
        <v>0</v>
      </c>
      <c r="AD500" s="177">
        <f t="shared" ca="1" si="265"/>
        <v>0</v>
      </c>
      <c r="AE500" s="177">
        <f t="shared" ca="1" si="257"/>
        <v>0</v>
      </c>
      <c r="AF500" s="177">
        <f t="shared" ca="1" si="265"/>
        <v>0</v>
      </c>
      <c r="AG500" s="177">
        <f t="shared" ca="1" si="265"/>
        <v>0</v>
      </c>
      <c r="AH500" s="177">
        <f t="shared" ca="1" si="265"/>
        <v>0</v>
      </c>
      <c r="AI500" s="177">
        <f t="shared" ca="1" si="258"/>
        <v>0</v>
      </c>
      <c r="AJ500" s="177">
        <f t="shared" ca="1" si="265"/>
        <v>0</v>
      </c>
      <c r="AK500" s="177">
        <f t="shared" ca="1" si="265"/>
        <v>0</v>
      </c>
      <c r="AL500" s="177">
        <f t="shared" ca="1" si="265"/>
        <v>0</v>
      </c>
      <c r="AM500" s="177">
        <f t="shared" ca="1" si="259"/>
        <v>0</v>
      </c>
      <c r="AN500" s="177">
        <f t="shared" ca="1" si="265"/>
        <v>0</v>
      </c>
      <c r="AO500" s="177">
        <f t="shared" ca="1" si="265"/>
        <v>0</v>
      </c>
      <c r="AP500" s="177">
        <f t="shared" ca="1" si="265"/>
        <v>0</v>
      </c>
      <c r="AQ500" s="177">
        <f t="shared" ca="1" si="260"/>
        <v>0</v>
      </c>
      <c r="AR500" s="177">
        <f t="shared" ca="1" si="261"/>
        <v>0</v>
      </c>
    </row>
    <row r="501" spans="2:44" hidden="1" x14ac:dyDescent="0.25">
      <c r="B501" s="166" t="s">
        <v>365</v>
      </c>
      <c r="C501" s="167" t="s">
        <v>231</v>
      </c>
      <c r="D50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68">
        <f t="shared" ca="1" si="254"/>
        <v>0</v>
      </c>
      <c r="G501" s="168"/>
      <c r="H501" s="168">
        <f t="shared" ca="1" si="255"/>
        <v>0</v>
      </c>
      <c r="I501" s="168"/>
      <c r="J501" s="168">
        <f t="shared" ca="1" si="256"/>
        <v>0</v>
      </c>
      <c r="K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68">
        <f t="shared" ca="1" si="257"/>
        <v>0</v>
      </c>
      <c r="AF5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68">
        <f t="shared" ca="1" si="258"/>
        <v>0</v>
      </c>
      <c r="AJ5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68">
        <f t="shared" ca="1" si="259"/>
        <v>0</v>
      </c>
      <c r="AN5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68">
        <f t="shared" ca="1" si="260"/>
        <v>0</v>
      </c>
      <c r="AR501" s="168">
        <f t="shared" ca="1" si="261"/>
        <v>0</v>
      </c>
    </row>
    <row r="502" spans="2:44" hidden="1" x14ac:dyDescent="0.25">
      <c r="B502" s="166" t="s">
        <v>1220</v>
      </c>
      <c r="C502" s="167" t="s">
        <v>1221</v>
      </c>
      <c r="D50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68">
        <f t="shared" ca="1" si="254"/>
        <v>0</v>
      </c>
      <c r="G502" s="168"/>
      <c r="H502" s="168">
        <f t="shared" ca="1" si="255"/>
        <v>0</v>
      </c>
      <c r="I502" s="168"/>
      <c r="J502" s="168">
        <f t="shared" ca="1" si="256"/>
        <v>0</v>
      </c>
      <c r="K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68">
        <f t="shared" ca="1" si="257"/>
        <v>0</v>
      </c>
      <c r="AF5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68">
        <f t="shared" ca="1" si="258"/>
        <v>0</v>
      </c>
      <c r="AJ5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68">
        <f t="shared" ca="1" si="259"/>
        <v>0</v>
      </c>
      <c r="AN5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68">
        <f t="shared" ca="1" si="260"/>
        <v>0</v>
      </c>
      <c r="AR502" s="168">
        <f t="shared" ca="1" si="261"/>
        <v>0</v>
      </c>
    </row>
    <row r="503" spans="2:44" hidden="1" x14ac:dyDescent="0.25">
      <c r="B503" s="166" t="s">
        <v>1222</v>
      </c>
      <c r="C503" s="167" t="s">
        <v>1223</v>
      </c>
      <c r="D50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68">
        <f t="shared" ca="1" si="254"/>
        <v>0</v>
      </c>
      <c r="G503" s="168"/>
      <c r="H503" s="168">
        <f t="shared" ca="1" si="255"/>
        <v>0</v>
      </c>
      <c r="I503" s="168"/>
      <c r="J503" s="168">
        <f t="shared" ca="1" si="256"/>
        <v>0</v>
      </c>
      <c r="K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68">
        <f t="shared" ca="1" si="257"/>
        <v>0</v>
      </c>
      <c r="AF5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68">
        <f t="shared" ca="1" si="258"/>
        <v>0</v>
      </c>
      <c r="AJ5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68">
        <f t="shared" ca="1" si="259"/>
        <v>0</v>
      </c>
      <c r="AN5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68">
        <f t="shared" ca="1" si="260"/>
        <v>0</v>
      </c>
      <c r="AR503" s="168">
        <f t="shared" ca="1" si="261"/>
        <v>0</v>
      </c>
    </row>
    <row r="504" spans="2:44" hidden="1" x14ac:dyDescent="0.25">
      <c r="B504" s="166" t="s">
        <v>366</v>
      </c>
      <c r="C504" s="167" t="s">
        <v>232</v>
      </c>
      <c r="D50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68">
        <f t="shared" ca="1" si="254"/>
        <v>0</v>
      </c>
      <c r="G504" s="168"/>
      <c r="H504" s="168">
        <f t="shared" ca="1" si="255"/>
        <v>0</v>
      </c>
      <c r="I504" s="168"/>
      <c r="J504" s="168">
        <f t="shared" ca="1" si="256"/>
        <v>0</v>
      </c>
      <c r="K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68">
        <f t="shared" ca="1" si="257"/>
        <v>0</v>
      </c>
      <c r="AF5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68">
        <f t="shared" ca="1" si="258"/>
        <v>0</v>
      </c>
      <c r="AJ5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68">
        <f t="shared" ca="1" si="259"/>
        <v>0</v>
      </c>
      <c r="AN5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68">
        <f t="shared" ca="1" si="260"/>
        <v>0</v>
      </c>
      <c r="AR504" s="168">
        <f t="shared" ca="1" si="261"/>
        <v>0</v>
      </c>
    </row>
    <row r="505" spans="2:44" hidden="1" x14ac:dyDescent="0.25">
      <c r="B505" s="166" t="s">
        <v>1224</v>
      </c>
      <c r="C505" s="167" t="s">
        <v>1225</v>
      </c>
      <c r="D50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68">
        <f t="shared" ca="1" si="254"/>
        <v>0</v>
      </c>
      <c r="G505" s="168"/>
      <c r="H505" s="168">
        <f t="shared" ca="1" si="255"/>
        <v>0</v>
      </c>
      <c r="I505" s="168"/>
      <c r="J505" s="168">
        <f t="shared" ca="1" si="256"/>
        <v>0</v>
      </c>
      <c r="K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68">
        <f t="shared" ca="1" si="257"/>
        <v>0</v>
      </c>
      <c r="AF5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68">
        <f t="shared" ca="1" si="258"/>
        <v>0</v>
      </c>
      <c r="AJ5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68">
        <f t="shared" ca="1" si="259"/>
        <v>0</v>
      </c>
      <c r="AN5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68">
        <f t="shared" ca="1" si="260"/>
        <v>0</v>
      </c>
      <c r="AR505" s="168">
        <f t="shared" ca="1" si="261"/>
        <v>0</v>
      </c>
    </row>
    <row r="506" spans="2:44" hidden="1" x14ac:dyDescent="0.25">
      <c r="B506" s="166" t="s">
        <v>1226</v>
      </c>
      <c r="C506" s="167" t="s">
        <v>1227</v>
      </c>
      <c r="D50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68">
        <f t="shared" ca="1" si="254"/>
        <v>0</v>
      </c>
      <c r="G506" s="168"/>
      <c r="H506" s="168">
        <f t="shared" ca="1" si="255"/>
        <v>0</v>
      </c>
      <c r="I506" s="168"/>
      <c r="J506" s="168">
        <f t="shared" ca="1" si="256"/>
        <v>0</v>
      </c>
      <c r="K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68">
        <f t="shared" ca="1" si="257"/>
        <v>0</v>
      </c>
      <c r="AF5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68">
        <f t="shared" ca="1" si="258"/>
        <v>0</v>
      </c>
      <c r="AJ5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68">
        <f t="shared" ca="1" si="259"/>
        <v>0</v>
      </c>
      <c r="AN5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68">
        <f t="shared" ca="1" si="260"/>
        <v>0</v>
      </c>
      <c r="AR506" s="168">
        <f t="shared" ca="1" si="261"/>
        <v>0</v>
      </c>
    </row>
    <row r="507" spans="2:44" hidden="1" x14ac:dyDescent="0.25">
      <c r="B507" s="166" t="s">
        <v>1228</v>
      </c>
      <c r="C507" s="167" t="s">
        <v>1229</v>
      </c>
      <c r="D50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68">
        <f t="shared" ca="1" si="254"/>
        <v>0</v>
      </c>
      <c r="G507" s="168"/>
      <c r="H507" s="168">
        <f t="shared" ca="1" si="255"/>
        <v>0</v>
      </c>
      <c r="I507" s="168"/>
      <c r="J507" s="168">
        <f t="shared" ca="1" si="256"/>
        <v>0</v>
      </c>
      <c r="K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68">
        <f t="shared" ca="1" si="257"/>
        <v>0</v>
      </c>
      <c r="AF5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68">
        <f t="shared" ca="1" si="258"/>
        <v>0</v>
      </c>
      <c r="AJ5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68">
        <f t="shared" ca="1" si="259"/>
        <v>0</v>
      </c>
      <c r="AN5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68">
        <f t="shared" ca="1" si="260"/>
        <v>0</v>
      </c>
      <c r="AR507" s="168">
        <f t="shared" ca="1" si="261"/>
        <v>0</v>
      </c>
    </row>
    <row r="508" spans="2:44" hidden="1" x14ac:dyDescent="0.25">
      <c r="B508" s="166" t="s">
        <v>1230</v>
      </c>
      <c r="C508" s="167" t="s">
        <v>1231</v>
      </c>
      <c r="D50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68">
        <f t="shared" ca="1" si="254"/>
        <v>0</v>
      </c>
      <c r="G508" s="168"/>
      <c r="H508" s="168">
        <f t="shared" ca="1" si="255"/>
        <v>0</v>
      </c>
      <c r="I508" s="168"/>
      <c r="J508" s="168">
        <f t="shared" ca="1" si="256"/>
        <v>0</v>
      </c>
      <c r="K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68">
        <f t="shared" ca="1" si="257"/>
        <v>0</v>
      </c>
      <c r="AF5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68">
        <f t="shared" ca="1" si="258"/>
        <v>0</v>
      </c>
      <c r="AJ5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68">
        <f t="shared" ca="1" si="259"/>
        <v>0</v>
      </c>
      <c r="AN5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68">
        <f t="shared" ca="1" si="260"/>
        <v>0</v>
      </c>
      <c r="AR508" s="168">
        <f t="shared" ca="1" si="261"/>
        <v>0</v>
      </c>
    </row>
    <row r="509" spans="2:44" hidden="1" x14ac:dyDescent="0.25">
      <c r="B509" s="175" t="s">
        <v>367</v>
      </c>
      <c r="C509" s="176" t="s">
        <v>233</v>
      </c>
      <c r="D509" s="177">
        <f ca="1">SUM(D510:D525)</f>
        <v>0</v>
      </c>
      <c r="E509" s="177">
        <f ca="1">SUM(E510:E525)</f>
        <v>0</v>
      </c>
      <c r="F509" s="177">
        <f ca="1">D509+E509</f>
        <v>0</v>
      </c>
      <c r="G509" s="177">
        <f>SUM(G510:G525)</f>
        <v>0</v>
      </c>
      <c r="H509" s="177">
        <f ca="1">F509-G509</f>
        <v>0</v>
      </c>
      <c r="I509" s="177">
        <f>SUM(I510:I525)</f>
        <v>0</v>
      </c>
      <c r="J509" s="177">
        <f ca="1">F509-I509</f>
        <v>0</v>
      </c>
      <c r="K509" s="177">
        <f t="shared" ref="K509:AD509" ca="1" si="266">SUM(K510:K525)</f>
        <v>0</v>
      </c>
      <c r="L509" s="177">
        <f t="shared" ca="1" si="266"/>
        <v>0</v>
      </c>
      <c r="M509" s="177">
        <f t="shared" ca="1" si="266"/>
        <v>0</v>
      </c>
      <c r="N509" s="177">
        <f t="shared" ca="1" si="266"/>
        <v>0</v>
      </c>
      <c r="O509" s="177">
        <f t="shared" ca="1" si="266"/>
        <v>0</v>
      </c>
      <c r="P509" s="177">
        <f ca="1">SUM(P510:P525)</f>
        <v>0</v>
      </c>
      <c r="Q509" s="177">
        <f ca="1">SUM(Q510:Q525)</f>
        <v>0</v>
      </c>
      <c r="R509" s="177">
        <f t="shared" ca="1" si="266"/>
        <v>0</v>
      </c>
      <c r="S509" s="177">
        <f t="shared" ca="1" si="266"/>
        <v>0</v>
      </c>
      <c r="T509" s="177">
        <f ca="1">SUM(T510:T525)</f>
        <v>0</v>
      </c>
      <c r="U509" s="177">
        <f t="shared" ca="1" si="266"/>
        <v>0</v>
      </c>
      <c r="V509" s="177">
        <f t="shared" ca="1" si="266"/>
        <v>0</v>
      </c>
      <c r="W509" s="177">
        <f ca="1">SUM(W510:W525)</f>
        <v>0</v>
      </c>
      <c r="X509" s="177">
        <f t="shared" ca="1" si="266"/>
        <v>0</v>
      </c>
      <c r="Y509" s="177">
        <f ca="1">SUM(Y510:Y525)</f>
        <v>0</v>
      </c>
      <c r="Z509" s="177">
        <f ca="1">SUM(Z510:Z525)</f>
        <v>0</v>
      </c>
      <c r="AA509" s="177">
        <f t="shared" ca="1" si="266"/>
        <v>0</v>
      </c>
      <c r="AB509" s="177">
        <f t="shared" ca="1" si="266"/>
        <v>0</v>
      </c>
      <c r="AC509" s="177">
        <f t="shared" ca="1" si="266"/>
        <v>0</v>
      </c>
      <c r="AD509" s="177">
        <f t="shared" ca="1" si="266"/>
        <v>0</v>
      </c>
      <c r="AE509" s="177">
        <f ca="1">AB509+AC509+AD509</f>
        <v>0</v>
      </c>
      <c r="AF509" s="177">
        <f ca="1">SUM(AF510:AF525)</f>
        <v>0</v>
      </c>
      <c r="AG509" s="177">
        <f ca="1">SUM(AG510:AG525)</f>
        <v>0</v>
      </c>
      <c r="AH509" s="177">
        <f ca="1">SUM(AH510:AH525)</f>
        <v>0</v>
      </c>
      <c r="AI509" s="177">
        <f ca="1">AF509+AG509+AH509</f>
        <v>0</v>
      </c>
      <c r="AJ509" s="177">
        <f ca="1">SUM(AJ510:AJ525)</f>
        <v>0</v>
      </c>
      <c r="AK509" s="177">
        <f ca="1">SUM(AK510:AK525)</f>
        <v>0</v>
      </c>
      <c r="AL509" s="177">
        <f ca="1">SUM(AL510:AL525)</f>
        <v>0</v>
      </c>
      <c r="AM509" s="177">
        <f ca="1">AJ509+AK509+AL509</f>
        <v>0</v>
      </c>
      <c r="AN509" s="177">
        <f ca="1">SUM(AN510:AN525)</f>
        <v>0</v>
      </c>
      <c r="AO509" s="177">
        <f ca="1">SUM(AO510:AO525)</f>
        <v>0</v>
      </c>
      <c r="AP509" s="177">
        <f ca="1">SUM(AP510:AP525)</f>
        <v>0</v>
      </c>
      <c r="AQ509" s="177">
        <f ca="1">AN509+AO509+AP509</f>
        <v>0</v>
      </c>
      <c r="AR509" s="177">
        <f ca="1">AE509+AI509+AM509+AQ509</f>
        <v>0</v>
      </c>
    </row>
    <row r="510" spans="2:44" hidden="1" x14ac:dyDescent="0.25">
      <c r="B510" s="166" t="s">
        <v>368</v>
      </c>
      <c r="C510" s="167" t="s">
        <v>234</v>
      </c>
      <c r="D51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68">
        <f ca="1">D510+E510</f>
        <v>0</v>
      </c>
      <c r="G510" s="168"/>
      <c r="H510" s="168">
        <f ca="1">F510-G510</f>
        <v>0</v>
      </c>
      <c r="I510" s="168"/>
      <c r="J510" s="168">
        <f ca="1">F510-I510</f>
        <v>0</v>
      </c>
      <c r="K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68">
        <f ca="1">AB510+AC510+AD510</f>
        <v>0</v>
      </c>
      <c r="AF5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68">
        <f ca="1">AF510+AG510+AH510</f>
        <v>0</v>
      </c>
      <c r="AJ5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68">
        <f ca="1">AJ510+AK510+AL510</f>
        <v>0</v>
      </c>
      <c r="AN5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68">
        <f ca="1">AN510+AO510+AP510</f>
        <v>0</v>
      </c>
      <c r="AR510" s="168">
        <f ca="1">AE510+AI510+AM510+AQ510</f>
        <v>0</v>
      </c>
    </row>
    <row r="511" spans="2:44" hidden="1" x14ac:dyDescent="0.25">
      <c r="B511" s="166" t="s">
        <v>1232</v>
      </c>
      <c r="C511" s="167" t="s">
        <v>1233</v>
      </c>
      <c r="D51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68">
        <f t="shared" ref="F511:F518" ca="1" si="267">D511+E511</f>
        <v>0</v>
      </c>
      <c r="G511" s="168"/>
      <c r="H511" s="168">
        <f t="shared" ref="H511:H518" ca="1" si="268">F511-G511</f>
        <v>0</v>
      </c>
      <c r="I511" s="168"/>
      <c r="J511" s="168">
        <f t="shared" ref="J511:J518" ca="1" si="269">F511-I511</f>
        <v>0</v>
      </c>
      <c r="K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68">
        <f t="shared" ref="AE511:AE518" ca="1" si="270">AB511+AC511+AD511</f>
        <v>0</v>
      </c>
      <c r="AF5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68">
        <f t="shared" ref="AI511:AI518" ca="1" si="271">AF511+AG511+AH511</f>
        <v>0</v>
      </c>
      <c r="AJ5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68">
        <f t="shared" ref="AM511:AM518" ca="1" si="272">AJ511+AK511+AL511</f>
        <v>0</v>
      </c>
      <c r="AN5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68">
        <f t="shared" ref="AQ511:AQ518" ca="1" si="273">AN511+AO511+AP511</f>
        <v>0</v>
      </c>
      <c r="AR511" s="168">
        <f t="shared" ref="AR511:AR518" ca="1" si="274">AE511+AI511+AM511+AQ511</f>
        <v>0</v>
      </c>
    </row>
    <row r="512" spans="2:44" hidden="1" x14ac:dyDescent="0.25">
      <c r="B512" s="166" t="s">
        <v>1234</v>
      </c>
      <c r="C512" s="167" t="s">
        <v>1235</v>
      </c>
      <c r="D51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68">
        <f t="shared" ca="1" si="267"/>
        <v>0</v>
      </c>
      <c r="G512" s="168"/>
      <c r="H512" s="168">
        <f t="shared" ca="1" si="268"/>
        <v>0</v>
      </c>
      <c r="I512" s="168"/>
      <c r="J512" s="168">
        <f t="shared" ca="1" si="269"/>
        <v>0</v>
      </c>
      <c r="K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68">
        <f t="shared" ca="1" si="270"/>
        <v>0</v>
      </c>
      <c r="AF5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68">
        <f t="shared" ca="1" si="271"/>
        <v>0</v>
      </c>
      <c r="AJ5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68">
        <f t="shared" ca="1" si="272"/>
        <v>0</v>
      </c>
      <c r="AN5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68">
        <f t="shared" ca="1" si="273"/>
        <v>0</v>
      </c>
      <c r="AR512" s="168">
        <f t="shared" ca="1" si="274"/>
        <v>0</v>
      </c>
    </row>
    <row r="513" spans="2:44" hidden="1" x14ac:dyDescent="0.25">
      <c r="B513" s="166" t="s">
        <v>1236</v>
      </c>
      <c r="C513" s="167" t="s">
        <v>1237</v>
      </c>
      <c r="D51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68">
        <f t="shared" ca="1" si="267"/>
        <v>0</v>
      </c>
      <c r="G513" s="168"/>
      <c r="H513" s="168">
        <f t="shared" ca="1" si="268"/>
        <v>0</v>
      </c>
      <c r="I513" s="168"/>
      <c r="J513" s="168">
        <f t="shared" ca="1" si="269"/>
        <v>0</v>
      </c>
      <c r="K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68">
        <f t="shared" ca="1" si="270"/>
        <v>0</v>
      </c>
      <c r="AF5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68">
        <f t="shared" ca="1" si="271"/>
        <v>0</v>
      </c>
      <c r="AJ5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68">
        <f t="shared" ca="1" si="272"/>
        <v>0</v>
      </c>
      <c r="AN5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68">
        <f t="shared" ca="1" si="273"/>
        <v>0</v>
      </c>
      <c r="AR513" s="168">
        <f t="shared" ca="1" si="274"/>
        <v>0</v>
      </c>
    </row>
    <row r="514" spans="2:44" hidden="1" x14ac:dyDescent="0.25">
      <c r="B514" s="166" t="s">
        <v>1238</v>
      </c>
      <c r="C514" s="167" t="s">
        <v>1239</v>
      </c>
      <c r="D51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68">
        <f t="shared" ca="1" si="267"/>
        <v>0</v>
      </c>
      <c r="G514" s="168"/>
      <c r="H514" s="168">
        <f t="shared" ca="1" si="268"/>
        <v>0</v>
      </c>
      <c r="I514" s="168"/>
      <c r="J514" s="168">
        <f t="shared" ca="1" si="269"/>
        <v>0</v>
      </c>
      <c r="K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68">
        <f t="shared" ca="1" si="270"/>
        <v>0</v>
      </c>
      <c r="AF5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68">
        <f t="shared" ca="1" si="271"/>
        <v>0</v>
      </c>
      <c r="AJ5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68">
        <f t="shared" ca="1" si="272"/>
        <v>0</v>
      </c>
      <c r="AN5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68">
        <f t="shared" ca="1" si="273"/>
        <v>0</v>
      </c>
      <c r="AR514" s="168">
        <f t="shared" ca="1" si="274"/>
        <v>0</v>
      </c>
    </row>
    <row r="515" spans="2:44" hidden="1" x14ac:dyDescent="0.25">
      <c r="B515" s="166" t="s">
        <v>1240</v>
      </c>
      <c r="C515" s="167" t="s">
        <v>1241</v>
      </c>
      <c r="D51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68">
        <f t="shared" ca="1" si="267"/>
        <v>0</v>
      </c>
      <c r="G515" s="168"/>
      <c r="H515" s="168">
        <f t="shared" ca="1" si="268"/>
        <v>0</v>
      </c>
      <c r="I515" s="168"/>
      <c r="J515" s="168">
        <f t="shared" ca="1" si="269"/>
        <v>0</v>
      </c>
      <c r="K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68">
        <f t="shared" ca="1" si="270"/>
        <v>0</v>
      </c>
      <c r="AF5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68">
        <f t="shared" ca="1" si="271"/>
        <v>0</v>
      </c>
      <c r="AJ5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68">
        <f t="shared" ca="1" si="272"/>
        <v>0</v>
      </c>
      <c r="AN5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68">
        <f t="shared" ca="1" si="273"/>
        <v>0</v>
      </c>
      <c r="AR515" s="168">
        <f t="shared" ca="1" si="274"/>
        <v>0</v>
      </c>
    </row>
    <row r="516" spans="2:44" hidden="1" x14ac:dyDescent="0.25">
      <c r="B516" s="166" t="s">
        <v>1242</v>
      </c>
      <c r="C516" s="167" t="s">
        <v>1243</v>
      </c>
      <c r="D51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68">
        <f t="shared" ca="1" si="267"/>
        <v>0</v>
      </c>
      <c r="G516" s="168"/>
      <c r="H516" s="168">
        <f t="shared" ca="1" si="268"/>
        <v>0</v>
      </c>
      <c r="I516" s="168"/>
      <c r="J516" s="168">
        <f t="shared" ca="1" si="269"/>
        <v>0</v>
      </c>
      <c r="K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68">
        <f t="shared" ca="1" si="270"/>
        <v>0</v>
      </c>
      <c r="AF5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68">
        <f t="shared" ca="1" si="271"/>
        <v>0</v>
      </c>
      <c r="AJ5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68">
        <f t="shared" ca="1" si="272"/>
        <v>0</v>
      </c>
      <c r="AN5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68">
        <f t="shared" ca="1" si="273"/>
        <v>0</v>
      </c>
      <c r="AR516" s="168">
        <f t="shared" ca="1" si="274"/>
        <v>0</v>
      </c>
    </row>
    <row r="517" spans="2:44" hidden="1" x14ac:dyDescent="0.25">
      <c r="B517" s="166" t="s">
        <v>1244</v>
      </c>
      <c r="C517" s="167" t="s">
        <v>1245</v>
      </c>
      <c r="D51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68">
        <f t="shared" ca="1" si="267"/>
        <v>0</v>
      </c>
      <c r="G517" s="168"/>
      <c r="H517" s="168">
        <f t="shared" ca="1" si="268"/>
        <v>0</v>
      </c>
      <c r="I517" s="168"/>
      <c r="J517" s="168">
        <f t="shared" ca="1" si="269"/>
        <v>0</v>
      </c>
      <c r="K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68">
        <f t="shared" ca="1" si="270"/>
        <v>0</v>
      </c>
      <c r="AF5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68">
        <f t="shared" ca="1" si="271"/>
        <v>0</v>
      </c>
      <c r="AJ5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68">
        <f t="shared" ca="1" si="272"/>
        <v>0</v>
      </c>
      <c r="AN5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68">
        <f t="shared" ca="1" si="273"/>
        <v>0</v>
      </c>
      <c r="AR517" s="168">
        <f t="shared" ca="1" si="274"/>
        <v>0</v>
      </c>
    </row>
    <row r="518" spans="2:44" hidden="1" x14ac:dyDescent="0.25">
      <c r="B518" s="166" t="s">
        <v>1246</v>
      </c>
      <c r="C518" s="167" t="s">
        <v>1247</v>
      </c>
      <c r="D51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68">
        <f t="shared" ca="1" si="267"/>
        <v>0</v>
      </c>
      <c r="G518" s="168"/>
      <c r="H518" s="168">
        <f t="shared" ca="1" si="268"/>
        <v>0</v>
      </c>
      <c r="I518" s="168"/>
      <c r="J518" s="168">
        <f t="shared" ca="1" si="269"/>
        <v>0</v>
      </c>
      <c r="K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68">
        <f t="shared" ca="1" si="270"/>
        <v>0</v>
      </c>
      <c r="AF5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68">
        <f t="shared" ca="1" si="271"/>
        <v>0</v>
      </c>
      <c r="AJ5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68">
        <f t="shared" ca="1" si="272"/>
        <v>0</v>
      </c>
      <c r="AN5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68">
        <f t="shared" ca="1" si="273"/>
        <v>0</v>
      </c>
      <c r="AR518" s="168">
        <f t="shared" ca="1" si="274"/>
        <v>0</v>
      </c>
    </row>
    <row r="519" spans="2:44" hidden="1" x14ac:dyDescent="0.25">
      <c r="B519" s="166" t="s">
        <v>1248</v>
      </c>
      <c r="C519" s="167" t="s">
        <v>1249</v>
      </c>
      <c r="D51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68">
        <f t="shared" ref="F519:F542" ca="1" si="275">D519+E519</f>
        <v>0</v>
      </c>
      <c r="G519" s="168"/>
      <c r="H519" s="168">
        <f t="shared" ref="H519:H540" ca="1" si="276">F519-G519</f>
        <v>0</v>
      </c>
      <c r="I519" s="168"/>
      <c r="J519" s="168">
        <f t="shared" ref="J519:J540" ca="1" si="277">F519-I519</f>
        <v>0</v>
      </c>
      <c r="K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68">
        <f t="shared" ref="AE519:AE542" ca="1" si="278">AB519+AC519+AD519</f>
        <v>0</v>
      </c>
      <c r="AF5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68">
        <f t="shared" ref="AI519:AI542" ca="1" si="279">AF519+AG519+AH519</f>
        <v>0</v>
      </c>
      <c r="AJ5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68">
        <f t="shared" ref="AM519:AM542" ca="1" si="280">AJ519+AK519+AL519</f>
        <v>0</v>
      </c>
      <c r="AN5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68">
        <f t="shared" ref="AQ519:AQ542" ca="1" si="281">AN519+AO519+AP519</f>
        <v>0</v>
      </c>
      <c r="AR519" s="168">
        <f t="shared" ref="AR519:AR542" ca="1" si="282">AE519+AI519+AM519+AQ519</f>
        <v>0</v>
      </c>
    </row>
    <row r="520" spans="2:44" hidden="1" x14ac:dyDescent="0.25">
      <c r="B520" s="166" t="s">
        <v>1250</v>
      </c>
      <c r="C520" s="167" t="s">
        <v>1251</v>
      </c>
      <c r="D52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68">
        <f t="shared" ca="1" si="275"/>
        <v>0</v>
      </c>
      <c r="G520" s="168"/>
      <c r="H520" s="168">
        <f t="shared" ca="1" si="276"/>
        <v>0</v>
      </c>
      <c r="I520" s="168"/>
      <c r="J520" s="168">
        <f t="shared" ca="1" si="277"/>
        <v>0</v>
      </c>
      <c r="K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68">
        <f t="shared" ca="1" si="278"/>
        <v>0</v>
      </c>
      <c r="AF5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68">
        <f t="shared" ca="1" si="279"/>
        <v>0</v>
      </c>
      <c r="AJ5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68">
        <f t="shared" ca="1" si="280"/>
        <v>0</v>
      </c>
      <c r="AN5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68">
        <f t="shared" ca="1" si="281"/>
        <v>0</v>
      </c>
      <c r="AR520" s="168">
        <f t="shared" ca="1" si="282"/>
        <v>0</v>
      </c>
    </row>
    <row r="521" spans="2:44" hidden="1" x14ac:dyDescent="0.25">
      <c r="B521" s="166" t="s">
        <v>1252</v>
      </c>
      <c r="C521" s="167" t="s">
        <v>1253</v>
      </c>
      <c r="D52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68">
        <f t="shared" ca="1" si="275"/>
        <v>0</v>
      </c>
      <c r="G521" s="168"/>
      <c r="H521" s="168">
        <f t="shared" ca="1" si="276"/>
        <v>0</v>
      </c>
      <c r="I521" s="168"/>
      <c r="J521" s="168">
        <f t="shared" ca="1" si="277"/>
        <v>0</v>
      </c>
      <c r="K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68">
        <f t="shared" ca="1" si="278"/>
        <v>0</v>
      </c>
      <c r="AF5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68">
        <f t="shared" ca="1" si="279"/>
        <v>0</v>
      </c>
      <c r="AJ5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68">
        <f t="shared" ca="1" si="280"/>
        <v>0</v>
      </c>
      <c r="AN5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68">
        <f t="shared" ca="1" si="281"/>
        <v>0</v>
      </c>
      <c r="AR521" s="168">
        <f t="shared" ca="1" si="282"/>
        <v>0</v>
      </c>
    </row>
    <row r="522" spans="2:44" hidden="1" x14ac:dyDescent="0.25">
      <c r="B522" s="166" t="s">
        <v>1254</v>
      </c>
      <c r="C522" s="167" t="s">
        <v>1255</v>
      </c>
      <c r="D52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68">
        <f t="shared" ca="1" si="275"/>
        <v>0</v>
      </c>
      <c r="G522" s="168"/>
      <c r="H522" s="168">
        <f t="shared" ca="1" si="276"/>
        <v>0</v>
      </c>
      <c r="I522" s="168"/>
      <c r="J522" s="168">
        <f t="shared" ca="1" si="277"/>
        <v>0</v>
      </c>
      <c r="K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68">
        <f t="shared" ca="1" si="278"/>
        <v>0</v>
      </c>
      <c r="AF5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68">
        <f t="shared" ca="1" si="279"/>
        <v>0</v>
      </c>
      <c r="AJ5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68">
        <f t="shared" ca="1" si="280"/>
        <v>0</v>
      </c>
      <c r="AN5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68">
        <f t="shared" ca="1" si="281"/>
        <v>0</v>
      </c>
      <c r="AR522" s="168">
        <f t="shared" ca="1" si="282"/>
        <v>0</v>
      </c>
    </row>
    <row r="523" spans="2:44" hidden="1" x14ac:dyDescent="0.25">
      <c r="B523" s="166" t="s">
        <v>1256</v>
      </c>
      <c r="C523" s="167" t="s">
        <v>1257</v>
      </c>
      <c r="D52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68">
        <f t="shared" ca="1" si="275"/>
        <v>0</v>
      </c>
      <c r="G523" s="168"/>
      <c r="H523" s="168">
        <f t="shared" ca="1" si="276"/>
        <v>0</v>
      </c>
      <c r="I523" s="168"/>
      <c r="J523" s="168">
        <f t="shared" ca="1" si="277"/>
        <v>0</v>
      </c>
      <c r="K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68">
        <f t="shared" ca="1" si="278"/>
        <v>0</v>
      </c>
      <c r="AF5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68">
        <f t="shared" ca="1" si="279"/>
        <v>0</v>
      </c>
      <c r="AJ5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68">
        <f t="shared" ca="1" si="280"/>
        <v>0</v>
      </c>
      <c r="AN5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68">
        <f t="shared" ca="1" si="281"/>
        <v>0</v>
      </c>
      <c r="AR523" s="168">
        <f t="shared" ca="1" si="282"/>
        <v>0</v>
      </c>
    </row>
    <row r="524" spans="2:44" hidden="1" x14ac:dyDescent="0.25">
      <c r="B524" s="166" t="s">
        <v>1258</v>
      </c>
      <c r="C524" s="167" t="s">
        <v>1259</v>
      </c>
      <c r="D52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68">
        <f t="shared" ca="1" si="275"/>
        <v>0</v>
      </c>
      <c r="G524" s="168"/>
      <c r="H524" s="168">
        <f t="shared" ca="1" si="276"/>
        <v>0</v>
      </c>
      <c r="I524" s="168"/>
      <c r="J524" s="168">
        <f t="shared" ca="1" si="277"/>
        <v>0</v>
      </c>
      <c r="K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68">
        <f t="shared" ca="1" si="278"/>
        <v>0</v>
      </c>
      <c r="AF5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68">
        <f t="shared" ca="1" si="279"/>
        <v>0</v>
      </c>
      <c r="AJ5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68">
        <f t="shared" ca="1" si="280"/>
        <v>0</v>
      </c>
      <c r="AN5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68">
        <f t="shared" ca="1" si="281"/>
        <v>0</v>
      </c>
      <c r="AR524" s="168">
        <f t="shared" ca="1" si="282"/>
        <v>0</v>
      </c>
    </row>
    <row r="525" spans="2:44" hidden="1" x14ac:dyDescent="0.25">
      <c r="B525" s="166" t="s">
        <v>1260</v>
      </c>
      <c r="C525" s="167" t="s">
        <v>1261</v>
      </c>
      <c r="D52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68">
        <f t="shared" ca="1" si="275"/>
        <v>0</v>
      </c>
      <c r="G525" s="168"/>
      <c r="H525" s="168">
        <f t="shared" ca="1" si="276"/>
        <v>0</v>
      </c>
      <c r="I525" s="168"/>
      <c r="J525" s="168">
        <f t="shared" ca="1" si="277"/>
        <v>0</v>
      </c>
      <c r="K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68">
        <f t="shared" ca="1" si="278"/>
        <v>0</v>
      </c>
      <c r="AF5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68">
        <f t="shared" ca="1" si="279"/>
        <v>0</v>
      </c>
      <c r="AJ5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68">
        <f t="shared" ca="1" si="280"/>
        <v>0</v>
      </c>
      <c r="AN5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68">
        <f t="shared" ca="1" si="281"/>
        <v>0</v>
      </c>
      <c r="AR525" s="168">
        <f t="shared" ca="1" si="282"/>
        <v>0</v>
      </c>
    </row>
    <row r="526" spans="2:44" hidden="1" x14ac:dyDescent="0.25">
      <c r="B526" s="163" t="s">
        <v>369</v>
      </c>
      <c r="C526" s="164" t="s">
        <v>235</v>
      </c>
      <c r="D526" s="165">
        <f ca="1">D527+D541</f>
        <v>0</v>
      </c>
      <c r="E526" s="165">
        <f ca="1">E527+E541</f>
        <v>0</v>
      </c>
      <c r="F526" s="165">
        <f t="shared" ca="1" si="275"/>
        <v>0</v>
      </c>
      <c r="G526" s="165">
        <f>G527+G541</f>
        <v>0</v>
      </c>
      <c r="H526" s="165">
        <f t="shared" ca="1" si="276"/>
        <v>0</v>
      </c>
      <c r="I526" s="165">
        <f>I527+I541</f>
        <v>0</v>
      </c>
      <c r="J526" s="165">
        <f t="shared" ca="1" si="277"/>
        <v>0</v>
      </c>
      <c r="K526" s="165">
        <f t="shared" ref="K526:AP526" ca="1" si="283">K527+K541</f>
        <v>0</v>
      </c>
      <c r="L526" s="165">
        <f t="shared" ca="1" si="283"/>
        <v>0</v>
      </c>
      <c r="M526" s="165">
        <f t="shared" ca="1" si="283"/>
        <v>0</v>
      </c>
      <c r="N526" s="165">
        <f t="shared" ca="1" si="283"/>
        <v>0</v>
      </c>
      <c r="O526" s="165">
        <f t="shared" ca="1" si="283"/>
        <v>0</v>
      </c>
      <c r="P526" s="165">
        <f ca="1">P527+P541</f>
        <v>0</v>
      </c>
      <c r="Q526" s="165">
        <f ca="1">Q527+Q541</f>
        <v>0</v>
      </c>
      <c r="R526" s="165">
        <f t="shared" ca="1" si="283"/>
        <v>0</v>
      </c>
      <c r="S526" s="165">
        <f t="shared" ca="1" si="283"/>
        <v>0</v>
      </c>
      <c r="T526" s="165">
        <f ca="1">T527+T541</f>
        <v>0</v>
      </c>
      <c r="U526" s="165">
        <f t="shared" ca="1" si="283"/>
        <v>0</v>
      </c>
      <c r="V526" s="165">
        <f t="shared" ca="1" si="283"/>
        <v>0</v>
      </c>
      <c r="W526" s="165">
        <f ca="1">W527+W541</f>
        <v>0</v>
      </c>
      <c r="X526" s="165">
        <f t="shared" ca="1" si="283"/>
        <v>0</v>
      </c>
      <c r="Y526" s="165">
        <f ca="1">Y527+Y541</f>
        <v>0</v>
      </c>
      <c r="Z526" s="165">
        <f ca="1">Z527+Z541</f>
        <v>0</v>
      </c>
      <c r="AA526" s="165">
        <f t="shared" ca="1" si="283"/>
        <v>0</v>
      </c>
      <c r="AB526" s="165">
        <f t="shared" ca="1" si="283"/>
        <v>0</v>
      </c>
      <c r="AC526" s="165">
        <f t="shared" ca="1" si="283"/>
        <v>0</v>
      </c>
      <c r="AD526" s="165">
        <f t="shared" ca="1" si="283"/>
        <v>0</v>
      </c>
      <c r="AE526" s="165">
        <f t="shared" ca="1" si="278"/>
        <v>0</v>
      </c>
      <c r="AF526" s="165">
        <f t="shared" ca="1" si="283"/>
        <v>0</v>
      </c>
      <c r="AG526" s="165">
        <f t="shared" ca="1" si="283"/>
        <v>0</v>
      </c>
      <c r="AH526" s="165">
        <f t="shared" ca="1" si="283"/>
        <v>0</v>
      </c>
      <c r="AI526" s="165">
        <f t="shared" ca="1" si="279"/>
        <v>0</v>
      </c>
      <c r="AJ526" s="165">
        <f t="shared" ca="1" si="283"/>
        <v>0</v>
      </c>
      <c r="AK526" s="165">
        <f t="shared" ca="1" si="283"/>
        <v>0</v>
      </c>
      <c r="AL526" s="165">
        <f t="shared" ca="1" si="283"/>
        <v>0</v>
      </c>
      <c r="AM526" s="165">
        <f t="shared" ca="1" si="280"/>
        <v>0</v>
      </c>
      <c r="AN526" s="165">
        <f t="shared" ca="1" si="283"/>
        <v>0</v>
      </c>
      <c r="AO526" s="165">
        <f t="shared" ca="1" si="283"/>
        <v>0</v>
      </c>
      <c r="AP526" s="165">
        <f t="shared" ca="1" si="283"/>
        <v>0</v>
      </c>
      <c r="AQ526" s="165">
        <f t="shared" ca="1" si="281"/>
        <v>0</v>
      </c>
      <c r="AR526" s="165">
        <f t="shared" ca="1" si="282"/>
        <v>0</v>
      </c>
    </row>
    <row r="527" spans="2:44" hidden="1" x14ac:dyDescent="0.25">
      <c r="B527" s="175" t="s">
        <v>370</v>
      </c>
      <c r="C527" s="176" t="s">
        <v>236</v>
      </c>
      <c r="D527" s="177">
        <f ca="1">SUM(D528:D540)</f>
        <v>0</v>
      </c>
      <c r="E527" s="177">
        <f ca="1">SUM(E528:E540)</f>
        <v>0</v>
      </c>
      <c r="F527" s="177">
        <f t="shared" ca="1" si="275"/>
        <v>0</v>
      </c>
      <c r="G527" s="177">
        <f>SUM(G528:G540)</f>
        <v>0</v>
      </c>
      <c r="H527" s="177">
        <f t="shared" ca="1" si="276"/>
        <v>0</v>
      </c>
      <c r="I527" s="177">
        <f>SUM(I528:I540)</f>
        <v>0</v>
      </c>
      <c r="J527" s="177">
        <f t="shared" ca="1" si="277"/>
        <v>0</v>
      </c>
      <c r="K527" s="177">
        <f t="shared" ref="K527:AP527" ca="1" si="284">SUM(K528:K540)</f>
        <v>0</v>
      </c>
      <c r="L527" s="177">
        <f t="shared" ca="1" si="284"/>
        <v>0</v>
      </c>
      <c r="M527" s="177">
        <f t="shared" ca="1" si="284"/>
        <v>0</v>
      </c>
      <c r="N527" s="177">
        <f t="shared" ca="1" si="284"/>
        <v>0</v>
      </c>
      <c r="O527" s="177">
        <f t="shared" ca="1" si="284"/>
        <v>0</v>
      </c>
      <c r="P527" s="177">
        <f ca="1">SUM(P528:P540)</f>
        <v>0</v>
      </c>
      <c r="Q527" s="177">
        <f ca="1">SUM(Q528:Q540)</f>
        <v>0</v>
      </c>
      <c r="R527" s="177">
        <f t="shared" ca="1" si="284"/>
        <v>0</v>
      </c>
      <c r="S527" s="177">
        <f t="shared" ca="1" si="284"/>
        <v>0</v>
      </c>
      <c r="T527" s="177">
        <f ca="1">SUM(T528:T540)</f>
        <v>0</v>
      </c>
      <c r="U527" s="177">
        <f t="shared" ca="1" si="284"/>
        <v>0</v>
      </c>
      <c r="V527" s="177">
        <f t="shared" ca="1" si="284"/>
        <v>0</v>
      </c>
      <c r="W527" s="177">
        <f ca="1">SUM(W528:W540)</f>
        <v>0</v>
      </c>
      <c r="X527" s="177">
        <f t="shared" ca="1" si="284"/>
        <v>0</v>
      </c>
      <c r="Y527" s="177">
        <f ca="1">SUM(Y528:Y540)</f>
        <v>0</v>
      </c>
      <c r="Z527" s="177">
        <f ca="1">SUM(Z528:Z540)</f>
        <v>0</v>
      </c>
      <c r="AA527" s="177">
        <f t="shared" ca="1" si="284"/>
        <v>0</v>
      </c>
      <c r="AB527" s="177">
        <f t="shared" ca="1" si="284"/>
        <v>0</v>
      </c>
      <c r="AC527" s="177">
        <f t="shared" ca="1" si="284"/>
        <v>0</v>
      </c>
      <c r="AD527" s="177">
        <f t="shared" ca="1" si="284"/>
        <v>0</v>
      </c>
      <c r="AE527" s="177">
        <f t="shared" ca="1" si="278"/>
        <v>0</v>
      </c>
      <c r="AF527" s="177">
        <f t="shared" ca="1" si="284"/>
        <v>0</v>
      </c>
      <c r="AG527" s="177">
        <f t="shared" ca="1" si="284"/>
        <v>0</v>
      </c>
      <c r="AH527" s="177">
        <f t="shared" ca="1" si="284"/>
        <v>0</v>
      </c>
      <c r="AI527" s="177">
        <f t="shared" ca="1" si="279"/>
        <v>0</v>
      </c>
      <c r="AJ527" s="177">
        <f t="shared" ca="1" si="284"/>
        <v>0</v>
      </c>
      <c r="AK527" s="177">
        <f t="shared" ca="1" si="284"/>
        <v>0</v>
      </c>
      <c r="AL527" s="177">
        <f t="shared" ca="1" si="284"/>
        <v>0</v>
      </c>
      <c r="AM527" s="177">
        <f t="shared" ca="1" si="280"/>
        <v>0</v>
      </c>
      <c r="AN527" s="177">
        <f t="shared" ca="1" si="284"/>
        <v>0</v>
      </c>
      <c r="AO527" s="177">
        <f t="shared" ca="1" si="284"/>
        <v>0</v>
      </c>
      <c r="AP527" s="177">
        <f t="shared" ca="1" si="284"/>
        <v>0</v>
      </c>
      <c r="AQ527" s="177">
        <f t="shared" ca="1" si="281"/>
        <v>0</v>
      </c>
      <c r="AR527" s="177">
        <f t="shared" ca="1" si="282"/>
        <v>0</v>
      </c>
    </row>
    <row r="528" spans="2:44" hidden="1" x14ac:dyDescent="0.25">
      <c r="B528" s="166" t="s">
        <v>371</v>
      </c>
      <c r="C528" s="167" t="s">
        <v>237</v>
      </c>
      <c r="D52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68">
        <f t="shared" ca="1" si="275"/>
        <v>0</v>
      </c>
      <c r="G528" s="168"/>
      <c r="H528" s="168">
        <f t="shared" ca="1" si="276"/>
        <v>0</v>
      </c>
      <c r="I528" s="168"/>
      <c r="J528" s="168">
        <f t="shared" ca="1" si="277"/>
        <v>0</v>
      </c>
      <c r="K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68">
        <f t="shared" ca="1" si="278"/>
        <v>0</v>
      </c>
      <c r="AF5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68">
        <f t="shared" ca="1" si="279"/>
        <v>0</v>
      </c>
      <c r="AJ5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68">
        <f t="shared" ca="1" si="280"/>
        <v>0</v>
      </c>
      <c r="AN5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68">
        <f t="shared" ca="1" si="281"/>
        <v>0</v>
      </c>
      <c r="AR528" s="168">
        <f t="shared" ca="1" si="282"/>
        <v>0</v>
      </c>
    </row>
    <row r="529" spans="2:44" hidden="1" x14ac:dyDescent="0.25">
      <c r="B529" s="166" t="s">
        <v>1262</v>
      </c>
      <c r="C529" s="167" t="s">
        <v>1263</v>
      </c>
      <c r="D52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68">
        <f t="shared" ca="1" si="275"/>
        <v>0</v>
      </c>
      <c r="G529" s="168"/>
      <c r="H529" s="168">
        <f t="shared" ca="1" si="276"/>
        <v>0</v>
      </c>
      <c r="I529" s="168"/>
      <c r="J529" s="168">
        <f t="shared" ca="1" si="277"/>
        <v>0</v>
      </c>
      <c r="K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68">
        <f t="shared" ca="1" si="278"/>
        <v>0</v>
      </c>
      <c r="AF5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68">
        <f t="shared" ca="1" si="279"/>
        <v>0</v>
      </c>
      <c r="AJ5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68">
        <f t="shared" ca="1" si="280"/>
        <v>0</v>
      </c>
      <c r="AN5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68">
        <f t="shared" ca="1" si="281"/>
        <v>0</v>
      </c>
      <c r="AR529" s="168">
        <f t="shared" ca="1" si="282"/>
        <v>0</v>
      </c>
    </row>
    <row r="530" spans="2:44" hidden="1" x14ac:dyDescent="0.25">
      <c r="B530" s="166" t="s">
        <v>1264</v>
      </c>
      <c r="C530" s="167" t="s">
        <v>1265</v>
      </c>
      <c r="D53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68">
        <f t="shared" ca="1" si="275"/>
        <v>0</v>
      </c>
      <c r="G530" s="168"/>
      <c r="H530" s="168">
        <f t="shared" ca="1" si="276"/>
        <v>0</v>
      </c>
      <c r="I530" s="168"/>
      <c r="J530" s="168">
        <f t="shared" ca="1" si="277"/>
        <v>0</v>
      </c>
      <c r="K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68">
        <f t="shared" ca="1" si="278"/>
        <v>0</v>
      </c>
      <c r="AF5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68">
        <f t="shared" ca="1" si="279"/>
        <v>0</v>
      </c>
      <c r="AJ5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68">
        <f t="shared" ca="1" si="280"/>
        <v>0</v>
      </c>
      <c r="AN5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68">
        <f t="shared" ca="1" si="281"/>
        <v>0</v>
      </c>
      <c r="AR530" s="168">
        <f t="shared" ca="1" si="282"/>
        <v>0</v>
      </c>
    </row>
    <row r="531" spans="2:44" hidden="1" x14ac:dyDescent="0.25">
      <c r="B531" s="166" t="s">
        <v>1266</v>
      </c>
      <c r="C531" s="167" t="s">
        <v>1267</v>
      </c>
      <c r="D53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68">
        <f t="shared" ca="1" si="275"/>
        <v>0</v>
      </c>
      <c r="G531" s="168"/>
      <c r="H531" s="168">
        <f t="shared" ca="1" si="276"/>
        <v>0</v>
      </c>
      <c r="I531" s="168"/>
      <c r="J531" s="168">
        <f t="shared" ca="1" si="277"/>
        <v>0</v>
      </c>
      <c r="K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68">
        <f t="shared" ca="1" si="278"/>
        <v>0</v>
      </c>
      <c r="AF5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68">
        <f t="shared" ca="1" si="279"/>
        <v>0</v>
      </c>
      <c r="AJ5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68">
        <f t="shared" ca="1" si="280"/>
        <v>0</v>
      </c>
      <c r="AN5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68">
        <f t="shared" ca="1" si="281"/>
        <v>0</v>
      </c>
      <c r="AR531" s="168">
        <f t="shared" ca="1" si="282"/>
        <v>0</v>
      </c>
    </row>
    <row r="532" spans="2:44" hidden="1" x14ac:dyDescent="0.25">
      <c r="B532" s="166" t="s">
        <v>1268</v>
      </c>
      <c r="C532" s="167" t="s">
        <v>1269</v>
      </c>
      <c r="D53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68">
        <f t="shared" ca="1" si="275"/>
        <v>0</v>
      </c>
      <c r="G532" s="168"/>
      <c r="H532" s="168">
        <f t="shared" ca="1" si="276"/>
        <v>0</v>
      </c>
      <c r="I532" s="168"/>
      <c r="J532" s="168">
        <f t="shared" ca="1" si="277"/>
        <v>0</v>
      </c>
      <c r="K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68">
        <f t="shared" ca="1" si="278"/>
        <v>0</v>
      </c>
      <c r="AF5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68">
        <f t="shared" ca="1" si="279"/>
        <v>0</v>
      </c>
      <c r="AJ5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68">
        <f t="shared" ca="1" si="280"/>
        <v>0</v>
      </c>
      <c r="AN5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68">
        <f t="shared" ca="1" si="281"/>
        <v>0</v>
      </c>
      <c r="AR532" s="168">
        <f t="shared" ca="1" si="282"/>
        <v>0</v>
      </c>
    </row>
    <row r="533" spans="2:44" hidden="1" x14ac:dyDescent="0.25">
      <c r="B533" s="166" t="s">
        <v>1270</v>
      </c>
      <c r="C533" s="167" t="s">
        <v>1271</v>
      </c>
      <c r="D53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68">
        <f t="shared" ca="1" si="275"/>
        <v>0</v>
      </c>
      <c r="G533" s="168"/>
      <c r="H533" s="168">
        <f t="shared" ca="1" si="276"/>
        <v>0</v>
      </c>
      <c r="I533" s="168"/>
      <c r="J533" s="168">
        <f t="shared" ca="1" si="277"/>
        <v>0</v>
      </c>
      <c r="K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68">
        <f t="shared" ca="1" si="278"/>
        <v>0</v>
      </c>
      <c r="AF5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68">
        <f t="shared" ca="1" si="279"/>
        <v>0</v>
      </c>
      <c r="AJ5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68">
        <f t="shared" ca="1" si="280"/>
        <v>0</v>
      </c>
      <c r="AN5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68">
        <f t="shared" ca="1" si="281"/>
        <v>0</v>
      </c>
      <c r="AR533" s="168">
        <f t="shared" ca="1" si="282"/>
        <v>0</v>
      </c>
    </row>
    <row r="534" spans="2:44" hidden="1" x14ac:dyDescent="0.25">
      <c r="B534" s="166" t="s">
        <v>372</v>
      </c>
      <c r="C534" s="167" t="s">
        <v>238</v>
      </c>
      <c r="D53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68">
        <f t="shared" ca="1" si="275"/>
        <v>0</v>
      </c>
      <c r="G534" s="168"/>
      <c r="H534" s="168">
        <f t="shared" ca="1" si="276"/>
        <v>0</v>
      </c>
      <c r="I534" s="168"/>
      <c r="J534" s="168">
        <f t="shared" ca="1" si="277"/>
        <v>0</v>
      </c>
      <c r="K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68">
        <f t="shared" ca="1" si="278"/>
        <v>0</v>
      </c>
      <c r="AF5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68">
        <f t="shared" ca="1" si="279"/>
        <v>0</v>
      </c>
      <c r="AJ5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68">
        <f t="shared" ca="1" si="280"/>
        <v>0</v>
      </c>
      <c r="AN5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68">
        <f t="shared" ca="1" si="281"/>
        <v>0</v>
      </c>
      <c r="AR534" s="168">
        <f t="shared" ca="1" si="282"/>
        <v>0</v>
      </c>
    </row>
    <row r="535" spans="2:44" hidden="1" x14ac:dyDescent="0.25">
      <c r="B535" s="166" t="s">
        <v>1272</v>
      </c>
      <c r="C535" s="167" t="s">
        <v>1273</v>
      </c>
      <c r="D53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68">
        <f t="shared" ca="1" si="275"/>
        <v>0</v>
      </c>
      <c r="G535" s="168"/>
      <c r="H535" s="168">
        <f t="shared" ca="1" si="276"/>
        <v>0</v>
      </c>
      <c r="I535" s="168"/>
      <c r="J535" s="168">
        <f t="shared" ca="1" si="277"/>
        <v>0</v>
      </c>
      <c r="K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68">
        <f t="shared" ca="1" si="278"/>
        <v>0</v>
      </c>
      <c r="AF5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68">
        <f t="shared" ca="1" si="279"/>
        <v>0</v>
      </c>
      <c r="AJ5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68">
        <f t="shared" ca="1" si="280"/>
        <v>0</v>
      </c>
      <c r="AN5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68">
        <f t="shared" ca="1" si="281"/>
        <v>0</v>
      </c>
      <c r="AR535" s="168">
        <f t="shared" ca="1" si="282"/>
        <v>0</v>
      </c>
    </row>
    <row r="536" spans="2:44" hidden="1" x14ac:dyDescent="0.25">
      <c r="B536" s="166" t="s">
        <v>1274</v>
      </c>
      <c r="C536" s="167" t="s">
        <v>1275</v>
      </c>
      <c r="D53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68">
        <f t="shared" ca="1" si="275"/>
        <v>0</v>
      </c>
      <c r="G536" s="168"/>
      <c r="H536" s="168">
        <f t="shared" ca="1" si="276"/>
        <v>0</v>
      </c>
      <c r="I536" s="168"/>
      <c r="J536" s="168">
        <f t="shared" ca="1" si="277"/>
        <v>0</v>
      </c>
      <c r="K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68">
        <f t="shared" ca="1" si="278"/>
        <v>0</v>
      </c>
      <c r="AF5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68">
        <f t="shared" ca="1" si="279"/>
        <v>0</v>
      </c>
      <c r="AJ5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68">
        <f t="shared" ca="1" si="280"/>
        <v>0</v>
      </c>
      <c r="AN5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68">
        <f t="shared" ca="1" si="281"/>
        <v>0</v>
      </c>
      <c r="AR536" s="168">
        <f t="shared" ca="1" si="282"/>
        <v>0</v>
      </c>
    </row>
    <row r="537" spans="2:44" hidden="1" x14ac:dyDescent="0.25">
      <c r="B537" s="166" t="s">
        <v>1276</v>
      </c>
      <c r="C537" s="167" t="s">
        <v>1277</v>
      </c>
      <c r="D53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68">
        <f t="shared" ca="1" si="275"/>
        <v>0</v>
      </c>
      <c r="G537" s="168"/>
      <c r="H537" s="168">
        <f t="shared" ca="1" si="276"/>
        <v>0</v>
      </c>
      <c r="I537" s="168"/>
      <c r="J537" s="168">
        <f t="shared" ca="1" si="277"/>
        <v>0</v>
      </c>
      <c r="K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68">
        <f t="shared" ca="1" si="278"/>
        <v>0</v>
      </c>
      <c r="AF5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68">
        <f t="shared" ca="1" si="279"/>
        <v>0</v>
      </c>
      <c r="AJ5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68">
        <f t="shared" ca="1" si="280"/>
        <v>0</v>
      </c>
      <c r="AN5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68">
        <f t="shared" ca="1" si="281"/>
        <v>0</v>
      </c>
      <c r="AR537" s="168">
        <f t="shared" ca="1" si="282"/>
        <v>0</v>
      </c>
    </row>
    <row r="538" spans="2:44" hidden="1" x14ac:dyDescent="0.25">
      <c r="B538" s="166" t="s">
        <v>1278</v>
      </c>
      <c r="C538" s="167" t="s">
        <v>1279</v>
      </c>
      <c r="D53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68">
        <f t="shared" ca="1" si="275"/>
        <v>0</v>
      </c>
      <c r="G538" s="168"/>
      <c r="H538" s="168">
        <f t="shared" ca="1" si="276"/>
        <v>0</v>
      </c>
      <c r="I538" s="168"/>
      <c r="J538" s="168">
        <f t="shared" ca="1" si="277"/>
        <v>0</v>
      </c>
      <c r="K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68">
        <f t="shared" ca="1" si="278"/>
        <v>0</v>
      </c>
      <c r="AF5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68">
        <f t="shared" ca="1" si="279"/>
        <v>0</v>
      </c>
      <c r="AJ5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68">
        <f t="shared" ca="1" si="280"/>
        <v>0</v>
      </c>
      <c r="AN5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68">
        <f t="shared" ca="1" si="281"/>
        <v>0</v>
      </c>
      <c r="AR538" s="168">
        <f t="shared" ca="1" si="282"/>
        <v>0</v>
      </c>
    </row>
    <row r="539" spans="2:44" hidden="1" x14ac:dyDescent="0.25">
      <c r="B539" s="166" t="s">
        <v>1280</v>
      </c>
      <c r="C539" s="167" t="s">
        <v>1281</v>
      </c>
      <c r="D53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68">
        <f t="shared" ca="1" si="275"/>
        <v>0</v>
      </c>
      <c r="G539" s="168"/>
      <c r="H539" s="168">
        <f t="shared" ca="1" si="276"/>
        <v>0</v>
      </c>
      <c r="I539" s="168"/>
      <c r="J539" s="168">
        <f t="shared" ca="1" si="277"/>
        <v>0</v>
      </c>
      <c r="K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68">
        <f t="shared" ca="1" si="278"/>
        <v>0</v>
      </c>
      <c r="AF5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68">
        <f t="shared" ca="1" si="279"/>
        <v>0</v>
      </c>
      <c r="AJ5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68">
        <f t="shared" ca="1" si="280"/>
        <v>0</v>
      </c>
      <c r="AN5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68">
        <f t="shared" ca="1" si="281"/>
        <v>0</v>
      </c>
      <c r="AR539" s="168">
        <f t="shared" ca="1" si="282"/>
        <v>0</v>
      </c>
    </row>
    <row r="540" spans="2:44" hidden="1" x14ac:dyDescent="0.25">
      <c r="B540" s="166" t="s">
        <v>1282</v>
      </c>
      <c r="C540" s="167" t="s">
        <v>1283</v>
      </c>
      <c r="D54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68">
        <f t="shared" ca="1" si="275"/>
        <v>0</v>
      </c>
      <c r="G540" s="168"/>
      <c r="H540" s="168">
        <f t="shared" ca="1" si="276"/>
        <v>0</v>
      </c>
      <c r="I540" s="168"/>
      <c r="J540" s="168">
        <f t="shared" ca="1" si="277"/>
        <v>0</v>
      </c>
      <c r="K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68">
        <f t="shared" ca="1" si="278"/>
        <v>0</v>
      </c>
      <c r="AF5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68">
        <f t="shared" ca="1" si="279"/>
        <v>0</v>
      </c>
      <c r="AJ5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68">
        <f t="shared" ca="1" si="280"/>
        <v>0</v>
      </c>
      <c r="AN5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68">
        <f t="shared" ca="1" si="281"/>
        <v>0</v>
      </c>
      <c r="AR540" s="168">
        <f t="shared" ca="1" si="282"/>
        <v>0</v>
      </c>
    </row>
    <row r="541" spans="2:44" hidden="1" x14ac:dyDescent="0.25">
      <c r="B541" s="175" t="s">
        <v>373</v>
      </c>
      <c r="C541" s="176" t="s">
        <v>239</v>
      </c>
      <c r="D541" s="177">
        <f ca="1">SUM(D542:D559)</f>
        <v>0</v>
      </c>
      <c r="E541" s="177">
        <f ca="1">SUM(E542:E559)</f>
        <v>0</v>
      </c>
      <c r="F541" s="177">
        <f t="shared" ca="1" si="275"/>
        <v>0</v>
      </c>
      <c r="G541" s="177">
        <f>SUM(G542:G559)</f>
        <v>0</v>
      </c>
      <c r="H541" s="177">
        <f ca="1">SUM(H542:H559)</f>
        <v>0</v>
      </c>
      <c r="I541" s="177">
        <f>SUM(I542:I559)</f>
        <v>0</v>
      </c>
      <c r="J541" s="177">
        <f ca="1">SUM(J542:J559)</f>
        <v>0</v>
      </c>
      <c r="K541" s="177">
        <f t="shared" ref="K541:AD541" ca="1" si="285">SUM(K542:K559)</f>
        <v>0</v>
      </c>
      <c r="L541" s="177">
        <f t="shared" ca="1" si="285"/>
        <v>0</v>
      </c>
      <c r="M541" s="177">
        <f t="shared" ca="1" si="285"/>
        <v>0</v>
      </c>
      <c r="N541" s="177">
        <f t="shared" ca="1" si="285"/>
        <v>0</v>
      </c>
      <c r="O541" s="177">
        <f t="shared" ca="1" si="285"/>
        <v>0</v>
      </c>
      <c r="P541" s="177">
        <f t="shared" ca="1" si="285"/>
        <v>0</v>
      </c>
      <c r="Q541" s="177">
        <f t="shared" ca="1" si="285"/>
        <v>0</v>
      </c>
      <c r="R541" s="177">
        <f t="shared" ca="1" si="285"/>
        <v>0</v>
      </c>
      <c r="S541" s="177">
        <f t="shared" ca="1" si="285"/>
        <v>0</v>
      </c>
      <c r="T541" s="177">
        <f t="shared" ca="1" si="285"/>
        <v>0</v>
      </c>
      <c r="U541" s="177">
        <f t="shared" ca="1" si="285"/>
        <v>0</v>
      </c>
      <c r="V541" s="177">
        <f t="shared" ca="1" si="285"/>
        <v>0</v>
      </c>
      <c r="W541" s="177">
        <f t="shared" ca="1" si="285"/>
        <v>0</v>
      </c>
      <c r="X541" s="177">
        <f t="shared" ca="1" si="285"/>
        <v>0</v>
      </c>
      <c r="Y541" s="177">
        <f t="shared" ca="1" si="285"/>
        <v>0</v>
      </c>
      <c r="Z541" s="177">
        <f ca="1">SUM(Z542:Z559)</f>
        <v>0</v>
      </c>
      <c r="AA541" s="177">
        <f t="shared" ca="1" si="285"/>
        <v>0</v>
      </c>
      <c r="AB541" s="177">
        <f t="shared" ca="1" si="285"/>
        <v>0</v>
      </c>
      <c r="AC541" s="177">
        <f t="shared" ca="1" si="285"/>
        <v>0</v>
      </c>
      <c r="AD541" s="177">
        <f t="shared" ca="1" si="285"/>
        <v>0</v>
      </c>
      <c r="AE541" s="177">
        <f t="shared" ca="1" si="278"/>
        <v>0</v>
      </c>
      <c r="AF541" s="177">
        <f ca="1">SUM(AF542:AF559)</f>
        <v>0</v>
      </c>
      <c r="AG541" s="177">
        <f ca="1">SUM(AG542:AG559)</f>
        <v>0</v>
      </c>
      <c r="AH541" s="177">
        <f ca="1">SUM(AH542:AH559)</f>
        <v>0</v>
      </c>
      <c r="AI541" s="177">
        <f t="shared" ca="1" si="279"/>
        <v>0</v>
      </c>
      <c r="AJ541" s="177">
        <f ca="1">SUM(AJ542:AJ559)</f>
        <v>0</v>
      </c>
      <c r="AK541" s="177">
        <f ca="1">SUM(AK542:AK559)</f>
        <v>0</v>
      </c>
      <c r="AL541" s="177">
        <f ca="1">SUM(AL542:AL559)</f>
        <v>0</v>
      </c>
      <c r="AM541" s="177">
        <f t="shared" ca="1" si="280"/>
        <v>0</v>
      </c>
      <c r="AN541" s="177">
        <f ca="1">SUM(AN542:AN559)</f>
        <v>0</v>
      </c>
      <c r="AO541" s="177">
        <f ca="1">SUM(AO542:AO559)</f>
        <v>0</v>
      </c>
      <c r="AP541" s="177">
        <f ca="1">SUM(AP542:AP559)</f>
        <v>0</v>
      </c>
      <c r="AQ541" s="177">
        <f t="shared" ca="1" si="281"/>
        <v>0</v>
      </c>
      <c r="AR541" s="177">
        <f t="shared" ca="1" si="282"/>
        <v>0</v>
      </c>
    </row>
    <row r="542" spans="2:44" hidden="1" x14ac:dyDescent="0.25">
      <c r="B542" s="166" t="s">
        <v>374</v>
      </c>
      <c r="C542" s="167" t="s">
        <v>240</v>
      </c>
      <c r="D54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68">
        <f t="shared" ca="1" si="275"/>
        <v>0</v>
      </c>
      <c r="G542" s="168"/>
      <c r="H542" s="168">
        <f ca="1">F542-G542</f>
        <v>0</v>
      </c>
      <c r="I542" s="168"/>
      <c r="J542" s="168">
        <f ca="1">F542-I542</f>
        <v>0</v>
      </c>
      <c r="K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68">
        <f t="shared" ca="1" si="278"/>
        <v>0</v>
      </c>
      <c r="AF5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68">
        <f t="shared" ca="1" si="279"/>
        <v>0</v>
      </c>
      <c r="AJ5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68">
        <f t="shared" ca="1" si="280"/>
        <v>0</v>
      </c>
      <c r="AN5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68">
        <f t="shared" ca="1" si="281"/>
        <v>0</v>
      </c>
      <c r="AR542" s="168">
        <f t="shared" ca="1" si="282"/>
        <v>0</v>
      </c>
    </row>
    <row r="543" spans="2:44" hidden="1" x14ac:dyDescent="0.25">
      <c r="B543" s="166" t="s">
        <v>375</v>
      </c>
      <c r="C543" s="167" t="s">
        <v>241</v>
      </c>
      <c r="D54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68">
        <f t="shared" ref="F543:F559" ca="1" si="286">D543+E543</f>
        <v>0</v>
      </c>
      <c r="G543" s="168"/>
      <c r="H543" s="168">
        <f t="shared" ref="H543:H559" ca="1" si="287">F543-G543</f>
        <v>0</v>
      </c>
      <c r="I543" s="168"/>
      <c r="J543" s="168">
        <f t="shared" ref="J543:J559" ca="1" si="288">F543-I543</f>
        <v>0</v>
      </c>
      <c r="K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68">
        <f t="shared" ref="AE543:AE559" ca="1" si="289">AB543+AC543+AD543</f>
        <v>0</v>
      </c>
      <c r="AF5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68">
        <f t="shared" ref="AI543:AI559" ca="1" si="290">AF543+AG543+AH543</f>
        <v>0</v>
      </c>
      <c r="AJ5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68">
        <f t="shared" ref="AM543:AM559" ca="1" si="291">AJ543+AK543+AL543</f>
        <v>0</v>
      </c>
      <c r="AN5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68">
        <f t="shared" ref="AQ543:AQ559" ca="1" si="292">AN543+AO543+AP543</f>
        <v>0</v>
      </c>
      <c r="AR543" s="168">
        <f t="shared" ref="AR543:AR559" ca="1" si="293">AE543+AI543+AM543+AQ543</f>
        <v>0</v>
      </c>
    </row>
    <row r="544" spans="2:44" hidden="1" x14ac:dyDescent="0.25">
      <c r="B544" s="166" t="s">
        <v>1284</v>
      </c>
      <c r="C544" s="167" t="s">
        <v>1285</v>
      </c>
      <c r="D54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68">
        <f t="shared" ca="1" si="286"/>
        <v>0</v>
      </c>
      <c r="G544" s="168"/>
      <c r="H544" s="168">
        <f t="shared" ca="1" si="287"/>
        <v>0</v>
      </c>
      <c r="I544" s="168"/>
      <c r="J544" s="168">
        <f t="shared" ca="1" si="288"/>
        <v>0</v>
      </c>
      <c r="K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68">
        <f t="shared" ca="1" si="289"/>
        <v>0</v>
      </c>
      <c r="AF5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68">
        <f t="shared" ca="1" si="290"/>
        <v>0</v>
      </c>
      <c r="AJ5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68">
        <f t="shared" ca="1" si="291"/>
        <v>0</v>
      </c>
      <c r="AN5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68">
        <f t="shared" ca="1" si="292"/>
        <v>0</v>
      </c>
      <c r="AR544" s="168">
        <f t="shared" ca="1" si="293"/>
        <v>0</v>
      </c>
    </row>
    <row r="545" spans="2:44" hidden="1" x14ac:dyDescent="0.25">
      <c r="B545" s="166" t="s">
        <v>1286</v>
      </c>
      <c r="C545" s="167" t="s">
        <v>503</v>
      </c>
      <c r="D54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68">
        <f t="shared" ca="1" si="286"/>
        <v>0</v>
      </c>
      <c r="G545" s="168"/>
      <c r="H545" s="168">
        <f t="shared" ca="1" si="287"/>
        <v>0</v>
      </c>
      <c r="I545" s="168"/>
      <c r="J545" s="168">
        <f t="shared" ca="1" si="288"/>
        <v>0</v>
      </c>
      <c r="K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68">
        <f t="shared" ca="1" si="289"/>
        <v>0</v>
      </c>
      <c r="AF5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68">
        <f t="shared" ca="1" si="290"/>
        <v>0</v>
      </c>
      <c r="AJ5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68">
        <f t="shared" ca="1" si="291"/>
        <v>0</v>
      </c>
      <c r="AN5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68">
        <f t="shared" ca="1" si="292"/>
        <v>0</v>
      </c>
      <c r="AR545" s="168">
        <f t="shared" ca="1" si="293"/>
        <v>0</v>
      </c>
    </row>
    <row r="546" spans="2:44" hidden="1" x14ac:dyDescent="0.25">
      <c r="B546" s="166" t="s">
        <v>1287</v>
      </c>
      <c r="C546" s="167" t="s">
        <v>1288</v>
      </c>
      <c r="D54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68">
        <f t="shared" ca="1" si="286"/>
        <v>0</v>
      </c>
      <c r="G546" s="168"/>
      <c r="H546" s="168">
        <f t="shared" ca="1" si="287"/>
        <v>0</v>
      </c>
      <c r="I546" s="168"/>
      <c r="J546" s="168">
        <f t="shared" ca="1" si="288"/>
        <v>0</v>
      </c>
      <c r="K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68">
        <f t="shared" ca="1" si="289"/>
        <v>0</v>
      </c>
      <c r="AF5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68">
        <f t="shared" ca="1" si="290"/>
        <v>0</v>
      </c>
      <c r="AJ5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68">
        <f t="shared" ca="1" si="291"/>
        <v>0</v>
      </c>
      <c r="AN5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68">
        <f t="shared" ca="1" si="292"/>
        <v>0</v>
      </c>
      <c r="AR546" s="168">
        <f t="shared" ca="1" si="293"/>
        <v>0</v>
      </c>
    </row>
    <row r="547" spans="2:44" hidden="1" x14ac:dyDescent="0.25">
      <c r="B547" s="166" t="s">
        <v>1289</v>
      </c>
      <c r="C547" s="167" t="s">
        <v>1290</v>
      </c>
      <c r="D54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68">
        <f t="shared" ca="1" si="286"/>
        <v>0</v>
      </c>
      <c r="G547" s="168"/>
      <c r="H547" s="168">
        <f t="shared" ca="1" si="287"/>
        <v>0</v>
      </c>
      <c r="I547" s="168"/>
      <c r="J547" s="168">
        <f t="shared" ca="1" si="288"/>
        <v>0</v>
      </c>
      <c r="K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68">
        <f t="shared" ca="1" si="289"/>
        <v>0</v>
      </c>
      <c r="AF5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68">
        <f t="shared" ca="1" si="290"/>
        <v>0</v>
      </c>
      <c r="AJ5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68">
        <f t="shared" ca="1" si="291"/>
        <v>0</v>
      </c>
      <c r="AN5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68">
        <f t="shared" ca="1" si="292"/>
        <v>0</v>
      </c>
      <c r="AR547" s="168">
        <f t="shared" ca="1" si="293"/>
        <v>0</v>
      </c>
    </row>
    <row r="548" spans="2:44" hidden="1" x14ac:dyDescent="0.25">
      <c r="B548" s="166" t="s">
        <v>1291</v>
      </c>
      <c r="C548" s="167" t="s">
        <v>1292</v>
      </c>
      <c r="D54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68">
        <f t="shared" ca="1" si="286"/>
        <v>0</v>
      </c>
      <c r="G548" s="168"/>
      <c r="H548" s="168">
        <f t="shared" ca="1" si="287"/>
        <v>0</v>
      </c>
      <c r="I548" s="168"/>
      <c r="J548" s="168">
        <f t="shared" ca="1" si="288"/>
        <v>0</v>
      </c>
      <c r="K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68">
        <f t="shared" ca="1" si="289"/>
        <v>0</v>
      </c>
      <c r="AF5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68">
        <f t="shared" ca="1" si="290"/>
        <v>0</v>
      </c>
      <c r="AJ5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68">
        <f t="shared" ca="1" si="291"/>
        <v>0</v>
      </c>
      <c r="AN5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68">
        <f t="shared" ca="1" si="292"/>
        <v>0</v>
      </c>
      <c r="AR548" s="168">
        <f t="shared" ca="1" si="293"/>
        <v>0</v>
      </c>
    </row>
    <row r="549" spans="2:44" hidden="1" x14ac:dyDescent="0.25">
      <c r="B549" s="166" t="s">
        <v>1293</v>
      </c>
      <c r="C549" s="167" t="s">
        <v>1294</v>
      </c>
      <c r="D54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68">
        <f t="shared" ca="1" si="286"/>
        <v>0</v>
      </c>
      <c r="G549" s="168"/>
      <c r="H549" s="168">
        <f t="shared" ca="1" si="287"/>
        <v>0</v>
      </c>
      <c r="I549" s="168"/>
      <c r="J549" s="168">
        <f t="shared" ca="1" si="288"/>
        <v>0</v>
      </c>
      <c r="K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68">
        <f t="shared" ca="1" si="289"/>
        <v>0</v>
      </c>
      <c r="AF5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68">
        <f t="shared" ca="1" si="290"/>
        <v>0</v>
      </c>
      <c r="AJ5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68">
        <f t="shared" ca="1" si="291"/>
        <v>0</v>
      </c>
      <c r="AN5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68">
        <f t="shared" ca="1" si="292"/>
        <v>0</v>
      </c>
      <c r="AR549" s="168">
        <f t="shared" ca="1" si="293"/>
        <v>0</v>
      </c>
    </row>
    <row r="550" spans="2:44" hidden="1" x14ac:dyDescent="0.25">
      <c r="B550" s="166" t="s">
        <v>1295</v>
      </c>
      <c r="C550" s="167" t="s">
        <v>1296</v>
      </c>
      <c r="D55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68">
        <f t="shared" ca="1" si="286"/>
        <v>0</v>
      </c>
      <c r="G550" s="168"/>
      <c r="H550" s="168">
        <f t="shared" ca="1" si="287"/>
        <v>0</v>
      </c>
      <c r="I550" s="168"/>
      <c r="J550" s="168">
        <f t="shared" ca="1" si="288"/>
        <v>0</v>
      </c>
      <c r="K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68">
        <f t="shared" ca="1" si="289"/>
        <v>0</v>
      </c>
      <c r="AF5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68">
        <f t="shared" ca="1" si="290"/>
        <v>0</v>
      </c>
      <c r="AJ5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68">
        <f t="shared" ca="1" si="291"/>
        <v>0</v>
      </c>
      <c r="AN5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68">
        <f t="shared" ca="1" si="292"/>
        <v>0</v>
      </c>
      <c r="AR550" s="168">
        <f t="shared" ca="1" si="293"/>
        <v>0</v>
      </c>
    </row>
    <row r="551" spans="2:44" hidden="1" x14ac:dyDescent="0.25">
      <c r="B551" s="166" t="s">
        <v>1297</v>
      </c>
      <c r="C551" s="167" t="s">
        <v>1298</v>
      </c>
      <c r="D55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68">
        <f t="shared" ca="1" si="286"/>
        <v>0</v>
      </c>
      <c r="G551" s="168"/>
      <c r="H551" s="168">
        <f t="shared" ca="1" si="287"/>
        <v>0</v>
      </c>
      <c r="I551" s="168"/>
      <c r="J551" s="168">
        <f t="shared" ca="1" si="288"/>
        <v>0</v>
      </c>
      <c r="K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68">
        <f t="shared" ca="1" si="289"/>
        <v>0</v>
      </c>
      <c r="AF5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68">
        <f t="shared" ca="1" si="290"/>
        <v>0</v>
      </c>
      <c r="AJ5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68">
        <f t="shared" ca="1" si="291"/>
        <v>0</v>
      </c>
      <c r="AN5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68">
        <f t="shared" ca="1" si="292"/>
        <v>0</v>
      </c>
      <c r="AR551" s="168">
        <f t="shared" ca="1" si="293"/>
        <v>0</v>
      </c>
    </row>
    <row r="552" spans="2:44" hidden="1" x14ac:dyDescent="0.25">
      <c r="B552" s="166" t="s">
        <v>1299</v>
      </c>
      <c r="C552" s="167" t="s">
        <v>1300</v>
      </c>
      <c r="D55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68">
        <f t="shared" ca="1" si="286"/>
        <v>0</v>
      </c>
      <c r="G552" s="168"/>
      <c r="H552" s="168">
        <f t="shared" ca="1" si="287"/>
        <v>0</v>
      </c>
      <c r="I552" s="168"/>
      <c r="J552" s="168">
        <f t="shared" ca="1" si="288"/>
        <v>0</v>
      </c>
      <c r="K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68">
        <f t="shared" ca="1" si="289"/>
        <v>0</v>
      </c>
      <c r="AF5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68">
        <f t="shared" ca="1" si="290"/>
        <v>0</v>
      </c>
      <c r="AJ5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68">
        <f t="shared" ca="1" si="291"/>
        <v>0</v>
      </c>
      <c r="AN5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68">
        <f t="shared" ca="1" si="292"/>
        <v>0</v>
      </c>
      <c r="AR552" s="168">
        <f t="shared" ca="1" si="293"/>
        <v>0</v>
      </c>
    </row>
    <row r="553" spans="2:44" hidden="1" x14ac:dyDescent="0.25">
      <c r="B553" s="166" t="s">
        <v>1301</v>
      </c>
      <c r="C553" s="167" t="s">
        <v>1302</v>
      </c>
      <c r="D55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68">
        <f t="shared" ca="1" si="286"/>
        <v>0</v>
      </c>
      <c r="G553" s="168"/>
      <c r="H553" s="168">
        <f t="shared" ca="1" si="287"/>
        <v>0</v>
      </c>
      <c r="I553" s="168"/>
      <c r="J553" s="168">
        <f t="shared" ca="1" si="288"/>
        <v>0</v>
      </c>
      <c r="K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68">
        <f t="shared" ca="1" si="289"/>
        <v>0</v>
      </c>
      <c r="AF5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68">
        <f t="shared" ca="1" si="290"/>
        <v>0</v>
      </c>
      <c r="AJ5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68">
        <f t="shared" ca="1" si="291"/>
        <v>0</v>
      </c>
      <c r="AN5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68">
        <f t="shared" ca="1" si="292"/>
        <v>0</v>
      </c>
      <c r="AR553" s="168">
        <f t="shared" ca="1" si="293"/>
        <v>0</v>
      </c>
    </row>
    <row r="554" spans="2:44" hidden="1" x14ac:dyDescent="0.25">
      <c r="B554" s="166" t="s">
        <v>1303</v>
      </c>
      <c r="C554" s="167" t="s">
        <v>1304</v>
      </c>
      <c r="D55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68">
        <f t="shared" ca="1" si="286"/>
        <v>0</v>
      </c>
      <c r="G554" s="168"/>
      <c r="H554" s="168">
        <f t="shared" ca="1" si="287"/>
        <v>0</v>
      </c>
      <c r="I554" s="168"/>
      <c r="J554" s="168">
        <f t="shared" ca="1" si="288"/>
        <v>0</v>
      </c>
      <c r="K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68">
        <f t="shared" ca="1" si="289"/>
        <v>0</v>
      </c>
      <c r="AF5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68">
        <f t="shared" ca="1" si="290"/>
        <v>0</v>
      </c>
      <c r="AJ5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68">
        <f t="shared" ca="1" si="291"/>
        <v>0</v>
      </c>
      <c r="AN5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68">
        <f t="shared" ca="1" si="292"/>
        <v>0</v>
      </c>
      <c r="AR554" s="168">
        <f t="shared" ca="1" si="293"/>
        <v>0</v>
      </c>
    </row>
    <row r="555" spans="2:44" hidden="1" x14ac:dyDescent="0.25">
      <c r="B555" s="166" t="s">
        <v>1305</v>
      </c>
      <c r="C555" s="167" t="s">
        <v>1306</v>
      </c>
      <c r="D55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68">
        <f t="shared" ca="1" si="286"/>
        <v>0</v>
      </c>
      <c r="G555" s="168"/>
      <c r="H555" s="168">
        <f t="shared" ca="1" si="287"/>
        <v>0</v>
      </c>
      <c r="I555" s="168"/>
      <c r="J555" s="168">
        <f t="shared" ca="1" si="288"/>
        <v>0</v>
      </c>
      <c r="K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68">
        <f t="shared" ca="1" si="289"/>
        <v>0</v>
      </c>
      <c r="AF5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68">
        <f t="shared" ca="1" si="290"/>
        <v>0</v>
      </c>
      <c r="AJ5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68">
        <f t="shared" ca="1" si="291"/>
        <v>0</v>
      </c>
      <c r="AN5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68">
        <f t="shared" ca="1" si="292"/>
        <v>0</v>
      </c>
      <c r="AR555" s="168">
        <f t="shared" ca="1" si="293"/>
        <v>0</v>
      </c>
    </row>
    <row r="556" spans="2:44" hidden="1" x14ac:dyDescent="0.25">
      <c r="B556" s="166" t="s">
        <v>1307</v>
      </c>
      <c r="C556" s="167" t="s">
        <v>1308</v>
      </c>
      <c r="D55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68">
        <f t="shared" ca="1" si="286"/>
        <v>0</v>
      </c>
      <c r="G556" s="168"/>
      <c r="H556" s="168">
        <f t="shared" ca="1" si="287"/>
        <v>0</v>
      </c>
      <c r="I556" s="168"/>
      <c r="J556" s="168">
        <f t="shared" ca="1" si="288"/>
        <v>0</v>
      </c>
      <c r="K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68">
        <f t="shared" ca="1" si="289"/>
        <v>0</v>
      </c>
      <c r="AF5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68">
        <f t="shared" ca="1" si="290"/>
        <v>0</v>
      </c>
      <c r="AJ5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68">
        <f t="shared" ca="1" si="291"/>
        <v>0</v>
      </c>
      <c r="AN5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68">
        <f t="shared" ca="1" si="292"/>
        <v>0</v>
      </c>
      <c r="AR556" s="168">
        <f t="shared" ca="1" si="293"/>
        <v>0</v>
      </c>
    </row>
    <row r="557" spans="2:44" hidden="1" x14ac:dyDescent="0.25">
      <c r="B557" s="166" t="s">
        <v>1309</v>
      </c>
      <c r="C557" s="167" t="s">
        <v>1310</v>
      </c>
      <c r="D55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68">
        <f t="shared" ca="1" si="286"/>
        <v>0</v>
      </c>
      <c r="G557" s="168"/>
      <c r="H557" s="168">
        <f t="shared" ca="1" si="287"/>
        <v>0</v>
      </c>
      <c r="I557" s="168"/>
      <c r="J557" s="168">
        <f t="shared" ca="1" si="288"/>
        <v>0</v>
      </c>
      <c r="K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68">
        <f t="shared" ca="1" si="289"/>
        <v>0</v>
      </c>
      <c r="AF5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68">
        <f t="shared" ca="1" si="290"/>
        <v>0</v>
      </c>
      <c r="AJ5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68">
        <f t="shared" ca="1" si="291"/>
        <v>0</v>
      </c>
      <c r="AN5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68">
        <f t="shared" ca="1" si="292"/>
        <v>0</v>
      </c>
      <c r="AR557" s="168">
        <f t="shared" ca="1" si="293"/>
        <v>0</v>
      </c>
    </row>
    <row r="558" spans="2:44" hidden="1" x14ac:dyDescent="0.25">
      <c r="B558" s="166" t="s">
        <v>1311</v>
      </c>
      <c r="C558" s="167" t="s">
        <v>1312</v>
      </c>
      <c r="D55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68">
        <f t="shared" ca="1" si="286"/>
        <v>0</v>
      </c>
      <c r="G558" s="168"/>
      <c r="H558" s="168">
        <f t="shared" ca="1" si="287"/>
        <v>0</v>
      </c>
      <c r="I558" s="168"/>
      <c r="J558" s="168">
        <f t="shared" ca="1" si="288"/>
        <v>0</v>
      </c>
      <c r="K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68">
        <f t="shared" ca="1" si="289"/>
        <v>0</v>
      </c>
      <c r="AF5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68">
        <f t="shared" ca="1" si="290"/>
        <v>0</v>
      </c>
      <c r="AJ5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68">
        <f t="shared" ca="1" si="291"/>
        <v>0</v>
      </c>
      <c r="AN5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68">
        <f t="shared" ca="1" si="292"/>
        <v>0</v>
      </c>
      <c r="AR558" s="168">
        <f t="shared" ca="1" si="293"/>
        <v>0</v>
      </c>
    </row>
    <row r="559" spans="2:44" hidden="1" x14ac:dyDescent="0.25">
      <c r="B559" s="166" t="s">
        <v>1313</v>
      </c>
      <c r="C559" s="167" t="s">
        <v>1314</v>
      </c>
      <c r="D55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68">
        <f t="shared" ca="1" si="286"/>
        <v>0</v>
      </c>
      <c r="G559" s="168"/>
      <c r="H559" s="168">
        <f t="shared" ca="1" si="287"/>
        <v>0</v>
      </c>
      <c r="I559" s="168"/>
      <c r="J559" s="168">
        <f t="shared" ca="1" si="288"/>
        <v>0</v>
      </c>
      <c r="K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68">
        <f t="shared" ca="1" si="289"/>
        <v>0</v>
      </c>
      <c r="AF5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68">
        <f t="shared" ca="1" si="290"/>
        <v>0</v>
      </c>
      <c r="AJ5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68">
        <f t="shared" ca="1" si="291"/>
        <v>0</v>
      </c>
      <c r="AN5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68">
        <f t="shared" ca="1" si="292"/>
        <v>0</v>
      </c>
      <c r="AR559" s="168">
        <f t="shared" ca="1" si="293"/>
        <v>0</v>
      </c>
    </row>
    <row r="560" spans="2:44" hidden="1" x14ac:dyDescent="0.25">
      <c r="B560" s="163" t="s">
        <v>1315</v>
      </c>
      <c r="C560" s="164" t="s">
        <v>1316</v>
      </c>
      <c r="D560" s="165">
        <f ca="1">SUM(D561:D565)</f>
        <v>0</v>
      </c>
      <c r="E560" s="165">
        <f ca="1">SUM(E561:E565)</f>
        <v>0</v>
      </c>
      <c r="F560" s="165">
        <f t="shared" ref="F560:F565" ca="1" si="294">D560+E560</f>
        <v>0</v>
      </c>
      <c r="G560" s="165">
        <f>SUM(G561:G565)</f>
        <v>0</v>
      </c>
      <c r="H560" s="165">
        <f t="shared" ref="H560:H565" ca="1" si="295">F560-G560</f>
        <v>0</v>
      </c>
      <c r="I560" s="165">
        <f>SUM(I561:I565)</f>
        <v>0</v>
      </c>
      <c r="J560" s="165">
        <f t="shared" ref="J560:J565" ca="1" si="296">F560-I560</f>
        <v>0</v>
      </c>
      <c r="K560" s="165">
        <f t="shared" ref="K560:AD560" ca="1" si="297">SUM(K561:K565)</f>
        <v>0</v>
      </c>
      <c r="L560" s="165">
        <f t="shared" ca="1" si="297"/>
        <v>0</v>
      </c>
      <c r="M560" s="165">
        <f t="shared" ca="1" si="297"/>
        <v>0</v>
      </c>
      <c r="N560" s="165">
        <f t="shared" ca="1" si="297"/>
        <v>0</v>
      </c>
      <c r="O560" s="165">
        <f t="shared" ca="1" si="297"/>
        <v>0</v>
      </c>
      <c r="P560" s="165">
        <f ca="1">SUM(P561:P565)</f>
        <v>0</v>
      </c>
      <c r="Q560" s="165">
        <f ca="1">SUM(Q561:Q565)</f>
        <v>0</v>
      </c>
      <c r="R560" s="165">
        <f t="shared" ca="1" si="297"/>
        <v>0</v>
      </c>
      <c r="S560" s="165">
        <f t="shared" ca="1" si="297"/>
        <v>0</v>
      </c>
      <c r="T560" s="165">
        <f ca="1">SUM(T561:T565)</f>
        <v>0</v>
      </c>
      <c r="U560" s="165">
        <f t="shared" ca="1" si="297"/>
        <v>0</v>
      </c>
      <c r="V560" s="165">
        <f t="shared" ca="1" si="297"/>
        <v>0</v>
      </c>
      <c r="W560" s="165">
        <f ca="1">SUM(W561:W565)</f>
        <v>0</v>
      </c>
      <c r="X560" s="165">
        <f t="shared" ca="1" si="297"/>
        <v>0</v>
      </c>
      <c r="Y560" s="165">
        <f ca="1">SUM(Y561:Y565)</f>
        <v>0</v>
      </c>
      <c r="Z560" s="165">
        <f ca="1">SUM(Z561:Z565)</f>
        <v>0</v>
      </c>
      <c r="AA560" s="165">
        <f t="shared" ca="1" si="297"/>
        <v>0</v>
      </c>
      <c r="AB560" s="165">
        <f t="shared" ca="1" si="297"/>
        <v>0</v>
      </c>
      <c r="AC560" s="165">
        <f t="shared" ca="1" si="297"/>
        <v>0</v>
      </c>
      <c r="AD560" s="165">
        <f t="shared" ca="1" si="297"/>
        <v>0</v>
      </c>
      <c r="AE560" s="165">
        <f t="shared" ref="AE560:AE565" ca="1" si="298">AB560+AC560+AD560</f>
        <v>0</v>
      </c>
      <c r="AF560" s="165">
        <f ca="1">SUM(AF561:AF565)</f>
        <v>0</v>
      </c>
      <c r="AG560" s="165">
        <f ca="1">SUM(AG561:AG565)</f>
        <v>0</v>
      </c>
      <c r="AH560" s="165">
        <f ca="1">SUM(AH561:AH565)</f>
        <v>0</v>
      </c>
      <c r="AI560" s="165">
        <f t="shared" ref="AI560:AI565" ca="1" si="299">AF560+AG560+AH560</f>
        <v>0</v>
      </c>
      <c r="AJ560" s="165">
        <f ca="1">SUM(AJ561:AJ565)</f>
        <v>0</v>
      </c>
      <c r="AK560" s="165">
        <f ca="1">SUM(AK561:AK565)</f>
        <v>0</v>
      </c>
      <c r="AL560" s="165">
        <f ca="1">SUM(AL561:AL565)</f>
        <v>0</v>
      </c>
      <c r="AM560" s="165">
        <f t="shared" ref="AM560:AM565" ca="1" si="300">AJ560+AK560+AL560</f>
        <v>0</v>
      </c>
      <c r="AN560" s="165">
        <f ca="1">SUM(AN561:AN565)</f>
        <v>0</v>
      </c>
      <c r="AO560" s="165">
        <f ca="1">SUM(AO561:AO565)</f>
        <v>0</v>
      </c>
      <c r="AP560" s="165">
        <f ca="1">SUM(AP561:AP565)</f>
        <v>0</v>
      </c>
      <c r="AQ560" s="165">
        <f t="shared" ref="AQ560:AQ565" ca="1" si="301">AN560+AO560+AP560</f>
        <v>0</v>
      </c>
      <c r="AR560" s="165">
        <f t="shared" ref="AR560:AR565" ca="1" si="302">AE560+AI560+AM560+AQ560</f>
        <v>0</v>
      </c>
    </row>
    <row r="561" spans="2:44" hidden="1" x14ac:dyDescent="0.25">
      <c r="B561" s="166" t="s">
        <v>1317</v>
      </c>
      <c r="C561" s="167" t="s">
        <v>1318</v>
      </c>
      <c r="D56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68">
        <f t="shared" ca="1" si="294"/>
        <v>0</v>
      </c>
      <c r="G561" s="168"/>
      <c r="H561" s="168">
        <f t="shared" ca="1" si="295"/>
        <v>0</v>
      </c>
      <c r="I561" s="168"/>
      <c r="J561" s="168">
        <f t="shared" ca="1" si="296"/>
        <v>0</v>
      </c>
      <c r="K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68">
        <f t="shared" ca="1" si="298"/>
        <v>0</v>
      </c>
      <c r="AF5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68">
        <f t="shared" ca="1" si="299"/>
        <v>0</v>
      </c>
      <c r="AJ5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68">
        <f t="shared" ca="1" si="300"/>
        <v>0</v>
      </c>
      <c r="AN5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68">
        <f t="shared" ca="1" si="301"/>
        <v>0</v>
      </c>
      <c r="AR561" s="168">
        <f t="shared" ca="1" si="302"/>
        <v>0</v>
      </c>
    </row>
    <row r="562" spans="2:44" hidden="1" x14ac:dyDescent="0.25">
      <c r="B562" s="166" t="s">
        <v>1319</v>
      </c>
      <c r="C562" s="167" t="s">
        <v>1320</v>
      </c>
      <c r="D56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68">
        <f t="shared" ca="1" si="294"/>
        <v>0</v>
      </c>
      <c r="G562" s="168"/>
      <c r="H562" s="168">
        <f t="shared" ca="1" si="295"/>
        <v>0</v>
      </c>
      <c r="I562" s="168"/>
      <c r="J562" s="168">
        <f t="shared" ca="1" si="296"/>
        <v>0</v>
      </c>
      <c r="K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68">
        <f t="shared" ca="1" si="298"/>
        <v>0</v>
      </c>
      <c r="AF5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68">
        <f t="shared" ca="1" si="299"/>
        <v>0</v>
      </c>
      <c r="AJ5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68">
        <f t="shared" ca="1" si="300"/>
        <v>0</v>
      </c>
      <c r="AN5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68">
        <f t="shared" ca="1" si="301"/>
        <v>0</v>
      </c>
      <c r="AR562" s="168">
        <f t="shared" ca="1" si="302"/>
        <v>0</v>
      </c>
    </row>
    <row r="563" spans="2:44" hidden="1" x14ac:dyDescent="0.25">
      <c r="B563" s="166" t="s">
        <v>1321</v>
      </c>
      <c r="C563" s="167" t="s">
        <v>1322</v>
      </c>
      <c r="D56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68">
        <f t="shared" ca="1" si="294"/>
        <v>0</v>
      </c>
      <c r="G563" s="168"/>
      <c r="H563" s="168">
        <f t="shared" ca="1" si="295"/>
        <v>0</v>
      </c>
      <c r="I563" s="168"/>
      <c r="J563" s="168">
        <f t="shared" ca="1" si="296"/>
        <v>0</v>
      </c>
      <c r="K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68">
        <f t="shared" ca="1" si="298"/>
        <v>0</v>
      </c>
      <c r="AF5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68">
        <f t="shared" ca="1" si="299"/>
        <v>0</v>
      </c>
      <c r="AJ5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68">
        <f t="shared" ca="1" si="300"/>
        <v>0</v>
      </c>
      <c r="AN5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68">
        <f t="shared" ca="1" si="301"/>
        <v>0</v>
      </c>
      <c r="AR563" s="168">
        <f t="shared" ca="1" si="302"/>
        <v>0</v>
      </c>
    </row>
    <row r="564" spans="2:44" hidden="1" x14ac:dyDescent="0.25">
      <c r="B564" s="166" t="s">
        <v>1323</v>
      </c>
      <c r="C564" s="167" t="s">
        <v>1324</v>
      </c>
      <c r="D56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68">
        <f t="shared" ca="1" si="294"/>
        <v>0</v>
      </c>
      <c r="G564" s="168"/>
      <c r="H564" s="168">
        <f t="shared" ca="1" si="295"/>
        <v>0</v>
      </c>
      <c r="I564" s="168"/>
      <c r="J564" s="168">
        <f t="shared" ca="1" si="296"/>
        <v>0</v>
      </c>
      <c r="K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68">
        <f t="shared" ca="1" si="298"/>
        <v>0</v>
      </c>
      <c r="AF5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68">
        <f t="shared" ca="1" si="299"/>
        <v>0</v>
      </c>
      <c r="AJ5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68">
        <f t="shared" ca="1" si="300"/>
        <v>0</v>
      </c>
      <c r="AN5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68">
        <f t="shared" ca="1" si="301"/>
        <v>0</v>
      </c>
      <c r="AR564" s="168">
        <f t="shared" ca="1" si="302"/>
        <v>0</v>
      </c>
    </row>
    <row r="565" spans="2:44" hidden="1" x14ac:dyDescent="0.25">
      <c r="B565" s="166" t="s">
        <v>1325</v>
      </c>
      <c r="C565" s="167" t="s">
        <v>1326</v>
      </c>
      <c r="D56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68">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68">
        <f t="shared" ca="1" si="294"/>
        <v>0</v>
      </c>
      <c r="G565" s="168"/>
      <c r="H565" s="168">
        <f t="shared" ca="1" si="295"/>
        <v>0</v>
      </c>
      <c r="I565" s="168"/>
      <c r="J565" s="168">
        <f t="shared" ca="1" si="296"/>
        <v>0</v>
      </c>
      <c r="K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68">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68">
        <f t="shared" ca="1" si="298"/>
        <v>0</v>
      </c>
      <c r="AF5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68">
        <f t="shared" ca="1" si="299"/>
        <v>0</v>
      </c>
      <c r="AJ5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68">
        <f t="shared" ca="1" si="300"/>
        <v>0</v>
      </c>
      <c r="AN5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68">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68">
        <f t="shared" ca="1" si="301"/>
        <v>0</v>
      </c>
      <c r="AR565" s="168">
        <f t="shared" ca="1" si="302"/>
        <v>0</v>
      </c>
    </row>
    <row r="566" spans="2:44" ht="26.25" x14ac:dyDescent="0.25">
      <c r="B566" s="169"/>
      <c r="C566" s="170" t="s">
        <v>242</v>
      </c>
      <c r="D566" s="171">
        <f ca="1">D12+D106+D222+D327+D397+D499+D526+D560</f>
        <v>2709735.3697650004</v>
      </c>
      <c r="E566" s="171">
        <f ca="1">E12+E106+E222+E327+E397+E499+E526+E560</f>
        <v>7733941.1337000001</v>
      </c>
      <c r="F566" s="171">
        <f ca="1">D566+E566</f>
        <v>10443676.503465001</v>
      </c>
      <c r="G566" s="171">
        <f>G12+G106+G222+G327+G397+G499+G526+G560</f>
        <v>0</v>
      </c>
      <c r="H566" s="171">
        <f ca="1">F566-G566</f>
        <v>10443676.503465001</v>
      </c>
      <c r="I566" s="171">
        <f>I12+I106+I222+I327+I397+I499+I526+I560</f>
        <v>0</v>
      </c>
      <c r="J566" s="171">
        <f ca="1">F566-I566</f>
        <v>10443676.503465001</v>
      </c>
      <c r="K566" s="171">
        <f t="shared" ref="K566:AD566" ca="1" si="303">K12+K106+K222+K327+K397+K499+K526+K560</f>
        <v>488016</v>
      </c>
      <c r="L566" s="171">
        <f t="shared" ca="1" si="303"/>
        <v>897804.61</v>
      </c>
      <c r="M566" s="171">
        <f t="shared" ca="1" si="303"/>
        <v>47000</v>
      </c>
      <c r="N566" s="171">
        <f t="shared" ca="1" si="303"/>
        <v>40000</v>
      </c>
      <c r="O566" s="171">
        <f t="shared" ca="1" si="303"/>
        <v>40000</v>
      </c>
      <c r="P566" s="171">
        <f ca="1">P12+P106+P222+P327+P397+P499+P526+P560</f>
        <v>0</v>
      </c>
      <c r="Q566" s="171">
        <f ca="1">Q12+Q106+Q222+Q327+Q397+Q499+Q526+Q560</f>
        <v>90000</v>
      </c>
      <c r="R566" s="171">
        <f t="shared" ca="1" si="303"/>
        <v>493350</v>
      </c>
      <c r="S566" s="171">
        <f t="shared" ca="1" si="303"/>
        <v>0</v>
      </c>
      <c r="T566" s="171">
        <f ca="1">T12+T106+T222+T327+T397+T499+T526+T560</f>
        <v>0</v>
      </c>
      <c r="U566" s="171">
        <f t="shared" ca="1" si="303"/>
        <v>8178505.8934649974</v>
      </c>
      <c r="V566" s="171">
        <f t="shared" ca="1" si="303"/>
        <v>0</v>
      </c>
      <c r="W566" s="171">
        <f ca="1">W12+W106+W222+W327+W397+W499+W526+W560</f>
        <v>161000</v>
      </c>
      <c r="X566" s="171">
        <f t="shared" ca="1" si="303"/>
        <v>0</v>
      </c>
      <c r="Y566" s="171">
        <f ca="1">Y12+Y106+Y222+Y327+Y397+Y499+Y526+Y560</f>
        <v>0</v>
      </c>
      <c r="Z566" s="171">
        <f ca="1">Z12+Z106+Z222+Z327+Z397+Z499+Z526+Z560</f>
        <v>5000</v>
      </c>
      <c r="AA566" s="171">
        <f t="shared" ca="1" si="303"/>
        <v>3000</v>
      </c>
      <c r="AB566" s="171">
        <f t="shared" ca="1" si="303"/>
        <v>0</v>
      </c>
      <c r="AC566" s="171">
        <f t="shared" ca="1" si="303"/>
        <v>947667.19987999997</v>
      </c>
      <c r="AD566" s="171">
        <f t="shared" ca="1" si="303"/>
        <v>3173742.3840999999</v>
      </c>
      <c r="AE566" s="171">
        <f ca="1">AB566+AC566+AD566</f>
        <v>4121409.5839799996</v>
      </c>
      <c r="AF566" s="171">
        <f ca="1">AF12+AF106+AF222+AF327+AF397+AF499+AF526+AF560</f>
        <v>526400</v>
      </c>
      <c r="AG566" s="171">
        <f ca="1">AG12+AG106+AG222+AG327+AG397+AG499+AG526+AG560</f>
        <v>131775</v>
      </c>
      <c r="AH566" s="171">
        <f ca="1">AH12+AH106+AH222+AH327+AH397+AH499+AH526+AH560</f>
        <v>1564691.7897000001</v>
      </c>
      <c r="AI566" s="171">
        <f ca="1">AF566+AG566+AH566</f>
        <v>2222866.7897000001</v>
      </c>
      <c r="AJ566" s="171">
        <f ca="1">AJ12+AJ106+AJ222+AJ327+AJ397+AJ499+AJ526+AJ560</f>
        <v>2073247.6898650001</v>
      </c>
      <c r="AK566" s="171">
        <f ca="1">AK12+AK106+AK222+AK327+AK397+AK499+AK526+AK560</f>
        <v>123149.9</v>
      </c>
      <c r="AL566" s="171">
        <f ca="1">AL12+AL106+AL222+AL327+AL397+AL499+AL526+AL560</f>
        <v>344803</v>
      </c>
      <c r="AM566" s="171">
        <f ca="1">AJ566+AK566+AL566</f>
        <v>2541200.589865</v>
      </c>
      <c r="AN566" s="171">
        <f ca="1">AN12+AN106+AN222+AN327+AN397+AN499+AN526+AN560</f>
        <v>1503199.5399199999</v>
      </c>
      <c r="AO566" s="171">
        <f ca="1">AO12+AO106+AO222+AO327+AO397+AO499+AO526+AO560</f>
        <v>52000</v>
      </c>
      <c r="AP566" s="171">
        <f ca="1">AP12+AP106+AP222+AP327+AP397+AP499+AP526+AP560</f>
        <v>3000</v>
      </c>
      <c r="AQ566" s="171">
        <f ca="1">AN566+AO566+AP566</f>
        <v>1558199.5399199999</v>
      </c>
      <c r="AR566" s="171">
        <f ca="1">AE566+AI566+AM566+AQ566</f>
        <v>10443676.503464999</v>
      </c>
    </row>
    <row r="569" spans="2:44" x14ac:dyDescent="0.25">
      <c r="D569" s="160">
        <f ca="1">+D566-D327-D12</f>
        <v>2709135.3697650004</v>
      </c>
    </row>
    <row r="570" spans="2:44" x14ac:dyDescent="0.25">
      <c r="D570" s="160" t="s">
        <v>2180</v>
      </c>
    </row>
  </sheetData>
  <autoFilter ref="D7:D566">
    <filterColumn colId="0">
      <filters blank="1">
        <filter val="10,000"/>
        <filter val="10,600"/>
        <filter val="1085,655"/>
        <filter val="11,000"/>
        <filter val="11,049"/>
        <filter val="116,846"/>
        <filter val="1160,632"/>
        <filter val="12,470"/>
        <filter val="15,000"/>
        <filter val="156,381"/>
        <filter val="166,516"/>
        <filter val="184,000"/>
        <filter val="1858,522"/>
        <filter val="199,200"/>
        <filter val="2,000"/>
        <filter val="2,640"/>
        <filter val="209,430"/>
        <filter val="22,002"/>
        <filter val="235,257"/>
        <filter val="24,000"/>
        <filter val="263,020"/>
        <filter val="3,750"/>
        <filter val="30,000"/>
        <filter val="3203,640"/>
        <filter val="395,954"/>
        <filter val="414,285"/>
        <filter val="424,216"/>
        <filter val="440,000"/>
        <filter val="482,437"/>
        <filter val="50,600"/>
        <filter val="52,000"/>
        <filter val="54,394"/>
        <filter val="5552,761"/>
        <filter val="58,500"/>
        <filter val="66,000"/>
        <filter val="674,842"/>
        <filter val="691,976"/>
        <filter val="729,970"/>
        <filter val="80,000"/>
        <filter val="846,816"/>
        <filter val="901,655"/>
        <filter val="Recurrente"/>
      </filters>
    </filterColumn>
  </autoFilter>
  <mergeCells count="1">
    <mergeCell ref="K10:AA10"/>
  </mergeCells>
  <pageMargins left="0.7" right="0.7" top="0.75" bottom="0.75" header="0.3" footer="0.3"/>
  <pageSetup paperSize="9"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68"/>
  <sheetViews>
    <sheetView showGridLines="0" topLeftCell="B26" zoomScale="90" zoomScaleNormal="90" workbookViewId="0">
      <selection activeCell="F49" sqref="F49"/>
    </sheetView>
  </sheetViews>
  <sheetFormatPr baseColWidth="10" defaultColWidth="11.5703125" defaultRowHeight="15" x14ac:dyDescent="0.25"/>
  <cols>
    <col min="1" max="1" width="1.85546875" style="86" customWidth="1"/>
    <col min="2" max="2" width="7.85546875" style="86" customWidth="1"/>
    <col min="3" max="3" width="56.28515625" style="86"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72" t="s">
        <v>247</v>
      </c>
      <c r="B1" s="175" t="s">
        <v>248</v>
      </c>
      <c r="C1" s="166" t="s">
        <v>249</v>
      </c>
      <c r="D1" s="166" t="s">
        <v>487</v>
      </c>
      <c r="E1" s="166" t="s">
        <v>489</v>
      </c>
      <c r="F1" s="166" t="s">
        <v>491</v>
      </c>
      <c r="G1" s="166" t="s">
        <v>493</v>
      </c>
      <c r="H1" s="166" t="s">
        <v>495</v>
      </c>
      <c r="I1" s="166" t="s">
        <v>497</v>
      </c>
      <c r="J1" s="166" t="s">
        <v>250</v>
      </c>
      <c r="K1" s="166" t="s">
        <v>500</v>
      </c>
      <c r="L1" s="166" t="s">
        <v>251</v>
      </c>
      <c r="M1" s="166" t="s">
        <v>502</v>
      </c>
      <c r="N1" s="166" t="s">
        <v>504</v>
      </c>
      <c r="O1" s="166" t="s">
        <v>506</v>
      </c>
      <c r="P1" s="166" t="s">
        <v>252</v>
      </c>
      <c r="Q1" s="166" t="s">
        <v>507</v>
      </c>
      <c r="R1" s="166" t="s">
        <v>510</v>
      </c>
      <c r="S1" s="166" t="s">
        <v>253</v>
      </c>
      <c r="T1" s="166" t="s">
        <v>512</v>
      </c>
      <c r="U1" s="166" t="s">
        <v>254</v>
      </c>
      <c r="V1" s="166" t="s">
        <v>513</v>
      </c>
      <c r="W1" s="166" t="s">
        <v>514</v>
      </c>
      <c r="X1" s="166" t="s">
        <v>518</v>
      </c>
      <c r="Y1" s="166" t="s">
        <v>270</v>
      </c>
      <c r="Z1" s="166" t="s">
        <v>519</v>
      </c>
      <c r="AA1" s="166" t="s">
        <v>521</v>
      </c>
      <c r="AB1" s="166" t="s">
        <v>523</v>
      </c>
      <c r="AC1" s="166" t="s">
        <v>271</v>
      </c>
      <c r="AD1" s="166" t="s">
        <v>525</v>
      </c>
      <c r="AE1" s="166" t="s">
        <v>527</v>
      </c>
      <c r="AF1" s="166" t="s">
        <v>529</v>
      </c>
      <c r="AG1" s="166" t="s">
        <v>531</v>
      </c>
      <c r="AH1" s="166" t="s">
        <v>246</v>
      </c>
      <c r="AI1" s="166" t="s">
        <v>533</v>
      </c>
      <c r="AJ1" s="175" t="s">
        <v>255</v>
      </c>
      <c r="AK1" s="166" t="s">
        <v>535</v>
      </c>
      <c r="AL1" s="166" t="s">
        <v>256</v>
      </c>
      <c r="AM1" s="166" t="s">
        <v>537</v>
      </c>
      <c r="AN1" s="166" t="s">
        <v>539</v>
      </c>
      <c r="AO1" s="166" t="s">
        <v>257</v>
      </c>
      <c r="AP1" s="166" t="s">
        <v>541</v>
      </c>
      <c r="AQ1" s="166" t="s">
        <v>543</v>
      </c>
      <c r="AR1" s="166" t="s">
        <v>258</v>
      </c>
      <c r="AS1" s="166" t="s">
        <v>544</v>
      </c>
      <c r="AT1" s="166" t="s">
        <v>546</v>
      </c>
      <c r="AU1" s="166" t="s">
        <v>547</v>
      </c>
      <c r="AV1" s="166" t="s">
        <v>548</v>
      </c>
      <c r="AW1" s="166" t="s">
        <v>550</v>
      </c>
      <c r="AX1" s="166" t="s">
        <v>552</v>
      </c>
      <c r="AY1" s="166" t="s">
        <v>553</v>
      </c>
      <c r="AZ1" s="166" t="s">
        <v>259</v>
      </c>
      <c r="BA1" s="166" t="s">
        <v>555</v>
      </c>
      <c r="BB1" s="166" t="s">
        <v>557</v>
      </c>
      <c r="BC1" s="166" t="s">
        <v>559</v>
      </c>
      <c r="BD1" s="166" t="s">
        <v>561</v>
      </c>
      <c r="BE1" s="166" t="s">
        <v>563</v>
      </c>
      <c r="BF1" s="166" t="s">
        <v>565</v>
      </c>
      <c r="BG1" s="166" t="s">
        <v>567</v>
      </c>
      <c r="BH1" s="166" t="s">
        <v>569</v>
      </c>
      <c r="BI1" s="166" t="s">
        <v>272</v>
      </c>
      <c r="BJ1" s="166" t="s">
        <v>571</v>
      </c>
      <c r="BK1" s="166" t="s">
        <v>573</v>
      </c>
      <c r="BL1" s="166" t="s">
        <v>575</v>
      </c>
      <c r="BM1" s="166" t="s">
        <v>577</v>
      </c>
      <c r="BN1" s="166" t="s">
        <v>579</v>
      </c>
      <c r="BO1" s="166" t="s">
        <v>581</v>
      </c>
      <c r="BP1" s="166" t="s">
        <v>583</v>
      </c>
      <c r="BQ1" s="166" t="s">
        <v>585</v>
      </c>
      <c r="BR1" s="166" t="s">
        <v>587</v>
      </c>
      <c r="BS1" s="166" t="s">
        <v>589</v>
      </c>
      <c r="BT1" s="175" t="s">
        <v>260</v>
      </c>
      <c r="BU1" s="166" t="s">
        <v>261</v>
      </c>
      <c r="BV1" s="166" t="s">
        <v>591</v>
      </c>
      <c r="BW1" s="166" t="s">
        <v>262</v>
      </c>
      <c r="BX1" s="166" t="s">
        <v>593</v>
      </c>
      <c r="BY1" s="166" t="s">
        <v>595</v>
      </c>
      <c r="BZ1" s="175" t="s">
        <v>263</v>
      </c>
      <c r="CA1" s="166" t="s">
        <v>264</v>
      </c>
      <c r="CB1" s="166" t="s">
        <v>597</v>
      </c>
      <c r="CC1" s="166" t="s">
        <v>265</v>
      </c>
      <c r="CD1" s="166" t="s">
        <v>599</v>
      </c>
      <c r="CE1" s="166" t="s">
        <v>601</v>
      </c>
      <c r="CF1" s="166" t="s">
        <v>603</v>
      </c>
      <c r="CG1" s="175" t="s">
        <v>266</v>
      </c>
      <c r="CH1" s="166" t="s">
        <v>609</v>
      </c>
      <c r="CI1" s="166" t="s">
        <v>611</v>
      </c>
      <c r="CJ1" s="166" t="s">
        <v>267</v>
      </c>
      <c r="CK1" s="166" t="s">
        <v>605</v>
      </c>
      <c r="CL1" s="166" t="s">
        <v>607</v>
      </c>
      <c r="CM1" s="166" t="s">
        <v>268</v>
      </c>
      <c r="CN1" s="166" t="s">
        <v>613</v>
      </c>
      <c r="CO1" s="166" t="s">
        <v>269</v>
      </c>
      <c r="CP1" s="166" t="s">
        <v>614</v>
      </c>
      <c r="CQ1" s="163" t="s">
        <v>273</v>
      </c>
      <c r="CR1" s="175" t="s">
        <v>274</v>
      </c>
      <c r="CS1" s="166" t="s">
        <v>615</v>
      </c>
      <c r="CT1" s="166" t="s">
        <v>616</v>
      </c>
      <c r="CU1" s="166" t="s">
        <v>618</v>
      </c>
      <c r="CV1" s="166" t="s">
        <v>275</v>
      </c>
      <c r="CW1" s="166" t="s">
        <v>620</v>
      </c>
      <c r="CX1" s="166" t="s">
        <v>622</v>
      </c>
      <c r="CY1" s="166" t="s">
        <v>624</v>
      </c>
      <c r="CZ1" s="166" t="s">
        <v>626</v>
      </c>
      <c r="DA1" s="166" t="s">
        <v>628</v>
      </c>
      <c r="DB1" s="166" t="s">
        <v>630</v>
      </c>
      <c r="DC1" s="175" t="s">
        <v>276</v>
      </c>
      <c r="DD1" s="166" t="s">
        <v>277</v>
      </c>
      <c r="DE1" s="166" t="s">
        <v>632</v>
      </c>
      <c r="DF1" s="166" t="s">
        <v>278</v>
      </c>
      <c r="DG1" s="166" t="s">
        <v>634</v>
      </c>
      <c r="DH1" s="166" t="s">
        <v>636</v>
      </c>
      <c r="DI1" s="166" t="s">
        <v>638</v>
      </c>
      <c r="DJ1" s="166" t="s">
        <v>640</v>
      </c>
      <c r="DK1" s="166" t="s">
        <v>642</v>
      </c>
      <c r="DL1" s="166" t="s">
        <v>644</v>
      </c>
      <c r="DM1" s="166" t="s">
        <v>646</v>
      </c>
      <c r="DN1" s="166" t="s">
        <v>279</v>
      </c>
      <c r="DO1" s="166" t="s">
        <v>648</v>
      </c>
      <c r="DP1" s="166" t="s">
        <v>650</v>
      </c>
      <c r="DQ1" s="166" t="s">
        <v>652</v>
      </c>
      <c r="DR1" s="175" t="s">
        <v>280</v>
      </c>
      <c r="DS1" s="166" t="s">
        <v>654</v>
      </c>
      <c r="DT1" s="166" t="s">
        <v>281</v>
      </c>
      <c r="DU1" s="166" t="s">
        <v>656</v>
      </c>
      <c r="DV1" s="166" t="s">
        <v>282</v>
      </c>
      <c r="DW1" s="166" t="s">
        <v>658</v>
      </c>
      <c r="DX1" s="166" t="s">
        <v>660</v>
      </c>
      <c r="DY1" s="166" t="s">
        <v>662</v>
      </c>
      <c r="DZ1" s="166" t="s">
        <v>664</v>
      </c>
      <c r="EA1" s="166" t="s">
        <v>666</v>
      </c>
      <c r="EB1" s="166" t="s">
        <v>668</v>
      </c>
      <c r="EC1" s="166" t="s">
        <v>670</v>
      </c>
      <c r="ED1" s="166" t="s">
        <v>672</v>
      </c>
      <c r="EE1" s="166" t="s">
        <v>674</v>
      </c>
      <c r="EF1" s="166" t="s">
        <v>676</v>
      </c>
      <c r="EG1" s="166" t="s">
        <v>678</v>
      </c>
      <c r="EH1" s="175" t="s">
        <v>283</v>
      </c>
      <c r="EI1" s="166" t="s">
        <v>680</v>
      </c>
      <c r="EJ1" s="166" t="s">
        <v>284</v>
      </c>
      <c r="EK1" s="166" t="s">
        <v>682</v>
      </c>
      <c r="EL1" s="166" t="s">
        <v>684</v>
      </c>
      <c r="EM1" s="166" t="s">
        <v>285</v>
      </c>
      <c r="EN1" s="166" t="s">
        <v>686</v>
      </c>
      <c r="EO1" s="166" t="s">
        <v>688</v>
      </c>
      <c r="EP1" s="166" t="s">
        <v>286</v>
      </c>
      <c r="EQ1" s="166" t="s">
        <v>690</v>
      </c>
      <c r="ER1" s="166" t="s">
        <v>692</v>
      </c>
      <c r="ES1" s="166" t="s">
        <v>694</v>
      </c>
      <c r="ET1" s="166" t="s">
        <v>287</v>
      </c>
      <c r="EU1" s="166" t="s">
        <v>696</v>
      </c>
      <c r="EV1" s="166" t="s">
        <v>698</v>
      </c>
      <c r="EW1" s="175" t="s">
        <v>288</v>
      </c>
      <c r="EX1" s="166" t="s">
        <v>289</v>
      </c>
      <c r="EY1" s="166" t="s">
        <v>700</v>
      </c>
      <c r="EZ1" s="166" t="s">
        <v>702</v>
      </c>
      <c r="FA1" s="166" t="s">
        <v>704</v>
      </c>
      <c r="FB1" s="166" t="s">
        <v>706</v>
      </c>
      <c r="FC1" s="166" t="s">
        <v>290</v>
      </c>
      <c r="FD1" s="166" t="s">
        <v>708</v>
      </c>
      <c r="FE1" s="166" t="s">
        <v>710</v>
      </c>
      <c r="FF1" s="166" t="s">
        <v>712</v>
      </c>
      <c r="FG1" s="166" t="s">
        <v>714</v>
      </c>
      <c r="FH1" s="166" t="s">
        <v>716</v>
      </c>
      <c r="FI1" s="166" t="s">
        <v>291</v>
      </c>
      <c r="FJ1" s="166" t="s">
        <v>719</v>
      </c>
      <c r="FK1" s="166" t="s">
        <v>292</v>
      </c>
      <c r="FL1" s="166" t="s">
        <v>722</v>
      </c>
      <c r="FM1" s="166" t="s">
        <v>723</v>
      </c>
      <c r="FN1" s="166" t="s">
        <v>725</v>
      </c>
      <c r="FO1" s="166" t="s">
        <v>293</v>
      </c>
      <c r="FP1" s="166" t="s">
        <v>728</v>
      </c>
      <c r="FQ1" s="166" t="s">
        <v>729</v>
      </c>
      <c r="FR1" s="166" t="s">
        <v>731</v>
      </c>
      <c r="FS1" s="166" t="s">
        <v>294</v>
      </c>
      <c r="FT1" s="166" t="s">
        <v>734</v>
      </c>
      <c r="FU1" s="166" t="s">
        <v>736</v>
      </c>
      <c r="FV1" s="166" t="s">
        <v>738</v>
      </c>
      <c r="FW1" s="175" t="s">
        <v>295</v>
      </c>
      <c r="FX1" s="175" t="s">
        <v>296</v>
      </c>
      <c r="FY1" s="166" t="s">
        <v>302</v>
      </c>
      <c r="FZ1" s="166" t="s">
        <v>740</v>
      </c>
      <c r="GA1" s="166" t="s">
        <v>742</v>
      </c>
      <c r="GB1" s="166" t="s">
        <v>744</v>
      </c>
      <c r="GC1" s="166" t="s">
        <v>746</v>
      </c>
      <c r="GD1" s="166" t="s">
        <v>748</v>
      </c>
      <c r="GE1" s="166" t="s">
        <v>750</v>
      </c>
      <c r="GF1" s="175" t="s">
        <v>297</v>
      </c>
      <c r="GG1" s="166" t="s">
        <v>303</v>
      </c>
      <c r="GH1" s="166" t="s">
        <v>752</v>
      </c>
      <c r="GI1" s="166" t="s">
        <v>754</v>
      </c>
      <c r="GJ1" s="166" t="s">
        <v>755</v>
      </c>
      <c r="GK1" s="166" t="s">
        <v>304</v>
      </c>
      <c r="GL1" s="166" t="s">
        <v>758</v>
      </c>
      <c r="GM1" s="166" t="s">
        <v>759</v>
      </c>
      <c r="GN1" s="175" t="s">
        <v>298</v>
      </c>
      <c r="GO1" s="166" t="s">
        <v>299</v>
      </c>
      <c r="GP1" s="166" t="s">
        <v>761</v>
      </c>
      <c r="GQ1" s="166" t="s">
        <v>763</v>
      </c>
      <c r="GR1" s="166" t="s">
        <v>765</v>
      </c>
      <c r="GS1" s="166" t="s">
        <v>767</v>
      </c>
      <c r="GT1" s="166" t="s">
        <v>769</v>
      </c>
      <c r="GU1" s="175" t="s">
        <v>300</v>
      </c>
      <c r="GV1" s="166" t="s">
        <v>301</v>
      </c>
      <c r="GW1" s="166" t="s">
        <v>771</v>
      </c>
      <c r="GX1" s="166" t="s">
        <v>773</v>
      </c>
      <c r="GY1" s="166" t="s">
        <v>775</v>
      </c>
      <c r="GZ1" s="166" t="s">
        <v>777</v>
      </c>
      <c r="HA1" s="166" t="s">
        <v>779</v>
      </c>
      <c r="HB1" s="166" t="s">
        <v>781</v>
      </c>
      <c r="HC1" s="163" t="s">
        <v>305</v>
      </c>
      <c r="HD1" s="175" t="s">
        <v>306</v>
      </c>
      <c r="HE1" s="166" t="s">
        <v>307</v>
      </c>
      <c r="HF1" s="166" t="s">
        <v>783</v>
      </c>
      <c r="HG1" s="166" t="s">
        <v>785</v>
      </c>
      <c r="HH1" s="166" t="s">
        <v>787</v>
      </c>
      <c r="HI1" s="166" t="s">
        <v>789</v>
      </c>
      <c r="HJ1" s="166" t="s">
        <v>308</v>
      </c>
      <c r="HK1" s="166" t="s">
        <v>792</v>
      </c>
      <c r="HL1" s="166" t="s">
        <v>325</v>
      </c>
      <c r="HM1" s="166" t="s">
        <v>830</v>
      </c>
      <c r="HN1" s="166" t="s">
        <v>832</v>
      </c>
      <c r="HO1" s="166" t="s">
        <v>834</v>
      </c>
      <c r="HP1" s="175" t="s">
        <v>309</v>
      </c>
      <c r="HQ1" s="166" t="s">
        <v>794</v>
      </c>
      <c r="HR1" s="166" t="s">
        <v>796</v>
      </c>
      <c r="HS1" s="166" t="s">
        <v>310</v>
      </c>
      <c r="HT1" s="166" t="s">
        <v>799</v>
      </c>
      <c r="HU1" s="166" t="s">
        <v>801</v>
      </c>
      <c r="HV1" s="166" t="s">
        <v>802</v>
      </c>
      <c r="HW1" s="166" t="s">
        <v>804</v>
      </c>
      <c r="HX1" s="175" t="s">
        <v>311</v>
      </c>
      <c r="HY1" s="166" t="s">
        <v>806</v>
      </c>
      <c r="HZ1" s="166" t="s">
        <v>808</v>
      </c>
      <c r="IA1" s="166" t="s">
        <v>810</v>
      </c>
      <c r="IB1" s="166" t="s">
        <v>312</v>
      </c>
      <c r="IC1" s="166" t="s">
        <v>812</v>
      </c>
      <c r="ID1" s="166" t="s">
        <v>814</v>
      </c>
      <c r="IE1" s="166" t="s">
        <v>313</v>
      </c>
      <c r="IF1" s="166" t="s">
        <v>816</v>
      </c>
      <c r="IG1" s="166" t="s">
        <v>818</v>
      </c>
      <c r="IH1" s="166" t="s">
        <v>314</v>
      </c>
      <c r="II1" s="166" t="s">
        <v>820</v>
      </c>
      <c r="IJ1" s="166" t="s">
        <v>822</v>
      </c>
      <c r="IK1" s="166" t="s">
        <v>824</v>
      </c>
      <c r="IL1" s="166" t="s">
        <v>826</v>
      </c>
      <c r="IM1" s="166" t="s">
        <v>315</v>
      </c>
      <c r="IN1" s="166" t="s">
        <v>828</v>
      </c>
      <c r="IO1" s="175" t="s">
        <v>316</v>
      </c>
      <c r="IP1" s="166" t="s">
        <v>836</v>
      </c>
      <c r="IQ1" s="166" t="s">
        <v>838</v>
      </c>
      <c r="IR1" s="166" t="s">
        <v>317</v>
      </c>
      <c r="IS1" s="166" t="s">
        <v>840</v>
      </c>
      <c r="IT1" s="166" t="s">
        <v>842</v>
      </c>
      <c r="IU1" s="166" t="s">
        <v>844</v>
      </c>
      <c r="IV1" s="175" t="s">
        <v>318</v>
      </c>
      <c r="IW1" s="166" t="s">
        <v>846</v>
      </c>
      <c r="IX1" s="166" t="s">
        <v>319</v>
      </c>
      <c r="IY1" s="166" t="s">
        <v>849</v>
      </c>
      <c r="IZ1" s="166" t="s">
        <v>851</v>
      </c>
      <c r="JA1" s="166" t="s">
        <v>853</v>
      </c>
      <c r="JB1" s="166" t="s">
        <v>855</v>
      </c>
      <c r="JC1" s="166" t="s">
        <v>857</v>
      </c>
      <c r="JD1" s="166" t="s">
        <v>859</v>
      </c>
      <c r="JE1" s="166" t="s">
        <v>320</v>
      </c>
      <c r="JF1" s="166" t="s">
        <v>862</v>
      </c>
      <c r="JG1" s="166" t="s">
        <v>864</v>
      </c>
      <c r="JH1" s="166" t="s">
        <v>866</v>
      </c>
      <c r="JI1" s="166" t="s">
        <v>868</v>
      </c>
      <c r="JJ1" s="166" t="s">
        <v>870</v>
      </c>
      <c r="JK1" s="166" t="s">
        <v>872</v>
      </c>
      <c r="JL1" s="166" t="s">
        <v>874</v>
      </c>
      <c r="JM1" s="166" t="s">
        <v>876</v>
      </c>
      <c r="JN1" s="166" t="s">
        <v>321</v>
      </c>
      <c r="JO1" s="166" t="s">
        <v>879</v>
      </c>
      <c r="JP1" s="166" t="s">
        <v>881</v>
      </c>
      <c r="JQ1" s="166" t="s">
        <v>883</v>
      </c>
      <c r="JR1" s="166" t="s">
        <v>885</v>
      </c>
      <c r="JS1" s="166" t="s">
        <v>886</v>
      </c>
      <c r="JT1" s="166" t="s">
        <v>888</v>
      </c>
      <c r="JU1" s="166" t="s">
        <v>890</v>
      </c>
      <c r="JV1" s="166" t="s">
        <v>892</v>
      </c>
      <c r="JW1" s="166" t="s">
        <v>894</v>
      </c>
      <c r="JX1" s="166" t="s">
        <v>896</v>
      </c>
      <c r="JY1" s="166" t="s">
        <v>898</v>
      </c>
      <c r="JZ1" s="166" t="s">
        <v>900</v>
      </c>
      <c r="KA1" s="166" t="s">
        <v>902</v>
      </c>
      <c r="KB1" s="166" t="s">
        <v>904</v>
      </c>
      <c r="KC1" s="166" t="s">
        <v>906</v>
      </c>
      <c r="KD1" s="166" t="s">
        <v>908</v>
      </c>
      <c r="KE1" s="166" t="s">
        <v>910</v>
      </c>
      <c r="KF1" s="166" t="s">
        <v>912</v>
      </c>
      <c r="KG1" s="166" t="s">
        <v>914</v>
      </c>
      <c r="KH1" s="166" t="s">
        <v>916</v>
      </c>
      <c r="KI1" s="166" t="s">
        <v>918</v>
      </c>
      <c r="KJ1" s="166" t="s">
        <v>920</v>
      </c>
      <c r="KK1" s="166" t="s">
        <v>922</v>
      </c>
      <c r="KL1" s="166" t="s">
        <v>924</v>
      </c>
      <c r="KM1" s="166" t="s">
        <v>926</v>
      </c>
      <c r="KN1" s="166" t="s">
        <v>928</v>
      </c>
      <c r="KO1" s="175" t="s">
        <v>322</v>
      </c>
      <c r="KP1" s="166" t="s">
        <v>930</v>
      </c>
      <c r="KQ1" s="166" t="s">
        <v>323</v>
      </c>
      <c r="KR1" s="166" t="s">
        <v>933</v>
      </c>
      <c r="KS1" s="166" t="s">
        <v>935</v>
      </c>
      <c r="KT1" s="166" t="s">
        <v>937</v>
      </c>
      <c r="KU1" s="166" t="s">
        <v>939</v>
      </c>
      <c r="KV1" s="166" t="s">
        <v>324</v>
      </c>
      <c r="KW1" s="166" t="s">
        <v>942</v>
      </c>
      <c r="KX1" s="166" t="s">
        <v>944</v>
      </c>
      <c r="KY1" s="166" t="s">
        <v>946</v>
      </c>
      <c r="KZ1" s="166" t="s">
        <v>948</v>
      </c>
      <c r="LA1" s="166" t="s">
        <v>950</v>
      </c>
      <c r="LB1" s="166" t="s">
        <v>952</v>
      </c>
      <c r="LC1" s="166" t="s">
        <v>954</v>
      </c>
      <c r="LD1" s="163" t="s">
        <v>326</v>
      </c>
      <c r="LE1" s="175" t="s">
        <v>327</v>
      </c>
      <c r="LF1" s="166" t="s">
        <v>328</v>
      </c>
      <c r="LG1" s="166" t="s">
        <v>342</v>
      </c>
      <c r="LH1" s="166" t="s">
        <v>956</v>
      </c>
      <c r="LI1" s="166" t="s">
        <v>958</v>
      </c>
      <c r="LJ1" s="166" t="s">
        <v>960</v>
      </c>
      <c r="LK1" s="166" t="s">
        <v>962</v>
      </c>
      <c r="LL1" s="166" t="s">
        <v>343</v>
      </c>
      <c r="LM1" s="166" t="s">
        <v>964</v>
      </c>
      <c r="LN1" s="166" t="s">
        <v>344</v>
      </c>
      <c r="LO1" s="166" t="s">
        <v>966</v>
      </c>
      <c r="LP1" s="166" t="s">
        <v>329</v>
      </c>
      <c r="LQ1" s="166" t="s">
        <v>968</v>
      </c>
      <c r="LR1" s="166" t="s">
        <v>345</v>
      </c>
      <c r="LS1" s="166" t="s">
        <v>970</v>
      </c>
      <c r="LT1" s="166" t="s">
        <v>972</v>
      </c>
      <c r="LU1" s="166" t="s">
        <v>346</v>
      </c>
      <c r="LV1" s="175" t="s">
        <v>330</v>
      </c>
      <c r="LW1" s="166" t="s">
        <v>331</v>
      </c>
      <c r="LX1" s="166" t="s">
        <v>974</v>
      </c>
      <c r="LY1" s="166" t="s">
        <v>976</v>
      </c>
      <c r="LZ1" s="166" t="s">
        <v>977</v>
      </c>
      <c r="MA1" s="166" t="s">
        <v>979</v>
      </c>
      <c r="MB1" s="166" t="s">
        <v>980</v>
      </c>
      <c r="MC1" s="166" t="s">
        <v>982</v>
      </c>
      <c r="MD1" s="166" t="s">
        <v>984</v>
      </c>
      <c r="ME1" s="166" t="s">
        <v>986</v>
      </c>
      <c r="MF1" s="166" t="s">
        <v>988</v>
      </c>
      <c r="MG1" s="166" t="s">
        <v>332</v>
      </c>
      <c r="MH1" s="166" t="s">
        <v>991</v>
      </c>
      <c r="MI1" s="166" t="s">
        <v>992</v>
      </c>
      <c r="MJ1" s="166" t="s">
        <v>994</v>
      </c>
      <c r="MK1" s="166" t="s">
        <v>333</v>
      </c>
      <c r="ML1" s="166" t="s">
        <v>997</v>
      </c>
      <c r="MM1" s="166" t="s">
        <v>998</v>
      </c>
      <c r="MN1" s="166" t="s">
        <v>1000</v>
      </c>
      <c r="MO1" s="166" t="s">
        <v>1002</v>
      </c>
      <c r="MP1" s="166" t="s">
        <v>334</v>
      </c>
      <c r="MQ1" s="166" t="s">
        <v>1005</v>
      </c>
      <c r="MR1" s="166" t="s">
        <v>1007</v>
      </c>
      <c r="MS1" s="166" t="s">
        <v>1009</v>
      </c>
      <c r="MT1" s="166" t="s">
        <v>1011</v>
      </c>
      <c r="MU1" s="166" t="s">
        <v>335</v>
      </c>
      <c r="MV1" s="166" t="s">
        <v>1014</v>
      </c>
      <c r="MW1" s="166" t="s">
        <v>1016</v>
      </c>
      <c r="MX1" s="166" t="s">
        <v>1018</v>
      </c>
      <c r="MY1" s="166" t="s">
        <v>1020</v>
      </c>
      <c r="MZ1" s="166" t="s">
        <v>1022</v>
      </c>
      <c r="NA1" s="166" t="s">
        <v>1024</v>
      </c>
      <c r="NB1" s="166" t="s">
        <v>1026</v>
      </c>
      <c r="NC1" s="166" t="s">
        <v>1028</v>
      </c>
      <c r="ND1" s="166" t="s">
        <v>1030</v>
      </c>
      <c r="NE1" s="166" t="s">
        <v>1032</v>
      </c>
      <c r="NF1" s="166" t="s">
        <v>1034</v>
      </c>
      <c r="NG1" s="166" t="s">
        <v>1035</v>
      </c>
      <c r="NH1" s="175" t="s">
        <v>336</v>
      </c>
      <c r="NI1" s="166" t="s">
        <v>337</v>
      </c>
      <c r="NJ1" s="166" t="s">
        <v>1037</v>
      </c>
      <c r="NK1" s="166" t="s">
        <v>1039</v>
      </c>
      <c r="NL1" s="166" t="s">
        <v>1041</v>
      </c>
      <c r="NM1" s="166" t="s">
        <v>1043</v>
      </c>
      <c r="NN1" s="175" t="s">
        <v>338</v>
      </c>
      <c r="NO1" s="166" t="s">
        <v>339</v>
      </c>
      <c r="NP1" s="166" t="s">
        <v>1044</v>
      </c>
      <c r="NQ1" s="166" t="s">
        <v>340</v>
      </c>
      <c r="NR1" s="166" t="s">
        <v>1046</v>
      </c>
      <c r="NS1" s="166" t="s">
        <v>1048</v>
      </c>
      <c r="NT1" s="166" t="s">
        <v>341</v>
      </c>
      <c r="NU1" s="166" t="s">
        <v>1050</v>
      </c>
      <c r="NV1" s="163" t="s">
        <v>347</v>
      </c>
      <c r="NW1" s="175" t="s">
        <v>348</v>
      </c>
      <c r="NX1" s="166" t="s">
        <v>349</v>
      </c>
      <c r="NY1" s="166" t="s">
        <v>1053</v>
      </c>
      <c r="NZ1" s="166" t="s">
        <v>1055</v>
      </c>
      <c r="OA1" s="166" t="s">
        <v>350</v>
      </c>
      <c r="OB1" s="166" t="s">
        <v>360</v>
      </c>
      <c r="OC1" s="166" t="s">
        <v>1057</v>
      </c>
      <c r="OD1" s="166" t="s">
        <v>1059</v>
      </c>
      <c r="OE1" s="166" t="s">
        <v>1061</v>
      </c>
      <c r="OF1" s="166" t="s">
        <v>1063</v>
      </c>
      <c r="OG1" s="166" t="s">
        <v>1065</v>
      </c>
      <c r="OH1" s="166" t="s">
        <v>1067</v>
      </c>
      <c r="OI1" s="166" t="s">
        <v>1069</v>
      </c>
      <c r="OJ1" s="166" t="s">
        <v>1071</v>
      </c>
      <c r="OK1" s="166" t="s">
        <v>1073</v>
      </c>
      <c r="OL1" s="166" t="s">
        <v>1075</v>
      </c>
      <c r="OM1" s="166" t="s">
        <v>1077</v>
      </c>
      <c r="ON1" s="166" t="s">
        <v>1079</v>
      </c>
      <c r="OO1" s="166" t="s">
        <v>1081</v>
      </c>
      <c r="OP1" s="166" t="s">
        <v>1083</v>
      </c>
      <c r="OQ1" s="166" t="s">
        <v>1085</v>
      </c>
      <c r="OR1" s="166" t="s">
        <v>1087</v>
      </c>
      <c r="OS1" s="166" t="s">
        <v>1089</v>
      </c>
      <c r="OT1" s="166" t="s">
        <v>1091</v>
      </c>
      <c r="OU1" s="166" t="s">
        <v>1093</v>
      </c>
      <c r="OV1" s="166" t="s">
        <v>1095</v>
      </c>
      <c r="OW1" s="166" t="s">
        <v>1097</v>
      </c>
      <c r="OX1" s="166" t="s">
        <v>1099</v>
      </c>
      <c r="OY1" s="166" t="s">
        <v>361</v>
      </c>
      <c r="OZ1" s="166" t="s">
        <v>1102</v>
      </c>
      <c r="PA1" s="166" t="s">
        <v>1104</v>
      </c>
      <c r="PB1" s="166" t="s">
        <v>1105</v>
      </c>
      <c r="PC1" s="166" t="s">
        <v>1107</v>
      </c>
      <c r="PD1" s="166" t="s">
        <v>1109</v>
      </c>
      <c r="PE1" s="166" t="s">
        <v>1111</v>
      </c>
      <c r="PF1" s="166" t="s">
        <v>1113</v>
      </c>
      <c r="PG1" s="166" t="s">
        <v>1115</v>
      </c>
      <c r="PH1" s="166" t="s">
        <v>1117</v>
      </c>
      <c r="PI1" s="166" t="s">
        <v>1119</v>
      </c>
      <c r="PJ1" s="166" t="s">
        <v>1121</v>
      </c>
      <c r="PK1" s="166" t="s">
        <v>1123</v>
      </c>
      <c r="PL1" s="166" t="s">
        <v>1125</v>
      </c>
      <c r="PM1" s="166" t="s">
        <v>1127</v>
      </c>
      <c r="PN1" s="166" t="s">
        <v>1129</v>
      </c>
      <c r="PO1" s="166" t="s">
        <v>1131</v>
      </c>
      <c r="PP1" s="166" t="s">
        <v>1133</v>
      </c>
      <c r="PQ1" s="166" t="s">
        <v>1135</v>
      </c>
      <c r="PR1" s="166" t="s">
        <v>1137</v>
      </c>
      <c r="PS1" s="166" t="s">
        <v>1139</v>
      </c>
      <c r="PT1" s="166" t="s">
        <v>1141</v>
      </c>
      <c r="PU1" s="166" t="s">
        <v>1143</v>
      </c>
      <c r="PV1" s="166" t="s">
        <v>1145</v>
      </c>
      <c r="PW1" s="166" t="s">
        <v>1147</v>
      </c>
      <c r="PX1" s="166" t="s">
        <v>1149</v>
      </c>
      <c r="PY1" s="166" t="s">
        <v>1151</v>
      </c>
      <c r="PZ1" s="166" t="s">
        <v>351</v>
      </c>
      <c r="QA1" s="166" t="s">
        <v>1153</v>
      </c>
      <c r="QB1" s="166" t="s">
        <v>1155</v>
      </c>
      <c r="QC1" s="166" t="s">
        <v>1157</v>
      </c>
      <c r="QD1" s="166" t="s">
        <v>1159</v>
      </c>
      <c r="QE1" s="166" t="s">
        <v>1161</v>
      </c>
      <c r="QF1" s="175" t="s">
        <v>352</v>
      </c>
      <c r="QG1" s="166" t="s">
        <v>353</v>
      </c>
      <c r="QH1" s="166" t="s">
        <v>1163</v>
      </c>
      <c r="QI1" s="166" t="s">
        <v>1165</v>
      </c>
      <c r="QJ1" s="166" t="s">
        <v>1167</v>
      </c>
      <c r="QK1" s="166" t="s">
        <v>1169</v>
      </c>
      <c r="QL1" s="166" t="s">
        <v>1171</v>
      </c>
      <c r="QM1" s="166" t="s">
        <v>1173</v>
      </c>
      <c r="QN1" s="175" t="s">
        <v>354</v>
      </c>
      <c r="QO1" s="166" t="s">
        <v>1175</v>
      </c>
      <c r="QP1" s="166" t="s">
        <v>355</v>
      </c>
      <c r="QQ1" s="166" t="s">
        <v>362</v>
      </c>
      <c r="QR1" s="166" t="s">
        <v>1177</v>
      </c>
      <c r="QS1" s="166" t="s">
        <v>1179</v>
      </c>
      <c r="QT1" s="166" t="s">
        <v>1181</v>
      </c>
      <c r="QU1" s="166" t="s">
        <v>1183</v>
      </c>
      <c r="QV1" s="166" t="s">
        <v>1185</v>
      </c>
      <c r="QW1" s="166" t="s">
        <v>1187</v>
      </c>
      <c r="QX1" s="166" t="s">
        <v>1189</v>
      </c>
      <c r="QY1" s="166" t="s">
        <v>1191</v>
      </c>
      <c r="QZ1" s="166" t="s">
        <v>1193</v>
      </c>
      <c r="RA1" s="166" t="s">
        <v>1195</v>
      </c>
      <c r="RB1" s="166" t="s">
        <v>1197</v>
      </c>
      <c r="RC1" s="166" t="s">
        <v>1199</v>
      </c>
      <c r="RD1" s="166" t="s">
        <v>1201</v>
      </c>
      <c r="RE1" s="166" t="s">
        <v>1203</v>
      </c>
      <c r="RF1" s="175" t="s">
        <v>356</v>
      </c>
      <c r="RG1" s="166" t="s">
        <v>357</v>
      </c>
      <c r="RH1" s="166" t="s">
        <v>1205</v>
      </c>
      <c r="RI1" s="166" t="s">
        <v>1207</v>
      </c>
      <c r="RJ1" s="175" t="s">
        <v>358</v>
      </c>
      <c r="RK1" s="166" t="s">
        <v>359</v>
      </c>
      <c r="RL1" s="166" t="s">
        <v>1209</v>
      </c>
      <c r="RM1" s="166" t="s">
        <v>1210</v>
      </c>
      <c r="RN1" s="166" t="s">
        <v>1211</v>
      </c>
      <c r="RO1" s="166" t="s">
        <v>1212</v>
      </c>
      <c r="RP1" s="166" t="s">
        <v>1214</v>
      </c>
      <c r="RQ1" s="166" t="s">
        <v>1215</v>
      </c>
      <c r="RR1" s="166" t="s">
        <v>1217</v>
      </c>
      <c r="RS1" s="166" t="s">
        <v>1218</v>
      </c>
      <c r="RT1" s="163" t="s">
        <v>363</v>
      </c>
      <c r="RU1" s="175" t="s">
        <v>364</v>
      </c>
      <c r="RV1" s="166" t="s">
        <v>365</v>
      </c>
      <c r="RW1" s="166" t="s">
        <v>1220</v>
      </c>
      <c r="RX1" s="166" t="s">
        <v>1222</v>
      </c>
      <c r="RY1" s="166" t="s">
        <v>366</v>
      </c>
      <c r="RZ1" s="166" t="s">
        <v>1224</v>
      </c>
      <c r="SA1" s="166" t="s">
        <v>1226</v>
      </c>
      <c r="SB1" s="166" t="s">
        <v>1228</v>
      </c>
      <c r="SC1" s="166" t="s">
        <v>1230</v>
      </c>
      <c r="SD1" s="175" t="s">
        <v>367</v>
      </c>
      <c r="SE1" s="166" t="s">
        <v>368</v>
      </c>
      <c r="SF1" s="166" t="s">
        <v>1232</v>
      </c>
      <c r="SG1" s="166" t="s">
        <v>1234</v>
      </c>
      <c r="SH1" s="166" t="s">
        <v>1236</v>
      </c>
      <c r="SI1" s="166" t="s">
        <v>1238</v>
      </c>
      <c r="SJ1" s="166" t="s">
        <v>1240</v>
      </c>
      <c r="SK1" s="166" t="s">
        <v>1242</v>
      </c>
      <c r="SL1" s="166" t="s">
        <v>1244</v>
      </c>
      <c r="SM1" s="166" t="s">
        <v>1246</v>
      </c>
      <c r="SN1" s="166" t="s">
        <v>1248</v>
      </c>
      <c r="SO1" s="166" t="s">
        <v>1250</v>
      </c>
      <c r="SP1" s="166" t="s">
        <v>1252</v>
      </c>
      <c r="SQ1" s="166" t="s">
        <v>1254</v>
      </c>
      <c r="SR1" s="166" t="s">
        <v>1256</v>
      </c>
      <c r="SS1" s="166" t="s">
        <v>1258</v>
      </c>
      <c r="ST1" s="166" t="s">
        <v>1260</v>
      </c>
      <c r="SU1" s="163" t="s">
        <v>369</v>
      </c>
      <c r="SV1" s="175" t="s">
        <v>370</v>
      </c>
      <c r="SW1" s="166" t="s">
        <v>371</v>
      </c>
      <c r="SX1" s="166" t="s">
        <v>1262</v>
      </c>
      <c r="SY1" s="166" t="s">
        <v>1264</v>
      </c>
      <c r="SZ1" s="166" t="s">
        <v>1266</v>
      </c>
      <c r="TA1" s="166" t="s">
        <v>1268</v>
      </c>
      <c r="TB1" s="166" t="s">
        <v>1270</v>
      </c>
      <c r="TC1" s="166" t="s">
        <v>372</v>
      </c>
      <c r="TD1" s="166" t="s">
        <v>1272</v>
      </c>
      <c r="TE1" s="166" t="s">
        <v>1274</v>
      </c>
      <c r="TF1" s="166" t="s">
        <v>1276</v>
      </c>
      <c r="TG1" s="166" t="s">
        <v>1278</v>
      </c>
      <c r="TH1" s="166" t="s">
        <v>1280</v>
      </c>
      <c r="TI1" s="166" t="s">
        <v>1282</v>
      </c>
      <c r="TJ1" s="175" t="s">
        <v>373</v>
      </c>
      <c r="TK1" s="166" t="s">
        <v>374</v>
      </c>
      <c r="TL1" s="166" t="s">
        <v>375</v>
      </c>
      <c r="TM1" s="166" t="s">
        <v>1284</v>
      </c>
      <c r="TN1" s="166" t="s">
        <v>1286</v>
      </c>
      <c r="TO1" s="166" t="s">
        <v>1287</v>
      </c>
      <c r="TP1" s="166" t="s">
        <v>1289</v>
      </c>
      <c r="TQ1" s="166" t="s">
        <v>1291</v>
      </c>
      <c r="TR1" s="166" t="s">
        <v>1293</v>
      </c>
      <c r="TS1" s="166" t="s">
        <v>1295</v>
      </c>
      <c r="TT1" s="166" t="s">
        <v>1297</v>
      </c>
      <c r="TU1" s="166" t="s">
        <v>1299</v>
      </c>
      <c r="TV1" s="166" t="s">
        <v>1301</v>
      </c>
      <c r="TW1" s="166" t="s">
        <v>1303</v>
      </c>
      <c r="TX1" s="166" t="s">
        <v>1305</v>
      </c>
      <c r="TY1" s="166" t="s">
        <v>1307</v>
      </c>
      <c r="TZ1" s="166" t="s">
        <v>1309</v>
      </c>
      <c r="UA1" s="166" t="s">
        <v>1311</v>
      </c>
      <c r="UB1" s="166" t="s">
        <v>1313</v>
      </c>
      <c r="UC1" s="163" t="s">
        <v>1315</v>
      </c>
      <c r="UD1" s="166" t="s">
        <v>1317</v>
      </c>
      <c r="UE1" s="166" t="s">
        <v>1319</v>
      </c>
      <c r="UF1" s="166" t="s">
        <v>1321</v>
      </c>
      <c r="UG1" s="166" t="s">
        <v>1323</v>
      </c>
      <c r="UH1" s="166" t="s">
        <v>1325</v>
      </c>
      <c r="UI1" s="169"/>
    </row>
    <row r="2" spans="1:555" s="119" customFormat="1" hidden="1" x14ac:dyDescent="0.25">
      <c r="A2" s="122" t="s">
        <v>1348</v>
      </c>
      <c r="B2" s="122" t="s">
        <v>1350</v>
      </c>
      <c r="C2" s="122" t="s">
        <v>462</v>
      </c>
      <c r="D2" s="122" t="s">
        <v>1349</v>
      </c>
      <c r="E2" s="122" t="s">
        <v>1351</v>
      </c>
      <c r="F2" s="122" t="s">
        <v>463</v>
      </c>
      <c r="G2" s="122" t="s">
        <v>1352</v>
      </c>
      <c r="H2" s="122" t="s">
        <v>1353</v>
      </c>
      <c r="I2" s="122" t="s">
        <v>1354</v>
      </c>
      <c r="J2" s="122" t="s">
        <v>1435</v>
      </c>
      <c r="K2" s="122" t="s">
        <v>1355</v>
      </c>
      <c r="L2" s="122" t="s">
        <v>1356</v>
      </c>
      <c r="M2" s="122" t="s">
        <v>1357</v>
      </c>
      <c r="N2" s="122" t="s">
        <v>1358</v>
      </c>
      <c r="O2" s="122" t="s">
        <v>1359</v>
      </c>
      <c r="P2" s="119" t="s">
        <v>1459</v>
      </c>
      <c r="Q2" s="119" t="s">
        <v>1494</v>
      </c>
      <c r="S2" s="402" t="str">
        <f>+Presupuesto!D11</f>
        <v>Recurrente</v>
      </c>
      <c r="T2" s="402" t="str">
        <f>+Presupuesto!E11</f>
        <v>Programa / Proyecto 2017</v>
      </c>
      <c r="U2" s="119" t="s">
        <v>390</v>
      </c>
      <c r="V2" s="119" t="s">
        <v>408</v>
      </c>
      <c r="W2" s="119" t="s">
        <v>391</v>
      </c>
      <c r="X2" s="119" t="s">
        <v>392</v>
      </c>
      <c r="Y2" s="119" t="s">
        <v>393</v>
      </c>
      <c r="Z2" s="119" t="s">
        <v>394</v>
      </c>
      <c r="AA2" s="119" t="s">
        <v>395</v>
      </c>
      <c r="AB2" s="119" t="s">
        <v>396</v>
      </c>
      <c r="AC2" s="119" t="s">
        <v>397</v>
      </c>
      <c r="AD2" s="119" t="s">
        <v>398</v>
      </c>
      <c r="AE2" s="119" t="s">
        <v>399</v>
      </c>
      <c r="AF2" s="119" t="s">
        <v>400</v>
      </c>
      <c r="AH2" s="196" t="s">
        <v>415</v>
      </c>
      <c r="AI2" s="196" t="s">
        <v>416</v>
      </c>
      <c r="AJ2" s="196" t="s">
        <v>417</v>
      </c>
      <c r="AK2" s="196" t="s">
        <v>418</v>
      </c>
      <c r="AL2" s="196" t="s">
        <v>419</v>
      </c>
      <c r="AM2" s="196" t="s">
        <v>422</v>
      </c>
      <c r="AN2" s="196" t="s">
        <v>420</v>
      </c>
      <c r="AO2" s="196" t="s">
        <v>421</v>
      </c>
      <c r="AP2" s="196" t="s">
        <v>423</v>
      </c>
      <c r="AQ2" s="196" t="s">
        <v>424</v>
      </c>
      <c r="AR2" s="196" t="s">
        <v>425</v>
      </c>
      <c r="AS2" s="196" t="s">
        <v>426</v>
      </c>
      <c r="AT2" s="196" t="s">
        <v>427</v>
      </c>
      <c r="AU2" s="196" t="s">
        <v>428</v>
      </c>
      <c r="AV2" s="196" t="s">
        <v>429</v>
      </c>
      <c r="AW2" s="196" t="s">
        <v>430</v>
      </c>
      <c r="AX2" s="196" t="s">
        <v>431</v>
      </c>
      <c r="AY2" s="196" t="s">
        <v>432</v>
      </c>
      <c r="AZ2" s="196" t="s">
        <v>433</v>
      </c>
      <c r="BA2" s="196" t="s">
        <v>434</v>
      </c>
      <c r="BB2" s="196" t="s">
        <v>435</v>
      </c>
      <c r="BC2" s="196" t="s">
        <v>436</v>
      </c>
      <c r="BD2" s="196" t="s">
        <v>437</v>
      </c>
      <c r="BE2" s="196" t="s">
        <v>438</v>
      </c>
      <c r="BF2" s="196" t="s">
        <v>439</v>
      </c>
      <c r="BG2" s="196" t="s">
        <v>440</v>
      </c>
      <c r="BH2" s="196" t="s">
        <v>441</v>
      </c>
      <c r="BI2" s="196" t="s">
        <v>442</v>
      </c>
      <c r="BJ2" s="196" t="s">
        <v>443</v>
      </c>
      <c r="BK2" s="196" t="s">
        <v>444</v>
      </c>
      <c r="BL2" s="196" t="s">
        <v>445</v>
      </c>
      <c r="BM2" s="196" t="s">
        <v>446</v>
      </c>
      <c r="BN2" s="196" t="s">
        <v>447</v>
      </c>
      <c r="BO2" s="196" t="s">
        <v>448</v>
      </c>
      <c r="BP2" s="196" t="s">
        <v>449</v>
      </c>
      <c r="BQ2" s="196" t="s">
        <v>450</v>
      </c>
      <c r="BR2" s="196" t="s">
        <v>451</v>
      </c>
      <c r="BS2" s="196" t="s">
        <v>452</v>
      </c>
      <c r="BT2" s="196" t="s">
        <v>453</v>
      </c>
      <c r="BU2" s="196" t="s">
        <v>454</v>
      </c>
    </row>
    <row r="3" spans="1:555" s="119" customFormat="1" hidden="1" x14ac:dyDescent="0.25">
      <c r="A3" s="146"/>
      <c r="B3" s="146"/>
      <c r="C3" s="146"/>
      <c r="D3" s="146"/>
      <c r="E3" s="146"/>
      <c r="F3" s="146"/>
      <c r="G3" s="147"/>
      <c r="H3" s="147"/>
      <c r="I3" s="147"/>
      <c r="J3" s="147"/>
      <c r="K3" s="147"/>
      <c r="AH3" s="197">
        <v>2500</v>
      </c>
      <c r="AI3" s="197">
        <v>1900</v>
      </c>
      <c r="AJ3" s="197">
        <v>1650</v>
      </c>
      <c r="AK3" s="197">
        <v>1580</v>
      </c>
      <c r="AL3" s="197">
        <v>2250</v>
      </c>
      <c r="AM3" s="197">
        <v>1650</v>
      </c>
      <c r="AN3" s="197">
        <v>1400</v>
      </c>
      <c r="AO3" s="198">
        <v>1340</v>
      </c>
      <c r="AP3" s="198">
        <v>2000</v>
      </c>
      <c r="AQ3" s="198">
        <v>1400</v>
      </c>
      <c r="AR3" s="198">
        <v>1150</v>
      </c>
      <c r="AS3" s="198">
        <v>1100</v>
      </c>
      <c r="AT3" s="198">
        <v>1750</v>
      </c>
      <c r="AU3" s="198">
        <v>1150</v>
      </c>
      <c r="AV3" s="198">
        <v>900</v>
      </c>
      <c r="AW3" s="198">
        <v>860</v>
      </c>
      <c r="AX3" s="198">
        <v>1200</v>
      </c>
      <c r="AY3" s="119">
        <v>900</v>
      </c>
      <c r="AZ3" s="119">
        <v>650</v>
      </c>
      <c r="BA3" s="119">
        <v>620</v>
      </c>
      <c r="BB3" s="197">
        <f>+'Cuadro Resumen'!C213</f>
        <v>5759.1495000000004</v>
      </c>
      <c r="BC3" s="197">
        <f>+'Cuadro Resumen'!D213</f>
        <v>5307.4515000000001</v>
      </c>
      <c r="BD3" s="197">
        <f>+'Cuadro Resumen'!E213</f>
        <v>6775.47</v>
      </c>
      <c r="BE3" s="197">
        <f>+'Cuadro Resumen'!F213</f>
        <v>6323.7719999999999</v>
      </c>
      <c r="BF3" s="197">
        <f>+'Cuadro Resumen'!C214</f>
        <v>5081.6025</v>
      </c>
      <c r="BG3" s="197">
        <f>+'Cuadro Resumen'!D214</f>
        <v>4629.9045000000006</v>
      </c>
      <c r="BH3" s="197">
        <f>+'Cuadro Resumen'!E214</f>
        <v>6097.9230000000007</v>
      </c>
      <c r="BI3" s="197">
        <f>+'Cuadro Resumen'!F214</f>
        <v>5646.2250000000004</v>
      </c>
      <c r="BJ3" s="198">
        <f>+'Cuadro Resumen'!C215</f>
        <v>4404.0555000000004</v>
      </c>
      <c r="BK3" s="198">
        <f>+'Cuadro Resumen'!D215</f>
        <v>4065.2820000000002</v>
      </c>
      <c r="BL3" s="198">
        <f>+'Cuadro Resumen'!E215</f>
        <v>5420.3760000000002</v>
      </c>
      <c r="BM3" s="198">
        <f>+'Cuadro Resumen'!F215</f>
        <v>4968.6779999999999</v>
      </c>
      <c r="BN3" s="198">
        <f>+'Cuadro Resumen'!C216</f>
        <v>3726.5085000000004</v>
      </c>
      <c r="BO3" s="198">
        <f>+'Cuadro Resumen'!D216</f>
        <v>3387.7350000000001</v>
      </c>
      <c r="BP3" s="198">
        <f>+'Cuadro Resumen'!E216</f>
        <v>4742.8290000000006</v>
      </c>
      <c r="BQ3" s="198">
        <f>+'Cuadro Resumen'!F216</f>
        <v>4404.0555000000004</v>
      </c>
      <c r="BR3" s="198">
        <f>+'Cuadro Resumen'!C217</f>
        <v>3274.8105</v>
      </c>
      <c r="BS3" s="198">
        <f>+'Cuadro Resumen'!D217</f>
        <v>3048.9615000000003</v>
      </c>
      <c r="BT3" s="198">
        <f>+'Cuadro Resumen'!E217</f>
        <v>4178.2065000000002</v>
      </c>
      <c r="BU3" s="198">
        <f>+'Cuadro Resumen'!F217</f>
        <v>3839.433</v>
      </c>
    </row>
    <row r="5" spans="1:555" ht="60" customHeight="1" x14ac:dyDescent="0.25">
      <c r="C5" s="180" t="s">
        <v>245</v>
      </c>
      <c r="D5" s="403">
        <f>SUMIF(C:C,$C$10,D:D)</f>
        <v>56500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62"/>
      <c r="D9" s="162"/>
      <c r="E9" s="162"/>
      <c r="F9" s="162"/>
      <c r="G9" s="162"/>
      <c r="H9" s="79"/>
      <c r="I9" s="162"/>
      <c r="J9" s="162"/>
      <c r="K9" s="112"/>
    </row>
    <row r="10" spans="1:555" ht="15.75" thickBot="1" x14ac:dyDescent="0.3">
      <c r="B10" s="93"/>
      <c r="C10" s="29" t="s">
        <v>43</v>
      </c>
      <c r="D10" s="30">
        <f>SUM(G17:G18)</f>
        <v>16500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46"/>
    </row>
    <row r="13" spans="1:555" ht="15.75" x14ac:dyDescent="0.25">
      <c r="B13" s="93"/>
      <c r="C13" s="187" t="s">
        <v>388</v>
      </c>
      <c r="D13" s="493">
        <f>'2. Investigación Científica'!F10</f>
        <v>2.0299999999999998</v>
      </c>
      <c r="E13" s="93"/>
      <c r="F13" s="93"/>
      <c r="G13" s="93"/>
      <c r="H13" s="76"/>
      <c r="I13" s="76"/>
      <c r="J13" s="76"/>
      <c r="K13" s="112"/>
      <c r="N13" s="146"/>
    </row>
    <row r="14" spans="1:555" ht="18.75" x14ac:dyDescent="0.25">
      <c r="B14" s="93"/>
      <c r="C14" s="19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Desarrollar una inducción sobre postulación a becas, integración de Grupos de Investigación, círculos de creatividad, desarrollo de proyectos de investigación y participación en eventos de difusión de la investigación Científica dirigido a estudiantes y docentes de la Facultad Impresión.  </v>
      </c>
      <c r="D14" s="31"/>
      <c r="E14" s="93"/>
      <c r="F14" s="93"/>
      <c r="G14" s="93"/>
      <c r="H14" s="76"/>
      <c r="I14" s="76"/>
      <c r="J14" s="76"/>
      <c r="K14" s="112"/>
      <c r="N14" s="146"/>
    </row>
    <row r="15" spans="1:555" ht="15.75" thickBot="1" x14ac:dyDescent="0.3">
      <c r="B15" s="93"/>
      <c r="C15" s="70"/>
      <c r="D15" s="31"/>
      <c r="E15" s="93"/>
      <c r="F15" s="93"/>
      <c r="G15" s="93"/>
      <c r="H15" s="76"/>
      <c r="I15" s="76"/>
      <c r="J15" s="76"/>
      <c r="K15" s="112"/>
      <c r="N15" s="146"/>
    </row>
    <row r="16" spans="1:555" ht="32.25" customHeight="1" thickBot="1" x14ac:dyDescent="0.3">
      <c r="B16" s="93"/>
      <c r="C16" s="123" t="s">
        <v>44</v>
      </c>
      <c r="D16" s="514" t="s">
        <v>45</v>
      </c>
      <c r="E16" s="125" t="s">
        <v>55</v>
      </c>
      <c r="F16" s="125" t="s">
        <v>57</v>
      </c>
      <c r="G16" s="124" t="s">
        <v>27</v>
      </c>
      <c r="H16" s="129" t="s">
        <v>127</v>
      </c>
      <c r="I16" s="125" t="s">
        <v>46</v>
      </c>
      <c r="J16" s="125" t="s">
        <v>128</v>
      </c>
      <c r="K16" s="125" t="s">
        <v>406</v>
      </c>
      <c r="L16" s="125" t="s">
        <v>407</v>
      </c>
      <c r="N16" s="146"/>
    </row>
    <row r="17" spans="2:14" x14ac:dyDescent="0.25">
      <c r="B17" s="93"/>
      <c r="C17" s="584" t="s">
        <v>1929</v>
      </c>
      <c r="D17" s="941">
        <v>300</v>
      </c>
      <c r="E17" s="539">
        <v>300</v>
      </c>
      <c r="F17" s="548">
        <v>15</v>
      </c>
      <c r="G17" s="548">
        <f>E17*F17</f>
        <v>4500</v>
      </c>
      <c r="H17" s="153" t="s">
        <v>1676</v>
      </c>
      <c r="I17" s="505" t="s">
        <v>708</v>
      </c>
      <c r="J17" s="505" t="str">
        <f>VLOOKUP(I17,Presupuesto!$B$11:$C$566,2,0)</f>
        <v>SERVICIOS DE IMPRENTA PUBLIC.Y REPRODUCCION</v>
      </c>
      <c r="K17" s="505" t="s">
        <v>1350</v>
      </c>
      <c r="L17" s="505" t="s">
        <v>392</v>
      </c>
      <c r="N17" s="146"/>
    </row>
    <row r="18" spans="2:14" x14ac:dyDescent="0.25">
      <c r="B18" s="93"/>
      <c r="C18" s="584" t="s">
        <v>49</v>
      </c>
      <c r="D18" s="941"/>
      <c r="E18" s="539">
        <v>300</v>
      </c>
      <c r="F18" s="548">
        <v>40</v>
      </c>
      <c r="G18" s="548">
        <f>E18*F18</f>
        <v>12000</v>
      </c>
      <c r="H18" s="153" t="s">
        <v>1676</v>
      </c>
      <c r="I18" s="505" t="s">
        <v>783</v>
      </c>
      <c r="J18" s="505" t="str">
        <f>VLOOKUP(I18,Presupuesto!$B$11:$C$566,2,0)</f>
        <v>ALIMENTOS B EBIDAS PARA PERSONAS</v>
      </c>
      <c r="K18" s="505" t="s">
        <v>1350</v>
      </c>
      <c r="L18" s="505" t="s">
        <v>392</v>
      </c>
    </row>
    <row r="19" spans="2:14" s="501" customFormat="1" x14ac:dyDescent="0.25">
      <c r="H19" s="499"/>
    </row>
    <row r="20" spans="2:14" s="501" customFormat="1" x14ac:dyDescent="0.25">
      <c r="H20" s="499"/>
    </row>
    <row r="22" spans="2:14" ht="15.75" thickBot="1" x14ac:dyDescent="0.3"/>
    <row r="23" spans="2:14" ht="15.75" thickBot="1" x14ac:dyDescent="0.3">
      <c r="C23" s="29" t="s">
        <v>43</v>
      </c>
      <c r="D23" s="30">
        <f>SUM(G30:G31)</f>
        <v>20000</v>
      </c>
      <c r="E23" s="93"/>
      <c r="F23" s="93"/>
      <c r="G23" s="93"/>
      <c r="H23" s="76"/>
      <c r="I23" s="76"/>
      <c r="J23" s="76"/>
      <c r="K23" s="112"/>
    </row>
    <row r="24" spans="2:14" x14ac:dyDescent="0.25">
      <c r="C24" s="70"/>
      <c r="D24" s="31"/>
      <c r="E24" s="93"/>
      <c r="F24" s="93"/>
      <c r="G24" s="93"/>
      <c r="H24" s="76"/>
      <c r="I24" s="76"/>
      <c r="J24" s="76"/>
      <c r="K24" s="112"/>
    </row>
    <row r="25" spans="2:14" x14ac:dyDescent="0.25">
      <c r="C25" s="70"/>
      <c r="D25" s="31"/>
      <c r="E25" s="93"/>
      <c r="F25" s="93"/>
      <c r="G25" s="93"/>
      <c r="H25" s="76"/>
      <c r="I25" s="76"/>
      <c r="J25" s="76"/>
      <c r="K25" s="112"/>
    </row>
    <row r="26" spans="2:14" ht="15.75" x14ac:dyDescent="0.25">
      <c r="C26" s="187" t="s">
        <v>388</v>
      </c>
      <c r="D26" s="493">
        <f>'4. Docencia y Profesorado Univ.'!F8</f>
        <v>4.01</v>
      </c>
      <c r="E26" s="93"/>
      <c r="F26" s="93"/>
      <c r="G26" s="93"/>
      <c r="H26" s="76"/>
      <c r="I26" s="76"/>
      <c r="J26" s="76"/>
      <c r="K26" s="112"/>
    </row>
    <row r="27" spans="2:14" ht="18.75" x14ac:dyDescent="0.25">
      <c r="C27" s="193" t="str">
        <f>IFERROR(VLOOKUP(D26,'1. Desarrollo e Innov. Curricu.'!$F:$G,2,FALSE),IFERROR(VLOOKUP(D26,'2. Investigación Científica'!$F:$G,2,FALSE),IFERROR(VLOOKUP(D26,'3. Vinculación Univ. Sociedad'!$F:$G,2,FALSE),IFERROR(VLOOKUP(D26,'4. Docencia y Profesorado Univ.'!$F:$G,2,FALSE),IFERROR(VLOOKUP(D26,'5. Estudiantes y Graduados'!$F:$G,2,FALSE),IFERROR(VLOOKUP(D26,'11. Gestion Administrativa'!$F:$G,2,FALSE),IFERROR(VLOOKUP(D26,'13. Gestión Académica'!$F:$G,2,FALSE),IFERROR(VLOOKUP(D26,'9. Asegura. de la Calid. y M'!$F:$G,2,FALSE),IFERROR(VLOOKUP(D26,'6. Gestión del Conocimiento'!$F:$G,2,FALSE),IFERROR(VLOOKUP(D26,'15. Gobernabilidad y Proceso...'!$F:$G,2,FALSE),IFERROR(VLOOKUP(D26,'12. Gestión del Talento Humano'!$F:$G,2,FALSE),IFERROR(VLOOKUP(D26,'14. Internacional... de la E.S.'!$F:$G,2,FALSE),IFERROR(VLOOKUP(D26,'10. Posgrado'!$F:$G,2,FALSE),IFERROR(VLOOKUP(D26,'17. Gestión TIC'!$F:$G,2,FALSE),IFERROR(VLOOKUP(D26,'16. Desa. del Sistema Educ.Sup.'!$F:$G,2,FALSE),IFERROR(VLOOKUP(D26,'8. Cultura de Inno. Insti...'!$F:$G,2,FALSE),VLOOKUP(D26,'7. Lo Esencial de la Reforma U.'!$F:$G,2,0)))))))))))))))))</f>
        <v>Gestionar cursos de formación pedagógica, en los temas de Aprendizaje orientado a Proyectos y Evaluación de aprendizajes,  para el personal docente , Instructores y Asistentes Técnicos de laboratorio de la Facultad  , ante el Instituto de Formación y Profesionalización Docente (IPSD).(20,000.00 lps c/u)</v>
      </c>
      <c r="D27" s="31"/>
      <c r="E27" s="93"/>
      <c r="F27" s="93"/>
      <c r="G27" s="93"/>
      <c r="H27" s="76"/>
      <c r="I27" s="76"/>
      <c r="J27" s="76"/>
      <c r="K27" s="112"/>
    </row>
    <row r="28" spans="2:14" ht="15.75" thickBot="1" x14ac:dyDescent="0.3">
      <c r="C28" s="544" t="s">
        <v>2001</v>
      </c>
      <c r="D28" s="31"/>
      <c r="E28" s="93"/>
      <c r="F28" s="93"/>
      <c r="G28" s="93"/>
      <c r="H28" s="76"/>
      <c r="I28" s="76"/>
      <c r="J28" s="76"/>
      <c r="K28" s="112"/>
    </row>
    <row r="29" spans="2:14" ht="30.75" thickBot="1" x14ac:dyDescent="0.3">
      <c r="C29" s="123" t="s">
        <v>44</v>
      </c>
      <c r="D29" s="514" t="s">
        <v>45</v>
      </c>
      <c r="E29" s="125" t="s">
        <v>55</v>
      </c>
      <c r="F29" s="125" t="s">
        <v>57</v>
      </c>
      <c r="G29" s="124" t="s">
        <v>27</v>
      </c>
      <c r="H29" s="129" t="s">
        <v>127</v>
      </c>
      <c r="I29" s="125" t="s">
        <v>46</v>
      </c>
      <c r="J29" s="125" t="s">
        <v>128</v>
      </c>
      <c r="K29" s="125" t="s">
        <v>406</v>
      </c>
      <c r="L29" s="125" t="s">
        <v>407</v>
      </c>
    </row>
    <row r="30" spans="2:14" x14ac:dyDescent="0.25">
      <c r="C30" s="585" t="s">
        <v>47</v>
      </c>
      <c r="D30" s="941"/>
      <c r="E30" s="545"/>
      <c r="F30" s="114">
        <v>0</v>
      </c>
      <c r="G30" s="296">
        <v>16000</v>
      </c>
      <c r="H30" s="297" t="s">
        <v>1676</v>
      </c>
      <c r="I30" s="508" t="s">
        <v>690</v>
      </c>
      <c r="J30" s="508" t="str">
        <f>VLOOKUP(I30,[1]Presupuesto!$B$11:$C$566,2,0)</f>
        <v>SERVICIOS DE CAPACITACION.</v>
      </c>
      <c r="K30" s="546" t="s">
        <v>1349</v>
      </c>
      <c r="L30" s="508" t="s">
        <v>395</v>
      </c>
    </row>
    <row r="31" spans="2:14" x14ac:dyDescent="0.25">
      <c r="C31" s="584" t="s">
        <v>49</v>
      </c>
      <c r="D31" s="941"/>
      <c r="E31" s="525">
        <f>D30</f>
        <v>0</v>
      </c>
      <c r="F31" s="100">
        <v>0</v>
      </c>
      <c r="G31" s="97">
        <v>4000</v>
      </c>
      <c r="H31" s="153" t="s">
        <v>1676</v>
      </c>
      <c r="I31" s="505" t="s">
        <v>783</v>
      </c>
      <c r="J31" s="505" t="str">
        <f>VLOOKUP(I31,[1]Presupuesto!$B$11:$C$566,2,0)</f>
        <v>ALIMENTOS B EBIDAS PARA PERSONAS</v>
      </c>
      <c r="K31" s="505" t="s">
        <v>1349</v>
      </c>
      <c r="L31" s="505" t="s">
        <v>395</v>
      </c>
    </row>
    <row r="32" spans="2:14" s="501" customFormat="1" x14ac:dyDescent="0.25">
      <c r="H32" s="499"/>
    </row>
    <row r="33" spans="3:12" s="501" customFormat="1" x14ac:dyDescent="0.25">
      <c r="H33" s="499"/>
    </row>
    <row r="34" spans="3:12" ht="15.75" thickBot="1" x14ac:dyDescent="0.3"/>
    <row r="35" spans="3:12" ht="15.75" thickBot="1" x14ac:dyDescent="0.3">
      <c r="C35" s="29" t="s">
        <v>43</v>
      </c>
      <c r="D35" s="30">
        <f>SUM(G42:G43)</f>
        <v>20000</v>
      </c>
      <c r="E35" s="93"/>
      <c r="F35" s="93"/>
      <c r="G35" s="93"/>
      <c r="H35" s="76"/>
      <c r="I35" s="76"/>
      <c r="J35" s="76"/>
      <c r="K35" s="112"/>
    </row>
    <row r="36" spans="3:12" x14ac:dyDescent="0.25">
      <c r="C36" s="70"/>
      <c r="D36" s="31"/>
      <c r="E36" s="93"/>
      <c r="F36" s="93"/>
      <c r="G36" s="93"/>
      <c r="H36" s="76"/>
      <c r="I36" s="76"/>
      <c r="J36" s="76"/>
      <c r="K36" s="112"/>
    </row>
    <row r="37" spans="3:12" x14ac:dyDescent="0.25">
      <c r="C37" s="70"/>
      <c r="D37" s="31"/>
      <c r="E37" s="93"/>
      <c r="F37" s="93"/>
      <c r="G37" s="93"/>
      <c r="H37" s="76"/>
      <c r="I37" s="76"/>
      <c r="J37" s="76"/>
      <c r="K37" s="112"/>
    </row>
    <row r="38" spans="3:12" ht="15.75" x14ac:dyDescent="0.25">
      <c r="C38" s="187" t="s">
        <v>388</v>
      </c>
      <c r="D38" s="493">
        <f>'4. Docencia y Profesorado Univ.'!F8</f>
        <v>4.01</v>
      </c>
      <c r="E38" s="93"/>
      <c r="F38" s="93"/>
      <c r="G38" s="93"/>
      <c r="H38" s="76"/>
      <c r="I38" s="76"/>
      <c r="J38" s="76"/>
      <c r="K38" s="112"/>
    </row>
    <row r="39" spans="3:12" ht="18.75" x14ac:dyDescent="0.25">
      <c r="C39" s="193" t="str">
        <f>IFERROR(VLOOKUP(D38,'1. Desarrollo e Innov. Curricu.'!$F:$G,2,FALSE),IFERROR(VLOOKUP(D38,'2. Investigación Científica'!$F:$G,2,FALSE),IFERROR(VLOOKUP(D38,'3. Vinculación Univ. Sociedad'!$F:$G,2,FALSE),IFERROR(VLOOKUP(D38,'4. Docencia y Profesorado Univ.'!$F:$G,2,FALSE),IFERROR(VLOOKUP(D38,'5. Estudiantes y Graduados'!$F:$G,2,FALSE),IFERROR(VLOOKUP(D38,'11. Gestion Administrativa'!$F:$G,2,FALSE),IFERROR(VLOOKUP(D38,'13. Gestión Académica'!$F:$G,2,FALSE),IFERROR(VLOOKUP(D38,'9. Asegura. de la Calid. y M'!$F:$G,2,FALSE),IFERROR(VLOOKUP(D38,'6. Gestión del Conocimiento'!$F:$G,2,FALSE),IFERROR(VLOOKUP(D38,'15. Gobernabilidad y Proceso...'!$F:$G,2,FALSE),IFERROR(VLOOKUP(D38,'12. Gestión del Talento Humano'!$F:$G,2,FALSE),IFERROR(VLOOKUP(D38,'14. Internacional... de la E.S.'!$F:$G,2,FALSE),IFERROR(VLOOKUP(D38,'10. Posgrado'!$F:$G,2,FALSE),IFERROR(VLOOKUP(D38,'17. Gestión TIC'!$F:$G,2,FALSE),IFERROR(VLOOKUP(D38,'16. Desa. del Sistema Educ.Sup.'!$F:$G,2,FALSE),IFERROR(VLOOKUP(D38,'8. Cultura de Inno. Insti...'!$F:$G,2,FALSE),VLOOKUP(D38,'7. Lo Esencial de la Reforma U.'!$F:$G,2,0)))))))))))))))))</f>
        <v>Gestionar cursos de formación pedagógica, en los temas de Aprendizaje orientado a Proyectos y Evaluación de aprendizajes,  para el personal docente , Instructores y Asistentes Técnicos de laboratorio de la Facultad  , ante el Instituto de Formación y Profesionalización Docente (IPSD).(20,000.00 lps c/u)</v>
      </c>
      <c r="D39" s="31"/>
      <c r="E39" s="93"/>
      <c r="F39" s="93"/>
      <c r="G39" s="93"/>
      <c r="H39" s="76"/>
      <c r="I39" s="76"/>
      <c r="J39" s="76"/>
      <c r="K39" s="112"/>
    </row>
    <row r="40" spans="3:12" ht="15.75" thickBot="1" x14ac:dyDescent="0.3">
      <c r="C40" s="544" t="s">
        <v>2002</v>
      </c>
      <c r="D40" s="31"/>
      <c r="E40" s="93"/>
      <c r="F40" s="93"/>
      <c r="G40" s="93"/>
      <c r="H40" s="76"/>
      <c r="I40" s="76"/>
      <c r="J40" s="76"/>
      <c r="K40" s="112"/>
    </row>
    <row r="41" spans="3:12" ht="30.75" thickBot="1" x14ac:dyDescent="0.3">
      <c r="C41" s="123" t="s">
        <v>44</v>
      </c>
      <c r="D41" s="514" t="s">
        <v>45</v>
      </c>
      <c r="E41" s="125" t="s">
        <v>55</v>
      </c>
      <c r="F41" s="125" t="s">
        <v>57</v>
      </c>
      <c r="G41" s="124" t="s">
        <v>27</v>
      </c>
      <c r="H41" s="129" t="s">
        <v>127</v>
      </c>
      <c r="I41" s="125" t="s">
        <v>46</v>
      </c>
      <c r="J41" s="125" t="s">
        <v>128</v>
      </c>
      <c r="K41" s="125" t="s">
        <v>406</v>
      </c>
      <c r="L41" s="125" t="s">
        <v>407</v>
      </c>
    </row>
    <row r="42" spans="3:12" x14ac:dyDescent="0.25">
      <c r="C42" s="585" t="s">
        <v>47</v>
      </c>
      <c r="D42" s="941"/>
      <c r="E42" s="545"/>
      <c r="F42" s="114">
        <v>0</v>
      </c>
      <c r="G42" s="296">
        <v>16000</v>
      </c>
      <c r="H42" s="297" t="s">
        <v>1676</v>
      </c>
      <c r="I42" s="508" t="s">
        <v>690</v>
      </c>
      <c r="J42" s="508" t="str">
        <f>VLOOKUP(I42,[1]Presupuesto!$B$11:$C$566,2,0)</f>
        <v>SERVICIOS DE CAPACITACION.</v>
      </c>
      <c r="K42" s="546" t="s">
        <v>1349</v>
      </c>
      <c r="L42" s="508" t="s">
        <v>398</v>
      </c>
    </row>
    <row r="43" spans="3:12" x14ac:dyDescent="0.25">
      <c r="C43" s="584" t="s">
        <v>49</v>
      </c>
      <c r="D43" s="941"/>
      <c r="E43" s="525">
        <f>D42</f>
        <v>0</v>
      </c>
      <c r="F43" s="100">
        <v>0</v>
      </c>
      <c r="G43" s="97">
        <v>4000</v>
      </c>
      <c r="H43" s="153" t="s">
        <v>1676</v>
      </c>
      <c r="I43" s="505" t="s">
        <v>783</v>
      </c>
      <c r="J43" s="505" t="str">
        <f>VLOOKUP(I43,[1]Presupuesto!$B$11:$C$566,2,0)</f>
        <v>ALIMENTOS B EBIDAS PARA PERSONAS</v>
      </c>
      <c r="K43" s="505" t="s">
        <v>1349</v>
      </c>
      <c r="L43" s="505" t="s">
        <v>398</v>
      </c>
    </row>
    <row r="44" spans="3:12" s="501" customFormat="1" x14ac:dyDescent="0.25">
      <c r="C44" s="504"/>
      <c r="E44" s="506"/>
      <c r="F44" s="506"/>
      <c r="G44" s="506"/>
      <c r="H44" s="523"/>
      <c r="I44" s="506"/>
      <c r="J44" s="506"/>
      <c r="K44" s="506"/>
    </row>
    <row r="45" spans="3:12" s="501" customFormat="1" x14ac:dyDescent="0.25">
      <c r="C45" s="504"/>
      <c r="E45" s="506"/>
      <c r="F45" s="506"/>
      <c r="G45" s="506"/>
      <c r="H45" s="523"/>
      <c r="I45" s="506"/>
      <c r="J45" s="506"/>
      <c r="K45" s="506"/>
    </row>
    <row r="47" spans="3:12" x14ac:dyDescent="0.25">
      <c r="C47" s="93"/>
      <c r="E47" s="112"/>
      <c r="F47" s="112"/>
      <c r="G47" s="112"/>
      <c r="H47" s="159"/>
      <c r="I47" s="112"/>
      <c r="J47" s="112"/>
      <c r="K47" s="112"/>
    </row>
    <row r="48" spans="3:12" ht="15.75" thickBot="1" x14ac:dyDescent="0.3"/>
    <row r="49" spans="3:12" ht="15.75" thickBot="1" x14ac:dyDescent="0.3">
      <c r="C49" s="29" t="s">
        <v>43</v>
      </c>
      <c r="D49" s="30">
        <f>SUM(G56:G56)</f>
        <v>0</v>
      </c>
      <c r="E49" s="93"/>
      <c r="F49" s="93"/>
      <c r="G49" s="93"/>
      <c r="H49" s="76"/>
      <c r="I49" s="76"/>
      <c r="J49" s="76"/>
      <c r="K49" s="112"/>
    </row>
    <row r="50" spans="3:12" x14ac:dyDescent="0.25">
      <c r="C50" s="70"/>
      <c r="D50" s="31"/>
      <c r="E50" s="93"/>
      <c r="F50" s="93"/>
      <c r="G50" s="93"/>
      <c r="H50" s="76"/>
      <c r="I50" s="76"/>
      <c r="J50" s="76"/>
      <c r="K50" s="112"/>
    </row>
    <row r="51" spans="3:12" x14ac:dyDescent="0.25">
      <c r="C51" s="70"/>
      <c r="D51" s="31"/>
      <c r="E51" s="93"/>
      <c r="F51" s="93"/>
      <c r="G51" s="93"/>
      <c r="H51" s="76"/>
      <c r="I51" s="76"/>
      <c r="J51" s="76"/>
      <c r="K51" s="112"/>
    </row>
    <row r="52" spans="3:12" ht="15.75" x14ac:dyDescent="0.25">
      <c r="C52" s="187" t="s">
        <v>388</v>
      </c>
      <c r="D52" s="325">
        <f>'13. Gestión Académica'!F10</f>
        <v>13.02</v>
      </c>
      <c r="E52" s="93"/>
      <c r="F52" s="93"/>
      <c r="G52" s="93"/>
      <c r="H52" s="76"/>
      <c r="I52" s="76"/>
      <c r="J52" s="76"/>
      <c r="K52" s="112"/>
    </row>
    <row r="53" spans="3:12" ht="18.75" x14ac:dyDescent="0.25">
      <c r="C53" s="193" t="str">
        <f>IFERROR(VLOOKUP(D52,'1. Desarrollo e Innov. Curricu.'!$F:$G,2,FALSE),IFERROR(VLOOKUP(D52,'2. Investigación Científica'!$F:$G,2,FALSE),IFERROR(VLOOKUP(D52,'3. Vinculación Univ. Sociedad'!$F:$G,2,FALSE),IFERROR(VLOOKUP(D52,'4. Docencia y Profesorado Univ.'!$F:$G,2,FALSE),IFERROR(VLOOKUP(D52,'5. Estudiantes y Graduados'!$F:$G,2,FALSE),IFERROR(VLOOKUP(D52,'11. Gestion Administrativa'!$F:$G,2,FALSE),IFERROR(VLOOKUP(D52,'13. Gestión Académica'!$F:$G,2,FALSE),IFERROR(VLOOKUP(D52,'9. Asegura. de la Calid. y M'!$F:$G,2,FALSE),IFERROR(VLOOKUP(D52,'6. Gestión del Conocimiento'!$F:$G,2,FALSE),IFERROR(VLOOKUP(D52,'15. Gobernabilidad y Proceso...'!$F:$G,2,FALSE),IFERROR(VLOOKUP(D52,'12. Gestión del Talento Humano'!$F:$G,2,FALSE),IFERROR(VLOOKUP(D52,'14. Internacional... de la E.S.'!$F:$G,2,FALSE),IFERROR(VLOOKUP(D52,'10. Posgrado'!$F:$G,2,FALSE),IFERROR(VLOOKUP(D52,'17. Gestión TIC'!$F:$G,2,FALSE),IFERROR(VLOOKUP(D52,'16. Desa. del Sistema Educ.Sup.'!$F:$G,2,FALSE),IFERROR(VLOOKUP(D52,'8. Cultura de Inno. Insti...'!$F:$G,2,FALSE),VLOOKUP(D52,'7. Lo Esencial de la Reforma U.'!$F:$G,2,0)))))))))))))))))</f>
        <v>Realizar reuniones: Reunión de cada jefe de departamento con su asamblea de docentes, unidad de investigación y unidad de vinculación para dar seguimiento y evaluación a las actividades de investigación y vinculación.</v>
      </c>
      <c r="D53" s="31"/>
      <c r="E53" s="93"/>
      <c r="F53" s="93"/>
      <c r="G53" s="93"/>
      <c r="H53" s="76"/>
      <c r="I53" s="76"/>
      <c r="J53" s="76"/>
      <c r="K53" s="112"/>
    </row>
    <row r="54" spans="3:12" ht="15.75" thickBot="1" x14ac:dyDescent="0.3">
      <c r="C54" s="70"/>
      <c r="D54" s="31"/>
      <c r="E54" s="93"/>
      <c r="F54" s="93"/>
      <c r="G54" s="93"/>
      <c r="H54" s="76"/>
      <c r="I54" s="76"/>
      <c r="J54" s="76"/>
      <c r="K54" s="112"/>
    </row>
    <row r="55" spans="3:12" ht="30.75" thickBot="1" x14ac:dyDescent="0.3">
      <c r="C55" s="123" t="s">
        <v>44</v>
      </c>
      <c r="D55" s="514" t="s">
        <v>45</v>
      </c>
      <c r="E55" s="125" t="s">
        <v>55</v>
      </c>
      <c r="F55" s="125" t="s">
        <v>57</v>
      </c>
      <c r="G55" s="124" t="s">
        <v>27</v>
      </c>
      <c r="H55" s="129" t="s">
        <v>127</v>
      </c>
      <c r="I55" s="125" t="s">
        <v>46</v>
      </c>
      <c r="J55" s="125" t="s">
        <v>128</v>
      </c>
      <c r="K55" s="125" t="s">
        <v>406</v>
      </c>
      <c r="L55" s="125" t="s">
        <v>407</v>
      </c>
    </row>
    <row r="56" spans="3:12" x14ac:dyDescent="0.25">
      <c r="C56" s="584" t="s">
        <v>49</v>
      </c>
      <c r="D56" s="577"/>
      <c r="E56" s="185"/>
      <c r="F56" s="100"/>
      <c r="G56" s="97"/>
      <c r="H56" s="153" t="s">
        <v>1676</v>
      </c>
      <c r="I56" s="98" t="s">
        <v>783</v>
      </c>
      <c r="J56" s="98" t="str">
        <f>VLOOKUP(I56,Presupuesto!$B$11:$C$566,2,0)</f>
        <v>ALIMENTOS B EBIDAS PARA PERSONAS</v>
      </c>
      <c r="K56" s="98" t="s">
        <v>1357</v>
      </c>
      <c r="L56" s="98" t="s">
        <v>391</v>
      </c>
    </row>
    <row r="58" spans="3:12" s="501" customFormat="1" x14ac:dyDescent="0.25">
      <c r="H58" s="499"/>
    </row>
    <row r="59" spans="3:12" s="501" customFormat="1" ht="15.75" thickBot="1" x14ac:dyDescent="0.3">
      <c r="H59" s="499"/>
    </row>
    <row r="60" spans="3:12" s="501" customFormat="1" ht="15.75" thickBot="1" x14ac:dyDescent="0.3">
      <c r="C60" s="29" t="s">
        <v>43</v>
      </c>
      <c r="D60" s="30">
        <f>SUM(G67:G67)</f>
        <v>0</v>
      </c>
      <c r="E60" s="504"/>
      <c r="F60" s="504"/>
      <c r="G60" s="504"/>
      <c r="H60" s="498"/>
      <c r="I60" s="498"/>
      <c r="J60" s="498"/>
      <c r="K60" s="506"/>
    </row>
    <row r="61" spans="3:12" s="501" customFormat="1" x14ac:dyDescent="0.25">
      <c r="C61" s="497"/>
      <c r="D61" s="31"/>
      <c r="E61" s="504"/>
      <c r="F61" s="504"/>
      <c r="G61" s="504"/>
      <c r="H61" s="498"/>
      <c r="I61" s="498"/>
      <c r="J61" s="498"/>
      <c r="K61" s="506"/>
    </row>
    <row r="62" spans="3:12" s="501" customFormat="1" x14ac:dyDescent="0.25">
      <c r="C62" s="497"/>
      <c r="D62" s="31"/>
      <c r="E62" s="504"/>
      <c r="F62" s="504"/>
      <c r="G62" s="504"/>
      <c r="H62" s="498"/>
      <c r="I62" s="498"/>
      <c r="J62" s="498"/>
      <c r="K62" s="506"/>
    </row>
    <row r="63" spans="3:12" s="501" customFormat="1" ht="15.75" x14ac:dyDescent="0.25">
      <c r="C63" s="526" t="s">
        <v>388</v>
      </c>
      <c r="D63" s="325">
        <f>'13. Gestión Académica'!F15</f>
        <v>13.07</v>
      </c>
      <c r="E63" s="504"/>
      <c r="F63" s="504"/>
      <c r="G63" s="504"/>
      <c r="H63" s="498"/>
      <c r="I63" s="498"/>
      <c r="J63" s="498"/>
      <c r="K63" s="506"/>
    </row>
    <row r="64" spans="3:12" s="501" customFormat="1" ht="18.75" x14ac:dyDescent="0.25">
      <c r="C64" s="527" t="str">
        <f>IFERROR(VLOOKUP(D63,'1. Desarrollo e Innov. Curricu.'!$F:$G,2,FALSE),IFERROR(VLOOKUP(D63,'2. Investigación Científica'!$F:$G,2,FALSE),IFERROR(VLOOKUP(D63,'3. Vinculación Univ. Sociedad'!$F:$G,2,FALSE),IFERROR(VLOOKUP(D63,'4. Docencia y Profesorado Univ.'!$F:$G,2,FALSE),IFERROR(VLOOKUP(D63,'5. Estudiantes y Graduados'!$F:$G,2,FALSE),IFERROR(VLOOKUP(D63,'11. Gestion Administrativa'!$F:$G,2,FALSE),IFERROR(VLOOKUP(D63,'13. Gestión Académica'!$F:$G,2,FALSE),IFERROR(VLOOKUP(D63,'9. Asegura. de la Calid. y M'!$F:$G,2,FALSE),IFERROR(VLOOKUP(D63,'6. Gestión del Conocimiento'!$F:$G,2,FALSE),IFERROR(VLOOKUP(D63,'15. Gobernabilidad y Proceso...'!$F:$G,2,FALSE),IFERROR(VLOOKUP(D63,'12. Gestión del Talento Humano'!$F:$G,2,FALSE),IFERROR(VLOOKUP(D63,'14. Internacional... de la E.S.'!$F:$G,2,FALSE),IFERROR(VLOOKUP(D63,'10. Posgrado'!$F:$G,2,FALSE),IFERROR(VLOOKUP(D63,'17. Gestión TIC'!$F:$G,2,FALSE),IFERROR(VLOOKUP(D63,'16. Desa. del Sistema Educ.Sup.'!$F:$G,2,FALSE),IFERROR(VLOOKUP(D63,'8. Cultura de Inno. Insti...'!$F:$G,2,FALSE),VLOOKUP(D63,'7. Lo Esencial de la Reforma U.'!$F:$G,2,0)))))))))))))))))</f>
        <v>Realizar reuniónes ordinarias de los jefes de los departamentos académicos con eventual participación de la  Decano de la facultad y coordinación de carrera para tratar asuntos propios de la gestión académica.</v>
      </c>
      <c r="D64" s="31"/>
      <c r="E64" s="504"/>
      <c r="F64" s="504"/>
      <c r="G64" s="504"/>
      <c r="H64" s="498"/>
      <c r="I64" s="498"/>
      <c r="J64" s="498"/>
      <c r="K64" s="506"/>
    </row>
    <row r="65" spans="3:12" s="501" customFormat="1" ht="15.75" thickBot="1" x14ac:dyDescent="0.3">
      <c r="C65" s="497"/>
      <c r="D65" s="31"/>
      <c r="E65" s="504"/>
      <c r="F65" s="504"/>
      <c r="G65" s="504"/>
      <c r="H65" s="498"/>
      <c r="I65" s="498"/>
      <c r="J65" s="498"/>
      <c r="K65" s="506"/>
    </row>
    <row r="66" spans="3:12" s="501" customFormat="1" ht="30.75" thickBot="1" x14ac:dyDescent="0.3">
      <c r="C66" s="509" t="s">
        <v>44</v>
      </c>
      <c r="D66" s="514" t="s">
        <v>45</v>
      </c>
      <c r="E66" s="510" t="s">
        <v>55</v>
      </c>
      <c r="F66" s="510" t="s">
        <v>57</v>
      </c>
      <c r="G66" s="124" t="s">
        <v>27</v>
      </c>
      <c r="H66" s="129" t="s">
        <v>127</v>
      </c>
      <c r="I66" s="510" t="s">
        <v>46</v>
      </c>
      <c r="J66" s="510" t="s">
        <v>128</v>
      </c>
      <c r="K66" s="510" t="s">
        <v>406</v>
      </c>
      <c r="L66" s="510" t="s">
        <v>407</v>
      </c>
    </row>
    <row r="67" spans="3:12" s="501" customFormat="1" x14ac:dyDescent="0.25">
      <c r="C67" s="584" t="s">
        <v>49</v>
      </c>
      <c r="D67" s="577"/>
      <c r="E67" s="525"/>
      <c r="F67" s="100"/>
      <c r="G67" s="97"/>
      <c r="H67" s="153" t="s">
        <v>1676</v>
      </c>
      <c r="I67" s="505" t="s">
        <v>783</v>
      </c>
      <c r="J67" s="505" t="str">
        <f>VLOOKUP(I67,Presupuesto!$B$11:$C$566,2,0)</f>
        <v>ALIMENTOS B EBIDAS PARA PERSONAS</v>
      </c>
      <c r="K67" s="505" t="s">
        <v>1357</v>
      </c>
      <c r="L67" s="505" t="s">
        <v>391</v>
      </c>
    </row>
    <row r="68" spans="3:12" s="501" customFormat="1" x14ac:dyDescent="0.25">
      <c r="H68" s="499"/>
    </row>
    <row r="69" spans="3:12" s="501" customFormat="1" ht="15.75" thickBot="1" x14ac:dyDescent="0.3">
      <c r="H69" s="499"/>
    </row>
    <row r="70" spans="3:12" s="501" customFormat="1" ht="15.75" thickBot="1" x14ac:dyDescent="0.3">
      <c r="C70" s="29" t="s">
        <v>43</v>
      </c>
      <c r="D70" s="30">
        <f>SUM(G77:G77)</f>
        <v>0</v>
      </c>
      <c r="E70" s="504"/>
      <c r="F70" s="504"/>
      <c r="G70" s="504"/>
      <c r="H70" s="498"/>
      <c r="I70" s="498"/>
      <c r="J70" s="498"/>
      <c r="K70" s="506"/>
    </row>
    <row r="71" spans="3:12" s="501" customFormat="1" x14ac:dyDescent="0.25">
      <c r="C71" s="497"/>
      <c r="D71" s="31"/>
      <c r="E71" s="504"/>
      <c r="F71" s="504"/>
      <c r="G71" s="504"/>
      <c r="H71" s="498"/>
      <c r="I71" s="498"/>
      <c r="J71" s="498"/>
      <c r="K71" s="506"/>
    </row>
    <row r="72" spans="3:12" s="501" customFormat="1" x14ac:dyDescent="0.25">
      <c r="C72" s="497"/>
      <c r="D72" s="31"/>
      <c r="E72" s="504"/>
      <c r="F72" s="504"/>
      <c r="G72" s="504"/>
      <c r="H72" s="498"/>
      <c r="I72" s="498"/>
      <c r="J72" s="498"/>
      <c r="K72" s="506"/>
    </row>
    <row r="73" spans="3:12" s="501" customFormat="1" ht="15.75" x14ac:dyDescent="0.25">
      <c r="C73" s="526" t="s">
        <v>388</v>
      </c>
      <c r="D73" s="325" t="e">
        <f>'13. Gestión Académica'!#REF!</f>
        <v>#REF!</v>
      </c>
      <c r="E73" s="504"/>
      <c r="F73" s="504"/>
      <c r="G73" s="504"/>
      <c r="H73" s="498"/>
      <c r="I73" s="498"/>
      <c r="J73" s="498"/>
      <c r="K73" s="506"/>
    </row>
    <row r="74" spans="3:12" s="501" customFormat="1" ht="18.75" x14ac:dyDescent="0.25">
      <c r="C74" s="527"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#REF!</v>
      </c>
      <c r="D74" s="31"/>
      <c r="E74" s="504"/>
      <c r="F74" s="504"/>
      <c r="G74" s="504"/>
      <c r="H74" s="498"/>
      <c r="I74" s="498"/>
      <c r="J74" s="498"/>
      <c r="K74" s="506"/>
    </row>
    <row r="75" spans="3:12" s="501" customFormat="1" ht="15.75" thickBot="1" x14ac:dyDescent="0.3">
      <c r="C75" s="497"/>
      <c r="D75" s="31"/>
      <c r="E75" s="504"/>
      <c r="F75" s="504"/>
      <c r="G75" s="504"/>
      <c r="H75" s="498"/>
      <c r="I75" s="498"/>
      <c r="J75" s="498"/>
      <c r="K75" s="506"/>
    </row>
    <row r="76" spans="3:12" s="501" customFormat="1" ht="30.75" thickBot="1" x14ac:dyDescent="0.3">
      <c r="C76" s="509" t="s">
        <v>44</v>
      </c>
      <c r="D76" s="514" t="s">
        <v>45</v>
      </c>
      <c r="E76" s="510" t="s">
        <v>55</v>
      </c>
      <c r="F76" s="510" t="s">
        <v>57</v>
      </c>
      <c r="G76" s="124" t="s">
        <v>27</v>
      </c>
      <c r="H76" s="129" t="s">
        <v>127</v>
      </c>
      <c r="I76" s="510" t="s">
        <v>46</v>
      </c>
      <c r="J76" s="510" t="s">
        <v>128</v>
      </c>
      <c r="K76" s="510" t="s">
        <v>406</v>
      </c>
      <c r="L76" s="510" t="s">
        <v>407</v>
      </c>
    </row>
    <row r="77" spans="3:12" s="501" customFormat="1" x14ac:dyDescent="0.25">
      <c r="C77" s="584" t="s">
        <v>49</v>
      </c>
      <c r="D77" s="577"/>
      <c r="E77" s="525"/>
      <c r="F77" s="100"/>
      <c r="G77" s="97"/>
      <c r="H77" s="153" t="s">
        <v>1676</v>
      </c>
      <c r="I77" s="505" t="s">
        <v>783</v>
      </c>
      <c r="J77" s="505" t="str">
        <f>VLOOKUP(I77,Presupuesto!$B$11:$C$566,2,0)</f>
        <v>ALIMENTOS B EBIDAS PARA PERSONAS</v>
      </c>
      <c r="K77" s="505" t="s">
        <v>1357</v>
      </c>
      <c r="L77" s="505" t="s">
        <v>391</v>
      </c>
    </row>
    <row r="78" spans="3:12" s="501" customFormat="1" x14ac:dyDescent="0.25">
      <c r="H78" s="499"/>
    </row>
    <row r="79" spans="3:12" s="501" customFormat="1" x14ac:dyDescent="0.25">
      <c r="H79" s="499"/>
    </row>
    <row r="80" spans="3:12" s="501" customFormat="1" ht="15.75" thickBot="1" x14ac:dyDescent="0.3">
      <c r="H80" s="499"/>
    </row>
    <row r="81" spans="3:12" s="501" customFormat="1" ht="15.75" thickBot="1" x14ac:dyDescent="0.3">
      <c r="C81" s="29" t="s">
        <v>43</v>
      </c>
      <c r="D81" s="30">
        <f>SUM(G88:G88)</f>
        <v>0</v>
      </c>
      <c r="E81" s="504"/>
      <c r="F81" s="504"/>
      <c r="G81" s="504"/>
      <c r="H81" s="498"/>
      <c r="I81" s="498"/>
      <c r="J81" s="498"/>
      <c r="K81" s="506"/>
    </row>
    <row r="82" spans="3:12" s="501" customFormat="1" x14ac:dyDescent="0.25">
      <c r="C82" s="497"/>
      <c r="D82" s="31"/>
      <c r="E82" s="504"/>
      <c r="F82" s="504"/>
      <c r="G82" s="504"/>
      <c r="H82" s="498"/>
      <c r="I82" s="498"/>
      <c r="J82" s="498"/>
      <c r="K82" s="506"/>
    </row>
    <row r="83" spans="3:12" s="501" customFormat="1" x14ac:dyDescent="0.25">
      <c r="C83" s="497"/>
      <c r="D83" s="31"/>
      <c r="E83" s="504"/>
      <c r="F83" s="504"/>
      <c r="G83" s="504"/>
      <c r="H83" s="498"/>
      <c r="I83" s="498"/>
      <c r="J83" s="498"/>
      <c r="K83" s="506"/>
    </row>
    <row r="84" spans="3:12" s="501" customFormat="1" ht="15.75" x14ac:dyDescent="0.25">
      <c r="C84" s="526" t="s">
        <v>388</v>
      </c>
      <c r="D84" s="325">
        <f>'13. Gestión Académica'!F16</f>
        <v>13.08</v>
      </c>
      <c r="E84" s="504"/>
      <c r="F84" s="504"/>
      <c r="G84" s="504"/>
      <c r="H84" s="498"/>
      <c r="I84" s="498"/>
      <c r="J84" s="498"/>
      <c r="K84" s="506"/>
    </row>
    <row r="85" spans="3:12" s="501" customFormat="1" ht="18.75" x14ac:dyDescent="0.25">
      <c r="C85" s="527" t="str">
        <f>IFERROR(VLOOKUP(D84,'1. Desarrollo e Innov. Curricu.'!$F:$G,2,FALSE),IFERROR(VLOOKUP(D84,'2. Investigación Científica'!$F:$G,2,FALSE),IFERROR(VLOOKUP(D84,'3. Vinculación Univ. Sociedad'!$F:$G,2,FALSE),IFERROR(VLOOKUP(D84,'4. Docencia y Profesorado Univ.'!$F:$G,2,FALSE),IFERROR(VLOOKUP(D84,'5. Estudiantes y Graduados'!$F:$G,2,FALSE),IFERROR(VLOOKUP(D84,'11. Gestion Administrativa'!$F:$G,2,FALSE),IFERROR(VLOOKUP(D84,'13. Gestión Académica'!$F:$G,2,FALSE),IFERROR(VLOOKUP(D84,'9. Asegura. de la Calid. y M'!$F:$G,2,FALSE),IFERROR(VLOOKUP(D84,'6. Gestión del Conocimiento'!$F:$G,2,FALSE),IFERROR(VLOOKUP(D84,'15. Gobernabilidad y Proceso...'!$F:$G,2,FALSE),IFERROR(VLOOKUP(D84,'12. Gestión del Talento Humano'!$F:$G,2,FALSE),IFERROR(VLOOKUP(D84,'14. Internacional... de la E.S.'!$F:$G,2,FALSE),IFERROR(VLOOKUP(D84,'10. Posgrado'!$F:$G,2,FALSE),IFERROR(VLOOKUP(D84,'17. Gestión TIC'!$F:$G,2,FALSE),IFERROR(VLOOKUP(D84,'16. Desa. del Sistema Educ.Sup.'!$F:$G,2,FALSE),IFERROR(VLOOKUP(D84,'8. Cultura de Inno. Insti...'!$F:$G,2,FALSE),VLOOKUP(D84,'7. Lo Esencial de la Reforma U.'!$F:$G,2,0)))))))))))))))))</f>
        <v xml:space="preserve">Realizar la FERIA DE MEDICAMENTOS del Departamento de Tecnología Farmacéutica. </v>
      </c>
      <c r="D85" s="31"/>
      <c r="E85" s="504"/>
      <c r="F85" s="504"/>
      <c r="G85" s="504"/>
      <c r="H85" s="498"/>
      <c r="I85" s="498"/>
      <c r="J85" s="498"/>
      <c r="K85" s="506"/>
    </row>
    <row r="86" spans="3:12" s="501" customFormat="1" ht="15.75" thickBot="1" x14ac:dyDescent="0.3">
      <c r="C86" s="497"/>
      <c r="D86" s="31"/>
      <c r="E86" s="504"/>
      <c r="F86" s="504"/>
      <c r="G86" s="504"/>
      <c r="H86" s="498"/>
      <c r="I86" s="498"/>
      <c r="J86" s="498"/>
      <c r="K86" s="506"/>
    </row>
    <row r="87" spans="3:12" s="501" customFormat="1" ht="30.75" thickBot="1" x14ac:dyDescent="0.3">
      <c r="C87" s="509" t="s">
        <v>44</v>
      </c>
      <c r="D87" s="514" t="s">
        <v>45</v>
      </c>
      <c r="E87" s="510" t="s">
        <v>55</v>
      </c>
      <c r="F87" s="510" t="s">
        <v>57</v>
      </c>
      <c r="G87" s="124" t="s">
        <v>27</v>
      </c>
      <c r="H87" s="129" t="s">
        <v>127</v>
      </c>
      <c r="I87" s="510" t="s">
        <v>46</v>
      </c>
      <c r="J87" s="510" t="s">
        <v>128</v>
      </c>
      <c r="K87" s="510" t="s">
        <v>406</v>
      </c>
      <c r="L87" s="510" t="s">
        <v>407</v>
      </c>
    </row>
    <row r="88" spans="3:12" s="501" customFormat="1" x14ac:dyDescent="0.25">
      <c r="C88" s="584" t="s">
        <v>49</v>
      </c>
      <c r="D88" s="577"/>
      <c r="E88" s="525"/>
      <c r="F88" s="100"/>
      <c r="G88" s="97"/>
      <c r="H88" s="153" t="s">
        <v>1676</v>
      </c>
      <c r="I88" s="505" t="s">
        <v>783</v>
      </c>
      <c r="J88" s="505" t="str">
        <f>VLOOKUP(I88,Presupuesto!$B$11:$C$566,2,0)</f>
        <v>ALIMENTOS B EBIDAS PARA PERSONAS</v>
      </c>
      <c r="K88" s="505" t="s">
        <v>1357</v>
      </c>
      <c r="L88" s="505" t="s">
        <v>391</v>
      </c>
    </row>
    <row r="89" spans="3:12" s="501" customFormat="1" x14ac:dyDescent="0.25">
      <c r="H89" s="499"/>
    </row>
    <row r="90" spans="3:12" s="501" customFormat="1" ht="15.75" thickBot="1" x14ac:dyDescent="0.3">
      <c r="H90" s="499"/>
    </row>
    <row r="91" spans="3:12" s="501" customFormat="1" ht="15.75" thickBot="1" x14ac:dyDescent="0.3">
      <c r="C91" s="29" t="s">
        <v>43</v>
      </c>
      <c r="D91" s="30">
        <f>SUM(G98:G98)</f>
        <v>0</v>
      </c>
      <c r="E91" s="504"/>
      <c r="F91" s="504"/>
      <c r="G91" s="504"/>
      <c r="H91" s="498"/>
      <c r="I91" s="498"/>
      <c r="J91" s="498"/>
      <c r="K91" s="506"/>
    </row>
    <row r="92" spans="3:12" s="501" customFormat="1" x14ac:dyDescent="0.25">
      <c r="C92" s="497"/>
      <c r="D92" s="31"/>
      <c r="E92" s="504"/>
      <c r="F92" s="504"/>
      <c r="G92" s="504"/>
      <c r="H92" s="498"/>
      <c r="I92" s="498"/>
      <c r="J92" s="498"/>
      <c r="K92" s="506"/>
    </row>
    <row r="93" spans="3:12" s="501" customFormat="1" x14ac:dyDescent="0.25">
      <c r="C93" s="497"/>
      <c r="D93" s="31"/>
      <c r="E93" s="504"/>
      <c r="F93" s="504"/>
      <c r="G93" s="504"/>
      <c r="H93" s="498"/>
      <c r="I93" s="498"/>
      <c r="J93" s="498"/>
      <c r="K93" s="506"/>
    </row>
    <row r="94" spans="3:12" s="501" customFormat="1" ht="15.75" x14ac:dyDescent="0.25">
      <c r="C94" s="526" t="s">
        <v>388</v>
      </c>
      <c r="D94" s="325">
        <f>'13. Gestión Académica'!F17</f>
        <v>13.09</v>
      </c>
      <c r="E94" s="504"/>
      <c r="F94" s="504"/>
      <c r="G94" s="504"/>
      <c r="H94" s="498"/>
      <c r="I94" s="498"/>
      <c r="J94" s="498"/>
      <c r="K94" s="506"/>
    </row>
    <row r="95" spans="3:12" s="501" customFormat="1" ht="18.75" x14ac:dyDescent="0.25">
      <c r="C95" s="527" t="str">
        <f>IFERROR(VLOOKUP(D94,'1. Desarrollo e Innov. Curricu.'!$F:$G,2,FALSE),IFERROR(VLOOKUP(D94,'2. Investigación Científica'!$F:$G,2,FALSE),IFERROR(VLOOKUP(D94,'3. Vinculación Univ. Sociedad'!$F:$G,2,FALSE),IFERROR(VLOOKUP(D94,'4. Docencia y Profesorado Univ.'!$F:$G,2,FALSE),IFERROR(VLOOKUP(D94,'5. Estudiantes y Graduados'!$F:$G,2,FALSE),IFERROR(VLOOKUP(D94,'11. Gestion Administrativa'!$F:$G,2,FALSE),IFERROR(VLOOKUP(D94,'13. Gestión Académica'!$F:$G,2,FALSE),IFERROR(VLOOKUP(D94,'9. Asegura. de la Calid. y M'!$F:$G,2,FALSE),IFERROR(VLOOKUP(D94,'6. Gestión del Conocimiento'!$F:$G,2,FALSE),IFERROR(VLOOKUP(D94,'15. Gobernabilidad y Proceso...'!$F:$G,2,FALSE),IFERROR(VLOOKUP(D94,'12. Gestión del Talento Humano'!$F:$G,2,FALSE),IFERROR(VLOOKUP(D94,'14. Internacional... de la E.S.'!$F:$G,2,FALSE),IFERROR(VLOOKUP(D94,'10. Posgrado'!$F:$G,2,FALSE),IFERROR(VLOOKUP(D94,'17. Gestión TIC'!$F:$G,2,FALSE),IFERROR(VLOOKUP(D94,'16. Desa. del Sistema Educ.Sup.'!$F:$G,2,FALSE),IFERROR(VLOOKUP(D94,'8. Cultura de Inno. Insti...'!$F:$G,2,FALSE),VLOOKUP(D94,'7. Lo Esencial de la Reforma U.'!$F:$G,2,0)))))))))))))))))</f>
        <v xml:space="preserve">Realizar la FERIA DE ALIMENTOS del Departamento de Control Químico Farmacéutico. </v>
      </c>
      <c r="D95" s="31"/>
      <c r="E95" s="504"/>
      <c r="F95" s="504"/>
      <c r="G95" s="504"/>
      <c r="H95" s="498"/>
      <c r="I95" s="498"/>
      <c r="J95" s="498"/>
      <c r="K95" s="506"/>
    </row>
    <row r="96" spans="3:12" s="501" customFormat="1" ht="15.75" thickBot="1" x14ac:dyDescent="0.3">
      <c r="C96" s="497"/>
      <c r="D96" s="31"/>
      <c r="E96" s="504"/>
      <c r="F96" s="504"/>
      <c r="G96" s="504"/>
      <c r="H96" s="498"/>
      <c r="I96" s="498"/>
      <c r="J96" s="498"/>
      <c r="K96" s="506"/>
    </row>
    <row r="97" spans="3:12" s="501" customFormat="1" ht="30.75" thickBot="1" x14ac:dyDescent="0.3">
      <c r="C97" s="509" t="s">
        <v>44</v>
      </c>
      <c r="D97" s="514" t="s">
        <v>45</v>
      </c>
      <c r="E97" s="510" t="s">
        <v>55</v>
      </c>
      <c r="F97" s="510" t="s">
        <v>57</v>
      </c>
      <c r="G97" s="124" t="s">
        <v>27</v>
      </c>
      <c r="H97" s="129" t="s">
        <v>127</v>
      </c>
      <c r="I97" s="510" t="s">
        <v>46</v>
      </c>
      <c r="J97" s="510" t="s">
        <v>128</v>
      </c>
      <c r="K97" s="510" t="s">
        <v>406</v>
      </c>
      <c r="L97" s="510" t="s">
        <v>407</v>
      </c>
    </row>
    <row r="98" spans="3:12" s="501" customFormat="1" x14ac:dyDescent="0.25">
      <c r="C98" s="584" t="s">
        <v>49</v>
      </c>
      <c r="D98" s="577">
        <v>0</v>
      </c>
      <c r="E98" s="525">
        <v>0</v>
      </c>
      <c r="F98" s="100">
        <v>0</v>
      </c>
      <c r="G98" s="97"/>
      <c r="H98" s="153" t="s">
        <v>1676</v>
      </c>
      <c r="I98" s="505" t="s">
        <v>783</v>
      </c>
      <c r="J98" s="505" t="str">
        <f>VLOOKUP(I98,Presupuesto!$B$11:$C$566,2,0)</f>
        <v>ALIMENTOS B EBIDAS PARA PERSONAS</v>
      </c>
      <c r="K98" s="505" t="s">
        <v>1357</v>
      </c>
      <c r="L98" s="505" t="s">
        <v>391</v>
      </c>
    </row>
    <row r="99" spans="3:12" s="501" customFormat="1" x14ac:dyDescent="0.25">
      <c r="H99" s="499"/>
    </row>
    <row r="100" spans="3:12" s="501" customFormat="1" x14ac:dyDescent="0.25">
      <c r="H100" s="499"/>
    </row>
    <row r="101" spans="3:12" s="501" customFormat="1" x14ac:dyDescent="0.25">
      <c r="H101" s="499"/>
    </row>
    <row r="102" spans="3:12" s="501" customFormat="1" ht="15.75" thickBot="1" x14ac:dyDescent="0.3">
      <c r="H102" s="499"/>
    </row>
    <row r="103" spans="3:12" s="501" customFormat="1" ht="15.75" thickBot="1" x14ac:dyDescent="0.3">
      <c r="C103" s="29" t="s">
        <v>43</v>
      </c>
      <c r="D103" s="30">
        <f>SUM(G110:G110)</f>
        <v>0</v>
      </c>
      <c r="E103" s="504"/>
      <c r="F103" s="504"/>
      <c r="G103" s="504"/>
      <c r="H103" s="498"/>
      <c r="I103" s="498"/>
      <c r="J103" s="498"/>
      <c r="K103" s="506"/>
    </row>
    <row r="104" spans="3:12" s="501" customFormat="1" x14ac:dyDescent="0.25">
      <c r="C104" s="497"/>
      <c r="D104" s="31"/>
      <c r="E104" s="504"/>
      <c r="F104" s="504"/>
      <c r="G104" s="504"/>
      <c r="H104" s="498"/>
      <c r="I104" s="498"/>
      <c r="J104" s="498"/>
      <c r="K104" s="506"/>
    </row>
    <row r="105" spans="3:12" s="501" customFormat="1" x14ac:dyDescent="0.25">
      <c r="C105" s="497"/>
      <c r="D105" s="31"/>
      <c r="E105" s="504"/>
      <c r="F105" s="504"/>
      <c r="G105" s="504"/>
      <c r="H105" s="498"/>
      <c r="I105" s="498"/>
      <c r="J105" s="498"/>
      <c r="K105" s="506"/>
    </row>
    <row r="106" spans="3:12" s="501" customFormat="1" ht="15.75" x14ac:dyDescent="0.25">
      <c r="C106" s="526" t="s">
        <v>388</v>
      </c>
      <c r="D106" s="325">
        <f>'13. Gestión Académica'!F18</f>
        <v>13.1</v>
      </c>
      <c r="E106" s="504"/>
      <c r="F106" s="504"/>
      <c r="G106" s="504"/>
      <c r="H106" s="498"/>
      <c r="I106" s="498"/>
      <c r="J106" s="498"/>
      <c r="K106" s="506"/>
    </row>
    <row r="107" spans="3:12" s="501" customFormat="1" ht="18.75" x14ac:dyDescent="0.25">
      <c r="C107" s="527" t="str">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 xml:space="preserve">Realizar la FERIA DE RECICLAJE de la Facultad. </v>
      </c>
      <c r="D107" s="31"/>
      <c r="E107" s="504"/>
      <c r="F107" s="504"/>
      <c r="G107" s="504"/>
      <c r="H107" s="498"/>
      <c r="I107" s="498"/>
      <c r="J107" s="498"/>
      <c r="K107" s="506"/>
    </row>
    <row r="108" spans="3:12" s="501" customFormat="1" ht="15.75" thickBot="1" x14ac:dyDescent="0.3">
      <c r="C108" s="497"/>
      <c r="D108" s="31"/>
      <c r="E108" s="504"/>
      <c r="F108" s="504"/>
      <c r="G108" s="504"/>
      <c r="H108" s="498"/>
      <c r="I108" s="498"/>
      <c r="J108" s="498"/>
      <c r="K108" s="506"/>
    </row>
    <row r="109" spans="3:12" s="501" customFormat="1" ht="30.75" thickBot="1" x14ac:dyDescent="0.3">
      <c r="C109" s="509" t="s">
        <v>44</v>
      </c>
      <c r="D109" s="514" t="s">
        <v>45</v>
      </c>
      <c r="E109" s="510" t="s">
        <v>55</v>
      </c>
      <c r="F109" s="510" t="s">
        <v>57</v>
      </c>
      <c r="G109" s="124" t="s">
        <v>27</v>
      </c>
      <c r="H109" s="129" t="s">
        <v>127</v>
      </c>
      <c r="I109" s="510" t="s">
        <v>46</v>
      </c>
      <c r="J109" s="510" t="s">
        <v>128</v>
      </c>
      <c r="K109" s="510" t="s">
        <v>406</v>
      </c>
      <c r="L109" s="510" t="s">
        <v>407</v>
      </c>
    </row>
    <row r="110" spans="3:12" s="501" customFormat="1" x14ac:dyDescent="0.25">
      <c r="C110" s="584" t="s">
        <v>49</v>
      </c>
      <c r="D110" s="577"/>
      <c r="E110" s="525"/>
      <c r="F110" s="100"/>
      <c r="G110" s="97"/>
      <c r="H110" s="153" t="s">
        <v>1676</v>
      </c>
      <c r="I110" s="505" t="s">
        <v>783</v>
      </c>
      <c r="J110" s="505" t="str">
        <f>VLOOKUP(I110,Presupuesto!$B$11:$C$566,2,0)</f>
        <v>ALIMENTOS B EBIDAS PARA PERSONAS</v>
      </c>
      <c r="K110" s="505" t="s">
        <v>1357</v>
      </c>
      <c r="L110" s="505" t="s">
        <v>408</v>
      </c>
    </row>
    <row r="111" spans="3:12" s="501" customFormat="1" x14ac:dyDescent="0.25">
      <c r="H111" s="499"/>
    </row>
    <row r="112" spans="3:12" s="501" customFormat="1" ht="15.75" thickBot="1" x14ac:dyDescent="0.3">
      <c r="H112" s="499"/>
    </row>
    <row r="113" spans="3:12" s="501" customFormat="1" ht="15.75" thickBot="1" x14ac:dyDescent="0.3">
      <c r="C113" s="29" t="s">
        <v>43</v>
      </c>
      <c r="D113" s="30">
        <f>SUM(G120:G120)</f>
        <v>0</v>
      </c>
      <c r="E113" s="504"/>
      <c r="F113" s="504"/>
      <c r="G113" s="504"/>
      <c r="H113" s="498"/>
      <c r="I113" s="498"/>
      <c r="J113" s="498"/>
      <c r="K113" s="506"/>
    </row>
    <row r="114" spans="3:12" s="501" customFormat="1" x14ac:dyDescent="0.25">
      <c r="C114" s="497"/>
      <c r="D114" s="31"/>
      <c r="E114" s="504"/>
      <c r="F114" s="504"/>
      <c r="G114" s="504"/>
      <c r="H114" s="498"/>
      <c r="I114" s="498"/>
      <c r="J114" s="498"/>
      <c r="K114" s="506"/>
    </row>
    <row r="115" spans="3:12" s="501" customFormat="1" x14ac:dyDescent="0.25">
      <c r="C115" s="497"/>
      <c r="D115" s="31"/>
      <c r="E115" s="504"/>
      <c r="F115" s="504"/>
      <c r="G115" s="504"/>
      <c r="H115" s="498"/>
      <c r="I115" s="498"/>
      <c r="J115" s="498"/>
      <c r="K115" s="506"/>
    </row>
    <row r="116" spans="3:12" s="501" customFormat="1" ht="15.75" x14ac:dyDescent="0.25">
      <c r="C116" s="526" t="s">
        <v>388</v>
      </c>
      <c r="D116" s="325">
        <f>'13. Gestión Académica'!F18</f>
        <v>13.1</v>
      </c>
      <c r="E116" s="504"/>
      <c r="F116" s="504"/>
      <c r="G116" s="504"/>
      <c r="H116" s="498"/>
      <c r="I116" s="498"/>
      <c r="J116" s="498"/>
      <c r="K116" s="506"/>
    </row>
    <row r="117" spans="3:12" s="501" customFormat="1" ht="18.75" x14ac:dyDescent="0.25">
      <c r="C117" s="527" t="str">
        <f>IFERROR(VLOOKUP(D116,'1. Desarrollo e Innov. Curricu.'!$F:$G,2,FALSE),IFERROR(VLOOKUP(D116,'2. Investigación Científica'!$F:$G,2,FALSE),IFERROR(VLOOKUP(D116,'3. Vinculación Univ. Sociedad'!$F:$G,2,FALSE),IFERROR(VLOOKUP(D116,'4. Docencia y Profesorado Univ.'!$F:$G,2,FALSE),IFERROR(VLOOKUP(D116,'5. Estudiantes y Graduados'!$F:$G,2,FALSE),IFERROR(VLOOKUP(D116,'11. Gestion Administrativa'!$F:$G,2,FALSE),IFERROR(VLOOKUP(D116,'13. Gestión Académica'!$F:$G,2,FALSE),IFERROR(VLOOKUP(D116,'9. Asegura. de la Calid. y M'!$F:$G,2,FALSE),IFERROR(VLOOKUP(D116,'6. Gestión del Conocimiento'!$F:$G,2,FALSE),IFERROR(VLOOKUP(D116,'15. Gobernabilidad y Proceso...'!$F:$G,2,FALSE),IFERROR(VLOOKUP(D116,'12. Gestión del Talento Humano'!$F:$G,2,FALSE),IFERROR(VLOOKUP(D116,'14. Internacional... de la E.S.'!$F:$G,2,FALSE),IFERROR(VLOOKUP(D116,'10. Posgrado'!$F:$G,2,FALSE),IFERROR(VLOOKUP(D116,'17. Gestión TIC'!$F:$G,2,FALSE),IFERROR(VLOOKUP(D116,'16. Desa. del Sistema Educ.Sup.'!$F:$G,2,FALSE),IFERROR(VLOOKUP(D116,'8. Cultura de Inno. Insti...'!$F:$G,2,FALSE),VLOOKUP(D116,'7. Lo Esencial de la Reforma U.'!$F:$G,2,0)))))))))))))))))</f>
        <v xml:space="preserve">Realizar la FERIA DE RECICLAJE de la Facultad. </v>
      </c>
      <c r="D117" s="31"/>
      <c r="E117" s="504"/>
      <c r="F117" s="504"/>
      <c r="G117" s="504"/>
      <c r="H117" s="498"/>
      <c r="I117" s="498"/>
      <c r="J117" s="498"/>
      <c r="K117" s="506"/>
    </row>
    <row r="118" spans="3:12" s="501" customFormat="1" ht="15.75" thickBot="1" x14ac:dyDescent="0.3">
      <c r="C118" s="497"/>
      <c r="D118" s="31"/>
      <c r="E118" s="504"/>
      <c r="F118" s="504"/>
      <c r="G118" s="504"/>
      <c r="H118" s="498"/>
      <c r="I118" s="498"/>
      <c r="J118" s="498"/>
      <c r="K118" s="506"/>
    </row>
    <row r="119" spans="3:12" s="501" customFormat="1" ht="30.75" thickBot="1" x14ac:dyDescent="0.3">
      <c r="C119" s="509" t="s">
        <v>44</v>
      </c>
      <c r="D119" s="514" t="s">
        <v>45</v>
      </c>
      <c r="E119" s="510" t="s">
        <v>55</v>
      </c>
      <c r="F119" s="510" t="s">
        <v>57</v>
      </c>
      <c r="G119" s="124" t="s">
        <v>27</v>
      </c>
      <c r="H119" s="129" t="s">
        <v>127</v>
      </c>
      <c r="I119" s="510" t="s">
        <v>46</v>
      </c>
      <c r="J119" s="510" t="s">
        <v>128</v>
      </c>
      <c r="K119" s="510" t="s">
        <v>406</v>
      </c>
      <c r="L119" s="510" t="s">
        <v>407</v>
      </c>
    </row>
    <row r="120" spans="3:12" s="501" customFormat="1" x14ac:dyDescent="0.25">
      <c r="C120" s="584" t="s">
        <v>49</v>
      </c>
      <c r="D120" s="577"/>
      <c r="E120" s="525"/>
      <c r="F120" s="100"/>
      <c r="G120" s="97"/>
      <c r="H120" s="153" t="s">
        <v>1676</v>
      </c>
      <c r="I120" s="505" t="s">
        <v>783</v>
      </c>
      <c r="J120" s="505" t="str">
        <f>VLOOKUP(I120,Presupuesto!$B$11:$C$566,2,0)</f>
        <v>ALIMENTOS B EBIDAS PARA PERSONAS</v>
      </c>
      <c r="K120" s="505" t="s">
        <v>1357</v>
      </c>
      <c r="L120" s="505" t="s">
        <v>392</v>
      </c>
    </row>
    <row r="121" spans="3:12" s="501" customFormat="1" x14ac:dyDescent="0.25">
      <c r="H121" s="499"/>
    </row>
    <row r="122" spans="3:12" s="501" customFormat="1" ht="15.75" thickBot="1" x14ac:dyDescent="0.3">
      <c r="H122" s="499"/>
    </row>
    <row r="123" spans="3:12" s="501" customFormat="1" ht="15.75" thickBot="1" x14ac:dyDescent="0.3">
      <c r="C123" s="29" t="s">
        <v>43</v>
      </c>
      <c r="D123" s="30">
        <f>SUM(G130:G130)</f>
        <v>0</v>
      </c>
      <c r="E123" s="504"/>
      <c r="F123" s="504"/>
      <c r="G123" s="504"/>
      <c r="H123" s="498"/>
      <c r="I123" s="498"/>
      <c r="J123" s="498"/>
      <c r="K123" s="506"/>
    </row>
    <row r="124" spans="3:12" s="501" customFormat="1" x14ac:dyDescent="0.25">
      <c r="C124" s="497"/>
      <c r="D124" s="31"/>
      <c r="E124" s="504"/>
      <c r="F124" s="504"/>
      <c r="G124" s="504"/>
      <c r="H124" s="498"/>
      <c r="I124" s="498"/>
      <c r="J124" s="498"/>
      <c r="K124" s="506"/>
    </row>
    <row r="125" spans="3:12" s="501" customFormat="1" x14ac:dyDescent="0.25">
      <c r="C125" s="497"/>
      <c r="D125" s="31"/>
      <c r="E125" s="504"/>
      <c r="F125" s="504"/>
      <c r="G125" s="504"/>
      <c r="H125" s="498"/>
      <c r="I125" s="498"/>
      <c r="J125" s="498"/>
      <c r="K125" s="506"/>
    </row>
    <row r="126" spans="3:12" s="501" customFormat="1" ht="15.75" x14ac:dyDescent="0.25">
      <c r="C126" s="526" t="s">
        <v>388</v>
      </c>
      <c r="D126" s="325">
        <f>'13. Gestión Académica'!F18</f>
        <v>13.1</v>
      </c>
      <c r="E126" s="504"/>
      <c r="F126" s="504"/>
      <c r="G126" s="504"/>
      <c r="H126" s="498"/>
      <c r="I126" s="498"/>
      <c r="J126" s="498"/>
      <c r="K126" s="506"/>
    </row>
    <row r="127" spans="3:12" s="501" customFormat="1" ht="18.75" x14ac:dyDescent="0.25">
      <c r="C127" s="527" t="str">
        <f>IFERROR(VLOOKUP(D126,'1. Desarrollo e Innov. Curricu.'!$F:$G,2,FALSE),IFERROR(VLOOKUP(D126,'2. Investigación Científica'!$F:$G,2,FALSE),IFERROR(VLOOKUP(D126,'3. Vinculación Univ. Sociedad'!$F:$G,2,FALSE),IFERROR(VLOOKUP(D126,'4. Docencia y Profesorado Univ.'!$F:$G,2,FALSE),IFERROR(VLOOKUP(D126,'5. Estudiantes y Graduados'!$F:$G,2,FALSE),IFERROR(VLOOKUP(D126,'11. Gestion Administrativa'!$F:$G,2,FALSE),IFERROR(VLOOKUP(D126,'13. Gestión Académica'!$F:$G,2,FALSE),IFERROR(VLOOKUP(D126,'9. Asegura. de la Calid. y M'!$F:$G,2,FALSE),IFERROR(VLOOKUP(D126,'6. Gestión del Conocimiento'!$F:$G,2,FALSE),IFERROR(VLOOKUP(D126,'15. Gobernabilidad y Proceso...'!$F:$G,2,FALSE),IFERROR(VLOOKUP(D126,'12. Gestión del Talento Humano'!$F:$G,2,FALSE),IFERROR(VLOOKUP(D126,'14. Internacional... de la E.S.'!$F:$G,2,FALSE),IFERROR(VLOOKUP(D126,'10. Posgrado'!$F:$G,2,FALSE),IFERROR(VLOOKUP(D126,'17. Gestión TIC'!$F:$G,2,FALSE),IFERROR(VLOOKUP(D126,'16. Desa. del Sistema Educ.Sup.'!$F:$G,2,FALSE),IFERROR(VLOOKUP(D126,'8. Cultura de Inno. Insti...'!$F:$G,2,FALSE),VLOOKUP(D126,'7. Lo Esencial de la Reforma U.'!$F:$G,2,0)))))))))))))))))</f>
        <v xml:space="preserve">Realizar la FERIA DE RECICLAJE de la Facultad. </v>
      </c>
      <c r="D127" s="31"/>
      <c r="E127" s="504"/>
      <c r="F127" s="504"/>
      <c r="G127" s="504"/>
      <c r="H127" s="498"/>
      <c r="I127" s="498"/>
      <c r="J127" s="498"/>
      <c r="K127" s="506"/>
    </row>
    <row r="128" spans="3:12" s="501" customFormat="1" ht="15.75" thickBot="1" x14ac:dyDescent="0.3">
      <c r="C128" s="497"/>
      <c r="D128" s="31"/>
      <c r="E128" s="504"/>
      <c r="F128" s="504"/>
      <c r="G128" s="504"/>
      <c r="H128" s="498"/>
      <c r="I128" s="498"/>
      <c r="J128" s="498"/>
      <c r="K128" s="506"/>
    </row>
    <row r="129" spans="3:12" s="501" customFormat="1" ht="30.75" thickBot="1" x14ac:dyDescent="0.3">
      <c r="C129" s="509" t="s">
        <v>44</v>
      </c>
      <c r="D129" s="514" t="s">
        <v>45</v>
      </c>
      <c r="E129" s="510" t="s">
        <v>55</v>
      </c>
      <c r="F129" s="510" t="s">
        <v>57</v>
      </c>
      <c r="G129" s="124" t="s">
        <v>27</v>
      </c>
      <c r="H129" s="129" t="s">
        <v>127</v>
      </c>
      <c r="I129" s="510" t="s">
        <v>46</v>
      </c>
      <c r="J129" s="510" t="s">
        <v>128</v>
      </c>
      <c r="K129" s="510" t="s">
        <v>406</v>
      </c>
      <c r="L129" s="510" t="s">
        <v>407</v>
      </c>
    </row>
    <row r="130" spans="3:12" s="501" customFormat="1" x14ac:dyDescent="0.25">
      <c r="C130" s="584" t="s">
        <v>49</v>
      </c>
      <c r="D130" s="577"/>
      <c r="E130" s="525"/>
      <c r="F130" s="100"/>
      <c r="G130" s="97"/>
      <c r="H130" s="153" t="s">
        <v>1676</v>
      </c>
      <c r="I130" s="505" t="s">
        <v>783</v>
      </c>
      <c r="J130" s="505" t="str">
        <f>VLOOKUP(I130,Presupuesto!$B$11:$C$566,2,0)</f>
        <v>ALIMENTOS B EBIDAS PARA PERSONAS</v>
      </c>
      <c r="K130" s="505" t="s">
        <v>1357</v>
      </c>
      <c r="L130" s="505" t="s">
        <v>395</v>
      </c>
    </row>
    <row r="131" spans="3:12" s="501" customFormat="1" x14ac:dyDescent="0.25">
      <c r="H131" s="499"/>
    </row>
    <row r="132" spans="3:12" s="501" customFormat="1" x14ac:dyDescent="0.25">
      <c r="H132" s="499"/>
    </row>
    <row r="133" spans="3:12" s="501" customFormat="1" ht="15.75" thickBot="1" x14ac:dyDescent="0.3">
      <c r="H133" s="499"/>
    </row>
    <row r="134" spans="3:12" s="501" customFormat="1" ht="15.75" thickBot="1" x14ac:dyDescent="0.3">
      <c r="C134" s="29" t="s">
        <v>43</v>
      </c>
      <c r="D134" s="30">
        <f>SUM(G141:G141)</f>
        <v>0</v>
      </c>
      <c r="E134" s="504"/>
      <c r="F134" s="504"/>
      <c r="G134" s="504"/>
      <c r="H134" s="498"/>
      <c r="I134" s="498"/>
      <c r="J134" s="498"/>
      <c r="K134" s="506"/>
    </row>
    <row r="135" spans="3:12" s="501" customFormat="1" x14ac:dyDescent="0.25">
      <c r="C135" s="497"/>
      <c r="D135" s="31"/>
      <c r="E135" s="504"/>
      <c r="F135" s="504"/>
      <c r="G135" s="504"/>
      <c r="H135" s="498"/>
      <c r="I135" s="498"/>
      <c r="J135" s="498"/>
      <c r="K135" s="506"/>
    </row>
    <row r="136" spans="3:12" s="501" customFormat="1" x14ac:dyDescent="0.25">
      <c r="C136" s="497"/>
      <c r="D136" s="31"/>
      <c r="E136" s="504"/>
      <c r="F136" s="504"/>
      <c r="G136" s="504"/>
      <c r="H136" s="498"/>
      <c r="I136" s="498"/>
      <c r="J136" s="498"/>
      <c r="K136" s="506"/>
    </row>
    <row r="137" spans="3:12" s="501" customFormat="1" ht="15.75" x14ac:dyDescent="0.25">
      <c r="C137" s="526" t="s">
        <v>388</v>
      </c>
      <c r="D137" s="325">
        <f>'13. Gestión Académica'!F18</f>
        <v>13.1</v>
      </c>
      <c r="E137" s="504"/>
      <c r="F137" s="504"/>
      <c r="G137" s="504"/>
      <c r="H137" s="498"/>
      <c r="I137" s="498"/>
      <c r="J137" s="498"/>
      <c r="K137" s="506"/>
    </row>
    <row r="138" spans="3:12" s="501" customFormat="1" ht="18.75" x14ac:dyDescent="0.25">
      <c r="C138" s="527" t="str">
        <f>IFERROR(VLOOKUP(D137,'1. Desarrollo e Innov. Curricu.'!$F:$G,2,FALSE),IFERROR(VLOOKUP(D137,'2. Investigación Científica'!$F:$G,2,FALSE),IFERROR(VLOOKUP(D137,'3. Vinculación Univ. Sociedad'!$F:$G,2,FALSE),IFERROR(VLOOKUP(D137,'4. Docencia y Profesorado Univ.'!$F:$G,2,FALSE),IFERROR(VLOOKUP(D137,'5. Estudiantes y Graduados'!$F:$G,2,FALSE),IFERROR(VLOOKUP(D137,'11. Gestion Administrativa'!$F:$G,2,FALSE),IFERROR(VLOOKUP(D137,'13. Gestión Académica'!$F:$G,2,FALSE),IFERROR(VLOOKUP(D137,'9. Asegura. de la Calid. y M'!$F:$G,2,FALSE),IFERROR(VLOOKUP(D137,'6. Gestión del Conocimiento'!$F:$G,2,FALSE),IFERROR(VLOOKUP(D137,'15. Gobernabilidad y Proceso...'!$F:$G,2,FALSE),IFERROR(VLOOKUP(D137,'12. Gestión del Talento Humano'!$F:$G,2,FALSE),IFERROR(VLOOKUP(D137,'14. Internacional... de la E.S.'!$F:$G,2,FALSE),IFERROR(VLOOKUP(D137,'10. Posgrado'!$F:$G,2,FALSE),IFERROR(VLOOKUP(D137,'17. Gestión TIC'!$F:$G,2,FALSE),IFERROR(VLOOKUP(D137,'16. Desa. del Sistema Educ.Sup.'!$F:$G,2,FALSE),IFERROR(VLOOKUP(D137,'8. Cultura de Inno. Insti...'!$F:$G,2,FALSE),VLOOKUP(D137,'7. Lo Esencial de la Reforma U.'!$F:$G,2,0)))))))))))))))))</f>
        <v xml:space="preserve">Realizar la FERIA DE RECICLAJE de la Facultad. </v>
      </c>
      <c r="D138" s="31"/>
      <c r="E138" s="504"/>
      <c r="F138" s="504"/>
      <c r="G138" s="504"/>
      <c r="H138" s="498"/>
      <c r="I138" s="498"/>
      <c r="J138" s="498"/>
      <c r="K138" s="506"/>
    </row>
    <row r="139" spans="3:12" s="501" customFormat="1" ht="15.75" thickBot="1" x14ac:dyDescent="0.3">
      <c r="C139" s="497"/>
      <c r="D139" s="31"/>
      <c r="E139" s="504"/>
      <c r="F139" s="504"/>
      <c r="G139" s="504"/>
      <c r="H139" s="498"/>
      <c r="I139" s="498"/>
      <c r="J139" s="498"/>
      <c r="K139" s="506"/>
    </row>
    <row r="140" spans="3:12" s="501" customFormat="1" ht="30.75" thickBot="1" x14ac:dyDescent="0.3">
      <c r="C140" s="509" t="s">
        <v>44</v>
      </c>
      <c r="D140" s="514" t="s">
        <v>45</v>
      </c>
      <c r="E140" s="510" t="s">
        <v>55</v>
      </c>
      <c r="F140" s="510" t="s">
        <v>57</v>
      </c>
      <c r="G140" s="124" t="s">
        <v>27</v>
      </c>
      <c r="H140" s="129" t="s">
        <v>127</v>
      </c>
      <c r="I140" s="510" t="s">
        <v>46</v>
      </c>
      <c r="J140" s="510" t="s">
        <v>128</v>
      </c>
      <c r="K140" s="510" t="s">
        <v>406</v>
      </c>
      <c r="L140" s="510" t="s">
        <v>407</v>
      </c>
    </row>
    <row r="141" spans="3:12" s="501" customFormat="1" x14ac:dyDescent="0.25">
      <c r="C141" s="584" t="s">
        <v>49</v>
      </c>
      <c r="D141" s="577"/>
      <c r="E141" s="525"/>
      <c r="F141" s="100"/>
      <c r="G141" s="97"/>
      <c r="H141" s="153" t="s">
        <v>1676</v>
      </c>
      <c r="I141" s="505" t="s">
        <v>783</v>
      </c>
      <c r="J141" s="505" t="str">
        <f>VLOOKUP(I141,Presupuesto!$B$11:$C$566,2,0)</f>
        <v>ALIMENTOS B EBIDAS PARA PERSONAS</v>
      </c>
      <c r="K141" s="505" t="s">
        <v>1357</v>
      </c>
      <c r="L141" s="505" t="s">
        <v>398</v>
      </c>
    </row>
    <row r="142" spans="3:12" s="501" customFormat="1" x14ac:dyDescent="0.25">
      <c r="H142" s="499"/>
    </row>
    <row r="143" spans="3:12" s="501" customFormat="1" x14ac:dyDescent="0.25">
      <c r="H143" s="499"/>
    </row>
    <row r="144" spans="3:12" s="501" customFormat="1" ht="15.75" thickBot="1" x14ac:dyDescent="0.3">
      <c r="H144" s="499"/>
    </row>
    <row r="145" spans="3:12" s="501" customFormat="1" ht="15.75" thickBot="1" x14ac:dyDescent="0.3">
      <c r="C145" s="29" t="s">
        <v>43</v>
      </c>
      <c r="D145" s="30">
        <f>SUM(G152:G152)</f>
        <v>0</v>
      </c>
      <c r="E145" s="504"/>
      <c r="F145" s="504"/>
      <c r="G145" s="504"/>
      <c r="H145" s="498"/>
      <c r="I145" s="498"/>
      <c r="J145" s="498"/>
      <c r="K145" s="506"/>
    </row>
    <row r="146" spans="3:12" s="501" customFormat="1" x14ac:dyDescent="0.25">
      <c r="C146" s="497"/>
      <c r="D146" s="31"/>
      <c r="E146" s="504"/>
      <c r="F146" s="504"/>
      <c r="G146" s="504"/>
      <c r="H146" s="498"/>
      <c r="I146" s="498"/>
      <c r="J146" s="498"/>
      <c r="K146" s="506"/>
    </row>
    <row r="147" spans="3:12" s="501" customFormat="1" x14ac:dyDescent="0.25">
      <c r="C147" s="497"/>
      <c r="D147" s="31"/>
      <c r="E147" s="504"/>
      <c r="F147" s="504"/>
      <c r="G147" s="504"/>
      <c r="H147" s="498"/>
      <c r="I147" s="498"/>
      <c r="J147" s="498"/>
      <c r="K147" s="506"/>
    </row>
    <row r="148" spans="3:12" s="501" customFormat="1" ht="15.75" x14ac:dyDescent="0.25">
      <c r="C148" s="526" t="s">
        <v>388</v>
      </c>
      <c r="D148" s="325">
        <f>'13. Gestión Académica'!F19</f>
        <v>13.11</v>
      </c>
      <c r="E148" s="504"/>
      <c r="F148" s="504"/>
      <c r="G148" s="504"/>
      <c r="H148" s="498"/>
      <c r="I148" s="498"/>
      <c r="J148" s="498"/>
      <c r="K148" s="506"/>
    </row>
    <row r="149" spans="3:12" s="501" customFormat="1" ht="18.75" x14ac:dyDescent="0.25">
      <c r="C149" s="527" t="str">
        <f>IFERROR(VLOOKUP(D148,'1. Desarrollo e Innov. Curricu.'!$F:$G,2,FALSE),IFERROR(VLOOKUP(D148,'2. Investigación Científica'!$F:$G,2,FALSE),IFERROR(VLOOKUP(D148,'3. Vinculación Univ. Sociedad'!$F:$G,2,FALSE),IFERROR(VLOOKUP(D148,'4. Docencia y Profesorado Univ.'!$F:$G,2,FALSE),IFERROR(VLOOKUP(D148,'5. Estudiantes y Graduados'!$F:$G,2,FALSE),IFERROR(VLOOKUP(D148,'11. Gestion Administrativa'!$F:$G,2,FALSE),IFERROR(VLOOKUP(D148,'13. Gestión Académica'!$F:$G,2,FALSE),IFERROR(VLOOKUP(D148,'9. Asegura. de la Calid. y M'!$F:$G,2,FALSE),IFERROR(VLOOKUP(D148,'6. Gestión del Conocimiento'!$F:$G,2,FALSE),IFERROR(VLOOKUP(D148,'15. Gobernabilidad y Proceso...'!$F:$G,2,FALSE),IFERROR(VLOOKUP(D148,'12. Gestión del Talento Humano'!$F:$G,2,FALSE),IFERROR(VLOOKUP(D148,'14. Internacional... de la E.S.'!$F:$G,2,FALSE),IFERROR(VLOOKUP(D148,'10. Posgrado'!$F:$G,2,FALSE),IFERROR(VLOOKUP(D148,'17. Gestión TIC'!$F:$G,2,FALSE),IFERROR(VLOOKUP(D148,'16. Desa. del Sistema Educ.Sup.'!$F:$G,2,FALSE),IFERROR(VLOOKUP(D148,'8. Cultura de Inno. Insti...'!$F:$G,2,FALSE),VLOOKUP(D148,'7. Lo Esencial de la Reforma U.'!$F:$G,2,0)))))))))))))))))</f>
        <v>Realizar reuniones de apoyo para el desarrollo de II Congreso Centroamericano de Plantas Medicinales y XVIII  Jornada Científica de la FCQF.</v>
      </c>
      <c r="D149" s="31"/>
      <c r="E149" s="504"/>
      <c r="F149" s="504"/>
      <c r="G149" s="504"/>
      <c r="H149" s="498"/>
      <c r="I149" s="498"/>
      <c r="J149" s="498"/>
      <c r="K149" s="506"/>
    </row>
    <row r="150" spans="3:12" s="501" customFormat="1" ht="15.75" thickBot="1" x14ac:dyDescent="0.3">
      <c r="C150" s="497"/>
      <c r="D150" s="31"/>
      <c r="E150" s="504"/>
      <c r="F150" s="504"/>
      <c r="G150" s="504"/>
      <c r="H150" s="498"/>
      <c r="I150" s="498"/>
      <c r="J150" s="498"/>
      <c r="K150" s="506"/>
    </row>
    <row r="151" spans="3:12" s="501" customFormat="1" ht="30.75" thickBot="1" x14ac:dyDescent="0.3">
      <c r="C151" s="509" t="s">
        <v>44</v>
      </c>
      <c r="D151" s="514" t="s">
        <v>45</v>
      </c>
      <c r="E151" s="510" t="s">
        <v>55</v>
      </c>
      <c r="F151" s="510" t="s">
        <v>57</v>
      </c>
      <c r="G151" s="124" t="s">
        <v>27</v>
      </c>
      <c r="H151" s="129" t="s">
        <v>127</v>
      </c>
      <c r="I151" s="510" t="s">
        <v>46</v>
      </c>
      <c r="J151" s="510" t="s">
        <v>128</v>
      </c>
      <c r="K151" s="510" t="s">
        <v>406</v>
      </c>
      <c r="L151" s="510" t="s">
        <v>407</v>
      </c>
    </row>
    <row r="152" spans="3:12" s="501" customFormat="1" x14ac:dyDescent="0.25">
      <c r="C152" s="584" t="s">
        <v>49</v>
      </c>
      <c r="D152" s="577"/>
      <c r="E152" s="525"/>
      <c r="F152" s="100"/>
      <c r="G152" s="97"/>
      <c r="H152" s="153" t="s">
        <v>1676</v>
      </c>
      <c r="I152" s="505" t="s">
        <v>783</v>
      </c>
      <c r="J152" s="505" t="str">
        <f>VLOOKUP(I152,Presupuesto!$B$11:$C$566,2,0)</f>
        <v>ALIMENTOS B EBIDAS PARA PERSONAS</v>
      </c>
      <c r="K152" s="505" t="s">
        <v>1357</v>
      </c>
      <c r="L152" s="505" t="s">
        <v>408</v>
      </c>
    </row>
    <row r="153" spans="3:12" s="501" customFormat="1" x14ac:dyDescent="0.25">
      <c r="H153" s="499"/>
    </row>
    <row r="154" spans="3:12" s="501" customFormat="1" ht="15.75" thickBot="1" x14ac:dyDescent="0.3">
      <c r="H154" s="499"/>
    </row>
    <row r="155" spans="3:12" s="501" customFormat="1" ht="15.75" thickBot="1" x14ac:dyDescent="0.3">
      <c r="C155" s="29" t="s">
        <v>43</v>
      </c>
      <c r="D155" s="30">
        <f>SUM(G162:G162)</f>
        <v>0</v>
      </c>
      <c r="E155" s="504"/>
      <c r="F155" s="504"/>
      <c r="G155" s="504"/>
      <c r="H155" s="498"/>
      <c r="I155" s="498"/>
      <c r="J155" s="498"/>
      <c r="K155" s="506"/>
    </row>
    <row r="156" spans="3:12" s="501" customFormat="1" x14ac:dyDescent="0.25">
      <c r="C156" s="497"/>
      <c r="D156" s="31"/>
      <c r="E156" s="504"/>
      <c r="F156" s="504"/>
      <c r="G156" s="504"/>
      <c r="H156" s="498"/>
      <c r="I156" s="498"/>
      <c r="J156" s="498"/>
      <c r="K156" s="506"/>
    </row>
    <row r="157" spans="3:12" s="501" customFormat="1" x14ac:dyDescent="0.25">
      <c r="C157" s="497"/>
      <c r="D157" s="31"/>
      <c r="E157" s="504"/>
      <c r="F157" s="504"/>
      <c r="G157" s="504"/>
      <c r="H157" s="498"/>
      <c r="I157" s="498"/>
      <c r="J157" s="498"/>
      <c r="K157" s="506"/>
    </row>
    <row r="158" spans="3:12" s="501" customFormat="1" ht="15.75" x14ac:dyDescent="0.25">
      <c r="C158" s="526" t="s">
        <v>388</v>
      </c>
      <c r="D158" s="325">
        <f>'13. Gestión Académica'!F19</f>
        <v>13.11</v>
      </c>
      <c r="E158" s="504"/>
      <c r="F158" s="504"/>
      <c r="G158" s="504"/>
      <c r="H158" s="498"/>
      <c r="I158" s="498"/>
      <c r="J158" s="498"/>
      <c r="K158" s="506"/>
    </row>
    <row r="159" spans="3:12" s="501" customFormat="1" ht="18.75" x14ac:dyDescent="0.25">
      <c r="C159" s="527" t="str">
        <f>IFERROR(VLOOKUP(D158,'1. Desarrollo e Innov. Curricu.'!$F:$G,2,FALSE),IFERROR(VLOOKUP(D158,'2. Investigación Científica'!$F:$G,2,FALSE),IFERROR(VLOOKUP(D158,'3. Vinculación Univ. Sociedad'!$F:$G,2,FALSE),IFERROR(VLOOKUP(D158,'4. Docencia y Profesorado Univ.'!$F:$G,2,FALSE),IFERROR(VLOOKUP(D158,'5. Estudiantes y Graduados'!$F:$G,2,FALSE),IFERROR(VLOOKUP(D158,'11. Gestion Administrativa'!$F:$G,2,FALSE),IFERROR(VLOOKUP(D158,'13. Gestión Académica'!$F:$G,2,FALSE),IFERROR(VLOOKUP(D158,'9. Asegura. de la Calid. y M'!$F:$G,2,FALSE),IFERROR(VLOOKUP(D158,'6. Gestión del Conocimiento'!$F:$G,2,FALSE),IFERROR(VLOOKUP(D158,'15. Gobernabilidad y Proceso...'!$F:$G,2,FALSE),IFERROR(VLOOKUP(D158,'12. Gestión del Talento Humano'!$F:$G,2,FALSE),IFERROR(VLOOKUP(D158,'14. Internacional... de la E.S.'!$F:$G,2,FALSE),IFERROR(VLOOKUP(D158,'10. Posgrado'!$F:$G,2,FALSE),IFERROR(VLOOKUP(D158,'17. Gestión TIC'!$F:$G,2,FALSE),IFERROR(VLOOKUP(D158,'16. Desa. del Sistema Educ.Sup.'!$F:$G,2,FALSE),IFERROR(VLOOKUP(D158,'8. Cultura de Inno. Insti...'!$F:$G,2,FALSE),VLOOKUP(D158,'7. Lo Esencial de la Reforma U.'!$F:$G,2,0)))))))))))))))))</f>
        <v>Realizar reuniones de apoyo para el desarrollo de II Congreso Centroamericano de Plantas Medicinales y XVIII  Jornada Científica de la FCQF.</v>
      </c>
      <c r="D159" s="31"/>
      <c r="E159" s="504"/>
      <c r="F159" s="504"/>
      <c r="G159" s="504"/>
      <c r="H159" s="498"/>
      <c r="I159" s="498"/>
      <c r="J159" s="498"/>
      <c r="K159" s="506"/>
    </row>
    <row r="160" spans="3:12" s="501" customFormat="1" ht="15.75" thickBot="1" x14ac:dyDescent="0.3">
      <c r="C160" s="497"/>
      <c r="D160" s="31"/>
      <c r="E160" s="504"/>
      <c r="F160" s="504"/>
      <c r="G160" s="504"/>
      <c r="H160" s="498"/>
      <c r="I160" s="498"/>
      <c r="J160" s="498"/>
      <c r="K160" s="506"/>
    </row>
    <row r="161" spans="3:12" s="501" customFormat="1" ht="30.75" thickBot="1" x14ac:dyDescent="0.3">
      <c r="C161" s="509" t="s">
        <v>44</v>
      </c>
      <c r="D161" s="514" t="s">
        <v>45</v>
      </c>
      <c r="E161" s="510" t="s">
        <v>55</v>
      </c>
      <c r="F161" s="510" t="s">
        <v>57</v>
      </c>
      <c r="G161" s="124" t="s">
        <v>27</v>
      </c>
      <c r="H161" s="129" t="s">
        <v>127</v>
      </c>
      <c r="I161" s="510" t="s">
        <v>46</v>
      </c>
      <c r="J161" s="510" t="s">
        <v>128</v>
      </c>
      <c r="K161" s="510" t="s">
        <v>406</v>
      </c>
      <c r="L161" s="510" t="s">
        <v>407</v>
      </c>
    </row>
    <row r="162" spans="3:12" s="501" customFormat="1" x14ac:dyDescent="0.25">
      <c r="C162" s="584" t="s">
        <v>49</v>
      </c>
      <c r="D162" s="577"/>
      <c r="E162" s="525"/>
      <c r="F162" s="100"/>
      <c r="G162" s="97"/>
      <c r="H162" s="153" t="s">
        <v>1676</v>
      </c>
      <c r="I162" s="505" t="s">
        <v>783</v>
      </c>
      <c r="J162" s="505" t="str">
        <f>VLOOKUP(I162,Presupuesto!$B$11:$C$566,2,0)</f>
        <v>ALIMENTOS B EBIDAS PARA PERSONAS</v>
      </c>
      <c r="K162" s="505" t="s">
        <v>1357</v>
      </c>
      <c r="L162" s="505" t="s">
        <v>392</v>
      </c>
    </row>
    <row r="163" spans="3:12" s="501" customFormat="1" x14ac:dyDescent="0.25">
      <c r="H163" s="499"/>
    </row>
    <row r="164" spans="3:12" s="501" customFormat="1" ht="15.75" thickBot="1" x14ac:dyDescent="0.3">
      <c r="H164" s="499"/>
    </row>
    <row r="165" spans="3:12" s="501" customFormat="1" ht="15.75" thickBot="1" x14ac:dyDescent="0.3">
      <c r="C165" s="29" t="s">
        <v>43</v>
      </c>
      <c r="D165" s="30">
        <f>SUM(G172:G172)</f>
        <v>0</v>
      </c>
      <c r="E165" s="504"/>
      <c r="F165" s="504"/>
      <c r="G165" s="504"/>
      <c r="H165" s="498"/>
      <c r="I165" s="498"/>
      <c r="J165" s="498"/>
      <c r="K165" s="506"/>
    </row>
    <row r="166" spans="3:12" s="501" customFormat="1" x14ac:dyDescent="0.25">
      <c r="C166" s="497"/>
      <c r="D166" s="31"/>
      <c r="E166" s="504"/>
      <c r="F166" s="504"/>
      <c r="G166" s="504"/>
      <c r="H166" s="498"/>
      <c r="I166" s="498"/>
      <c r="J166" s="498"/>
      <c r="K166" s="506"/>
    </row>
    <row r="167" spans="3:12" s="501" customFormat="1" x14ac:dyDescent="0.25">
      <c r="C167" s="497"/>
      <c r="D167" s="31"/>
      <c r="E167" s="504"/>
      <c r="F167" s="504"/>
      <c r="G167" s="504"/>
      <c r="H167" s="498"/>
      <c r="I167" s="498"/>
      <c r="J167" s="498"/>
      <c r="K167" s="506"/>
    </row>
    <row r="168" spans="3:12" s="501" customFormat="1" ht="15.75" x14ac:dyDescent="0.25">
      <c r="C168" s="526" t="s">
        <v>388</v>
      </c>
      <c r="D168" s="325">
        <f>'13. Gestión Académica'!F19</f>
        <v>13.11</v>
      </c>
      <c r="E168" s="504"/>
      <c r="F168" s="504"/>
      <c r="G168" s="504"/>
      <c r="H168" s="498"/>
      <c r="I168" s="498"/>
      <c r="J168" s="498"/>
      <c r="K168" s="506"/>
    </row>
    <row r="169" spans="3:12" s="501" customFormat="1" ht="18.75" x14ac:dyDescent="0.25">
      <c r="C169" s="527" t="str">
        <f>IFERROR(VLOOKUP(D168,'1. Desarrollo e Innov. Curricu.'!$F:$G,2,FALSE),IFERROR(VLOOKUP(D168,'2. Investigación Científica'!$F:$G,2,FALSE),IFERROR(VLOOKUP(D168,'3. Vinculación Univ. Sociedad'!$F:$G,2,FALSE),IFERROR(VLOOKUP(D168,'4. Docencia y Profesorado Univ.'!$F:$G,2,FALSE),IFERROR(VLOOKUP(D168,'5. Estudiantes y Graduados'!$F:$G,2,FALSE),IFERROR(VLOOKUP(D168,'11. Gestion Administrativa'!$F:$G,2,FALSE),IFERROR(VLOOKUP(D168,'13. Gestión Académica'!$F:$G,2,FALSE),IFERROR(VLOOKUP(D168,'9. Asegura. de la Calid. y M'!$F:$G,2,FALSE),IFERROR(VLOOKUP(D168,'6. Gestión del Conocimiento'!$F:$G,2,FALSE),IFERROR(VLOOKUP(D168,'15. Gobernabilidad y Proceso...'!$F:$G,2,FALSE),IFERROR(VLOOKUP(D168,'12. Gestión del Talento Humano'!$F:$G,2,FALSE),IFERROR(VLOOKUP(D168,'14. Internacional... de la E.S.'!$F:$G,2,FALSE),IFERROR(VLOOKUP(D168,'10. Posgrado'!$F:$G,2,FALSE),IFERROR(VLOOKUP(D168,'17. Gestión TIC'!$F:$G,2,FALSE),IFERROR(VLOOKUP(D168,'16. Desa. del Sistema Educ.Sup.'!$F:$G,2,FALSE),IFERROR(VLOOKUP(D168,'8. Cultura de Inno. Insti...'!$F:$G,2,FALSE),VLOOKUP(D168,'7. Lo Esencial de la Reforma U.'!$F:$G,2,0)))))))))))))))))</f>
        <v>Realizar reuniones de apoyo para el desarrollo de II Congreso Centroamericano de Plantas Medicinales y XVIII  Jornada Científica de la FCQF.</v>
      </c>
      <c r="D169" s="31"/>
      <c r="E169" s="504"/>
      <c r="F169" s="504"/>
      <c r="G169" s="504"/>
      <c r="H169" s="498"/>
      <c r="I169" s="498"/>
      <c r="J169" s="498"/>
      <c r="K169" s="506"/>
    </row>
    <row r="170" spans="3:12" s="501" customFormat="1" ht="15.75" thickBot="1" x14ac:dyDescent="0.3">
      <c r="C170" s="497"/>
      <c r="D170" s="31"/>
      <c r="E170" s="504"/>
      <c r="F170" s="504"/>
      <c r="G170" s="504"/>
      <c r="H170" s="498"/>
      <c r="I170" s="498"/>
      <c r="J170" s="498"/>
      <c r="K170" s="506"/>
    </row>
    <row r="171" spans="3:12" s="501" customFormat="1" ht="30.75" thickBot="1" x14ac:dyDescent="0.3">
      <c r="C171" s="509" t="s">
        <v>44</v>
      </c>
      <c r="D171" s="514" t="s">
        <v>45</v>
      </c>
      <c r="E171" s="510" t="s">
        <v>55</v>
      </c>
      <c r="F171" s="510" t="s">
        <v>57</v>
      </c>
      <c r="G171" s="124" t="s">
        <v>27</v>
      </c>
      <c r="H171" s="129" t="s">
        <v>127</v>
      </c>
      <c r="I171" s="510" t="s">
        <v>46</v>
      </c>
      <c r="J171" s="510" t="s">
        <v>128</v>
      </c>
      <c r="K171" s="510" t="s">
        <v>406</v>
      </c>
      <c r="L171" s="510" t="s">
        <v>407</v>
      </c>
    </row>
    <row r="172" spans="3:12" s="501" customFormat="1" x14ac:dyDescent="0.25">
      <c r="C172" s="584" t="s">
        <v>49</v>
      </c>
      <c r="D172" s="577"/>
      <c r="E172" s="525"/>
      <c r="F172" s="100"/>
      <c r="G172" s="97"/>
      <c r="H172" s="153" t="s">
        <v>1676</v>
      </c>
      <c r="I172" s="505" t="s">
        <v>783</v>
      </c>
      <c r="J172" s="505" t="str">
        <f>VLOOKUP(I172,Presupuesto!$B$11:$C$566,2,0)</f>
        <v>ALIMENTOS B EBIDAS PARA PERSONAS</v>
      </c>
      <c r="K172" s="505" t="s">
        <v>1357</v>
      </c>
      <c r="L172" s="505" t="s">
        <v>395</v>
      </c>
    </row>
    <row r="173" spans="3:12" s="501" customFormat="1" x14ac:dyDescent="0.25">
      <c r="H173" s="499"/>
    </row>
    <row r="174" spans="3:12" s="501" customFormat="1" ht="15.75" thickBot="1" x14ac:dyDescent="0.3">
      <c r="H174" s="499"/>
    </row>
    <row r="175" spans="3:12" s="501" customFormat="1" ht="15.75" thickBot="1" x14ac:dyDescent="0.3">
      <c r="C175" s="29" t="s">
        <v>43</v>
      </c>
      <c r="D175" s="30">
        <f>SUM(G182:G182)</f>
        <v>0</v>
      </c>
      <c r="E175" s="504"/>
      <c r="F175" s="504"/>
      <c r="G175" s="504"/>
      <c r="H175" s="498"/>
      <c r="I175" s="498"/>
      <c r="J175" s="498"/>
      <c r="K175" s="506"/>
    </row>
    <row r="176" spans="3:12" s="501" customFormat="1" x14ac:dyDescent="0.25">
      <c r="C176" s="497"/>
      <c r="D176" s="31"/>
      <c r="E176" s="504"/>
      <c r="F176" s="504"/>
      <c r="G176" s="504"/>
      <c r="H176" s="498"/>
      <c r="I176" s="498"/>
      <c r="J176" s="498"/>
      <c r="K176" s="506"/>
    </row>
    <row r="177" spans="3:12" s="501" customFormat="1" x14ac:dyDescent="0.25">
      <c r="C177" s="497"/>
      <c r="D177" s="31"/>
      <c r="E177" s="504"/>
      <c r="F177" s="504"/>
      <c r="G177" s="504"/>
      <c r="H177" s="498"/>
      <c r="I177" s="498"/>
      <c r="J177" s="498"/>
      <c r="K177" s="506"/>
    </row>
    <row r="178" spans="3:12" s="501" customFormat="1" ht="15.75" x14ac:dyDescent="0.25">
      <c r="C178" s="526" t="s">
        <v>388</v>
      </c>
      <c r="D178" s="325">
        <f>'13. Gestión Académica'!F19</f>
        <v>13.11</v>
      </c>
      <c r="E178" s="504"/>
      <c r="F178" s="504"/>
      <c r="G178" s="504"/>
      <c r="H178" s="498"/>
      <c r="I178" s="498"/>
      <c r="J178" s="498"/>
      <c r="K178" s="506"/>
    </row>
    <row r="179" spans="3:12" s="501" customFormat="1" ht="18.75" x14ac:dyDescent="0.25">
      <c r="C179" s="527" t="str">
        <f>IFERROR(VLOOKUP(D178,'1. Desarrollo e Innov. Curricu.'!$F:$G,2,FALSE),IFERROR(VLOOKUP(D178,'2. Investigación Científica'!$F:$G,2,FALSE),IFERROR(VLOOKUP(D178,'3. Vinculación Univ. Sociedad'!$F:$G,2,FALSE),IFERROR(VLOOKUP(D178,'4. Docencia y Profesorado Univ.'!$F:$G,2,FALSE),IFERROR(VLOOKUP(D178,'5. Estudiantes y Graduados'!$F:$G,2,FALSE),IFERROR(VLOOKUP(D178,'11. Gestion Administrativa'!$F:$G,2,FALSE),IFERROR(VLOOKUP(D178,'13. Gestión Académica'!$F:$G,2,FALSE),IFERROR(VLOOKUP(D178,'9. Asegura. de la Calid. y M'!$F:$G,2,FALSE),IFERROR(VLOOKUP(D178,'6. Gestión del Conocimiento'!$F:$G,2,FALSE),IFERROR(VLOOKUP(D178,'15. Gobernabilidad y Proceso...'!$F:$G,2,FALSE),IFERROR(VLOOKUP(D178,'12. Gestión del Talento Humano'!$F:$G,2,FALSE),IFERROR(VLOOKUP(D178,'14. Internacional... de la E.S.'!$F:$G,2,FALSE),IFERROR(VLOOKUP(D178,'10. Posgrado'!$F:$G,2,FALSE),IFERROR(VLOOKUP(D178,'17. Gestión TIC'!$F:$G,2,FALSE),IFERROR(VLOOKUP(D178,'16. Desa. del Sistema Educ.Sup.'!$F:$G,2,FALSE),IFERROR(VLOOKUP(D178,'8. Cultura de Inno. Insti...'!$F:$G,2,FALSE),VLOOKUP(D178,'7. Lo Esencial de la Reforma U.'!$F:$G,2,0)))))))))))))))))</f>
        <v>Realizar reuniones de apoyo para el desarrollo de II Congreso Centroamericano de Plantas Medicinales y XVIII  Jornada Científica de la FCQF.</v>
      </c>
      <c r="D179" s="31"/>
      <c r="E179" s="504"/>
      <c r="F179" s="504"/>
      <c r="G179" s="504"/>
      <c r="H179" s="498"/>
      <c r="I179" s="498"/>
      <c r="J179" s="498"/>
      <c r="K179" s="506"/>
    </row>
    <row r="180" spans="3:12" s="501" customFormat="1" ht="15.75" thickBot="1" x14ac:dyDescent="0.3">
      <c r="C180" s="497"/>
      <c r="D180" s="31"/>
      <c r="E180" s="504"/>
      <c r="F180" s="504"/>
      <c r="G180" s="504"/>
      <c r="H180" s="498"/>
      <c r="I180" s="498"/>
      <c r="J180" s="498"/>
      <c r="K180" s="506"/>
    </row>
    <row r="181" spans="3:12" s="501" customFormat="1" ht="30.75" thickBot="1" x14ac:dyDescent="0.3">
      <c r="C181" s="509" t="s">
        <v>44</v>
      </c>
      <c r="D181" s="514" t="s">
        <v>45</v>
      </c>
      <c r="E181" s="510" t="s">
        <v>55</v>
      </c>
      <c r="F181" s="510" t="s">
        <v>57</v>
      </c>
      <c r="G181" s="124" t="s">
        <v>27</v>
      </c>
      <c r="H181" s="129" t="s">
        <v>127</v>
      </c>
      <c r="I181" s="510" t="s">
        <v>46</v>
      </c>
      <c r="J181" s="510" t="s">
        <v>128</v>
      </c>
      <c r="K181" s="510" t="s">
        <v>406</v>
      </c>
      <c r="L181" s="510" t="s">
        <v>407</v>
      </c>
    </row>
    <row r="182" spans="3:12" s="501" customFormat="1" x14ac:dyDescent="0.25">
      <c r="C182" s="584" t="s">
        <v>49</v>
      </c>
      <c r="D182" s="577"/>
      <c r="E182" s="525"/>
      <c r="F182" s="100"/>
      <c r="G182" s="97"/>
      <c r="H182" s="153" t="s">
        <v>1676</v>
      </c>
      <c r="I182" s="505" t="s">
        <v>783</v>
      </c>
      <c r="J182" s="505" t="str">
        <f>VLOOKUP(I182,Presupuesto!$B$11:$C$566,2,0)</f>
        <v>ALIMENTOS B EBIDAS PARA PERSONAS</v>
      </c>
      <c r="K182" s="505" t="s">
        <v>1357</v>
      </c>
      <c r="L182" s="505" t="s">
        <v>398</v>
      </c>
    </row>
    <row r="183" spans="3:12" s="501" customFormat="1" x14ac:dyDescent="0.25">
      <c r="H183" s="499"/>
    </row>
    <row r="184" spans="3:12" s="501" customFormat="1" x14ac:dyDescent="0.25">
      <c r="H184" s="499"/>
    </row>
    <row r="185" spans="3:12" s="501" customFormat="1" x14ac:dyDescent="0.25">
      <c r="H185" s="499"/>
    </row>
    <row r="186" spans="3:12" s="501" customFormat="1" hidden="1" x14ac:dyDescent="0.25">
      <c r="H186" s="499"/>
    </row>
    <row r="187" spans="3:12" s="501" customFormat="1" hidden="1" x14ac:dyDescent="0.25">
      <c r="H187" s="499"/>
    </row>
    <row r="188" spans="3:12" s="501" customFormat="1" hidden="1" x14ac:dyDescent="0.25">
      <c r="H188" s="499"/>
    </row>
    <row r="189" spans="3:12" s="501" customFormat="1" hidden="1" x14ac:dyDescent="0.25">
      <c r="H189" s="499"/>
    </row>
    <row r="190" spans="3:12" s="501" customFormat="1" hidden="1" x14ac:dyDescent="0.25">
      <c r="H190" s="499"/>
    </row>
    <row r="191" spans="3:12" s="501" customFormat="1" hidden="1" x14ac:dyDescent="0.25">
      <c r="H191" s="499"/>
    </row>
    <row r="192" spans="3:12" s="501" customFormat="1" hidden="1" x14ac:dyDescent="0.25">
      <c r="H192" s="499"/>
    </row>
    <row r="193" spans="3:12" s="501" customFormat="1" hidden="1" x14ac:dyDescent="0.25">
      <c r="H193" s="499"/>
    </row>
    <row r="194" spans="3:12" ht="15.75" hidden="1" thickBot="1" x14ac:dyDescent="0.3"/>
    <row r="195" spans="3:12" ht="15.75" hidden="1" thickBot="1" x14ac:dyDescent="0.3">
      <c r="C195" s="29" t="s">
        <v>43</v>
      </c>
      <c r="D195" s="30">
        <f>SUM(G202:G211)</f>
        <v>0</v>
      </c>
      <c r="E195" s="93"/>
      <c r="F195" s="93"/>
      <c r="G195" s="93"/>
      <c r="H195" s="76"/>
      <c r="I195" s="76"/>
      <c r="J195" s="76"/>
      <c r="K195" s="112"/>
    </row>
    <row r="196" spans="3:12" hidden="1" x14ac:dyDescent="0.25">
      <c r="C196" s="70"/>
      <c r="D196" s="31"/>
      <c r="E196" s="93"/>
      <c r="F196" s="93"/>
      <c r="G196" s="93"/>
      <c r="H196" s="76"/>
      <c r="I196" s="76"/>
      <c r="J196" s="76"/>
      <c r="K196" s="112"/>
    </row>
    <row r="197" spans="3:12" hidden="1" x14ac:dyDescent="0.25">
      <c r="C197" s="70"/>
      <c r="D197" s="31"/>
      <c r="E197" s="93"/>
      <c r="F197" s="93"/>
      <c r="G197" s="93"/>
      <c r="H197" s="76"/>
      <c r="I197" s="76"/>
      <c r="J197" s="76"/>
      <c r="K197" s="112"/>
    </row>
    <row r="198" spans="3:12" ht="15.75" hidden="1" x14ac:dyDescent="0.25">
      <c r="C198" s="187" t="s">
        <v>388</v>
      </c>
      <c r="D198" s="325"/>
      <c r="E198" s="93"/>
      <c r="F198" s="93"/>
      <c r="G198" s="93"/>
      <c r="H198" s="76"/>
      <c r="I198" s="76"/>
      <c r="J198" s="76"/>
      <c r="K198" s="112"/>
    </row>
    <row r="199" spans="3:12" ht="18.75" hidden="1" x14ac:dyDescent="0.25">
      <c r="C199" s="193" t="e">
        <f>IFERROR(VLOOKUP(D198,'1. Desarrollo e Innov. Curricu.'!$F:$G,2,FALSE),IFERROR(VLOOKUP(D198,'2. Investigación Científica'!$F:$G,2,FALSE),IFERROR(VLOOKUP(D198,'3. Vinculación Univ. Sociedad'!$F:$G,2,FALSE),IFERROR(VLOOKUP(D198,'4. Docencia y Profesorado Univ.'!$F:$G,2,FALSE),IFERROR(VLOOKUP(D198,'5. Estudiantes y Graduados'!$F:$G,2,FALSE),IFERROR(VLOOKUP(D198,'11. Gestion Administrativa'!$F:$G,2,FALSE),IFERROR(VLOOKUP(D198,'13. Gestión Académica'!$F:$G,2,FALSE),IFERROR(VLOOKUP(D198,'9. Asegura. de la Calid. y M'!$F:$G,2,FALSE),IFERROR(VLOOKUP(D198,'6. Gestión del Conocimiento'!$F:$G,2,FALSE),IFERROR(VLOOKUP(D198,'15. Gobernabilidad y Proceso...'!$F:$G,2,FALSE),IFERROR(VLOOKUP(D198,'12. Gestión del Talento Humano'!$F:$G,2,FALSE),IFERROR(VLOOKUP(D198,'14. Internacional... de la E.S.'!$F:$G,2,FALSE),IFERROR(VLOOKUP(D198,'10. Posgrado'!$F:$G,2,FALSE),IFERROR(VLOOKUP(D198,'17. Gestión TIC'!$F:$G,2,FALSE),IFERROR(VLOOKUP(D198,'16. Desa. del Sistema Educ.Sup.'!$F:$G,2,FALSE),IFERROR(VLOOKUP(D198,'8. Cultura de Inno. Insti...'!$F:$G,2,FALSE),VLOOKUP(D198,'7. Lo Esencial de la Reforma U.'!$F:$G,2,0)))))))))))))))))</f>
        <v>#N/A</v>
      </c>
      <c r="D199" s="31"/>
      <c r="E199" s="93"/>
      <c r="F199" s="93"/>
      <c r="G199" s="93"/>
      <c r="H199" s="76"/>
      <c r="I199" s="76"/>
      <c r="J199" s="76"/>
      <c r="K199" s="112"/>
    </row>
    <row r="200" spans="3:12" ht="15.75" hidden="1" thickBot="1" x14ac:dyDescent="0.3">
      <c r="C200" s="70"/>
      <c r="D200" s="31"/>
      <c r="E200" s="93"/>
      <c r="F200" s="93"/>
      <c r="G200" s="93"/>
      <c r="H200" s="76"/>
      <c r="I200" s="76"/>
      <c r="J200" s="76"/>
      <c r="K200" s="112"/>
    </row>
    <row r="201" spans="3:12" ht="30.75" hidden="1" thickBot="1" x14ac:dyDescent="0.3">
      <c r="C201" s="123" t="s">
        <v>44</v>
      </c>
      <c r="D201" s="126" t="s">
        <v>45</v>
      </c>
      <c r="E201" s="125" t="s">
        <v>55</v>
      </c>
      <c r="F201" s="125" t="s">
        <v>57</v>
      </c>
      <c r="G201" s="124" t="s">
        <v>27</v>
      </c>
      <c r="H201" s="129" t="s">
        <v>127</v>
      </c>
      <c r="I201" s="125" t="s">
        <v>46</v>
      </c>
      <c r="J201" s="125" t="s">
        <v>128</v>
      </c>
      <c r="K201" s="125" t="s">
        <v>406</v>
      </c>
      <c r="L201" s="125" t="s">
        <v>407</v>
      </c>
    </row>
    <row r="202" spans="3:12" hidden="1" x14ac:dyDescent="0.25">
      <c r="C202" s="294" t="s">
        <v>47</v>
      </c>
      <c r="D202" s="939"/>
      <c r="E202" s="295"/>
      <c r="F202" s="114">
        <v>30000</v>
      </c>
      <c r="G202" s="296">
        <f t="shared" ref="G202:G210" si="0">E202*F202</f>
        <v>0</v>
      </c>
      <c r="H202" s="297"/>
      <c r="I202" s="115" t="s">
        <v>690</v>
      </c>
      <c r="J202" s="115" t="str">
        <f>VLOOKUP(I202,Presupuesto!$B$11:$C$566,2,0)</f>
        <v>SERVICIOS DE CAPACITACION.</v>
      </c>
      <c r="K202" s="298" t="s">
        <v>1494</v>
      </c>
      <c r="L202" s="115" t="s">
        <v>390</v>
      </c>
    </row>
    <row r="203" spans="3:12" hidden="1" x14ac:dyDescent="0.25">
      <c r="C203" s="99" t="s">
        <v>48</v>
      </c>
      <c r="D203" s="940"/>
      <c r="E203" s="185">
        <f>D202</f>
        <v>0</v>
      </c>
      <c r="F203" s="100">
        <v>50</v>
      </c>
      <c r="G203" s="97">
        <f t="shared" si="0"/>
        <v>0</v>
      </c>
      <c r="H203" s="153"/>
      <c r="I203" s="98" t="s">
        <v>708</v>
      </c>
      <c r="J203" s="98" t="str">
        <f>VLOOKUP(I203,Presupuesto!$B$11:$C$566,2,0)</f>
        <v>SERVICIOS DE IMPRENTA PUBLIC.Y REPRODUCCION</v>
      </c>
      <c r="K203" s="98" t="str">
        <f>$K$202</f>
        <v>Gestión Tecnologías de Información y Comunicación</v>
      </c>
      <c r="L203" s="98" t="s">
        <v>408</v>
      </c>
    </row>
    <row r="204" spans="3:12" hidden="1" x14ac:dyDescent="0.25">
      <c r="C204" s="99" t="s">
        <v>49</v>
      </c>
      <c r="D204" s="940"/>
      <c r="E204" s="185">
        <f>D202</f>
        <v>0</v>
      </c>
      <c r="F204" s="100">
        <v>150</v>
      </c>
      <c r="G204" s="97">
        <f t="shared" si="0"/>
        <v>0</v>
      </c>
      <c r="H204" s="153"/>
      <c r="I204" s="98" t="s">
        <v>783</v>
      </c>
      <c r="J204" s="98" t="str">
        <f>VLOOKUP(I204,Presupuesto!$B$11:$C$566,2,0)</f>
        <v>ALIMENTOS B EBIDAS PARA PERSONAS</v>
      </c>
      <c r="K204" s="98" t="str">
        <f t="shared" ref="K204:K211" si="1">$K$202</f>
        <v>Gestión Tecnologías de Información y Comunicación</v>
      </c>
      <c r="L204" s="98" t="s">
        <v>392</v>
      </c>
    </row>
    <row r="205" spans="3:12" hidden="1" x14ac:dyDescent="0.25">
      <c r="C205" s="99" t="s">
        <v>50</v>
      </c>
      <c r="D205" s="940"/>
      <c r="E205" s="144">
        <v>0</v>
      </c>
      <c r="F205" s="116">
        <v>10000</v>
      </c>
      <c r="G205" s="97">
        <f t="shared" si="0"/>
        <v>0</v>
      </c>
      <c r="H205" s="153"/>
      <c r="I205" s="290" t="s">
        <v>296</v>
      </c>
      <c r="J205" s="98" t="str">
        <f>VLOOKUP(I205,Presupuesto!$B$11:$C$566,2,0)</f>
        <v>PASAJES (26100-00)</v>
      </c>
      <c r="K205" s="98" t="str">
        <f t="shared" si="1"/>
        <v>Gestión Tecnologías de Información y Comunicación</v>
      </c>
      <c r="L205" s="98" t="s">
        <v>408</v>
      </c>
    </row>
    <row r="206" spans="3:12" hidden="1" x14ac:dyDescent="0.25">
      <c r="C206" s="99" t="s">
        <v>413</v>
      </c>
      <c r="D206" s="940"/>
      <c r="E206" s="144">
        <v>0</v>
      </c>
      <c r="F206" s="116">
        <v>250</v>
      </c>
      <c r="G206" s="97">
        <f t="shared" si="0"/>
        <v>0</v>
      </c>
      <c r="H206" s="153"/>
      <c r="I206" s="98" t="s">
        <v>812</v>
      </c>
      <c r="J206" s="98" t="str">
        <f>VLOOKUP(I206,Presupuesto!$B$11:$C$566,2,0)</f>
        <v>PRODUCTOS PAPEL Y CARTON</v>
      </c>
      <c r="K206" s="98" t="str">
        <f t="shared" si="1"/>
        <v>Gestión Tecnologías de Información y Comunicación</v>
      </c>
      <c r="L206" s="98" t="s">
        <v>408</v>
      </c>
    </row>
    <row r="207" spans="3:12" hidden="1" x14ac:dyDescent="0.25">
      <c r="C207" s="99" t="s">
        <v>51</v>
      </c>
      <c r="D207" s="940"/>
      <c r="E207" s="185">
        <f>(D202*25)/500</f>
        <v>0</v>
      </c>
      <c r="F207" s="100">
        <v>85</v>
      </c>
      <c r="G207" s="97">
        <f t="shared" si="0"/>
        <v>0</v>
      </c>
      <c r="H207" s="153"/>
      <c r="I207" s="98" t="s">
        <v>812</v>
      </c>
      <c r="J207" s="98" t="str">
        <f>VLOOKUP(I207,Presupuesto!$B$11:$C$566,2,0)</f>
        <v>PRODUCTOS PAPEL Y CARTON</v>
      </c>
      <c r="K207" s="98" t="str">
        <f t="shared" si="1"/>
        <v>Gestión Tecnologías de Información y Comunicación</v>
      </c>
      <c r="L207" s="98" t="s">
        <v>408</v>
      </c>
    </row>
    <row r="208" spans="3:12" hidden="1" x14ac:dyDescent="0.25">
      <c r="C208" s="99" t="s">
        <v>119</v>
      </c>
      <c r="D208" s="940"/>
      <c r="E208" s="185">
        <f>D202/12</f>
        <v>0</v>
      </c>
      <c r="F208" s="100">
        <v>36</v>
      </c>
      <c r="G208" s="97">
        <f t="shared" si="0"/>
        <v>0</v>
      </c>
      <c r="H208" s="153"/>
      <c r="I208" s="98" t="s">
        <v>933</v>
      </c>
      <c r="J208" s="98" t="str">
        <f>VLOOKUP(I208,Presupuesto!$B$11:$C$566,2,0)</f>
        <v>UTILES DE ESCRITORIO, OFICINA Y ENSE¥ANZA</v>
      </c>
      <c r="K208" s="98" t="str">
        <f t="shared" si="1"/>
        <v>Gestión Tecnologías de Información y Comunicación</v>
      </c>
      <c r="L208" s="98" t="s">
        <v>408</v>
      </c>
    </row>
    <row r="209" spans="3:12" hidden="1" x14ac:dyDescent="0.25">
      <c r="C209" s="99" t="s">
        <v>34</v>
      </c>
      <c r="D209" s="940"/>
      <c r="E209" s="185">
        <f>D202/12</f>
        <v>0</v>
      </c>
      <c r="F209" s="100">
        <v>80</v>
      </c>
      <c r="G209" s="97">
        <f t="shared" si="0"/>
        <v>0</v>
      </c>
      <c r="H209" s="153"/>
      <c r="I209" s="98" t="s">
        <v>933</v>
      </c>
      <c r="J209" s="98" t="str">
        <f>VLOOKUP(I209,Presupuesto!$B$11:$C$566,2,0)</f>
        <v>UTILES DE ESCRITORIO, OFICINA Y ENSE¥ANZA</v>
      </c>
      <c r="K209" s="98" t="str">
        <f t="shared" si="1"/>
        <v>Gestión Tecnologías de Información y Comunicación</v>
      </c>
      <c r="L209" s="98" t="s">
        <v>408</v>
      </c>
    </row>
    <row r="210" spans="3:12" hidden="1" x14ac:dyDescent="0.25">
      <c r="C210" s="109" t="s">
        <v>52</v>
      </c>
      <c r="D210" s="940"/>
      <c r="E210" s="195">
        <v>0</v>
      </c>
      <c r="F210" s="117">
        <v>25</v>
      </c>
      <c r="G210" s="97">
        <f t="shared" si="0"/>
        <v>0</v>
      </c>
      <c r="H210" s="153"/>
      <c r="I210" s="98" t="s">
        <v>933</v>
      </c>
      <c r="J210" s="98" t="str">
        <f>VLOOKUP(I210,Presupuesto!$B$11:$C$566,2,0)</f>
        <v>UTILES DE ESCRITORIO, OFICINA Y ENSE¥ANZA</v>
      </c>
      <c r="K210" s="98" t="str">
        <f t="shared" si="1"/>
        <v>Gestión Tecnologías de Información y Comunicación</v>
      </c>
      <c r="L210" s="98" t="s">
        <v>408</v>
      </c>
    </row>
    <row r="211" spans="3:12" ht="15.75" hidden="1" thickBot="1" x14ac:dyDescent="0.3">
      <c r="C211" s="199" t="s">
        <v>425</v>
      </c>
      <c r="D211" s="200">
        <v>0</v>
      </c>
      <c r="E211" s="299">
        <v>0</v>
      </c>
      <c r="F211" s="104">
        <f>HLOOKUP(C211,$AH$2:$BU$3,2,0)</f>
        <v>1150</v>
      </c>
      <c r="G211" s="105">
        <f>D211*E211*F211</f>
        <v>0</v>
      </c>
      <c r="H211" s="300"/>
      <c r="I211" s="301" t="s">
        <v>297</v>
      </c>
      <c r="J211" s="106" t="str">
        <f>VLOOKUP(I211,Presupuesto!$B$11:$C$566,2,0)</f>
        <v>VIATICOS (26200-00)</v>
      </c>
      <c r="K211" s="302" t="str">
        <f t="shared" si="1"/>
        <v>Gestión Tecnologías de Información y Comunicación</v>
      </c>
      <c r="L211" s="302" t="s">
        <v>408</v>
      </c>
    </row>
    <row r="212" spans="3:12" hidden="1" x14ac:dyDescent="0.25">
      <c r="C212" s="93"/>
      <c r="E212" s="112"/>
      <c r="F212" s="112"/>
      <c r="G212" s="112"/>
      <c r="H212" s="159"/>
      <c r="I212" s="112"/>
      <c r="J212" s="112"/>
      <c r="K212" s="112"/>
    </row>
    <row r="213" spans="3:12" ht="15.75" hidden="1" thickBot="1" x14ac:dyDescent="0.3"/>
    <row r="214" spans="3:12" ht="15.75" hidden="1" thickBot="1" x14ac:dyDescent="0.3">
      <c r="C214" s="29" t="s">
        <v>43</v>
      </c>
      <c r="D214" s="30">
        <f>SUM(G221:G230)</f>
        <v>0</v>
      </c>
      <c r="E214" s="93"/>
      <c r="F214" s="93"/>
      <c r="G214" s="93"/>
      <c r="H214" s="76"/>
      <c r="I214" s="76"/>
      <c r="J214" s="76"/>
      <c r="K214" s="112"/>
    </row>
    <row r="215" spans="3:12" hidden="1" x14ac:dyDescent="0.25">
      <c r="C215" s="70"/>
      <c r="D215" s="31"/>
      <c r="E215" s="93"/>
      <c r="F215" s="93"/>
      <c r="G215" s="93"/>
      <c r="H215" s="76"/>
      <c r="I215" s="76"/>
      <c r="J215" s="76"/>
      <c r="K215" s="112"/>
    </row>
    <row r="216" spans="3:12" hidden="1" x14ac:dyDescent="0.25">
      <c r="C216" s="70"/>
      <c r="D216" s="31"/>
      <c r="E216" s="93"/>
      <c r="F216" s="93"/>
      <c r="G216" s="93"/>
      <c r="H216" s="76"/>
      <c r="I216" s="76"/>
      <c r="J216" s="76"/>
      <c r="K216" s="112"/>
    </row>
    <row r="217" spans="3:12" ht="15.75" hidden="1" x14ac:dyDescent="0.25">
      <c r="C217" s="187" t="s">
        <v>388</v>
      </c>
      <c r="D217" s="325"/>
      <c r="E217" s="93"/>
      <c r="F217" s="93"/>
      <c r="G217" s="93"/>
      <c r="H217" s="76"/>
      <c r="I217" s="76"/>
      <c r="J217" s="76"/>
      <c r="K217" s="112"/>
    </row>
    <row r="218" spans="3:12" ht="18.75" hidden="1" x14ac:dyDescent="0.25">
      <c r="C218" s="193" t="e">
        <f>IFERROR(VLOOKUP(D217,'1. Desarrollo e Innov. Curricu.'!$F:$G,2,FALSE),IFERROR(VLOOKUP(D217,'2. Investigación Científica'!$F:$G,2,FALSE),IFERROR(VLOOKUP(D217,'3. Vinculación Univ. Sociedad'!$F:$G,2,FALSE),IFERROR(VLOOKUP(D217,'4. Docencia y Profesorado Univ.'!$F:$G,2,FALSE),IFERROR(VLOOKUP(D217,'5. Estudiantes y Graduados'!$F:$G,2,FALSE),IFERROR(VLOOKUP(D217,'11. Gestion Administrativa'!$F:$G,2,FALSE),IFERROR(VLOOKUP(D217,'13. Gestión Académica'!$F:$G,2,FALSE),IFERROR(VLOOKUP(D217,'9. Asegura. de la Calid. y M'!$F:$G,2,FALSE),IFERROR(VLOOKUP(D217,'6. Gestión del Conocimiento'!$F:$G,2,FALSE),IFERROR(VLOOKUP(D217,'15. Gobernabilidad y Proceso...'!$F:$G,2,FALSE),IFERROR(VLOOKUP(D217,'12. Gestión del Talento Humano'!$F:$G,2,FALSE),IFERROR(VLOOKUP(D217,'14. Internacional... de la E.S.'!$F:$G,2,FALSE),IFERROR(VLOOKUP(D217,'10. Posgrado'!$F:$G,2,FALSE),IFERROR(VLOOKUP(D217,'17. Gestión TIC'!$F:$G,2,FALSE),IFERROR(VLOOKUP(D217,'16. Desa. del Sistema Educ.Sup.'!$F:$G,2,FALSE),IFERROR(VLOOKUP(D217,'8. Cultura de Inno. Insti...'!$F:$G,2,FALSE),VLOOKUP(D217,'7. Lo Esencial de la Reforma U.'!$F:$G,2,0)))))))))))))))))</f>
        <v>#N/A</v>
      </c>
      <c r="D218" s="31"/>
      <c r="E218" s="93"/>
      <c r="F218" s="93"/>
      <c r="G218" s="93"/>
      <c r="H218" s="76"/>
      <c r="I218" s="76"/>
      <c r="J218" s="76"/>
      <c r="K218" s="112"/>
    </row>
    <row r="219" spans="3:12" ht="15.75" hidden="1" thickBot="1" x14ac:dyDescent="0.3">
      <c r="C219" s="70"/>
      <c r="D219" s="31"/>
      <c r="E219" s="93"/>
      <c r="F219" s="93"/>
      <c r="G219" s="93"/>
      <c r="H219" s="76"/>
      <c r="I219" s="76"/>
      <c r="J219" s="76"/>
      <c r="K219" s="112"/>
    </row>
    <row r="220" spans="3:12" ht="30.75" hidden="1" thickBot="1" x14ac:dyDescent="0.3">
      <c r="C220" s="123" t="s">
        <v>44</v>
      </c>
      <c r="D220" s="126" t="s">
        <v>45</v>
      </c>
      <c r="E220" s="125" t="s">
        <v>55</v>
      </c>
      <c r="F220" s="125" t="s">
        <v>57</v>
      </c>
      <c r="G220" s="124" t="s">
        <v>27</v>
      </c>
      <c r="H220" s="129" t="s">
        <v>127</v>
      </c>
      <c r="I220" s="125" t="s">
        <v>46</v>
      </c>
      <c r="J220" s="125" t="s">
        <v>128</v>
      </c>
      <c r="K220" s="125" t="s">
        <v>406</v>
      </c>
      <c r="L220" s="125" t="s">
        <v>407</v>
      </c>
    </row>
    <row r="221" spans="3:12" hidden="1" x14ac:dyDescent="0.25">
      <c r="C221" s="294" t="s">
        <v>47</v>
      </c>
      <c r="D221" s="939"/>
      <c r="E221" s="295"/>
      <c r="F221" s="114">
        <v>30000</v>
      </c>
      <c r="G221" s="296">
        <f t="shared" ref="G221:G229" si="2">E221*F221</f>
        <v>0</v>
      </c>
      <c r="H221" s="297"/>
      <c r="I221" s="115" t="s">
        <v>690</v>
      </c>
      <c r="J221" s="115" t="str">
        <f>VLOOKUP(I221,Presupuesto!$B$11:$C$566,2,0)</f>
        <v>SERVICIOS DE CAPACITACION.</v>
      </c>
      <c r="K221" s="298" t="s">
        <v>1494</v>
      </c>
      <c r="L221" s="115" t="s">
        <v>390</v>
      </c>
    </row>
    <row r="222" spans="3:12" hidden="1" x14ac:dyDescent="0.25">
      <c r="C222" s="99" t="s">
        <v>48</v>
      </c>
      <c r="D222" s="940"/>
      <c r="E222" s="185">
        <f>D221</f>
        <v>0</v>
      </c>
      <c r="F222" s="100">
        <v>50</v>
      </c>
      <c r="G222" s="97">
        <f t="shared" si="2"/>
        <v>0</v>
      </c>
      <c r="H222" s="153"/>
      <c r="I222" s="98" t="s">
        <v>708</v>
      </c>
      <c r="J222" s="98" t="str">
        <f>VLOOKUP(I222,Presupuesto!$B$11:$C$566,2,0)</f>
        <v>SERVICIOS DE IMPRENTA PUBLIC.Y REPRODUCCION</v>
      </c>
      <c r="K222" s="98" t="str">
        <f>$K$221</f>
        <v>Gestión Tecnologías de Información y Comunicación</v>
      </c>
      <c r="L222" s="98" t="s">
        <v>408</v>
      </c>
    </row>
    <row r="223" spans="3:12" hidden="1" x14ac:dyDescent="0.25">
      <c r="C223" s="99" t="s">
        <v>49</v>
      </c>
      <c r="D223" s="940"/>
      <c r="E223" s="185">
        <f>D221</f>
        <v>0</v>
      </c>
      <c r="F223" s="100">
        <v>150</v>
      </c>
      <c r="G223" s="97">
        <f t="shared" si="2"/>
        <v>0</v>
      </c>
      <c r="H223" s="153"/>
      <c r="I223" s="98" t="s">
        <v>783</v>
      </c>
      <c r="J223" s="98" t="str">
        <f>VLOOKUP(I223,Presupuesto!$B$11:$C$566,2,0)</f>
        <v>ALIMENTOS B EBIDAS PARA PERSONAS</v>
      </c>
      <c r="K223" s="98" t="str">
        <f t="shared" ref="K223:K230" si="3">$K$221</f>
        <v>Gestión Tecnologías de Información y Comunicación</v>
      </c>
      <c r="L223" s="98" t="s">
        <v>392</v>
      </c>
    </row>
    <row r="224" spans="3:12" hidden="1" x14ac:dyDescent="0.25">
      <c r="C224" s="99" t="s">
        <v>50</v>
      </c>
      <c r="D224" s="940"/>
      <c r="E224" s="144">
        <v>0</v>
      </c>
      <c r="F224" s="116">
        <v>10000</v>
      </c>
      <c r="G224" s="97">
        <f t="shared" si="2"/>
        <v>0</v>
      </c>
      <c r="H224" s="153"/>
      <c r="I224" s="290" t="s">
        <v>296</v>
      </c>
      <c r="J224" s="98" t="str">
        <f>VLOOKUP(I224,Presupuesto!$B$11:$C$566,2,0)</f>
        <v>PASAJES (26100-00)</v>
      </c>
      <c r="K224" s="98" t="str">
        <f t="shared" si="3"/>
        <v>Gestión Tecnologías de Información y Comunicación</v>
      </c>
      <c r="L224" s="98" t="s">
        <v>408</v>
      </c>
    </row>
    <row r="225" spans="3:12" hidden="1" x14ac:dyDescent="0.25">
      <c r="C225" s="99" t="s">
        <v>413</v>
      </c>
      <c r="D225" s="940"/>
      <c r="E225" s="144">
        <v>0</v>
      </c>
      <c r="F225" s="116">
        <v>250</v>
      </c>
      <c r="G225" s="97">
        <f t="shared" si="2"/>
        <v>0</v>
      </c>
      <c r="H225" s="153"/>
      <c r="I225" s="98" t="s">
        <v>812</v>
      </c>
      <c r="J225" s="98" t="str">
        <f>VLOOKUP(I225,Presupuesto!$B$11:$C$566,2,0)</f>
        <v>PRODUCTOS PAPEL Y CARTON</v>
      </c>
      <c r="K225" s="98" t="str">
        <f t="shared" si="3"/>
        <v>Gestión Tecnologías de Información y Comunicación</v>
      </c>
      <c r="L225" s="98" t="s">
        <v>408</v>
      </c>
    </row>
    <row r="226" spans="3:12" hidden="1" x14ac:dyDescent="0.25">
      <c r="C226" s="99" t="s">
        <v>51</v>
      </c>
      <c r="D226" s="940"/>
      <c r="E226" s="185">
        <f>(D221*25)/500</f>
        <v>0</v>
      </c>
      <c r="F226" s="100">
        <v>85</v>
      </c>
      <c r="G226" s="97">
        <f t="shared" si="2"/>
        <v>0</v>
      </c>
      <c r="H226" s="153"/>
      <c r="I226" s="98" t="s">
        <v>812</v>
      </c>
      <c r="J226" s="98" t="str">
        <f>VLOOKUP(I226,Presupuesto!$B$11:$C$566,2,0)</f>
        <v>PRODUCTOS PAPEL Y CARTON</v>
      </c>
      <c r="K226" s="98" t="str">
        <f t="shared" si="3"/>
        <v>Gestión Tecnologías de Información y Comunicación</v>
      </c>
      <c r="L226" s="98" t="s">
        <v>408</v>
      </c>
    </row>
    <row r="227" spans="3:12" hidden="1" x14ac:dyDescent="0.25">
      <c r="C227" s="99" t="s">
        <v>119</v>
      </c>
      <c r="D227" s="940"/>
      <c r="E227" s="185">
        <f>D221/12</f>
        <v>0</v>
      </c>
      <c r="F227" s="100">
        <v>36</v>
      </c>
      <c r="G227" s="97">
        <f t="shared" si="2"/>
        <v>0</v>
      </c>
      <c r="H227" s="153"/>
      <c r="I227" s="98" t="s">
        <v>933</v>
      </c>
      <c r="J227" s="98" t="str">
        <f>VLOOKUP(I227,Presupuesto!$B$11:$C$566,2,0)</f>
        <v>UTILES DE ESCRITORIO, OFICINA Y ENSE¥ANZA</v>
      </c>
      <c r="K227" s="98" t="str">
        <f t="shared" si="3"/>
        <v>Gestión Tecnologías de Información y Comunicación</v>
      </c>
      <c r="L227" s="98" t="s">
        <v>408</v>
      </c>
    </row>
    <row r="228" spans="3:12" hidden="1" x14ac:dyDescent="0.25">
      <c r="C228" s="99" t="s">
        <v>34</v>
      </c>
      <c r="D228" s="940"/>
      <c r="E228" s="185">
        <f>D221/12</f>
        <v>0</v>
      </c>
      <c r="F228" s="100">
        <v>80</v>
      </c>
      <c r="G228" s="97">
        <f t="shared" si="2"/>
        <v>0</v>
      </c>
      <c r="H228" s="153"/>
      <c r="I228" s="98" t="s">
        <v>933</v>
      </c>
      <c r="J228" s="98" t="str">
        <f>VLOOKUP(I228,Presupuesto!$B$11:$C$566,2,0)</f>
        <v>UTILES DE ESCRITORIO, OFICINA Y ENSE¥ANZA</v>
      </c>
      <c r="K228" s="98" t="str">
        <f t="shared" si="3"/>
        <v>Gestión Tecnologías de Información y Comunicación</v>
      </c>
      <c r="L228" s="98" t="s">
        <v>408</v>
      </c>
    </row>
    <row r="229" spans="3:12" hidden="1" x14ac:dyDescent="0.25">
      <c r="C229" s="109" t="s">
        <v>52</v>
      </c>
      <c r="D229" s="940"/>
      <c r="E229" s="195">
        <v>0</v>
      </c>
      <c r="F229" s="117">
        <v>25</v>
      </c>
      <c r="G229" s="97">
        <f t="shared" si="2"/>
        <v>0</v>
      </c>
      <c r="H229" s="153"/>
      <c r="I229" s="98" t="s">
        <v>933</v>
      </c>
      <c r="J229" s="98" t="str">
        <f>VLOOKUP(I229,Presupuesto!$B$11:$C$566,2,0)</f>
        <v>UTILES DE ESCRITORIO, OFICINA Y ENSE¥ANZA</v>
      </c>
      <c r="K229" s="98" t="str">
        <f t="shared" si="3"/>
        <v>Gestión Tecnologías de Información y Comunicación</v>
      </c>
      <c r="L229" s="98" t="s">
        <v>408</v>
      </c>
    </row>
    <row r="230" spans="3:12" ht="15.75" hidden="1" thickBot="1" x14ac:dyDescent="0.3">
      <c r="C230" s="199" t="s">
        <v>425</v>
      </c>
      <c r="D230" s="200">
        <v>0</v>
      </c>
      <c r="E230" s="299">
        <v>0</v>
      </c>
      <c r="F230" s="104">
        <f>HLOOKUP(C230,$AH$2:$BU$3,2,0)</f>
        <v>1150</v>
      </c>
      <c r="G230" s="105">
        <f>D230*E230*F230</f>
        <v>0</v>
      </c>
      <c r="H230" s="300"/>
      <c r="I230" s="301" t="s">
        <v>297</v>
      </c>
      <c r="J230" s="106" t="str">
        <f>VLOOKUP(I230,Presupuesto!$B$11:$C$566,2,0)</f>
        <v>VIATICOS (26200-00)</v>
      </c>
      <c r="K230" s="302" t="str">
        <f t="shared" si="3"/>
        <v>Gestión Tecnologías de Información y Comunicación</v>
      </c>
      <c r="L230" s="302" t="s">
        <v>408</v>
      </c>
    </row>
    <row r="231" spans="3:12" hidden="1" x14ac:dyDescent="0.25"/>
    <row r="232" spans="3:12" ht="15.75" hidden="1" thickBot="1" x14ac:dyDescent="0.3"/>
    <row r="233" spans="3:12" ht="15.75" hidden="1" thickBot="1" x14ac:dyDescent="0.3">
      <c r="C233" s="29" t="s">
        <v>43</v>
      </c>
      <c r="D233" s="30">
        <f>SUM(G240:G249)</f>
        <v>0</v>
      </c>
      <c r="E233" s="93"/>
      <c r="F233" s="93"/>
      <c r="G233" s="93"/>
      <c r="H233" s="76"/>
      <c r="I233" s="76"/>
      <c r="J233" s="76"/>
      <c r="K233" s="112"/>
    </row>
    <row r="234" spans="3:12" hidden="1" x14ac:dyDescent="0.25">
      <c r="C234" s="70"/>
      <c r="D234" s="31"/>
      <c r="E234" s="93"/>
      <c r="F234" s="93"/>
      <c r="G234" s="93"/>
      <c r="H234" s="76"/>
      <c r="I234" s="76"/>
      <c r="J234" s="76"/>
      <c r="K234" s="112"/>
    </row>
    <row r="235" spans="3:12" hidden="1" x14ac:dyDescent="0.25">
      <c r="C235" s="70"/>
      <c r="D235" s="31"/>
      <c r="E235" s="93"/>
      <c r="F235" s="93"/>
      <c r="G235" s="93"/>
      <c r="H235" s="76"/>
      <c r="I235" s="76"/>
      <c r="J235" s="76"/>
      <c r="K235" s="112"/>
    </row>
    <row r="236" spans="3:12" ht="15.75" hidden="1" x14ac:dyDescent="0.25">
      <c r="C236" s="187" t="s">
        <v>388</v>
      </c>
      <c r="D236" s="325"/>
      <c r="E236" s="93"/>
      <c r="F236" s="93"/>
      <c r="G236" s="93"/>
      <c r="H236" s="76"/>
      <c r="I236" s="76"/>
      <c r="J236" s="76"/>
      <c r="K236" s="112"/>
    </row>
    <row r="237" spans="3:12" ht="18.75" hidden="1" x14ac:dyDescent="0.25">
      <c r="C237" s="193" t="e">
        <f>IFERROR(VLOOKUP(D236,'1. Desarrollo e Innov. Curricu.'!$F:$G,2,FALSE),IFERROR(VLOOKUP(D236,'2. Investigación Científica'!$F:$G,2,FALSE),IFERROR(VLOOKUP(D236,'3. Vinculación Univ. Sociedad'!$F:$G,2,FALSE),IFERROR(VLOOKUP(D236,'4. Docencia y Profesorado Univ.'!$F:$G,2,FALSE),IFERROR(VLOOKUP(D236,'5. Estudiantes y Graduados'!$F:$G,2,FALSE),IFERROR(VLOOKUP(D236,'11. Gestion Administrativa'!$F:$G,2,FALSE),IFERROR(VLOOKUP(D236,'13. Gestión Académica'!$F:$G,2,FALSE),IFERROR(VLOOKUP(D236,'9. Asegura. de la Calid. y M'!$F:$G,2,FALSE),IFERROR(VLOOKUP(D236,'6. Gestión del Conocimiento'!$F:$G,2,FALSE),IFERROR(VLOOKUP(D236,'15. Gobernabilidad y Proceso...'!$F:$G,2,FALSE),IFERROR(VLOOKUP(D236,'12. Gestión del Talento Humano'!$F:$G,2,FALSE),IFERROR(VLOOKUP(D236,'14. Internacional... de la E.S.'!$F:$G,2,FALSE),IFERROR(VLOOKUP(D236,'10. Posgrado'!$F:$G,2,FALSE),IFERROR(VLOOKUP(D236,'17. Gestión TIC'!$F:$G,2,FALSE),IFERROR(VLOOKUP(D236,'16. Desa. del Sistema Educ.Sup.'!$F:$G,2,FALSE),IFERROR(VLOOKUP(D236,'8. Cultura de Inno. Insti...'!$F:$G,2,FALSE),VLOOKUP(D236,'7. Lo Esencial de la Reforma U.'!$F:$G,2,0)))))))))))))))))</f>
        <v>#N/A</v>
      </c>
      <c r="D237" s="31"/>
      <c r="E237" s="93"/>
      <c r="F237" s="93"/>
      <c r="G237" s="93"/>
      <c r="H237" s="76"/>
      <c r="I237" s="76"/>
      <c r="J237" s="76"/>
      <c r="K237" s="112"/>
    </row>
    <row r="238" spans="3:12" ht="15.75" hidden="1" thickBot="1" x14ac:dyDescent="0.3">
      <c r="C238" s="70"/>
      <c r="D238" s="31"/>
      <c r="E238" s="93"/>
      <c r="F238" s="93"/>
      <c r="G238" s="93"/>
      <c r="H238" s="76"/>
      <c r="I238" s="76"/>
      <c r="J238" s="76"/>
      <c r="K238" s="112"/>
    </row>
    <row r="239" spans="3:12" ht="30.75" hidden="1" thickBot="1" x14ac:dyDescent="0.3">
      <c r="C239" s="123" t="s">
        <v>44</v>
      </c>
      <c r="D239" s="126" t="s">
        <v>45</v>
      </c>
      <c r="E239" s="125" t="s">
        <v>55</v>
      </c>
      <c r="F239" s="125" t="s">
        <v>57</v>
      </c>
      <c r="G239" s="124" t="s">
        <v>27</v>
      </c>
      <c r="H239" s="129" t="s">
        <v>127</v>
      </c>
      <c r="I239" s="125" t="s">
        <v>46</v>
      </c>
      <c r="J239" s="125" t="s">
        <v>128</v>
      </c>
      <c r="K239" s="125" t="s">
        <v>406</v>
      </c>
      <c r="L239" s="125" t="s">
        <v>407</v>
      </c>
    </row>
    <row r="240" spans="3:12" hidden="1" x14ac:dyDescent="0.25">
      <c r="C240" s="294" t="s">
        <v>47</v>
      </c>
      <c r="D240" s="939"/>
      <c r="E240" s="295"/>
      <c r="F240" s="114">
        <v>30000</v>
      </c>
      <c r="G240" s="296">
        <f t="shared" ref="G240:G248" si="4">E240*F240</f>
        <v>0</v>
      </c>
      <c r="H240" s="297"/>
      <c r="I240" s="115" t="s">
        <v>690</v>
      </c>
      <c r="J240" s="115" t="str">
        <f>VLOOKUP(I240,Presupuesto!$B$11:$C$566,2,0)</f>
        <v>SERVICIOS DE CAPACITACION.</v>
      </c>
      <c r="K240" s="298" t="s">
        <v>1494</v>
      </c>
      <c r="L240" s="115" t="s">
        <v>390</v>
      </c>
    </row>
    <row r="241" spans="3:12" hidden="1" x14ac:dyDescent="0.25">
      <c r="C241" s="99" t="s">
        <v>48</v>
      </c>
      <c r="D241" s="940"/>
      <c r="E241" s="185">
        <f>D240</f>
        <v>0</v>
      </c>
      <c r="F241" s="100">
        <v>50</v>
      </c>
      <c r="G241" s="97">
        <f t="shared" si="4"/>
        <v>0</v>
      </c>
      <c r="H241" s="153"/>
      <c r="I241" s="98" t="s">
        <v>708</v>
      </c>
      <c r="J241" s="98" t="str">
        <f>VLOOKUP(I241,Presupuesto!$B$11:$C$566,2,0)</f>
        <v>SERVICIOS DE IMPRENTA PUBLIC.Y REPRODUCCION</v>
      </c>
      <c r="K241" s="98" t="str">
        <f>$K$240</f>
        <v>Gestión Tecnologías de Información y Comunicación</v>
      </c>
      <c r="L241" s="98" t="s">
        <v>408</v>
      </c>
    </row>
    <row r="242" spans="3:12" hidden="1" x14ac:dyDescent="0.25">
      <c r="C242" s="99" t="s">
        <v>49</v>
      </c>
      <c r="D242" s="940"/>
      <c r="E242" s="185">
        <f>D240</f>
        <v>0</v>
      </c>
      <c r="F242" s="100">
        <v>150</v>
      </c>
      <c r="G242" s="97">
        <f t="shared" si="4"/>
        <v>0</v>
      </c>
      <c r="H242" s="153"/>
      <c r="I242" s="98" t="s">
        <v>783</v>
      </c>
      <c r="J242" s="98" t="str">
        <f>VLOOKUP(I242,Presupuesto!$B$11:$C$566,2,0)</f>
        <v>ALIMENTOS B EBIDAS PARA PERSONAS</v>
      </c>
      <c r="K242" s="98" t="str">
        <f t="shared" ref="K242:K249" si="5">$K$240</f>
        <v>Gestión Tecnologías de Información y Comunicación</v>
      </c>
      <c r="L242" s="98" t="s">
        <v>392</v>
      </c>
    </row>
    <row r="243" spans="3:12" hidden="1" x14ac:dyDescent="0.25">
      <c r="C243" s="99" t="s">
        <v>50</v>
      </c>
      <c r="D243" s="940"/>
      <c r="E243" s="144">
        <v>0</v>
      </c>
      <c r="F243" s="116">
        <v>10000</v>
      </c>
      <c r="G243" s="97">
        <f t="shared" si="4"/>
        <v>0</v>
      </c>
      <c r="H243" s="153"/>
      <c r="I243" s="290" t="s">
        <v>296</v>
      </c>
      <c r="J243" s="98" t="str">
        <f>VLOOKUP(I243,Presupuesto!$B$11:$C$566,2,0)</f>
        <v>PASAJES (26100-00)</v>
      </c>
      <c r="K243" s="98" t="str">
        <f t="shared" si="5"/>
        <v>Gestión Tecnologías de Información y Comunicación</v>
      </c>
      <c r="L243" s="98" t="s">
        <v>408</v>
      </c>
    </row>
    <row r="244" spans="3:12" hidden="1" x14ac:dyDescent="0.25">
      <c r="C244" s="99" t="s">
        <v>413</v>
      </c>
      <c r="D244" s="940"/>
      <c r="E244" s="144">
        <v>0</v>
      </c>
      <c r="F244" s="116">
        <v>250</v>
      </c>
      <c r="G244" s="97">
        <f t="shared" si="4"/>
        <v>0</v>
      </c>
      <c r="H244" s="153"/>
      <c r="I244" s="98" t="s">
        <v>812</v>
      </c>
      <c r="J244" s="98" t="str">
        <f>VLOOKUP(I244,Presupuesto!$B$11:$C$566,2,0)</f>
        <v>PRODUCTOS PAPEL Y CARTON</v>
      </c>
      <c r="K244" s="98" t="str">
        <f t="shared" si="5"/>
        <v>Gestión Tecnologías de Información y Comunicación</v>
      </c>
      <c r="L244" s="98" t="s">
        <v>408</v>
      </c>
    </row>
    <row r="245" spans="3:12" hidden="1" x14ac:dyDescent="0.25">
      <c r="C245" s="99" t="s">
        <v>51</v>
      </c>
      <c r="D245" s="940"/>
      <c r="E245" s="185">
        <f>(D240*25)/500</f>
        <v>0</v>
      </c>
      <c r="F245" s="100">
        <v>85</v>
      </c>
      <c r="G245" s="97">
        <f t="shared" si="4"/>
        <v>0</v>
      </c>
      <c r="H245" s="153"/>
      <c r="I245" s="98" t="s">
        <v>812</v>
      </c>
      <c r="J245" s="98" t="str">
        <f>VLOOKUP(I245,Presupuesto!$B$11:$C$566,2,0)</f>
        <v>PRODUCTOS PAPEL Y CARTON</v>
      </c>
      <c r="K245" s="98" t="str">
        <f t="shared" si="5"/>
        <v>Gestión Tecnologías de Información y Comunicación</v>
      </c>
      <c r="L245" s="98" t="s">
        <v>408</v>
      </c>
    </row>
    <row r="246" spans="3:12" hidden="1" x14ac:dyDescent="0.25">
      <c r="C246" s="99" t="s">
        <v>119</v>
      </c>
      <c r="D246" s="940"/>
      <c r="E246" s="185">
        <f>D240/12</f>
        <v>0</v>
      </c>
      <c r="F246" s="100">
        <v>36</v>
      </c>
      <c r="G246" s="97">
        <f t="shared" si="4"/>
        <v>0</v>
      </c>
      <c r="H246" s="153"/>
      <c r="I246" s="98" t="s">
        <v>933</v>
      </c>
      <c r="J246" s="98" t="str">
        <f>VLOOKUP(I246,Presupuesto!$B$11:$C$566,2,0)</f>
        <v>UTILES DE ESCRITORIO, OFICINA Y ENSE¥ANZA</v>
      </c>
      <c r="K246" s="98" t="str">
        <f t="shared" si="5"/>
        <v>Gestión Tecnologías de Información y Comunicación</v>
      </c>
      <c r="L246" s="98" t="s">
        <v>408</v>
      </c>
    </row>
    <row r="247" spans="3:12" hidden="1" x14ac:dyDescent="0.25">
      <c r="C247" s="99" t="s">
        <v>34</v>
      </c>
      <c r="D247" s="940"/>
      <c r="E247" s="185">
        <f>D240/12</f>
        <v>0</v>
      </c>
      <c r="F247" s="100">
        <v>80</v>
      </c>
      <c r="G247" s="97">
        <f t="shared" si="4"/>
        <v>0</v>
      </c>
      <c r="H247" s="153"/>
      <c r="I247" s="98" t="s">
        <v>933</v>
      </c>
      <c r="J247" s="98" t="str">
        <f>VLOOKUP(I247,Presupuesto!$B$11:$C$566,2,0)</f>
        <v>UTILES DE ESCRITORIO, OFICINA Y ENSE¥ANZA</v>
      </c>
      <c r="K247" s="98" t="str">
        <f t="shared" si="5"/>
        <v>Gestión Tecnologías de Información y Comunicación</v>
      </c>
      <c r="L247" s="98" t="s">
        <v>408</v>
      </c>
    </row>
    <row r="248" spans="3:12" hidden="1" x14ac:dyDescent="0.25">
      <c r="C248" s="109" t="s">
        <v>52</v>
      </c>
      <c r="D248" s="940"/>
      <c r="E248" s="195">
        <v>0</v>
      </c>
      <c r="F248" s="117">
        <v>25</v>
      </c>
      <c r="G248" s="97">
        <f t="shared" si="4"/>
        <v>0</v>
      </c>
      <c r="H248" s="153"/>
      <c r="I248" s="98" t="s">
        <v>933</v>
      </c>
      <c r="J248" s="98" t="str">
        <f>VLOOKUP(I248,Presupuesto!$B$11:$C$566,2,0)</f>
        <v>UTILES DE ESCRITORIO, OFICINA Y ENSE¥ANZA</v>
      </c>
      <c r="K248" s="98" t="str">
        <f t="shared" si="5"/>
        <v>Gestión Tecnologías de Información y Comunicación</v>
      </c>
      <c r="L248" s="98" t="s">
        <v>408</v>
      </c>
    </row>
    <row r="249" spans="3:12" ht="15.75" hidden="1" thickBot="1" x14ac:dyDescent="0.3">
      <c r="C249" s="199" t="s">
        <v>425</v>
      </c>
      <c r="D249" s="200">
        <v>0</v>
      </c>
      <c r="E249" s="299">
        <v>0</v>
      </c>
      <c r="F249" s="104">
        <f>HLOOKUP(C249,$AH$2:$BU$3,2,0)</f>
        <v>1150</v>
      </c>
      <c r="G249" s="105">
        <f>D249*E249*F249</f>
        <v>0</v>
      </c>
      <c r="H249" s="300"/>
      <c r="I249" s="301" t="s">
        <v>297</v>
      </c>
      <c r="J249" s="106" t="str">
        <f>VLOOKUP(I249,Presupuesto!$B$11:$C$566,2,0)</f>
        <v>VIATICOS (26200-00)</v>
      </c>
      <c r="K249" s="302" t="str">
        <f t="shared" si="5"/>
        <v>Gestión Tecnologías de Información y Comunicación</v>
      </c>
      <c r="L249" s="302" t="s">
        <v>408</v>
      </c>
    </row>
    <row r="250" spans="3:12" x14ac:dyDescent="0.25">
      <c r="C250" s="93"/>
      <c r="E250" s="112"/>
      <c r="F250" s="112"/>
      <c r="G250" s="112"/>
      <c r="H250" s="159"/>
      <c r="I250" s="112"/>
      <c r="J250" s="112"/>
      <c r="K250" s="112"/>
    </row>
    <row r="252" spans="3:12" ht="15.75" hidden="1" thickBot="1" x14ac:dyDescent="0.3">
      <c r="C252" s="29" t="s">
        <v>43</v>
      </c>
      <c r="D252" s="30">
        <f>SUM(G259:G268)</f>
        <v>0</v>
      </c>
      <c r="E252" s="93"/>
      <c r="F252" s="93"/>
      <c r="G252" s="93"/>
      <c r="H252" s="76"/>
      <c r="I252" s="76"/>
      <c r="J252" s="76"/>
      <c r="K252" s="112"/>
    </row>
    <row r="253" spans="3:12" hidden="1" x14ac:dyDescent="0.25">
      <c r="C253" s="70"/>
      <c r="D253" s="31"/>
      <c r="E253" s="93"/>
      <c r="F253" s="93"/>
      <c r="G253" s="93"/>
      <c r="H253" s="76"/>
      <c r="I253" s="76"/>
      <c r="J253" s="76"/>
      <c r="K253" s="112"/>
    </row>
    <row r="254" spans="3:12" hidden="1" x14ac:dyDescent="0.25">
      <c r="C254" s="70"/>
      <c r="D254" s="31"/>
      <c r="E254" s="93"/>
      <c r="F254" s="93"/>
      <c r="G254" s="93"/>
      <c r="H254" s="76"/>
      <c r="I254" s="76"/>
      <c r="J254" s="76"/>
      <c r="K254" s="112"/>
    </row>
    <row r="255" spans="3:12" ht="15.75" hidden="1" x14ac:dyDescent="0.25">
      <c r="C255" s="187" t="s">
        <v>388</v>
      </c>
      <c r="D255" s="325"/>
      <c r="E255" s="93"/>
      <c r="F255" s="93"/>
      <c r="G255" s="93"/>
      <c r="H255" s="76"/>
      <c r="I255" s="76"/>
      <c r="J255" s="76"/>
      <c r="K255" s="112"/>
    </row>
    <row r="256" spans="3:12" ht="18.75" hidden="1" x14ac:dyDescent="0.25">
      <c r="C256" s="193" t="e">
        <f>IFERROR(VLOOKUP(D255,'1. Desarrollo e Innov. Curricu.'!$F:$G,2,FALSE),IFERROR(VLOOKUP(D255,'2. Investigación Científica'!$F:$G,2,FALSE),IFERROR(VLOOKUP(D255,'3. Vinculación Univ. Sociedad'!$F:$G,2,FALSE),IFERROR(VLOOKUP(D255,'4. Docencia y Profesorado Univ.'!$F:$G,2,FALSE),IFERROR(VLOOKUP(D255,'5. Estudiantes y Graduados'!$F:$G,2,FALSE),IFERROR(VLOOKUP(D255,'11. Gestion Administrativa'!$F:$G,2,FALSE),IFERROR(VLOOKUP(D255,'13. Gestión Académica'!$F:$G,2,FALSE),IFERROR(VLOOKUP(D255,'9. Asegura. de la Calid. y M'!$F:$G,2,FALSE),IFERROR(VLOOKUP(D255,'6. Gestión del Conocimiento'!$F:$G,2,FALSE),IFERROR(VLOOKUP(D255,'15. Gobernabilidad y Proceso...'!$F:$G,2,FALSE),IFERROR(VLOOKUP(D255,'12. Gestión del Talento Humano'!$F:$G,2,FALSE),IFERROR(VLOOKUP(D255,'14. Internacional... de la E.S.'!$F:$G,2,FALSE),IFERROR(VLOOKUP(D255,'10. Posgrado'!$F:$G,2,FALSE),IFERROR(VLOOKUP(D255,'17. Gestión TIC'!$F:$G,2,FALSE),IFERROR(VLOOKUP(D255,'16. Desa. del Sistema Educ.Sup.'!$F:$G,2,FALSE),IFERROR(VLOOKUP(D255,'8. Cultura de Inno. Insti...'!$F:$G,2,FALSE),VLOOKUP(D255,'7. Lo Esencial de la Reforma U.'!$F:$G,2,0)))))))))))))))))</f>
        <v>#N/A</v>
      </c>
      <c r="D256" s="31"/>
      <c r="E256" s="93"/>
      <c r="F256" s="93"/>
      <c r="G256" s="93"/>
      <c r="H256" s="76"/>
      <c r="I256" s="76"/>
      <c r="J256" s="76"/>
      <c r="K256" s="112"/>
    </row>
    <row r="257" spans="3:12" ht="15.75" hidden="1" thickBot="1" x14ac:dyDescent="0.3">
      <c r="C257" s="70"/>
      <c r="D257" s="31"/>
      <c r="E257" s="93"/>
      <c r="F257" s="93"/>
      <c r="G257" s="93"/>
      <c r="H257" s="76"/>
      <c r="I257" s="76"/>
      <c r="J257" s="76"/>
      <c r="K257" s="112"/>
    </row>
    <row r="258" spans="3:12" ht="30.75" hidden="1" thickBot="1" x14ac:dyDescent="0.3">
      <c r="C258" s="123" t="s">
        <v>44</v>
      </c>
      <c r="D258" s="126" t="s">
        <v>45</v>
      </c>
      <c r="E258" s="125" t="s">
        <v>55</v>
      </c>
      <c r="F258" s="125" t="s">
        <v>57</v>
      </c>
      <c r="G258" s="124" t="s">
        <v>27</v>
      </c>
      <c r="H258" s="129" t="s">
        <v>127</v>
      </c>
      <c r="I258" s="125" t="s">
        <v>46</v>
      </c>
      <c r="J258" s="125" t="s">
        <v>128</v>
      </c>
      <c r="K258" s="125" t="s">
        <v>406</v>
      </c>
      <c r="L258" s="125" t="s">
        <v>407</v>
      </c>
    </row>
    <row r="259" spans="3:12" hidden="1" x14ac:dyDescent="0.25">
      <c r="C259" s="294" t="s">
        <v>47</v>
      </c>
      <c r="D259" s="939"/>
      <c r="E259" s="295"/>
      <c r="F259" s="114">
        <v>30000</v>
      </c>
      <c r="G259" s="296">
        <f t="shared" ref="G259:G267" si="6">E259*F259</f>
        <v>0</v>
      </c>
      <c r="H259" s="297"/>
      <c r="I259" s="115" t="s">
        <v>690</v>
      </c>
      <c r="J259" s="115" t="str">
        <f>VLOOKUP(I259,Presupuesto!$B$11:$C$566,2,0)</f>
        <v>SERVICIOS DE CAPACITACION.</v>
      </c>
      <c r="K259" s="298" t="s">
        <v>1494</v>
      </c>
      <c r="L259" s="115" t="s">
        <v>390</v>
      </c>
    </row>
    <row r="260" spans="3:12" hidden="1" x14ac:dyDescent="0.25">
      <c r="C260" s="99" t="s">
        <v>48</v>
      </c>
      <c r="D260" s="940"/>
      <c r="E260" s="185">
        <f>D259</f>
        <v>0</v>
      </c>
      <c r="F260" s="100">
        <v>50</v>
      </c>
      <c r="G260" s="97">
        <f t="shared" si="6"/>
        <v>0</v>
      </c>
      <c r="H260" s="153"/>
      <c r="I260" s="98" t="s">
        <v>708</v>
      </c>
      <c r="J260" s="98" t="str">
        <f>VLOOKUP(I260,Presupuesto!$B$11:$C$566,2,0)</f>
        <v>SERVICIOS DE IMPRENTA PUBLIC.Y REPRODUCCION</v>
      </c>
      <c r="K260" s="98" t="str">
        <f>$K$259</f>
        <v>Gestión Tecnologías de Información y Comunicación</v>
      </c>
      <c r="L260" s="98" t="s">
        <v>408</v>
      </c>
    </row>
    <row r="261" spans="3:12" hidden="1" x14ac:dyDescent="0.25">
      <c r="C261" s="99" t="s">
        <v>49</v>
      </c>
      <c r="D261" s="940"/>
      <c r="E261" s="185">
        <f>D259</f>
        <v>0</v>
      </c>
      <c r="F261" s="100">
        <v>150</v>
      </c>
      <c r="G261" s="97">
        <f t="shared" si="6"/>
        <v>0</v>
      </c>
      <c r="H261" s="153"/>
      <c r="I261" s="98" t="s">
        <v>783</v>
      </c>
      <c r="J261" s="98" t="str">
        <f>VLOOKUP(I261,Presupuesto!$B$11:$C$566,2,0)</f>
        <v>ALIMENTOS B EBIDAS PARA PERSONAS</v>
      </c>
      <c r="K261" s="98" t="str">
        <f t="shared" ref="K261:K268" si="7">$K$259</f>
        <v>Gestión Tecnologías de Información y Comunicación</v>
      </c>
      <c r="L261" s="98" t="s">
        <v>392</v>
      </c>
    </row>
    <row r="262" spans="3:12" hidden="1" x14ac:dyDescent="0.25">
      <c r="C262" s="99" t="s">
        <v>50</v>
      </c>
      <c r="D262" s="940"/>
      <c r="E262" s="144">
        <v>0</v>
      </c>
      <c r="F262" s="116">
        <v>10000</v>
      </c>
      <c r="G262" s="97">
        <f t="shared" si="6"/>
        <v>0</v>
      </c>
      <c r="H262" s="153"/>
      <c r="I262" s="290" t="s">
        <v>296</v>
      </c>
      <c r="J262" s="98" t="str">
        <f>VLOOKUP(I262,Presupuesto!$B$11:$C$566,2,0)</f>
        <v>PASAJES (26100-00)</v>
      </c>
      <c r="K262" s="98" t="str">
        <f t="shared" si="7"/>
        <v>Gestión Tecnologías de Información y Comunicación</v>
      </c>
      <c r="L262" s="98" t="s">
        <v>408</v>
      </c>
    </row>
    <row r="263" spans="3:12" hidden="1" x14ac:dyDescent="0.25">
      <c r="C263" s="99" t="s">
        <v>413</v>
      </c>
      <c r="D263" s="940"/>
      <c r="E263" s="144">
        <v>0</v>
      </c>
      <c r="F263" s="116">
        <v>250</v>
      </c>
      <c r="G263" s="97">
        <f t="shared" si="6"/>
        <v>0</v>
      </c>
      <c r="H263" s="153"/>
      <c r="I263" s="98" t="s">
        <v>812</v>
      </c>
      <c r="J263" s="98" t="str">
        <f>VLOOKUP(I263,Presupuesto!$B$11:$C$566,2,0)</f>
        <v>PRODUCTOS PAPEL Y CARTON</v>
      </c>
      <c r="K263" s="98" t="str">
        <f t="shared" si="7"/>
        <v>Gestión Tecnologías de Información y Comunicación</v>
      </c>
      <c r="L263" s="98" t="s">
        <v>408</v>
      </c>
    </row>
    <row r="264" spans="3:12" hidden="1" x14ac:dyDescent="0.25">
      <c r="C264" s="99" t="s">
        <v>51</v>
      </c>
      <c r="D264" s="940"/>
      <c r="E264" s="185">
        <f>(D259*25)/500</f>
        <v>0</v>
      </c>
      <c r="F264" s="100">
        <v>85</v>
      </c>
      <c r="G264" s="97">
        <f t="shared" si="6"/>
        <v>0</v>
      </c>
      <c r="H264" s="153"/>
      <c r="I264" s="98" t="s">
        <v>812</v>
      </c>
      <c r="J264" s="98" t="str">
        <f>VLOOKUP(I264,Presupuesto!$B$11:$C$566,2,0)</f>
        <v>PRODUCTOS PAPEL Y CARTON</v>
      </c>
      <c r="K264" s="98" t="str">
        <f t="shared" si="7"/>
        <v>Gestión Tecnologías de Información y Comunicación</v>
      </c>
      <c r="L264" s="98" t="s">
        <v>408</v>
      </c>
    </row>
    <row r="265" spans="3:12" hidden="1" x14ac:dyDescent="0.25">
      <c r="C265" s="99" t="s">
        <v>119</v>
      </c>
      <c r="D265" s="940"/>
      <c r="E265" s="185">
        <f>D259/12</f>
        <v>0</v>
      </c>
      <c r="F265" s="100">
        <v>36</v>
      </c>
      <c r="G265" s="97">
        <f t="shared" si="6"/>
        <v>0</v>
      </c>
      <c r="H265" s="153"/>
      <c r="I265" s="98" t="s">
        <v>933</v>
      </c>
      <c r="J265" s="98" t="str">
        <f>VLOOKUP(I265,Presupuesto!$B$11:$C$566,2,0)</f>
        <v>UTILES DE ESCRITORIO, OFICINA Y ENSE¥ANZA</v>
      </c>
      <c r="K265" s="98" t="str">
        <f t="shared" si="7"/>
        <v>Gestión Tecnologías de Información y Comunicación</v>
      </c>
      <c r="L265" s="98" t="s">
        <v>408</v>
      </c>
    </row>
    <row r="266" spans="3:12" hidden="1" x14ac:dyDescent="0.25">
      <c r="C266" s="99" t="s">
        <v>34</v>
      </c>
      <c r="D266" s="940"/>
      <c r="E266" s="185">
        <f>D259/12</f>
        <v>0</v>
      </c>
      <c r="F266" s="100">
        <v>80</v>
      </c>
      <c r="G266" s="97">
        <f t="shared" si="6"/>
        <v>0</v>
      </c>
      <c r="H266" s="153"/>
      <c r="I266" s="98" t="s">
        <v>933</v>
      </c>
      <c r="J266" s="98" t="str">
        <f>VLOOKUP(I266,Presupuesto!$B$11:$C$566,2,0)</f>
        <v>UTILES DE ESCRITORIO, OFICINA Y ENSE¥ANZA</v>
      </c>
      <c r="K266" s="98" t="str">
        <f t="shared" si="7"/>
        <v>Gestión Tecnologías de Información y Comunicación</v>
      </c>
      <c r="L266" s="98" t="s">
        <v>408</v>
      </c>
    </row>
    <row r="267" spans="3:12" hidden="1" x14ac:dyDescent="0.25">
      <c r="C267" s="109" t="s">
        <v>52</v>
      </c>
      <c r="D267" s="940"/>
      <c r="E267" s="195">
        <v>0</v>
      </c>
      <c r="F267" s="117">
        <v>25</v>
      </c>
      <c r="G267" s="97">
        <f t="shared" si="6"/>
        <v>0</v>
      </c>
      <c r="H267" s="153"/>
      <c r="I267" s="98" t="s">
        <v>933</v>
      </c>
      <c r="J267" s="98" t="str">
        <f>VLOOKUP(I267,Presupuesto!$B$11:$C$566,2,0)</f>
        <v>UTILES DE ESCRITORIO, OFICINA Y ENSE¥ANZA</v>
      </c>
      <c r="K267" s="98" t="str">
        <f t="shared" si="7"/>
        <v>Gestión Tecnologías de Información y Comunicación</v>
      </c>
      <c r="L267" s="98" t="s">
        <v>408</v>
      </c>
    </row>
    <row r="268" spans="3:12" ht="15.75" hidden="1" thickBot="1" x14ac:dyDescent="0.3">
      <c r="C268" s="199" t="s">
        <v>425</v>
      </c>
      <c r="D268" s="200">
        <v>0</v>
      </c>
      <c r="E268" s="299">
        <v>0</v>
      </c>
      <c r="F268" s="104">
        <f>HLOOKUP(C268,$AH$2:$BU$3,2,0)</f>
        <v>1150</v>
      </c>
      <c r="G268" s="105">
        <f>D268*E268*F268</f>
        <v>0</v>
      </c>
      <c r="H268" s="300"/>
      <c r="I268" s="301" t="s">
        <v>297</v>
      </c>
      <c r="J268" s="106" t="str">
        <f>VLOOKUP(I268,Presupuesto!$B$11:$C$566,2,0)</f>
        <v>VIATICOS (26200-00)</v>
      </c>
      <c r="K268" s="302" t="str">
        <f t="shared" si="7"/>
        <v>Gestión Tecnologías de Información y Comunicación</v>
      </c>
      <c r="L268" s="302" t="s">
        <v>408</v>
      </c>
    </row>
  </sheetData>
  <protectedRanges>
    <protectedRange password="DE9D" sqref="K16:L16 K259 K240 K221 H16:I16 H17:H18 D16:F16 K202" name="bloqueo"/>
    <protectedRange password="DE9D" sqref="K30" name="bloqueo_2"/>
    <protectedRange password="DE9D" sqref="K42" name="bloqueo_3"/>
  </protectedRanges>
  <mergeCells count="7">
    <mergeCell ref="D259:D267"/>
    <mergeCell ref="D202:D210"/>
    <mergeCell ref="D221:D229"/>
    <mergeCell ref="D17:D18"/>
    <mergeCell ref="D30:D31"/>
    <mergeCell ref="D42:D43"/>
    <mergeCell ref="D240:D248"/>
  </mergeCells>
  <dataValidations xWindow="1088" yWindow="467" count="6">
    <dataValidation type="list" allowBlank="1" showInputMessage="1" showErrorMessage="1" sqref="C211 C230 C249 C268">
      <formula1>$AH$2:$BU$2</formula1>
    </dataValidation>
    <dataValidation type="list" allowBlank="1" showInputMessage="1" showErrorMessage="1" errorTitle="¡Ingreso Inválido!" error="Seleccione una opción de la lista" promptTitle="Mes Requerido" prompt="Seleccione el mes en el que requiere el recurso." sqref="L202:L211 L221:L230 L240:L249 L259:L268 L17:L18 L30:L31 L42:L43 L56 L67 L77 L88 L98 L110 L120 L130 L141 L152 L162 L172 L182">
      <formula1>$U$2:$AF$2</formula1>
    </dataValidation>
    <dataValidation type="list" allowBlank="1" showInputMessage="1" showErrorMessage="1" errorTitle="¡Ingreso no valido!" error="Favor ingrese un elemento de la lista." promptTitle="Tipo de Presupuesto" prompt="Seleccione una opción de la lista." sqref="H202:H211 H221:H230 H240:H249 H259:H268 H30:H31 H42:H43 H17:H18 H56 H67 H77 H88 H98 H110 H120 H130 H141 H152 H162 H172 H182">
      <formula1>$S$2:$T$2</formula1>
    </dataValidation>
    <dataValidation type="list" allowBlank="1" showInputMessage="1" showErrorMessage="1" errorTitle="¡Ingreso Inválido!" error="Verifique el valor ingresado._x000a_" sqref="I202:I211 I221:I230 I240:I249 I259:I268 I17:I18 I30:I31 I42:I43 I56 I67 I77 I88 I98 I110 I120 I130 I141 I152 I162 I172 I182">
      <formula1>$A$1:$UI$1</formula1>
    </dataValidation>
    <dataValidation type="list" allowBlank="1" showInputMessage="1" showErrorMessage="1" sqref="K17:K18 K203:K211 K222:K230 K241:K249 K260:K268 K31 K43 K56 K67 K77 K88 K98 K110 K120 K130 K141 K152 K162 K172 K182">
      <formula1>$A$2:$P$2</formula1>
    </dataValidation>
    <dataValidation type="list" allowBlank="1" showInputMessage="1" showErrorMessage="1" errorTitle="¡Ingreso Inválido!" error="Seleccione una opción de la lista." promptTitle="Dimensión Estratégica" prompt="Seleccione una opción de la lista." sqref="K202 K221 K240 K259 K30 K42">
      <formula1>$A$2:$Q$2</formula1>
    </dataValidation>
  </dataValidations>
  <pageMargins left="0.7" right="0.7" top="0.75" bottom="0.75" header="0.3" footer="0.3"/>
  <pageSetup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60"/>
  <sheetViews>
    <sheetView showGridLines="0" topLeftCell="A97" zoomScale="84" zoomScaleNormal="84" workbookViewId="0">
      <selection activeCell="C27" sqref="C27"/>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42.8554687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72" t="s">
        <v>247</v>
      </c>
      <c r="B1" s="175" t="s">
        <v>248</v>
      </c>
      <c r="C1" s="166" t="s">
        <v>249</v>
      </c>
      <c r="D1" s="166" t="s">
        <v>487</v>
      </c>
      <c r="E1" s="166" t="s">
        <v>489</v>
      </c>
      <c r="F1" s="166" t="s">
        <v>491</v>
      </c>
      <c r="G1" s="166" t="s">
        <v>493</v>
      </c>
      <c r="H1" s="166" t="s">
        <v>495</v>
      </c>
      <c r="I1" s="166" t="s">
        <v>497</v>
      </c>
      <c r="J1" s="166" t="s">
        <v>250</v>
      </c>
      <c r="K1" s="166" t="s">
        <v>500</v>
      </c>
      <c r="L1" s="166" t="s">
        <v>251</v>
      </c>
      <c r="M1" s="166" t="s">
        <v>502</v>
      </c>
      <c r="N1" s="166" t="s">
        <v>504</v>
      </c>
      <c r="O1" s="166" t="s">
        <v>506</v>
      </c>
      <c r="P1" s="166" t="s">
        <v>252</v>
      </c>
      <c r="Q1" s="166" t="s">
        <v>507</v>
      </c>
      <c r="R1" s="166" t="s">
        <v>510</v>
      </c>
      <c r="S1" s="166" t="s">
        <v>253</v>
      </c>
      <c r="T1" s="166" t="s">
        <v>512</v>
      </c>
      <c r="U1" s="166" t="s">
        <v>254</v>
      </c>
      <c r="V1" s="166" t="s">
        <v>513</v>
      </c>
      <c r="W1" s="166" t="s">
        <v>514</v>
      </c>
      <c r="X1" s="166" t="s">
        <v>518</v>
      </c>
      <c r="Y1" s="166" t="s">
        <v>270</v>
      </c>
      <c r="Z1" s="166" t="s">
        <v>519</v>
      </c>
      <c r="AA1" s="166" t="s">
        <v>521</v>
      </c>
      <c r="AB1" s="166" t="s">
        <v>523</v>
      </c>
      <c r="AC1" s="166" t="s">
        <v>271</v>
      </c>
      <c r="AD1" s="166" t="s">
        <v>525</v>
      </c>
      <c r="AE1" s="166" t="s">
        <v>527</v>
      </c>
      <c r="AF1" s="166" t="s">
        <v>529</v>
      </c>
      <c r="AG1" s="166" t="s">
        <v>531</v>
      </c>
      <c r="AH1" s="166" t="s">
        <v>246</v>
      </c>
      <c r="AI1" s="166" t="s">
        <v>533</v>
      </c>
      <c r="AJ1" s="175" t="s">
        <v>255</v>
      </c>
      <c r="AK1" s="166" t="s">
        <v>535</v>
      </c>
      <c r="AL1" s="166" t="s">
        <v>256</v>
      </c>
      <c r="AM1" s="166" t="s">
        <v>537</v>
      </c>
      <c r="AN1" s="166" t="s">
        <v>539</v>
      </c>
      <c r="AO1" s="166" t="s">
        <v>257</v>
      </c>
      <c r="AP1" s="166" t="s">
        <v>541</v>
      </c>
      <c r="AQ1" s="166" t="s">
        <v>543</v>
      </c>
      <c r="AR1" s="166" t="s">
        <v>258</v>
      </c>
      <c r="AS1" s="166" t="s">
        <v>544</v>
      </c>
      <c r="AT1" s="166" t="s">
        <v>546</v>
      </c>
      <c r="AU1" s="166" t="s">
        <v>547</v>
      </c>
      <c r="AV1" s="166" t="s">
        <v>548</v>
      </c>
      <c r="AW1" s="166" t="s">
        <v>550</v>
      </c>
      <c r="AX1" s="166" t="s">
        <v>552</v>
      </c>
      <c r="AY1" s="166" t="s">
        <v>553</v>
      </c>
      <c r="AZ1" s="166" t="s">
        <v>259</v>
      </c>
      <c r="BA1" s="166" t="s">
        <v>555</v>
      </c>
      <c r="BB1" s="166" t="s">
        <v>557</v>
      </c>
      <c r="BC1" s="166" t="s">
        <v>559</v>
      </c>
      <c r="BD1" s="166" t="s">
        <v>561</v>
      </c>
      <c r="BE1" s="166" t="s">
        <v>563</v>
      </c>
      <c r="BF1" s="166" t="s">
        <v>565</v>
      </c>
      <c r="BG1" s="166" t="s">
        <v>567</v>
      </c>
      <c r="BH1" s="166" t="s">
        <v>569</v>
      </c>
      <c r="BI1" s="166" t="s">
        <v>272</v>
      </c>
      <c r="BJ1" s="166" t="s">
        <v>571</v>
      </c>
      <c r="BK1" s="166" t="s">
        <v>573</v>
      </c>
      <c r="BL1" s="166" t="s">
        <v>575</v>
      </c>
      <c r="BM1" s="166" t="s">
        <v>577</v>
      </c>
      <c r="BN1" s="166" t="s">
        <v>579</v>
      </c>
      <c r="BO1" s="166" t="s">
        <v>581</v>
      </c>
      <c r="BP1" s="166" t="s">
        <v>583</v>
      </c>
      <c r="BQ1" s="166" t="s">
        <v>585</v>
      </c>
      <c r="BR1" s="166" t="s">
        <v>587</v>
      </c>
      <c r="BS1" s="166" t="s">
        <v>589</v>
      </c>
      <c r="BT1" s="175" t="s">
        <v>260</v>
      </c>
      <c r="BU1" s="166" t="s">
        <v>261</v>
      </c>
      <c r="BV1" s="166" t="s">
        <v>591</v>
      </c>
      <c r="BW1" s="166" t="s">
        <v>262</v>
      </c>
      <c r="BX1" s="166" t="s">
        <v>593</v>
      </c>
      <c r="BY1" s="166" t="s">
        <v>595</v>
      </c>
      <c r="BZ1" s="175" t="s">
        <v>263</v>
      </c>
      <c r="CA1" s="166" t="s">
        <v>264</v>
      </c>
      <c r="CB1" s="166" t="s">
        <v>597</v>
      </c>
      <c r="CC1" s="166" t="s">
        <v>265</v>
      </c>
      <c r="CD1" s="166" t="s">
        <v>599</v>
      </c>
      <c r="CE1" s="166" t="s">
        <v>601</v>
      </c>
      <c r="CF1" s="166" t="s">
        <v>603</v>
      </c>
      <c r="CG1" s="175" t="s">
        <v>266</v>
      </c>
      <c r="CH1" s="166" t="s">
        <v>609</v>
      </c>
      <c r="CI1" s="166" t="s">
        <v>611</v>
      </c>
      <c r="CJ1" s="166" t="s">
        <v>267</v>
      </c>
      <c r="CK1" s="166" t="s">
        <v>605</v>
      </c>
      <c r="CL1" s="166" t="s">
        <v>607</v>
      </c>
      <c r="CM1" s="166" t="s">
        <v>268</v>
      </c>
      <c r="CN1" s="166" t="s">
        <v>613</v>
      </c>
      <c r="CO1" s="166" t="s">
        <v>269</v>
      </c>
      <c r="CP1" s="166" t="s">
        <v>614</v>
      </c>
      <c r="CQ1" s="163" t="s">
        <v>273</v>
      </c>
      <c r="CR1" s="175" t="s">
        <v>274</v>
      </c>
      <c r="CS1" s="166" t="s">
        <v>615</v>
      </c>
      <c r="CT1" s="166" t="s">
        <v>616</v>
      </c>
      <c r="CU1" s="166" t="s">
        <v>618</v>
      </c>
      <c r="CV1" s="166" t="s">
        <v>275</v>
      </c>
      <c r="CW1" s="166" t="s">
        <v>620</v>
      </c>
      <c r="CX1" s="166" t="s">
        <v>622</v>
      </c>
      <c r="CY1" s="166" t="s">
        <v>624</v>
      </c>
      <c r="CZ1" s="166" t="s">
        <v>626</v>
      </c>
      <c r="DA1" s="166" t="s">
        <v>628</v>
      </c>
      <c r="DB1" s="166" t="s">
        <v>630</v>
      </c>
      <c r="DC1" s="175" t="s">
        <v>276</v>
      </c>
      <c r="DD1" s="166" t="s">
        <v>277</v>
      </c>
      <c r="DE1" s="166" t="s">
        <v>632</v>
      </c>
      <c r="DF1" s="166" t="s">
        <v>278</v>
      </c>
      <c r="DG1" s="166" t="s">
        <v>634</v>
      </c>
      <c r="DH1" s="166" t="s">
        <v>636</v>
      </c>
      <c r="DI1" s="166" t="s">
        <v>638</v>
      </c>
      <c r="DJ1" s="166" t="s">
        <v>640</v>
      </c>
      <c r="DK1" s="166" t="s">
        <v>642</v>
      </c>
      <c r="DL1" s="166" t="s">
        <v>644</v>
      </c>
      <c r="DM1" s="166" t="s">
        <v>646</v>
      </c>
      <c r="DN1" s="166" t="s">
        <v>279</v>
      </c>
      <c r="DO1" s="166" t="s">
        <v>648</v>
      </c>
      <c r="DP1" s="166" t="s">
        <v>650</v>
      </c>
      <c r="DQ1" s="166" t="s">
        <v>652</v>
      </c>
      <c r="DR1" s="175" t="s">
        <v>280</v>
      </c>
      <c r="DS1" s="166" t="s">
        <v>654</v>
      </c>
      <c r="DT1" s="166" t="s">
        <v>281</v>
      </c>
      <c r="DU1" s="166" t="s">
        <v>656</v>
      </c>
      <c r="DV1" s="166" t="s">
        <v>282</v>
      </c>
      <c r="DW1" s="166" t="s">
        <v>658</v>
      </c>
      <c r="DX1" s="166" t="s">
        <v>660</v>
      </c>
      <c r="DY1" s="166" t="s">
        <v>662</v>
      </c>
      <c r="DZ1" s="166" t="s">
        <v>664</v>
      </c>
      <c r="EA1" s="166" t="s">
        <v>666</v>
      </c>
      <c r="EB1" s="166" t="s">
        <v>668</v>
      </c>
      <c r="EC1" s="166" t="s">
        <v>670</v>
      </c>
      <c r="ED1" s="166" t="s">
        <v>672</v>
      </c>
      <c r="EE1" s="166" t="s">
        <v>674</v>
      </c>
      <c r="EF1" s="166" t="s">
        <v>676</v>
      </c>
      <c r="EG1" s="166" t="s">
        <v>678</v>
      </c>
      <c r="EH1" s="175" t="s">
        <v>283</v>
      </c>
      <c r="EI1" s="166" t="s">
        <v>680</v>
      </c>
      <c r="EJ1" s="166" t="s">
        <v>284</v>
      </c>
      <c r="EK1" s="166" t="s">
        <v>682</v>
      </c>
      <c r="EL1" s="166" t="s">
        <v>684</v>
      </c>
      <c r="EM1" s="166" t="s">
        <v>285</v>
      </c>
      <c r="EN1" s="166" t="s">
        <v>686</v>
      </c>
      <c r="EO1" s="166" t="s">
        <v>688</v>
      </c>
      <c r="EP1" s="166" t="s">
        <v>286</v>
      </c>
      <c r="EQ1" s="166" t="s">
        <v>690</v>
      </c>
      <c r="ER1" s="166" t="s">
        <v>692</v>
      </c>
      <c r="ES1" s="166" t="s">
        <v>694</v>
      </c>
      <c r="ET1" s="166" t="s">
        <v>287</v>
      </c>
      <c r="EU1" s="166" t="s">
        <v>696</v>
      </c>
      <c r="EV1" s="166" t="s">
        <v>698</v>
      </c>
      <c r="EW1" s="175" t="s">
        <v>288</v>
      </c>
      <c r="EX1" s="166" t="s">
        <v>289</v>
      </c>
      <c r="EY1" s="166" t="s">
        <v>700</v>
      </c>
      <c r="EZ1" s="166" t="s">
        <v>702</v>
      </c>
      <c r="FA1" s="166" t="s">
        <v>704</v>
      </c>
      <c r="FB1" s="166" t="s">
        <v>706</v>
      </c>
      <c r="FC1" s="166" t="s">
        <v>290</v>
      </c>
      <c r="FD1" s="166" t="s">
        <v>708</v>
      </c>
      <c r="FE1" s="166" t="s">
        <v>710</v>
      </c>
      <c r="FF1" s="166" t="s">
        <v>712</v>
      </c>
      <c r="FG1" s="166" t="s">
        <v>714</v>
      </c>
      <c r="FH1" s="166" t="s">
        <v>716</v>
      </c>
      <c r="FI1" s="166" t="s">
        <v>291</v>
      </c>
      <c r="FJ1" s="166" t="s">
        <v>719</v>
      </c>
      <c r="FK1" s="166" t="s">
        <v>292</v>
      </c>
      <c r="FL1" s="166" t="s">
        <v>722</v>
      </c>
      <c r="FM1" s="166" t="s">
        <v>723</v>
      </c>
      <c r="FN1" s="166" t="s">
        <v>725</v>
      </c>
      <c r="FO1" s="166" t="s">
        <v>293</v>
      </c>
      <c r="FP1" s="166" t="s">
        <v>728</v>
      </c>
      <c r="FQ1" s="166" t="s">
        <v>729</v>
      </c>
      <c r="FR1" s="166" t="s">
        <v>731</v>
      </c>
      <c r="FS1" s="166" t="s">
        <v>294</v>
      </c>
      <c r="FT1" s="166" t="s">
        <v>734</v>
      </c>
      <c r="FU1" s="166" t="s">
        <v>736</v>
      </c>
      <c r="FV1" s="166" t="s">
        <v>738</v>
      </c>
      <c r="FW1" s="175" t="s">
        <v>295</v>
      </c>
      <c r="FX1" s="175" t="s">
        <v>296</v>
      </c>
      <c r="FY1" s="166" t="s">
        <v>302</v>
      </c>
      <c r="FZ1" s="166" t="s">
        <v>740</v>
      </c>
      <c r="GA1" s="166" t="s">
        <v>742</v>
      </c>
      <c r="GB1" s="166" t="s">
        <v>744</v>
      </c>
      <c r="GC1" s="166" t="s">
        <v>746</v>
      </c>
      <c r="GD1" s="166" t="s">
        <v>748</v>
      </c>
      <c r="GE1" s="166" t="s">
        <v>750</v>
      </c>
      <c r="GF1" s="175" t="s">
        <v>297</v>
      </c>
      <c r="GG1" s="166" t="s">
        <v>303</v>
      </c>
      <c r="GH1" s="166" t="s">
        <v>752</v>
      </c>
      <c r="GI1" s="166" t="s">
        <v>754</v>
      </c>
      <c r="GJ1" s="166" t="s">
        <v>755</v>
      </c>
      <c r="GK1" s="166" t="s">
        <v>304</v>
      </c>
      <c r="GL1" s="166" t="s">
        <v>758</v>
      </c>
      <c r="GM1" s="166" t="s">
        <v>759</v>
      </c>
      <c r="GN1" s="175" t="s">
        <v>298</v>
      </c>
      <c r="GO1" s="166" t="s">
        <v>299</v>
      </c>
      <c r="GP1" s="166" t="s">
        <v>761</v>
      </c>
      <c r="GQ1" s="166" t="s">
        <v>763</v>
      </c>
      <c r="GR1" s="166" t="s">
        <v>765</v>
      </c>
      <c r="GS1" s="166" t="s">
        <v>767</v>
      </c>
      <c r="GT1" s="166" t="s">
        <v>769</v>
      </c>
      <c r="GU1" s="175" t="s">
        <v>300</v>
      </c>
      <c r="GV1" s="166" t="s">
        <v>301</v>
      </c>
      <c r="GW1" s="166" t="s">
        <v>771</v>
      </c>
      <c r="GX1" s="166" t="s">
        <v>773</v>
      </c>
      <c r="GY1" s="166" t="s">
        <v>775</v>
      </c>
      <c r="GZ1" s="166" t="s">
        <v>777</v>
      </c>
      <c r="HA1" s="166" t="s">
        <v>779</v>
      </c>
      <c r="HB1" s="166" t="s">
        <v>781</v>
      </c>
      <c r="HC1" s="163" t="s">
        <v>305</v>
      </c>
      <c r="HD1" s="175" t="s">
        <v>306</v>
      </c>
      <c r="HE1" s="166" t="s">
        <v>307</v>
      </c>
      <c r="HF1" s="166" t="s">
        <v>783</v>
      </c>
      <c r="HG1" s="166" t="s">
        <v>785</v>
      </c>
      <c r="HH1" s="166" t="s">
        <v>787</v>
      </c>
      <c r="HI1" s="166" t="s">
        <v>789</v>
      </c>
      <c r="HJ1" s="166" t="s">
        <v>308</v>
      </c>
      <c r="HK1" s="166" t="s">
        <v>792</v>
      </c>
      <c r="HL1" s="166" t="s">
        <v>325</v>
      </c>
      <c r="HM1" s="166" t="s">
        <v>830</v>
      </c>
      <c r="HN1" s="166" t="s">
        <v>832</v>
      </c>
      <c r="HO1" s="166" t="s">
        <v>834</v>
      </c>
      <c r="HP1" s="175" t="s">
        <v>309</v>
      </c>
      <c r="HQ1" s="166" t="s">
        <v>794</v>
      </c>
      <c r="HR1" s="166" t="s">
        <v>796</v>
      </c>
      <c r="HS1" s="166" t="s">
        <v>310</v>
      </c>
      <c r="HT1" s="166" t="s">
        <v>799</v>
      </c>
      <c r="HU1" s="166" t="s">
        <v>801</v>
      </c>
      <c r="HV1" s="166" t="s">
        <v>802</v>
      </c>
      <c r="HW1" s="166" t="s">
        <v>804</v>
      </c>
      <c r="HX1" s="175" t="s">
        <v>311</v>
      </c>
      <c r="HY1" s="166" t="s">
        <v>806</v>
      </c>
      <c r="HZ1" s="166" t="s">
        <v>808</v>
      </c>
      <c r="IA1" s="166" t="s">
        <v>810</v>
      </c>
      <c r="IB1" s="166" t="s">
        <v>312</v>
      </c>
      <c r="IC1" s="166" t="s">
        <v>812</v>
      </c>
      <c r="ID1" s="166" t="s">
        <v>814</v>
      </c>
      <c r="IE1" s="166" t="s">
        <v>313</v>
      </c>
      <c r="IF1" s="166" t="s">
        <v>816</v>
      </c>
      <c r="IG1" s="166" t="s">
        <v>818</v>
      </c>
      <c r="IH1" s="166" t="s">
        <v>314</v>
      </c>
      <c r="II1" s="166" t="s">
        <v>820</v>
      </c>
      <c r="IJ1" s="166" t="s">
        <v>822</v>
      </c>
      <c r="IK1" s="166" t="s">
        <v>824</v>
      </c>
      <c r="IL1" s="166" t="s">
        <v>826</v>
      </c>
      <c r="IM1" s="166" t="s">
        <v>315</v>
      </c>
      <c r="IN1" s="166" t="s">
        <v>828</v>
      </c>
      <c r="IO1" s="175" t="s">
        <v>316</v>
      </c>
      <c r="IP1" s="166" t="s">
        <v>836</v>
      </c>
      <c r="IQ1" s="166" t="s">
        <v>838</v>
      </c>
      <c r="IR1" s="166" t="s">
        <v>317</v>
      </c>
      <c r="IS1" s="166" t="s">
        <v>840</v>
      </c>
      <c r="IT1" s="166" t="s">
        <v>842</v>
      </c>
      <c r="IU1" s="166" t="s">
        <v>844</v>
      </c>
      <c r="IV1" s="175" t="s">
        <v>318</v>
      </c>
      <c r="IW1" s="166" t="s">
        <v>846</v>
      </c>
      <c r="IX1" s="166" t="s">
        <v>319</v>
      </c>
      <c r="IY1" s="166" t="s">
        <v>849</v>
      </c>
      <c r="IZ1" s="166" t="s">
        <v>851</v>
      </c>
      <c r="JA1" s="166" t="s">
        <v>853</v>
      </c>
      <c r="JB1" s="166" t="s">
        <v>855</v>
      </c>
      <c r="JC1" s="166" t="s">
        <v>857</v>
      </c>
      <c r="JD1" s="166" t="s">
        <v>859</v>
      </c>
      <c r="JE1" s="166" t="s">
        <v>320</v>
      </c>
      <c r="JF1" s="166" t="s">
        <v>862</v>
      </c>
      <c r="JG1" s="166" t="s">
        <v>864</v>
      </c>
      <c r="JH1" s="166" t="s">
        <v>866</v>
      </c>
      <c r="JI1" s="166" t="s">
        <v>868</v>
      </c>
      <c r="JJ1" s="166" t="s">
        <v>870</v>
      </c>
      <c r="JK1" s="166" t="s">
        <v>872</v>
      </c>
      <c r="JL1" s="166" t="s">
        <v>874</v>
      </c>
      <c r="JM1" s="166" t="s">
        <v>876</v>
      </c>
      <c r="JN1" s="166" t="s">
        <v>321</v>
      </c>
      <c r="JO1" s="166" t="s">
        <v>879</v>
      </c>
      <c r="JP1" s="166" t="s">
        <v>881</v>
      </c>
      <c r="JQ1" s="166" t="s">
        <v>883</v>
      </c>
      <c r="JR1" s="166" t="s">
        <v>885</v>
      </c>
      <c r="JS1" s="166" t="s">
        <v>886</v>
      </c>
      <c r="JT1" s="166" t="s">
        <v>888</v>
      </c>
      <c r="JU1" s="166" t="s">
        <v>890</v>
      </c>
      <c r="JV1" s="166" t="s">
        <v>892</v>
      </c>
      <c r="JW1" s="166" t="s">
        <v>894</v>
      </c>
      <c r="JX1" s="166" t="s">
        <v>896</v>
      </c>
      <c r="JY1" s="166" t="s">
        <v>898</v>
      </c>
      <c r="JZ1" s="166" t="s">
        <v>900</v>
      </c>
      <c r="KA1" s="166" t="s">
        <v>902</v>
      </c>
      <c r="KB1" s="166" t="s">
        <v>904</v>
      </c>
      <c r="KC1" s="166" t="s">
        <v>906</v>
      </c>
      <c r="KD1" s="166" t="s">
        <v>908</v>
      </c>
      <c r="KE1" s="166" t="s">
        <v>910</v>
      </c>
      <c r="KF1" s="166" t="s">
        <v>912</v>
      </c>
      <c r="KG1" s="166" t="s">
        <v>914</v>
      </c>
      <c r="KH1" s="166" t="s">
        <v>916</v>
      </c>
      <c r="KI1" s="166" t="s">
        <v>918</v>
      </c>
      <c r="KJ1" s="166" t="s">
        <v>920</v>
      </c>
      <c r="KK1" s="166" t="s">
        <v>922</v>
      </c>
      <c r="KL1" s="166" t="s">
        <v>924</v>
      </c>
      <c r="KM1" s="166" t="s">
        <v>926</v>
      </c>
      <c r="KN1" s="166" t="s">
        <v>928</v>
      </c>
      <c r="KO1" s="175" t="s">
        <v>322</v>
      </c>
      <c r="KP1" s="166" t="s">
        <v>930</v>
      </c>
      <c r="KQ1" s="166" t="s">
        <v>323</v>
      </c>
      <c r="KR1" s="166" t="s">
        <v>933</v>
      </c>
      <c r="KS1" s="166" t="s">
        <v>935</v>
      </c>
      <c r="KT1" s="166" t="s">
        <v>937</v>
      </c>
      <c r="KU1" s="166" t="s">
        <v>939</v>
      </c>
      <c r="KV1" s="166" t="s">
        <v>324</v>
      </c>
      <c r="KW1" s="166" t="s">
        <v>942</v>
      </c>
      <c r="KX1" s="166" t="s">
        <v>944</v>
      </c>
      <c r="KY1" s="166" t="s">
        <v>946</v>
      </c>
      <c r="KZ1" s="166" t="s">
        <v>948</v>
      </c>
      <c r="LA1" s="166" t="s">
        <v>950</v>
      </c>
      <c r="LB1" s="166" t="s">
        <v>952</v>
      </c>
      <c r="LC1" s="166" t="s">
        <v>954</v>
      </c>
      <c r="LD1" s="163" t="s">
        <v>326</v>
      </c>
      <c r="LE1" s="175" t="s">
        <v>327</v>
      </c>
      <c r="LF1" s="166" t="s">
        <v>328</v>
      </c>
      <c r="LG1" s="166" t="s">
        <v>342</v>
      </c>
      <c r="LH1" s="166" t="s">
        <v>956</v>
      </c>
      <c r="LI1" s="166" t="s">
        <v>958</v>
      </c>
      <c r="LJ1" s="166" t="s">
        <v>960</v>
      </c>
      <c r="LK1" s="166" t="s">
        <v>962</v>
      </c>
      <c r="LL1" s="166" t="s">
        <v>343</v>
      </c>
      <c r="LM1" s="166" t="s">
        <v>964</v>
      </c>
      <c r="LN1" s="166" t="s">
        <v>344</v>
      </c>
      <c r="LO1" s="166" t="s">
        <v>966</v>
      </c>
      <c r="LP1" s="166" t="s">
        <v>329</v>
      </c>
      <c r="LQ1" s="166" t="s">
        <v>968</v>
      </c>
      <c r="LR1" s="166" t="s">
        <v>345</v>
      </c>
      <c r="LS1" s="166" t="s">
        <v>970</v>
      </c>
      <c r="LT1" s="166" t="s">
        <v>972</v>
      </c>
      <c r="LU1" s="166" t="s">
        <v>346</v>
      </c>
      <c r="LV1" s="175" t="s">
        <v>330</v>
      </c>
      <c r="LW1" s="166" t="s">
        <v>331</v>
      </c>
      <c r="LX1" s="166" t="s">
        <v>974</v>
      </c>
      <c r="LY1" s="166" t="s">
        <v>976</v>
      </c>
      <c r="LZ1" s="166" t="s">
        <v>977</v>
      </c>
      <c r="MA1" s="166" t="s">
        <v>979</v>
      </c>
      <c r="MB1" s="166" t="s">
        <v>980</v>
      </c>
      <c r="MC1" s="166" t="s">
        <v>982</v>
      </c>
      <c r="MD1" s="166" t="s">
        <v>984</v>
      </c>
      <c r="ME1" s="166" t="s">
        <v>986</v>
      </c>
      <c r="MF1" s="166" t="s">
        <v>988</v>
      </c>
      <c r="MG1" s="166" t="s">
        <v>332</v>
      </c>
      <c r="MH1" s="166" t="s">
        <v>991</v>
      </c>
      <c r="MI1" s="166" t="s">
        <v>992</v>
      </c>
      <c r="MJ1" s="166" t="s">
        <v>994</v>
      </c>
      <c r="MK1" s="166" t="s">
        <v>333</v>
      </c>
      <c r="ML1" s="166" t="s">
        <v>997</v>
      </c>
      <c r="MM1" s="166" t="s">
        <v>998</v>
      </c>
      <c r="MN1" s="166" t="s">
        <v>1000</v>
      </c>
      <c r="MO1" s="166" t="s">
        <v>1002</v>
      </c>
      <c r="MP1" s="166" t="s">
        <v>334</v>
      </c>
      <c r="MQ1" s="166" t="s">
        <v>1005</v>
      </c>
      <c r="MR1" s="166" t="s">
        <v>1007</v>
      </c>
      <c r="MS1" s="166" t="s">
        <v>1009</v>
      </c>
      <c r="MT1" s="166" t="s">
        <v>1011</v>
      </c>
      <c r="MU1" s="166" t="s">
        <v>335</v>
      </c>
      <c r="MV1" s="166" t="s">
        <v>1014</v>
      </c>
      <c r="MW1" s="166" t="s">
        <v>1016</v>
      </c>
      <c r="MX1" s="166" t="s">
        <v>1018</v>
      </c>
      <c r="MY1" s="166" t="s">
        <v>1020</v>
      </c>
      <c r="MZ1" s="166" t="s">
        <v>1022</v>
      </c>
      <c r="NA1" s="166" t="s">
        <v>1024</v>
      </c>
      <c r="NB1" s="166" t="s">
        <v>1026</v>
      </c>
      <c r="NC1" s="166" t="s">
        <v>1028</v>
      </c>
      <c r="ND1" s="166" t="s">
        <v>1030</v>
      </c>
      <c r="NE1" s="166" t="s">
        <v>1032</v>
      </c>
      <c r="NF1" s="166" t="s">
        <v>1034</v>
      </c>
      <c r="NG1" s="166" t="s">
        <v>1035</v>
      </c>
      <c r="NH1" s="175" t="s">
        <v>336</v>
      </c>
      <c r="NI1" s="166" t="s">
        <v>337</v>
      </c>
      <c r="NJ1" s="166" t="s">
        <v>1037</v>
      </c>
      <c r="NK1" s="166" t="s">
        <v>1039</v>
      </c>
      <c r="NL1" s="166" t="s">
        <v>1041</v>
      </c>
      <c r="NM1" s="166" t="s">
        <v>1043</v>
      </c>
      <c r="NN1" s="175" t="s">
        <v>338</v>
      </c>
      <c r="NO1" s="166" t="s">
        <v>339</v>
      </c>
      <c r="NP1" s="166" t="s">
        <v>1044</v>
      </c>
      <c r="NQ1" s="166" t="s">
        <v>340</v>
      </c>
      <c r="NR1" s="166" t="s">
        <v>1046</v>
      </c>
      <c r="NS1" s="166" t="s">
        <v>1048</v>
      </c>
      <c r="NT1" s="166" t="s">
        <v>341</v>
      </c>
      <c r="NU1" s="166" t="s">
        <v>1050</v>
      </c>
      <c r="NV1" s="163" t="s">
        <v>347</v>
      </c>
      <c r="NW1" s="175" t="s">
        <v>348</v>
      </c>
      <c r="NX1" s="166" t="s">
        <v>349</v>
      </c>
      <c r="NY1" s="166" t="s">
        <v>1053</v>
      </c>
      <c r="NZ1" s="166" t="s">
        <v>1055</v>
      </c>
      <c r="OA1" s="166" t="s">
        <v>350</v>
      </c>
      <c r="OB1" s="166" t="s">
        <v>360</v>
      </c>
      <c r="OC1" s="166" t="s">
        <v>1057</v>
      </c>
      <c r="OD1" s="166" t="s">
        <v>1059</v>
      </c>
      <c r="OE1" s="166" t="s">
        <v>1061</v>
      </c>
      <c r="OF1" s="166" t="s">
        <v>1063</v>
      </c>
      <c r="OG1" s="166" t="s">
        <v>1065</v>
      </c>
      <c r="OH1" s="166" t="s">
        <v>1067</v>
      </c>
      <c r="OI1" s="166" t="s">
        <v>1069</v>
      </c>
      <c r="OJ1" s="166" t="s">
        <v>1071</v>
      </c>
      <c r="OK1" s="166" t="s">
        <v>1073</v>
      </c>
      <c r="OL1" s="166" t="s">
        <v>1075</v>
      </c>
      <c r="OM1" s="166" t="s">
        <v>1077</v>
      </c>
      <c r="ON1" s="166" t="s">
        <v>1079</v>
      </c>
      <c r="OO1" s="166" t="s">
        <v>1081</v>
      </c>
      <c r="OP1" s="166" t="s">
        <v>1083</v>
      </c>
      <c r="OQ1" s="166" t="s">
        <v>1085</v>
      </c>
      <c r="OR1" s="166" t="s">
        <v>1087</v>
      </c>
      <c r="OS1" s="166" t="s">
        <v>1089</v>
      </c>
      <c r="OT1" s="166" t="s">
        <v>1091</v>
      </c>
      <c r="OU1" s="166" t="s">
        <v>1093</v>
      </c>
      <c r="OV1" s="166" t="s">
        <v>1095</v>
      </c>
      <c r="OW1" s="166" t="s">
        <v>1097</v>
      </c>
      <c r="OX1" s="166" t="s">
        <v>1099</v>
      </c>
      <c r="OY1" s="166" t="s">
        <v>361</v>
      </c>
      <c r="OZ1" s="166" t="s">
        <v>1102</v>
      </c>
      <c r="PA1" s="166" t="s">
        <v>1104</v>
      </c>
      <c r="PB1" s="166" t="s">
        <v>1105</v>
      </c>
      <c r="PC1" s="166" t="s">
        <v>1107</v>
      </c>
      <c r="PD1" s="166" t="s">
        <v>1109</v>
      </c>
      <c r="PE1" s="166" t="s">
        <v>1111</v>
      </c>
      <c r="PF1" s="166" t="s">
        <v>1113</v>
      </c>
      <c r="PG1" s="166" t="s">
        <v>1115</v>
      </c>
      <c r="PH1" s="166" t="s">
        <v>1117</v>
      </c>
      <c r="PI1" s="166" t="s">
        <v>1119</v>
      </c>
      <c r="PJ1" s="166" t="s">
        <v>1121</v>
      </c>
      <c r="PK1" s="166" t="s">
        <v>1123</v>
      </c>
      <c r="PL1" s="166" t="s">
        <v>1125</v>
      </c>
      <c r="PM1" s="166" t="s">
        <v>1127</v>
      </c>
      <c r="PN1" s="166" t="s">
        <v>1129</v>
      </c>
      <c r="PO1" s="166" t="s">
        <v>1131</v>
      </c>
      <c r="PP1" s="166" t="s">
        <v>1133</v>
      </c>
      <c r="PQ1" s="166" t="s">
        <v>1135</v>
      </c>
      <c r="PR1" s="166" t="s">
        <v>1137</v>
      </c>
      <c r="PS1" s="166" t="s">
        <v>1139</v>
      </c>
      <c r="PT1" s="166" t="s">
        <v>1141</v>
      </c>
      <c r="PU1" s="166" t="s">
        <v>1143</v>
      </c>
      <c r="PV1" s="166" t="s">
        <v>1145</v>
      </c>
      <c r="PW1" s="166" t="s">
        <v>1147</v>
      </c>
      <c r="PX1" s="166" t="s">
        <v>1149</v>
      </c>
      <c r="PY1" s="166" t="s">
        <v>1151</v>
      </c>
      <c r="PZ1" s="166" t="s">
        <v>351</v>
      </c>
      <c r="QA1" s="166" t="s">
        <v>1153</v>
      </c>
      <c r="QB1" s="166" t="s">
        <v>1155</v>
      </c>
      <c r="QC1" s="166" t="s">
        <v>1157</v>
      </c>
      <c r="QD1" s="166" t="s">
        <v>1159</v>
      </c>
      <c r="QE1" s="166" t="s">
        <v>1161</v>
      </c>
      <c r="QF1" s="175" t="s">
        <v>352</v>
      </c>
      <c r="QG1" s="166" t="s">
        <v>353</v>
      </c>
      <c r="QH1" s="166" t="s">
        <v>1163</v>
      </c>
      <c r="QI1" s="166" t="s">
        <v>1165</v>
      </c>
      <c r="QJ1" s="166" t="s">
        <v>1167</v>
      </c>
      <c r="QK1" s="166" t="s">
        <v>1169</v>
      </c>
      <c r="QL1" s="166" t="s">
        <v>1171</v>
      </c>
      <c r="QM1" s="166" t="s">
        <v>1173</v>
      </c>
      <c r="QN1" s="175" t="s">
        <v>354</v>
      </c>
      <c r="QO1" s="166" t="s">
        <v>1175</v>
      </c>
      <c r="QP1" s="166" t="s">
        <v>355</v>
      </c>
      <c r="QQ1" s="166" t="s">
        <v>362</v>
      </c>
      <c r="QR1" s="166" t="s">
        <v>1177</v>
      </c>
      <c r="QS1" s="166" t="s">
        <v>1179</v>
      </c>
      <c r="QT1" s="166" t="s">
        <v>1181</v>
      </c>
      <c r="QU1" s="166" t="s">
        <v>1183</v>
      </c>
      <c r="QV1" s="166" t="s">
        <v>1185</v>
      </c>
      <c r="QW1" s="166" t="s">
        <v>1187</v>
      </c>
      <c r="QX1" s="166" t="s">
        <v>1189</v>
      </c>
      <c r="QY1" s="166" t="s">
        <v>1191</v>
      </c>
      <c r="QZ1" s="166" t="s">
        <v>1193</v>
      </c>
      <c r="RA1" s="166" t="s">
        <v>1195</v>
      </c>
      <c r="RB1" s="166" t="s">
        <v>1197</v>
      </c>
      <c r="RC1" s="166" t="s">
        <v>1199</v>
      </c>
      <c r="RD1" s="166" t="s">
        <v>1201</v>
      </c>
      <c r="RE1" s="166" t="s">
        <v>1203</v>
      </c>
      <c r="RF1" s="175" t="s">
        <v>356</v>
      </c>
      <c r="RG1" s="166" t="s">
        <v>357</v>
      </c>
      <c r="RH1" s="166" t="s">
        <v>1205</v>
      </c>
      <c r="RI1" s="166" t="s">
        <v>1207</v>
      </c>
      <c r="RJ1" s="175" t="s">
        <v>358</v>
      </c>
      <c r="RK1" s="166" t="s">
        <v>359</v>
      </c>
      <c r="RL1" s="166" t="s">
        <v>1209</v>
      </c>
      <c r="RM1" s="166" t="s">
        <v>1210</v>
      </c>
      <c r="RN1" s="166" t="s">
        <v>1211</v>
      </c>
      <c r="RO1" s="166" t="s">
        <v>1212</v>
      </c>
      <c r="RP1" s="166" t="s">
        <v>1214</v>
      </c>
      <c r="RQ1" s="166" t="s">
        <v>1215</v>
      </c>
      <c r="RR1" s="166" t="s">
        <v>1217</v>
      </c>
      <c r="RS1" s="166" t="s">
        <v>1218</v>
      </c>
      <c r="RT1" s="163" t="s">
        <v>363</v>
      </c>
      <c r="RU1" s="175" t="s">
        <v>364</v>
      </c>
      <c r="RV1" s="166" t="s">
        <v>365</v>
      </c>
      <c r="RW1" s="166" t="s">
        <v>1220</v>
      </c>
      <c r="RX1" s="166" t="s">
        <v>1222</v>
      </c>
      <c r="RY1" s="166" t="s">
        <v>366</v>
      </c>
      <c r="RZ1" s="166" t="s">
        <v>1224</v>
      </c>
      <c r="SA1" s="166" t="s">
        <v>1226</v>
      </c>
      <c r="SB1" s="166" t="s">
        <v>1228</v>
      </c>
      <c r="SC1" s="166" t="s">
        <v>1230</v>
      </c>
      <c r="SD1" s="175" t="s">
        <v>367</v>
      </c>
      <c r="SE1" s="166" t="s">
        <v>368</v>
      </c>
      <c r="SF1" s="166" t="s">
        <v>1232</v>
      </c>
      <c r="SG1" s="166" t="s">
        <v>1234</v>
      </c>
      <c r="SH1" s="166" t="s">
        <v>1236</v>
      </c>
      <c r="SI1" s="166" t="s">
        <v>1238</v>
      </c>
      <c r="SJ1" s="166" t="s">
        <v>1240</v>
      </c>
      <c r="SK1" s="166" t="s">
        <v>1242</v>
      </c>
      <c r="SL1" s="166" t="s">
        <v>1244</v>
      </c>
      <c r="SM1" s="166" t="s">
        <v>1246</v>
      </c>
      <c r="SN1" s="166" t="s">
        <v>1248</v>
      </c>
      <c r="SO1" s="166" t="s">
        <v>1250</v>
      </c>
      <c r="SP1" s="166" t="s">
        <v>1252</v>
      </c>
      <c r="SQ1" s="166" t="s">
        <v>1254</v>
      </c>
      <c r="SR1" s="166" t="s">
        <v>1256</v>
      </c>
      <c r="SS1" s="166" t="s">
        <v>1258</v>
      </c>
      <c r="ST1" s="166" t="s">
        <v>1260</v>
      </c>
      <c r="SU1" s="163" t="s">
        <v>369</v>
      </c>
      <c r="SV1" s="175" t="s">
        <v>370</v>
      </c>
      <c r="SW1" s="166" t="s">
        <v>371</v>
      </c>
      <c r="SX1" s="166" t="s">
        <v>1262</v>
      </c>
      <c r="SY1" s="166" t="s">
        <v>1264</v>
      </c>
      <c r="SZ1" s="166" t="s">
        <v>1266</v>
      </c>
      <c r="TA1" s="166" t="s">
        <v>1268</v>
      </c>
      <c r="TB1" s="166" t="s">
        <v>1270</v>
      </c>
      <c r="TC1" s="166" t="s">
        <v>372</v>
      </c>
      <c r="TD1" s="166" t="s">
        <v>1272</v>
      </c>
      <c r="TE1" s="166" t="s">
        <v>1274</v>
      </c>
      <c r="TF1" s="166" t="s">
        <v>1276</v>
      </c>
      <c r="TG1" s="166" t="s">
        <v>1278</v>
      </c>
      <c r="TH1" s="166" t="s">
        <v>1280</v>
      </c>
      <c r="TI1" s="166" t="s">
        <v>1282</v>
      </c>
      <c r="TJ1" s="175" t="s">
        <v>373</v>
      </c>
      <c r="TK1" s="166" t="s">
        <v>374</v>
      </c>
      <c r="TL1" s="166" t="s">
        <v>375</v>
      </c>
      <c r="TM1" s="166" t="s">
        <v>1284</v>
      </c>
      <c r="TN1" s="166" t="s">
        <v>1286</v>
      </c>
      <c r="TO1" s="166" t="s">
        <v>1287</v>
      </c>
      <c r="TP1" s="166" t="s">
        <v>1289</v>
      </c>
      <c r="TQ1" s="166" t="s">
        <v>1291</v>
      </c>
      <c r="TR1" s="166" t="s">
        <v>1293</v>
      </c>
      <c r="TS1" s="166" t="s">
        <v>1295</v>
      </c>
      <c r="TT1" s="166" t="s">
        <v>1297</v>
      </c>
      <c r="TU1" s="166" t="s">
        <v>1299</v>
      </c>
      <c r="TV1" s="166" t="s">
        <v>1301</v>
      </c>
      <c r="TW1" s="166" t="s">
        <v>1303</v>
      </c>
      <c r="TX1" s="166" t="s">
        <v>1305</v>
      </c>
      <c r="TY1" s="166" t="s">
        <v>1307</v>
      </c>
      <c r="TZ1" s="166" t="s">
        <v>1309</v>
      </c>
      <c r="UA1" s="166" t="s">
        <v>1311</v>
      </c>
      <c r="UB1" s="166" t="s">
        <v>1313</v>
      </c>
      <c r="UC1" s="163" t="s">
        <v>1315</v>
      </c>
      <c r="UD1" s="166" t="s">
        <v>1317</v>
      </c>
      <c r="UE1" s="166" t="s">
        <v>1319</v>
      </c>
      <c r="UF1" s="166" t="s">
        <v>1321</v>
      </c>
      <c r="UG1" s="166" t="s">
        <v>1323</v>
      </c>
      <c r="UH1" s="166" t="s">
        <v>1325</v>
      </c>
      <c r="UI1" s="169"/>
    </row>
    <row r="2" spans="1:555" s="119" customFormat="1" hidden="1" x14ac:dyDescent="0.25">
      <c r="A2" s="119" t="s">
        <v>1348</v>
      </c>
      <c r="B2" s="119" t="s">
        <v>1350</v>
      </c>
      <c r="C2" s="119" t="s">
        <v>462</v>
      </c>
      <c r="D2" s="152" t="s">
        <v>1349</v>
      </c>
      <c r="E2" s="119" t="s">
        <v>1351</v>
      </c>
      <c r="F2" s="119" t="s">
        <v>463</v>
      </c>
      <c r="G2" s="119" t="s">
        <v>1352</v>
      </c>
      <c r="H2" s="152" t="s">
        <v>1353</v>
      </c>
      <c r="I2" s="119" t="s">
        <v>1354</v>
      </c>
      <c r="J2" s="119" t="s">
        <v>1435</v>
      </c>
      <c r="K2" s="119" t="s">
        <v>1355</v>
      </c>
      <c r="L2" s="119" t="s">
        <v>1356</v>
      </c>
      <c r="M2" s="119" t="s">
        <v>1357</v>
      </c>
      <c r="N2" s="119" t="s">
        <v>1358</v>
      </c>
      <c r="O2" s="119" t="s">
        <v>1359</v>
      </c>
      <c r="P2" s="119" t="s">
        <v>1459</v>
      </c>
      <c r="Q2" s="119" t="s">
        <v>1494</v>
      </c>
      <c r="R2" s="402" t="str">
        <f>+Presupuesto!D11</f>
        <v>Recurrente</v>
      </c>
      <c r="S2" s="402" t="str">
        <f>+Presupuesto!E11</f>
        <v>Programa / Proyecto 2017</v>
      </c>
      <c r="U2" s="119" t="s">
        <v>390</v>
      </c>
      <c r="V2" s="119" t="s">
        <v>408</v>
      </c>
      <c r="W2" s="119" t="s">
        <v>391</v>
      </c>
      <c r="X2" s="119" t="s">
        <v>392</v>
      </c>
      <c r="Y2" s="119" t="s">
        <v>393</v>
      </c>
      <c r="Z2" s="119" t="s">
        <v>394</v>
      </c>
      <c r="AA2" s="119" t="s">
        <v>395</v>
      </c>
      <c r="AB2" s="119" t="s">
        <v>396</v>
      </c>
      <c r="AC2" s="119" t="s">
        <v>397</v>
      </c>
      <c r="AD2" s="119" t="s">
        <v>398</v>
      </c>
      <c r="AE2" s="119" t="s">
        <v>399</v>
      </c>
      <c r="AF2" s="119" t="s">
        <v>400</v>
      </c>
      <c r="AH2" s="196" t="s">
        <v>415</v>
      </c>
      <c r="AI2" s="196" t="s">
        <v>416</v>
      </c>
      <c r="AJ2" s="196" t="s">
        <v>417</v>
      </c>
      <c r="AK2" s="196" t="s">
        <v>418</v>
      </c>
      <c r="AL2" s="196" t="s">
        <v>419</v>
      </c>
      <c r="AM2" s="196" t="s">
        <v>422</v>
      </c>
      <c r="AN2" s="196" t="s">
        <v>420</v>
      </c>
      <c r="AO2" s="196" t="s">
        <v>421</v>
      </c>
      <c r="AP2" s="196" t="s">
        <v>423</v>
      </c>
      <c r="AQ2" s="196" t="s">
        <v>424</v>
      </c>
      <c r="AR2" s="196" t="s">
        <v>425</v>
      </c>
      <c r="AS2" s="196" t="s">
        <v>426</v>
      </c>
      <c r="AT2" s="196" t="s">
        <v>427</v>
      </c>
      <c r="AU2" s="196" t="s">
        <v>428</v>
      </c>
      <c r="AV2" s="196" t="s">
        <v>429</v>
      </c>
      <c r="AW2" s="196" t="s">
        <v>430</v>
      </c>
      <c r="AX2" s="196" t="s">
        <v>431</v>
      </c>
      <c r="AY2" s="196" t="s">
        <v>432</v>
      </c>
      <c r="AZ2" s="196" t="s">
        <v>433</v>
      </c>
      <c r="BA2" s="196" t="s">
        <v>434</v>
      </c>
      <c r="BB2" s="196" t="s">
        <v>435</v>
      </c>
      <c r="BC2" s="196" t="s">
        <v>436</v>
      </c>
      <c r="BD2" s="196" t="s">
        <v>437</v>
      </c>
      <c r="BE2" s="196" t="s">
        <v>438</v>
      </c>
      <c r="BF2" s="196" t="s">
        <v>439</v>
      </c>
      <c r="BG2" s="196" t="s">
        <v>440</v>
      </c>
      <c r="BH2" s="196" t="s">
        <v>441</v>
      </c>
      <c r="BI2" s="196" t="s">
        <v>442</v>
      </c>
      <c r="BJ2" s="196" t="s">
        <v>443</v>
      </c>
      <c r="BK2" s="196" t="s">
        <v>444</v>
      </c>
      <c r="BL2" s="196" t="s">
        <v>445</v>
      </c>
      <c r="BM2" s="196" t="s">
        <v>446</v>
      </c>
      <c r="BN2" s="196" t="s">
        <v>447</v>
      </c>
      <c r="BO2" s="196" t="s">
        <v>448</v>
      </c>
      <c r="BP2" s="196" t="s">
        <v>449</v>
      </c>
      <c r="BQ2" s="196" t="s">
        <v>450</v>
      </c>
      <c r="BR2" s="196" t="s">
        <v>451</v>
      </c>
      <c r="BS2" s="196" t="s">
        <v>452</v>
      </c>
      <c r="BT2" s="196" t="s">
        <v>453</v>
      </c>
      <c r="BU2" s="196" t="s">
        <v>454</v>
      </c>
      <c r="BZ2" s="86" t="s">
        <v>473</v>
      </c>
      <c r="CA2" s="86" t="s">
        <v>474</v>
      </c>
      <c r="CB2" s="86" t="s">
        <v>475</v>
      </c>
      <c r="CC2" s="86" t="s">
        <v>476</v>
      </c>
      <c r="CD2" s="86" t="s">
        <v>477</v>
      </c>
      <c r="CE2" s="86" t="s">
        <v>478</v>
      </c>
      <c r="CF2" s="86" t="s">
        <v>479</v>
      </c>
      <c r="CG2" s="86" t="s">
        <v>480</v>
      </c>
      <c r="CH2" s="86" t="s">
        <v>481</v>
      </c>
      <c r="CI2" s="86" t="s">
        <v>482</v>
      </c>
      <c r="CJ2" s="86" t="s">
        <v>483</v>
      </c>
      <c r="CK2" s="86" t="s">
        <v>484</v>
      </c>
      <c r="CL2" s="86" t="s">
        <v>485</v>
      </c>
      <c r="CM2" s="86" t="s">
        <v>486</v>
      </c>
    </row>
    <row r="3" spans="1:555" hidden="1" x14ac:dyDescent="0.25">
      <c r="AH3" s="197">
        <v>2500</v>
      </c>
      <c r="AI3" s="197">
        <v>1900</v>
      </c>
      <c r="AJ3" s="197">
        <v>1650</v>
      </c>
      <c r="AK3" s="197">
        <v>1580</v>
      </c>
      <c r="AL3" s="197">
        <v>2250</v>
      </c>
      <c r="AM3" s="197">
        <v>1650</v>
      </c>
      <c r="AN3" s="197">
        <v>1400</v>
      </c>
      <c r="AO3" s="198">
        <v>1340</v>
      </c>
      <c r="AP3" s="198">
        <v>2000</v>
      </c>
      <c r="AQ3" s="198">
        <v>1400</v>
      </c>
      <c r="AR3" s="198">
        <v>1150</v>
      </c>
      <c r="AS3" s="198">
        <v>1100</v>
      </c>
      <c r="AT3" s="198">
        <v>1750</v>
      </c>
      <c r="AU3" s="198">
        <v>1150</v>
      </c>
      <c r="AV3" s="198">
        <v>900</v>
      </c>
      <c r="AW3" s="198">
        <v>860</v>
      </c>
      <c r="AX3" s="198">
        <v>1200</v>
      </c>
      <c r="AY3" s="119">
        <v>900</v>
      </c>
      <c r="AZ3" s="119">
        <v>650</v>
      </c>
      <c r="BA3" s="119">
        <v>620</v>
      </c>
      <c r="BB3" s="197">
        <f>+'Cuadro Resumen'!C213</f>
        <v>5759.1495000000004</v>
      </c>
      <c r="BC3" s="197">
        <f>+'Cuadro Resumen'!D213</f>
        <v>5307.4515000000001</v>
      </c>
      <c r="BD3" s="197">
        <f>+'Cuadro Resumen'!E213</f>
        <v>6775.47</v>
      </c>
      <c r="BE3" s="197">
        <f>+'Cuadro Resumen'!F213</f>
        <v>6323.7719999999999</v>
      </c>
      <c r="BF3" s="197">
        <f>+'Cuadro Resumen'!C214</f>
        <v>5081.6025</v>
      </c>
      <c r="BG3" s="197">
        <f>+'Cuadro Resumen'!D214</f>
        <v>4629.9045000000006</v>
      </c>
      <c r="BH3" s="197">
        <f>+'Cuadro Resumen'!E214</f>
        <v>6097.9230000000007</v>
      </c>
      <c r="BI3" s="197">
        <f>+'Cuadro Resumen'!F214</f>
        <v>5646.2250000000004</v>
      </c>
      <c r="BJ3" s="198">
        <f>+'Cuadro Resumen'!C215</f>
        <v>4404.0555000000004</v>
      </c>
      <c r="BK3" s="198">
        <f>+'Cuadro Resumen'!D215</f>
        <v>4065.2820000000002</v>
      </c>
      <c r="BL3" s="198">
        <f>+'Cuadro Resumen'!E215</f>
        <v>5420.3760000000002</v>
      </c>
      <c r="BM3" s="198">
        <f>+'Cuadro Resumen'!F215</f>
        <v>4968.6779999999999</v>
      </c>
      <c r="BN3" s="198">
        <f>+'Cuadro Resumen'!C216</f>
        <v>3726.5085000000004</v>
      </c>
      <c r="BO3" s="198">
        <f>+'Cuadro Resumen'!D216</f>
        <v>3387.7350000000001</v>
      </c>
      <c r="BP3" s="198">
        <f>+'Cuadro Resumen'!E216</f>
        <v>4742.8290000000006</v>
      </c>
      <c r="BQ3" s="198">
        <f>+'Cuadro Resumen'!F216</f>
        <v>4404.0555000000004</v>
      </c>
      <c r="BR3" s="198">
        <f>+'Cuadro Resumen'!C217</f>
        <v>3274.8105</v>
      </c>
      <c r="BS3" s="198">
        <f>+'Cuadro Resumen'!D217</f>
        <v>3048.9615000000003</v>
      </c>
      <c r="BT3" s="198">
        <f>+'Cuadro Resumen'!E217</f>
        <v>4178.2065000000002</v>
      </c>
      <c r="BU3" s="198">
        <f>+'Cuadro Resumen'!F217</f>
        <v>3839.433</v>
      </c>
      <c r="BZ3" s="272">
        <v>43674.39</v>
      </c>
      <c r="CA3" s="272">
        <v>39703.99</v>
      </c>
      <c r="CB3" s="272">
        <v>35733.589999999997</v>
      </c>
      <c r="CC3" s="272">
        <v>31763.19</v>
      </c>
      <c r="CD3" s="272">
        <v>29777.99</v>
      </c>
      <c r="CE3" s="272">
        <v>27792.79</v>
      </c>
      <c r="CF3" s="272">
        <v>18859.39</v>
      </c>
      <c r="CG3" s="272">
        <v>17866.8</v>
      </c>
      <c r="CH3" s="272">
        <v>13896.4</v>
      </c>
      <c r="CI3" s="272">
        <v>15004.09</v>
      </c>
      <c r="CJ3" s="272">
        <v>13238.9</v>
      </c>
      <c r="CK3" s="272">
        <v>12356.31</v>
      </c>
      <c r="CL3" s="272">
        <v>463.22</v>
      </c>
      <c r="CM3" s="272">
        <v>2007.3</v>
      </c>
    </row>
    <row r="5" spans="1:555" ht="52.5" x14ac:dyDescent="0.25">
      <c r="C5" s="180" t="s">
        <v>124</v>
      </c>
      <c r="D5" s="403">
        <f>SUMIF(C:C,$C$10,D:D)</f>
        <v>759450</v>
      </c>
      <c r="CA5" s="272"/>
    </row>
    <row r="6" spans="1:555" x14ac:dyDescent="0.25">
      <c r="CA6" s="272"/>
    </row>
    <row r="7" spans="1:555" x14ac:dyDescent="0.25">
      <c r="CA7" s="272"/>
    </row>
    <row r="8" spans="1:555" x14ac:dyDescent="0.25">
      <c r="C8" s="70" t="s">
        <v>54</v>
      </c>
      <c r="D8" s="79"/>
      <c r="E8" s="70"/>
      <c r="F8" s="70"/>
      <c r="G8" s="70"/>
      <c r="H8" s="79"/>
      <c r="I8" s="70"/>
      <c r="J8" s="70"/>
      <c r="CA8" s="272"/>
    </row>
    <row r="9" spans="1:555" ht="15.75" thickBot="1" x14ac:dyDescent="0.3">
      <c r="C9" s="94"/>
      <c r="D9" s="79"/>
      <c r="E9" s="94"/>
      <c r="F9" s="94"/>
      <c r="G9" s="94"/>
      <c r="H9" s="79"/>
      <c r="I9" s="94"/>
      <c r="J9" s="118"/>
      <c r="CA9" s="272"/>
    </row>
    <row r="10" spans="1:555" ht="15.75" thickBot="1" x14ac:dyDescent="0.3">
      <c r="C10" s="69" t="s">
        <v>43</v>
      </c>
      <c r="D10" s="30">
        <f>SUM(G17:G17)</f>
        <v>72600</v>
      </c>
      <c r="E10" s="93"/>
      <c r="F10" s="93"/>
      <c r="G10" s="93"/>
      <c r="H10" s="76"/>
      <c r="I10" s="76"/>
      <c r="J10" s="76"/>
      <c r="K10" s="146"/>
      <c r="CA10" s="272"/>
    </row>
    <row r="11" spans="1:555" x14ac:dyDescent="0.25">
      <c r="B11" s="162"/>
      <c r="D11" s="31"/>
      <c r="E11" s="93"/>
      <c r="F11" s="93"/>
      <c r="G11" s="93"/>
      <c r="H11" s="76"/>
      <c r="I11" s="76"/>
      <c r="J11" s="76"/>
      <c r="K11" s="146"/>
      <c r="CA11" s="272"/>
    </row>
    <row r="12" spans="1:555" x14ac:dyDescent="0.25">
      <c r="B12" s="162"/>
      <c r="D12" s="31"/>
      <c r="E12" s="93"/>
      <c r="F12" s="93"/>
      <c r="G12" s="93"/>
      <c r="H12" s="76"/>
      <c r="I12" s="76"/>
      <c r="J12" s="76"/>
      <c r="K12" s="146"/>
      <c r="CA12" s="272"/>
    </row>
    <row r="13" spans="1:555" ht="15.75" x14ac:dyDescent="0.25">
      <c r="C13" s="187" t="s">
        <v>388</v>
      </c>
      <c r="D13" s="493">
        <f>'1. Desarrollo e Innov. Curricu.'!F24</f>
        <v>1.1599999999999999</v>
      </c>
      <c r="E13" s="93"/>
      <c r="F13" s="93"/>
      <c r="G13" s="93"/>
      <c r="H13" s="76"/>
      <c r="I13" s="76"/>
      <c r="J13" s="76"/>
      <c r="K13" s="146"/>
      <c r="CA13" s="272"/>
    </row>
    <row r="14" spans="1:555" ht="18.75" x14ac:dyDescent="0.25">
      <c r="C14" s="19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Primer borrador de la propuesta de la malla curricular de la Carrera de Alimentos, que cumpla con la normativa institucional establecida y que responda a los desafíos y necesidades de la Sociedad. (Se contratará un asesor de Desarrollo Curricular en el área de los Alimentos).</v>
      </c>
      <c r="D14" s="31"/>
      <c r="E14" s="93"/>
      <c r="F14" s="93"/>
      <c r="G14" s="93"/>
      <c r="H14" s="76"/>
      <c r="I14" s="76"/>
      <c r="J14" s="76"/>
      <c r="K14" s="146"/>
      <c r="CA14" s="272"/>
    </row>
    <row r="15" spans="1:555" ht="15.75" thickBot="1" x14ac:dyDescent="0.3">
      <c r="C15" s="542" t="s">
        <v>2245</v>
      </c>
      <c r="D15" s="31"/>
      <c r="E15" s="93"/>
      <c r="F15" s="93"/>
      <c r="G15" s="93"/>
      <c r="H15" s="76"/>
      <c r="I15" s="76"/>
      <c r="J15" s="76"/>
      <c r="K15" s="146"/>
      <c r="CA15" s="272"/>
    </row>
    <row r="16" spans="1:555" ht="30.75" thickBot="1" x14ac:dyDescent="0.3">
      <c r="C16" s="130" t="s">
        <v>44</v>
      </c>
      <c r="D16" s="133" t="s">
        <v>55</v>
      </c>
      <c r="E16" s="158" t="s">
        <v>56</v>
      </c>
      <c r="F16" s="133" t="s">
        <v>57</v>
      </c>
      <c r="G16" s="573" t="s">
        <v>27</v>
      </c>
      <c r="H16" s="547" t="s">
        <v>127</v>
      </c>
      <c r="I16" s="132" t="s">
        <v>46</v>
      </c>
      <c r="J16" s="132" t="s">
        <v>128</v>
      </c>
      <c r="K16" s="132" t="s">
        <v>406</v>
      </c>
      <c r="L16" s="132" t="s">
        <v>407</v>
      </c>
      <c r="CA16" s="272"/>
    </row>
    <row r="17" spans="3:12" ht="15.75" thickBot="1" x14ac:dyDescent="0.3">
      <c r="C17" s="135" t="s">
        <v>81</v>
      </c>
      <c r="D17" s="184"/>
      <c r="E17" s="145">
        <v>0</v>
      </c>
      <c r="F17" s="134">
        <v>0</v>
      </c>
      <c r="G17" s="557">
        <v>72600</v>
      </c>
      <c r="H17" s="558" t="s">
        <v>1676</v>
      </c>
      <c r="I17" s="507" t="s">
        <v>555</v>
      </c>
      <c r="J17" s="113" t="str">
        <f>VLOOKUP(I17,Presupuesto!$B$11:$C$565,2,0)</f>
        <v>CONTRATOS ESPECIALES</v>
      </c>
      <c r="K17" s="98" t="s">
        <v>1348</v>
      </c>
      <c r="L17" s="98" t="s">
        <v>396</v>
      </c>
    </row>
    <row r="19" spans="3:12" ht="15.75" thickBot="1" x14ac:dyDescent="0.3">
      <c r="K19" s="146"/>
    </row>
    <row r="20" spans="3:12" ht="15.75" thickBot="1" x14ac:dyDescent="0.3">
      <c r="C20" s="69" t="s">
        <v>43</v>
      </c>
      <c r="D20" s="30">
        <f>SUM(G27:G27)</f>
        <v>24000</v>
      </c>
      <c r="E20" s="93"/>
      <c r="F20" s="93"/>
      <c r="G20" s="93"/>
      <c r="H20" s="76"/>
      <c r="I20" s="76"/>
      <c r="J20" s="76"/>
      <c r="K20" s="146"/>
    </row>
    <row r="21" spans="3:12" x14ac:dyDescent="0.25">
      <c r="D21" s="31"/>
      <c r="E21" s="93"/>
      <c r="F21" s="93"/>
      <c r="G21" s="93"/>
      <c r="H21" s="76"/>
      <c r="I21" s="76"/>
      <c r="J21" s="76"/>
      <c r="K21" s="146"/>
    </row>
    <row r="22" spans="3:12" x14ac:dyDescent="0.25">
      <c r="D22" s="31"/>
      <c r="E22" s="93"/>
      <c r="F22" s="93"/>
      <c r="G22" s="93"/>
      <c r="H22" s="76"/>
      <c r="I22" s="76"/>
      <c r="J22" s="76"/>
      <c r="K22" s="146"/>
    </row>
    <row r="23" spans="3:12" ht="15.75" x14ac:dyDescent="0.25">
      <c r="C23" s="187" t="s">
        <v>388</v>
      </c>
      <c r="D23" s="493">
        <f>'1. Desarrollo e Innov. Curricu.'!F29</f>
        <v>1.21</v>
      </c>
      <c r="E23" s="93"/>
      <c r="F23" s="93"/>
      <c r="G23" s="93"/>
      <c r="H23" s="76"/>
      <c r="I23" s="76"/>
      <c r="J23" s="76"/>
      <c r="K23" s="146"/>
    </row>
    <row r="24" spans="3:12" ht="18.75" x14ac:dyDescent="0.25">
      <c r="C24" s="193" t="str">
        <f>IFERROR(VLOOKUP(D23,'1. Desarrollo e Innov. Curricu.'!$F:$G,2,FALSE),IFERROR(VLOOKUP(D23,'2. Investigación Científica'!$F:$G,2,FALSE),IFERROR(VLOOKUP(D23,'3. Vinculación Univ. Sociedad'!$F:$G,2,FALSE),IFERROR(VLOOKUP(D23,'4. Docencia y Profesorado Univ.'!$F:$G,2,FALSE),IFERROR(VLOOKUP(D23,'5. Estudiantes y Graduados'!$F:$G,2,FALSE),IFERROR(VLOOKUP(D23,'11. Gestion Administrativa'!$F:$G,2,FALSE),IFERROR(VLOOKUP(D23,'13. Gestión Académica'!$F:$G,2,FALSE),IFERROR(VLOOKUP(D23,'9. Asegura. de la Calid. y M'!$F:$G,2,FALSE),IFERROR(VLOOKUP(D23,'6. Gestión del Conocimiento'!$F:$G,2,FALSE),IFERROR(VLOOKUP(D23,'15. Gobernabilidad y Proceso...'!$F:$G,2,FALSE),IFERROR(VLOOKUP(D23,'12. Gestión del Talento Humano'!$F:$G,2,FALSE),IFERROR(VLOOKUP(D23,'14. Internacional... de la E.S.'!$F:$G,2,FALSE),IFERROR(VLOOKUP(D23,'10. Posgrado'!$F:$G,2,FALSE),IFERROR(VLOOKUP(D23,'17. Gestión TIC'!$F:$G,2,FALSE),IFERROR(VLOOKUP(D23,'16. Desa. del Sistema Educ.Sup.'!$F:$G,2,FALSE),IFERROR(VLOOKUP(D23,'8. Cultura de Inno. Insti...'!$F:$G,2,FALSE),VLOOKUP(D23,'7. Lo Esencial de la Reforma U.'!$F:$G,2,0)))))))))))))))))</f>
        <v>Elaborar la malla curricular de la Carrera de Química, que cumpla con la normativa institucional establecida y que responda a los desafíos y necesidades de la Sociedad. (Diseño de la malla curricular)</v>
      </c>
      <c r="D24" s="31"/>
      <c r="E24" s="93"/>
      <c r="F24" s="93"/>
      <c r="G24" s="93"/>
      <c r="H24" s="76"/>
      <c r="I24" s="76"/>
      <c r="J24" s="76"/>
      <c r="K24" s="146"/>
    </row>
    <row r="25" spans="3:12" ht="15.75" thickBot="1" x14ac:dyDescent="0.3">
      <c r="C25" s="542" t="s">
        <v>1986</v>
      </c>
      <c r="D25" s="31"/>
      <c r="E25" s="93"/>
      <c r="F25" s="93"/>
      <c r="G25" s="93"/>
      <c r="H25" s="76"/>
      <c r="I25" s="76"/>
      <c r="J25" s="76"/>
      <c r="K25" s="146"/>
    </row>
    <row r="26" spans="3:12" ht="30.75" thickBot="1" x14ac:dyDescent="0.3">
      <c r="C26" s="130" t="s">
        <v>44</v>
      </c>
      <c r="D26" s="133" t="s">
        <v>55</v>
      </c>
      <c r="E26" s="158" t="s">
        <v>56</v>
      </c>
      <c r="F26" s="133" t="s">
        <v>57</v>
      </c>
      <c r="G26" s="573" t="s">
        <v>27</v>
      </c>
      <c r="H26" s="547" t="s">
        <v>127</v>
      </c>
      <c r="I26" s="132" t="s">
        <v>46</v>
      </c>
      <c r="J26" s="132" t="s">
        <v>128</v>
      </c>
      <c r="K26" s="132" t="s">
        <v>406</v>
      </c>
      <c r="L26" s="132" t="s">
        <v>407</v>
      </c>
    </row>
    <row r="27" spans="3:12" ht="15.75" thickBot="1" x14ac:dyDescent="0.3">
      <c r="C27" s="135" t="s">
        <v>81</v>
      </c>
      <c r="D27" s="184"/>
      <c r="E27" s="145"/>
      <c r="F27" s="134"/>
      <c r="G27" s="557">
        <v>24000</v>
      </c>
      <c r="H27" s="558" t="s">
        <v>1676</v>
      </c>
      <c r="I27" s="113" t="s">
        <v>555</v>
      </c>
      <c r="J27" s="113" t="str">
        <f>VLOOKUP(I27,Presupuesto!$B$11:$C$565,2,0)</f>
        <v>CONTRATOS ESPECIALES</v>
      </c>
      <c r="K27" s="98" t="s">
        <v>1348</v>
      </c>
      <c r="L27" s="98" t="s">
        <v>391</v>
      </c>
    </row>
    <row r="28" spans="3:12" s="501" customFormat="1" x14ac:dyDescent="0.25">
      <c r="D28" s="499"/>
      <c r="H28" s="499"/>
      <c r="K28" s="603"/>
      <c r="L28" s="603"/>
    </row>
    <row r="29" spans="3:12" s="501" customFormat="1" x14ac:dyDescent="0.25">
      <c r="D29" s="499"/>
      <c r="H29" s="499"/>
      <c r="K29" s="603"/>
      <c r="L29" s="603"/>
    </row>
    <row r="30" spans="3:12" s="501" customFormat="1" ht="15.75" thickBot="1" x14ac:dyDescent="0.3">
      <c r="D30" s="499"/>
      <c r="H30" s="499"/>
      <c r="K30" s="603"/>
      <c r="L30" s="603"/>
    </row>
    <row r="31" spans="3:12" s="501" customFormat="1" ht="15.75" thickBot="1" x14ac:dyDescent="0.3">
      <c r="C31" s="69" t="s">
        <v>43</v>
      </c>
      <c r="D31" s="30">
        <f>SUM(G38:G38)</f>
        <v>16000</v>
      </c>
      <c r="E31" s="504"/>
      <c r="F31" s="504"/>
      <c r="G31" s="504"/>
      <c r="H31" s="498"/>
      <c r="I31" s="498"/>
      <c r="J31" s="498"/>
      <c r="K31" s="519"/>
    </row>
    <row r="32" spans="3:12" s="501" customFormat="1" x14ac:dyDescent="0.25">
      <c r="D32" s="31"/>
      <c r="E32" s="504"/>
      <c r="F32" s="504"/>
      <c r="G32" s="504"/>
      <c r="H32" s="498"/>
      <c r="I32" s="498"/>
      <c r="J32" s="498"/>
      <c r="K32" s="519"/>
    </row>
    <row r="33" spans="3:12" s="501" customFormat="1" x14ac:dyDescent="0.25">
      <c r="D33" s="31"/>
      <c r="E33" s="504"/>
      <c r="F33" s="504"/>
      <c r="G33" s="504"/>
      <c r="H33" s="498"/>
      <c r="I33" s="498"/>
      <c r="J33" s="498"/>
      <c r="K33" s="519"/>
    </row>
    <row r="34" spans="3:12" s="501" customFormat="1" ht="15.75" x14ac:dyDescent="0.25">
      <c r="C34" s="526" t="s">
        <v>388</v>
      </c>
      <c r="D34" s="493">
        <f>'1. Desarrollo e Innov. Curricu.'!F29</f>
        <v>1.21</v>
      </c>
      <c r="E34" s="504"/>
      <c r="F34" s="504"/>
      <c r="G34" s="504"/>
      <c r="H34" s="498"/>
      <c r="I34" s="498"/>
      <c r="J34" s="498"/>
      <c r="K34" s="519"/>
    </row>
    <row r="35" spans="3:12" s="501" customFormat="1" x14ac:dyDescent="0.25">
      <c r="C35" s="542" t="s">
        <v>1987</v>
      </c>
      <c r="D35" s="31"/>
      <c r="E35" s="504"/>
      <c r="F35" s="504"/>
      <c r="G35" s="504"/>
      <c r="H35" s="498"/>
      <c r="I35" s="498"/>
      <c r="J35" s="498"/>
      <c r="K35" s="519"/>
    </row>
    <row r="36" spans="3:12" s="501" customFormat="1" ht="15.75" thickBot="1" x14ac:dyDescent="0.3">
      <c r="C36" s="162"/>
      <c r="D36" s="31"/>
      <c r="E36" s="504"/>
      <c r="F36" s="504"/>
      <c r="G36" s="504"/>
      <c r="H36" s="498"/>
      <c r="I36" s="498"/>
      <c r="J36" s="498"/>
      <c r="K36" s="519"/>
    </row>
    <row r="37" spans="3:12" s="501" customFormat="1" ht="30.75" thickBot="1" x14ac:dyDescent="0.3">
      <c r="C37" s="512" t="s">
        <v>44</v>
      </c>
      <c r="D37" s="514" t="s">
        <v>55</v>
      </c>
      <c r="E37" s="522" t="s">
        <v>56</v>
      </c>
      <c r="F37" s="514" t="s">
        <v>57</v>
      </c>
      <c r="G37" s="573" t="s">
        <v>27</v>
      </c>
      <c r="H37" s="547" t="s">
        <v>127</v>
      </c>
      <c r="I37" s="513" t="s">
        <v>46</v>
      </c>
      <c r="J37" s="513" t="s">
        <v>128</v>
      </c>
      <c r="K37" s="513" t="s">
        <v>406</v>
      </c>
      <c r="L37" s="513" t="s">
        <v>407</v>
      </c>
    </row>
    <row r="38" spans="3:12" s="501" customFormat="1" ht="15.75" thickBot="1" x14ac:dyDescent="0.3">
      <c r="C38" s="515" t="s">
        <v>81</v>
      </c>
      <c r="D38" s="524"/>
      <c r="E38" s="518"/>
      <c r="F38" s="134"/>
      <c r="G38" s="557">
        <v>16000</v>
      </c>
      <c r="H38" s="558" t="s">
        <v>1676</v>
      </c>
      <c r="I38" s="507" t="s">
        <v>555</v>
      </c>
      <c r="J38" s="507" t="str">
        <f>VLOOKUP(I38,Presupuesto!$B$11:$C$565,2,0)</f>
        <v>CONTRATOS ESPECIALES</v>
      </c>
      <c r="K38" s="505" t="s">
        <v>1348</v>
      </c>
      <c r="L38" s="505" t="s">
        <v>394</v>
      </c>
    </row>
    <row r="39" spans="3:12" s="501" customFormat="1" x14ac:dyDescent="0.25">
      <c r="D39" s="499"/>
      <c r="H39" s="499"/>
      <c r="K39" s="603"/>
      <c r="L39" s="603"/>
    </row>
    <row r="40" spans="3:12" s="501" customFormat="1" x14ac:dyDescent="0.25">
      <c r="D40" s="499"/>
      <c r="H40" s="499"/>
      <c r="K40" s="603"/>
      <c r="L40" s="603"/>
    </row>
    <row r="41" spans="3:12" s="501" customFormat="1" ht="15.75" thickBot="1" x14ac:dyDescent="0.3">
      <c r="D41" s="499"/>
      <c r="H41" s="499"/>
      <c r="K41" s="603"/>
      <c r="L41" s="603"/>
    </row>
    <row r="42" spans="3:12" s="501" customFormat="1" ht="15.75" thickBot="1" x14ac:dyDescent="0.3">
      <c r="C42" s="69" t="s">
        <v>43</v>
      </c>
      <c r="D42" s="30">
        <f>SUM(G49:G49)</f>
        <v>12000</v>
      </c>
      <c r="E42" s="504"/>
      <c r="F42" s="504"/>
      <c r="G42" s="504"/>
      <c r="H42" s="498"/>
      <c r="I42" s="498"/>
      <c r="J42" s="498"/>
      <c r="K42" s="519"/>
    </row>
    <row r="43" spans="3:12" s="501" customFormat="1" x14ac:dyDescent="0.25">
      <c r="D43" s="31"/>
      <c r="E43" s="504"/>
      <c r="F43" s="504"/>
      <c r="G43" s="504"/>
      <c r="H43" s="498"/>
      <c r="I43" s="498"/>
      <c r="J43" s="498"/>
      <c r="K43" s="519"/>
    </row>
    <row r="44" spans="3:12" s="501" customFormat="1" x14ac:dyDescent="0.25">
      <c r="D44" s="31"/>
      <c r="E44" s="504"/>
      <c r="F44" s="504"/>
      <c r="G44" s="504"/>
      <c r="H44" s="498"/>
      <c r="I44" s="498"/>
      <c r="J44" s="498"/>
      <c r="K44" s="519"/>
    </row>
    <row r="45" spans="3:12" s="501" customFormat="1" ht="15.75" x14ac:dyDescent="0.25">
      <c r="C45" s="526" t="s">
        <v>388</v>
      </c>
      <c r="D45" s="493">
        <f>'1. Desarrollo e Innov. Curricu.'!F30</f>
        <v>1.22</v>
      </c>
      <c r="E45" s="504"/>
      <c r="F45" s="504"/>
      <c r="G45" s="504"/>
      <c r="H45" s="498"/>
      <c r="I45" s="498"/>
      <c r="J45" s="498"/>
      <c r="K45" s="519"/>
    </row>
    <row r="46" spans="3:12" s="501" customFormat="1" x14ac:dyDescent="0.25">
      <c r="C46" s="542" t="s">
        <v>1986</v>
      </c>
      <c r="D46" s="31"/>
      <c r="E46" s="504"/>
      <c r="F46" s="504"/>
      <c r="G46" s="504"/>
      <c r="H46" s="498"/>
      <c r="I46" s="498"/>
      <c r="J46" s="498"/>
      <c r="K46" s="519"/>
    </row>
    <row r="47" spans="3:12" s="501" customFormat="1" ht="15.75" thickBot="1" x14ac:dyDescent="0.3">
      <c r="C47" s="162"/>
      <c r="D47" s="31"/>
      <c r="E47" s="504"/>
      <c r="F47" s="504"/>
      <c r="G47" s="504"/>
      <c r="H47" s="498"/>
      <c r="I47" s="498"/>
      <c r="J47" s="498"/>
      <c r="K47" s="519"/>
    </row>
    <row r="48" spans="3:12" s="501" customFormat="1" ht="30.75" thickBot="1" x14ac:dyDescent="0.3">
      <c r="C48" s="512" t="s">
        <v>44</v>
      </c>
      <c r="D48" s="514" t="s">
        <v>55</v>
      </c>
      <c r="E48" s="522" t="s">
        <v>56</v>
      </c>
      <c r="F48" s="514" t="s">
        <v>57</v>
      </c>
      <c r="G48" s="573" t="s">
        <v>27</v>
      </c>
      <c r="H48" s="547" t="s">
        <v>127</v>
      </c>
      <c r="I48" s="513" t="s">
        <v>46</v>
      </c>
      <c r="J48" s="513" t="s">
        <v>128</v>
      </c>
      <c r="K48" s="513" t="s">
        <v>406</v>
      </c>
      <c r="L48" s="513" t="s">
        <v>407</v>
      </c>
    </row>
    <row r="49" spans="3:12" s="501" customFormat="1" ht="15.75" thickBot="1" x14ac:dyDescent="0.3">
      <c r="C49" s="515" t="s">
        <v>81</v>
      </c>
      <c r="D49" s="524"/>
      <c r="E49" s="518"/>
      <c r="F49" s="134"/>
      <c r="G49" s="557">
        <v>12000</v>
      </c>
      <c r="H49" s="558" t="s">
        <v>1676</v>
      </c>
      <c r="I49" s="507" t="s">
        <v>555</v>
      </c>
      <c r="J49" s="507" t="str">
        <f>VLOOKUP(I49,Presupuesto!$B$11:$C$565,2,0)</f>
        <v>CONTRATOS ESPECIALES</v>
      </c>
      <c r="K49" s="505" t="s">
        <v>1348</v>
      </c>
      <c r="L49" s="505" t="s">
        <v>391</v>
      </c>
    </row>
    <row r="50" spans="3:12" s="501" customFormat="1" x14ac:dyDescent="0.25">
      <c r="D50" s="499"/>
      <c r="H50" s="499"/>
      <c r="K50" s="603"/>
      <c r="L50" s="603"/>
    </row>
    <row r="51" spans="3:12" s="501" customFormat="1" x14ac:dyDescent="0.25">
      <c r="D51" s="499"/>
      <c r="H51" s="499"/>
      <c r="K51" s="603"/>
      <c r="L51" s="603"/>
    </row>
    <row r="52" spans="3:12" s="501" customFormat="1" ht="15.75" thickBot="1" x14ac:dyDescent="0.3">
      <c r="D52" s="499"/>
      <c r="H52" s="499"/>
      <c r="K52" s="603"/>
      <c r="L52" s="603"/>
    </row>
    <row r="53" spans="3:12" s="501" customFormat="1" ht="15.75" thickBot="1" x14ac:dyDescent="0.3">
      <c r="C53" s="69" t="s">
        <v>43</v>
      </c>
      <c r="D53" s="30">
        <f>SUM(G60:G60)</f>
        <v>8000</v>
      </c>
      <c r="E53" s="504"/>
      <c r="F53" s="504"/>
      <c r="G53" s="504"/>
      <c r="H53" s="498"/>
      <c r="I53" s="498"/>
      <c r="J53" s="498"/>
      <c r="K53" s="519"/>
    </row>
    <row r="54" spans="3:12" s="501" customFormat="1" x14ac:dyDescent="0.25">
      <c r="D54" s="31"/>
      <c r="E54" s="504"/>
      <c r="F54" s="504"/>
      <c r="G54" s="504"/>
      <c r="H54" s="498"/>
      <c r="I54" s="498"/>
      <c r="J54" s="498"/>
      <c r="K54" s="519"/>
    </row>
    <row r="55" spans="3:12" s="501" customFormat="1" x14ac:dyDescent="0.25">
      <c r="D55" s="31"/>
      <c r="E55" s="504"/>
      <c r="F55" s="504"/>
      <c r="G55" s="504"/>
      <c r="H55" s="498"/>
      <c r="I55" s="498"/>
      <c r="J55" s="498"/>
      <c r="K55" s="519"/>
    </row>
    <row r="56" spans="3:12" s="501" customFormat="1" ht="15.75" x14ac:dyDescent="0.25">
      <c r="C56" s="526" t="s">
        <v>388</v>
      </c>
      <c r="D56" s="493">
        <f>'1. Desarrollo e Innov. Curricu.'!F30</f>
        <v>1.22</v>
      </c>
      <c r="E56" s="504"/>
      <c r="F56" s="504"/>
      <c r="G56" s="504"/>
      <c r="H56" s="498"/>
      <c r="I56" s="498"/>
      <c r="J56" s="498"/>
      <c r="K56" s="519"/>
    </row>
    <row r="57" spans="3:12" s="501" customFormat="1" x14ac:dyDescent="0.25">
      <c r="C57" s="542" t="s">
        <v>1987</v>
      </c>
      <c r="D57" s="31"/>
      <c r="E57" s="504"/>
      <c r="F57" s="504"/>
      <c r="G57" s="504"/>
      <c r="H57" s="498"/>
      <c r="I57" s="498"/>
      <c r="J57" s="498"/>
      <c r="K57" s="519"/>
    </row>
    <row r="58" spans="3:12" s="501" customFormat="1" ht="15.75" thickBot="1" x14ac:dyDescent="0.3">
      <c r="C58" s="162"/>
      <c r="D58" s="31"/>
      <c r="E58" s="504"/>
      <c r="F58" s="504"/>
      <c r="G58" s="504"/>
      <c r="H58" s="498"/>
      <c r="I58" s="498"/>
      <c r="J58" s="498"/>
      <c r="K58" s="519"/>
    </row>
    <row r="59" spans="3:12" s="501" customFormat="1" ht="30.75" thickBot="1" x14ac:dyDescent="0.3">
      <c r="C59" s="512" t="s">
        <v>44</v>
      </c>
      <c r="D59" s="514" t="s">
        <v>55</v>
      </c>
      <c r="E59" s="522" t="s">
        <v>56</v>
      </c>
      <c r="F59" s="514" t="s">
        <v>57</v>
      </c>
      <c r="G59" s="573" t="s">
        <v>27</v>
      </c>
      <c r="H59" s="547" t="s">
        <v>127</v>
      </c>
      <c r="I59" s="513" t="s">
        <v>46</v>
      </c>
      <c r="J59" s="513" t="s">
        <v>128</v>
      </c>
      <c r="K59" s="513" t="s">
        <v>406</v>
      </c>
      <c r="L59" s="513" t="s">
        <v>407</v>
      </c>
    </row>
    <row r="60" spans="3:12" s="501" customFormat="1" ht="15.75" thickBot="1" x14ac:dyDescent="0.3">
      <c r="C60" s="515" t="s">
        <v>81</v>
      </c>
      <c r="D60" s="524"/>
      <c r="E60" s="518"/>
      <c r="F60" s="134"/>
      <c r="G60" s="557">
        <v>8000</v>
      </c>
      <c r="H60" s="558" t="s">
        <v>1676</v>
      </c>
      <c r="I60" s="507" t="s">
        <v>555</v>
      </c>
      <c r="J60" s="507" t="str">
        <f>VLOOKUP(I60,Presupuesto!$B$11:$C$565,2,0)</f>
        <v>CONTRATOS ESPECIALES</v>
      </c>
      <c r="K60" s="505" t="s">
        <v>1348</v>
      </c>
      <c r="L60" s="505" t="s">
        <v>394</v>
      </c>
    </row>
    <row r="61" spans="3:12" s="501" customFormat="1" x14ac:dyDescent="0.25">
      <c r="D61" s="499"/>
      <c r="H61" s="499"/>
      <c r="K61" s="603"/>
      <c r="L61" s="603"/>
    </row>
    <row r="62" spans="3:12" s="501" customFormat="1" x14ac:dyDescent="0.25">
      <c r="D62" s="499"/>
      <c r="H62" s="499"/>
      <c r="K62" s="603"/>
      <c r="L62" s="603"/>
    </row>
    <row r="63" spans="3:12" s="501" customFormat="1" ht="15.75" thickBot="1" x14ac:dyDescent="0.3">
      <c r="D63" s="499"/>
      <c r="H63" s="499"/>
      <c r="K63" s="603"/>
      <c r="L63" s="603"/>
    </row>
    <row r="64" spans="3:12" s="501" customFormat="1" ht="15.75" thickBot="1" x14ac:dyDescent="0.3">
      <c r="C64" s="69" t="s">
        <v>43</v>
      </c>
      <c r="D64" s="30">
        <f>SUM(G71:G71)</f>
        <v>6000</v>
      </c>
      <c r="E64" s="504"/>
      <c r="F64" s="504"/>
      <c r="G64" s="504"/>
      <c r="H64" s="498"/>
      <c r="I64" s="498"/>
      <c r="J64" s="498"/>
      <c r="K64" s="519"/>
    </row>
    <row r="65" spans="3:12" s="501" customFormat="1" x14ac:dyDescent="0.25">
      <c r="D65" s="31"/>
      <c r="E65" s="504"/>
      <c r="F65" s="504"/>
      <c r="G65" s="504"/>
      <c r="H65" s="498"/>
      <c r="I65" s="498"/>
      <c r="J65" s="498"/>
      <c r="K65" s="519"/>
    </row>
    <row r="66" spans="3:12" s="501" customFormat="1" x14ac:dyDescent="0.25">
      <c r="D66" s="31"/>
      <c r="E66" s="504"/>
      <c r="F66" s="504"/>
      <c r="G66" s="504"/>
      <c r="H66" s="498"/>
      <c r="I66" s="498"/>
      <c r="J66" s="498"/>
      <c r="K66" s="519"/>
    </row>
    <row r="67" spans="3:12" s="501" customFormat="1" ht="15.75" x14ac:dyDescent="0.25">
      <c r="C67" s="526" t="s">
        <v>388</v>
      </c>
      <c r="D67" s="493">
        <f>'1. Desarrollo e Innov. Curricu.'!F31</f>
        <v>1.23</v>
      </c>
      <c r="E67" s="504"/>
      <c r="F67" s="504"/>
      <c r="G67" s="504"/>
      <c r="H67" s="498"/>
      <c r="I67" s="498"/>
      <c r="J67" s="498"/>
      <c r="K67" s="519"/>
    </row>
    <row r="68" spans="3:12" s="501" customFormat="1" x14ac:dyDescent="0.25">
      <c r="C68" s="542" t="s">
        <v>1986</v>
      </c>
      <c r="D68" s="31"/>
      <c r="E68" s="504"/>
      <c r="F68" s="504"/>
      <c r="G68" s="504"/>
      <c r="H68" s="498"/>
      <c r="I68" s="498"/>
      <c r="J68" s="498"/>
      <c r="K68" s="519"/>
    </row>
    <row r="69" spans="3:12" s="501" customFormat="1" ht="15.75" thickBot="1" x14ac:dyDescent="0.3">
      <c r="C69" s="162"/>
      <c r="D69" s="31"/>
      <c r="E69" s="504"/>
      <c r="F69" s="504"/>
      <c r="G69" s="504"/>
      <c r="H69" s="498"/>
      <c r="I69" s="498"/>
      <c r="J69" s="498"/>
      <c r="K69" s="519"/>
    </row>
    <row r="70" spans="3:12" s="501" customFormat="1" ht="30.75" thickBot="1" x14ac:dyDescent="0.3">
      <c r="C70" s="512" t="s">
        <v>44</v>
      </c>
      <c r="D70" s="514" t="s">
        <v>55</v>
      </c>
      <c r="E70" s="522" t="s">
        <v>56</v>
      </c>
      <c r="F70" s="514" t="s">
        <v>57</v>
      </c>
      <c r="G70" s="573" t="s">
        <v>27</v>
      </c>
      <c r="H70" s="547" t="s">
        <v>127</v>
      </c>
      <c r="I70" s="513" t="s">
        <v>46</v>
      </c>
      <c r="J70" s="513" t="s">
        <v>128</v>
      </c>
      <c r="K70" s="513" t="s">
        <v>406</v>
      </c>
      <c r="L70" s="513" t="s">
        <v>407</v>
      </c>
    </row>
    <row r="71" spans="3:12" s="501" customFormat="1" ht="15.75" thickBot="1" x14ac:dyDescent="0.3">
      <c r="C71" s="515" t="s">
        <v>81</v>
      </c>
      <c r="D71" s="524"/>
      <c r="E71" s="518"/>
      <c r="F71" s="134"/>
      <c r="G71" s="557">
        <v>6000</v>
      </c>
      <c r="H71" s="558" t="s">
        <v>1676</v>
      </c>
      <c r="I71" s="507" t="s">
        <v>555</v>
      </c>
      <c r="J71" s="507" t="str">
        <f>VLOOKUP(I71,Presupuesto!$B$11:$C$565,2,0)</f>
        <v>CONTRATOS ESPECIALES</v>
      </c>
      <c r="K71" s="505" t="s">
        <v>1348</v>
      </c>
      <c r="L71" s="505" t="s">
        <v>391</v>
      </c>
    </row>
    <row r="72" spans="3:12" s="501" customFormat="1" x14ac:dyDescent="0.25">
      <c r="D72" s="499"/>
      <c r="H72" s="499"/>
      <c r="K72" s="603"/>
      <c r="L72" s="603"/>
    </row>
    <row r="73" spans="3:12" s="501" customFormat="1" x14ac:dyDescent="0.25">
      <c r="D73" s="499"/>
      <c r="H73" s="499"/>
      <c r="K73" s="603"/>
      <c r="L73" s="603"/>
    </row>
    <row r="74" spans="3:12" s="501" customFormat="1" ht="15.75" thickBot="1" x14ac:dyDescent="0.3">
      <c r="D74" s="499"/>
      <c r="H74" s="499"/>
      <c r="K74" s="603"/>
      <c r="L74" s="603"/>
    </row>
    <row r="75" spans="3:12" s="501" customFormat="1" ht="15.75" thickBot="1" x14ac:dyDescent="0.3">
      <c r="C75" s="69" t="s">
        <v>43</v>
      </c>
      <c r="D75" s="30">
        <f>SUM(G82:G82)</f>
        <v>6000</v>
      </c>
      <c r="E75" s="504"/>
      <c r="F75" s="504"/>
      <c r="G75" s="504"/>
      <c r="H75" s="498"/>
      <c r="I75" s="498"/>
      <c r="J75" s="498"/>
      <c r="K75" s="519"/>
    </row>
    <row r="76" spans="3:12" s="501" customFormat="1" x14ac:dyDescent="0.25">
      <c r="D76" s="31"/>
      <c r="E76" s="504"/>
      <c r="F76" s="504"/>
      <c r="G76" s="504"/>
      <c r="H76" s="498"/>
      <c r="I76" s="498"/>
      <c r="J76" s="498"/>
      <c r="K76" s="519"/>
    </row>
    <row r="77" spans="3:12" s="501" customFormat="1" x14ac:dyDescent="0.25">
      <c r="D77" s="31"/>
      <c r="E77" s="504"/>
      <c r="F77" s="504"/>
      <c r="G77" s="504"/>
      <c r="H77" s="498"/>
      <c r="I77" s="498"/>
      <c r="J77" s="498"/>
      <c r="K77" s="519"/>
    </row>
    <row r="78" spans="3:12" s="501" customFormat="1" ht="15.75" x14ac:dyDescent="0.25">
      <c r="C78" s="526" t="s">
        <v>388</v>
      </c>
      <c r="D78" s="493">
        <f>'1. Desarrollo e Innov. Curricu.'!F31</f>
        <v>1.23</v>
      </c>
      <c r="E78" s="504"/>
      <c r="F78" s="504"/>
      <c r="G78" s="504"/>
      <c r="H78" s="498"/>
      <c r="I78" s="498"/>
      <c r="J78" s="498"/>
      <c r="K78" s="519"/>
    </row>
    <row r="79" spans="3:12" s="501" customFormat="1" x14ac:dyDescent="0.25">
      <c r="C79" s="542" t="s">
        <v>1987</v>
      </c>
      <c r="D79" s="31"/>
      <c r="E79" s="504"/>
      <c r="F79" s="504"/>
      <c r="G79" s="504"/>
      <c r="H79" s="498"/>
      <c r="I79" s="498"/>
      <c r="J79" s="498"/>
      <c r="K79" s="519"/>
    </row>
    <row r="80" spans="3:12" s="501" customFormat="1" ht="15.75" thickBot="1" x14ac:dyDescent="0.3">
      <c r="C80" s="162"/>
      <c r="D80" s="31"/>
      <c r="E80" s="504"/>
      <c r="F80" s="504"/>
      <c r="G80" s="504"/>
      <c r="H80" s="498"/>
      <c r="I80" s="498"/>
      <c r="J80" s="498"/>
      <c r="K80" s="519"/>
    </row>
    <row r="81" spans="3:12" s="501" customFormat="1" ht="30.75" thickBot="1" x14ac:dyDescent="0.3">
      <c r="C81" s="512" t="s">
        <v>44</v>
      </c>
      <c r="D81" s="514" t="s">
        <v>55</v>
      </c>
      <c r="E81" s="522" t="s">
        <v>56</v>
      </c>
      <c r="F81" s="514" t="s">
        <v>57</v>
      </c>
      <c r="G81" s="573" t="s">
        <v>27</v>
      </c>
      <c r="H81" s="547" t="s">
        <v>127</v>
      </c>
      <c r="I81" s="513" t="s">
        <v>46</v>
      </c>
      <c r="J81" s="513" t="s">
        <v>128</v>
      </c>
      <c r="K81" s="513" t="s">
        <v>406</v>
      </c>
      <c r="L81" s="513" t="s">
        <v>407</v>
      </c>
    </row>
    <row r="82" spans="3:12" s="501" customFormat="1" ht="15.75" thickBot="1" x14ac:dyDescent="0.3">
      <c r="C82" s="515" t="s">
        <v>81</v>
      </c>
      <c r="D82" s="524"/>
      <c r="E82" s="518"/>
      <c r="F82" s="134"/>
      <c r="G82" s="557">
        <v>6000</v>
      </c>
      <c r="H82" s="558" t="s">
        <v>1676</v>
      </c>
      <c r="I82" s="507" t="s">
        <v>555</v>
      </c>
      <c r="J82" s="507" t="str">
        <f>VLOOKUP(I82,Presupuesto!$B$11:$C$565,2,0)</f>
        <v>CONTRATOS ESPECIALES</v>
      </c>
      <c r="K82" s="505" t="s">
        <v>1348</v>
      </c>
      <c r="L82" s="505" t="s">
        <v>394</v>
      </c>
    </row>
    <row r="83" spans="3:12" s="501" customFormat="1" x14ac:dyDescent="0.25">
      <c r="D83" s="499"/>
      <c r="H83" s="499"/>
      <c r="K83" s="603"/>
      <c r="L83" s="603"/>
    </row>
    <row r="84" spans="3:12" s="501" customFormat="1" x14ac:dyDescent="0.25">
      <c r="D84" s="499"/>
      <c r="H84" s="499"/>
      <c r="K84" s="603"/>
      <c r="L84" s="603"/>
    </row>
    <row r="85" spans="3:12" s="501" customFormat="1" ht="15.75" thickBot="1" x14ac:dyDescent="0.3">
      <c r="D85" s="499"/>
      <c r="H85" s="499"/>
      <c r="K85" s="603"/>
      <c r="L85" s="603"/>
    </row>
    <row r="86" spans="3:12" s="501" customFormat="1" ht="15.75" thickBot="1" x14ac:dyDescent="0.3">
      <c r="C86" s="69" t="s">
        <v>43</v>
      </c>
      <c r="D86" s="30">
        <f>SUM(G93:G93)</f>
        <v>30000</v>
      </c>
      <c r="E86" s="504"/>
      <c r="F86" s="504"/>
      <c r="G86" s="504"/>
      <c r="H86" s="498"/>
      <c r="I86" s="498"/>
      <c r="J86" s="498"/>
      <c r="K86" s="519"/>
    </row>
    <row r="87" spans="3:12" s="501" customFormat="1" x14ac:dyDescent="0.25">
      <c r="D87" s="31"/>
      <c r="E87" s="504"/>
      <c r="F87" s="504"/>
      <c r="G87" s="504"/>
      <c r="H87" s="498"/>
      <c r="I87" s="498"/>
      <c r="J87" s="498"/>
      <c r="K87" s="519"/>
    </row>
    <row r="88" spans="3:12" s="501" customFormat="1" x14ac:dyDescent="0.25">
      <c r="D88" s="31"/>
      <c r="E88" s="504"/>
      <c r="F88" s="504"/>
      <c r="G88" s="504"/>
      <c r="H88" s="498"/>
      <c r="I88" s="498"/>
      <c r="J88" s="498"/>
      <c r="K88" s="519"/>
    </row>
    <row r="89" spans="3:12" s="501" customFormat="1" ht="15.75" x14ac:dyDescent="0.25">
      <c r="C89" s="526" t="s">
        <v>388</v>
      </c>
      <c r="D89" s="493">
        <f>'1. Desarrollo e Innov. Curricu.'!F35</f>
        <v>1.27</v>
      </c>
      <c r="E89" s="504"/>
      <c r="F89" s="504"/>
      <c r="G89" s="504"/>
      <c r="H89" s="498"/>
      <c r="I89" s="498"/>
      <c r="J89" s="498"/>
      <c r="K89" s="519"/>
    </row>
    <row r="90" spans="3:12" s="501" customFormat="1" x14ac:dyDescent="0.25">
      <c r="C90" s="542" t="s">
        <v>1986</v>
      </c>
      <c r="D90" s="31"/>
      <c r="E90" s="504"/>
      <c r="F90" s="504"/>
      <c r="G90" s="504"/>
      <c r="H90" s="498"/>
      <c r="I90" s="498"/>
      <c r="J90" s="498"/>
      <c r="K90" s="519"/>
    </row>
    <row r="91" spans="3:12" s="501" customFormat="1" ht="15.75" thickBot="1" x14ac:dyDescent="0.3">
      <c r="C91" s="162"/>
      <c r="D91" s="31"/>
      <c r="E91" s="504"/>
      <c r="F91" s="504"/>
      <c r="G91" s="504"/>
      <c r="H91" s="498"/>
      <c r="I91" s="498"/>
      <c r="J91" s="498"/>
      <c r="K91" s="519"/>
    </row>
    <row r="92" spans="3:12" s="501" customFormat="1" ht="30.75" thickBot="1" x14ac:dyDescent="0.3">
      <c r="C92" s="512" t="s">
        <v>44</v>
      </c>
      <c r="D92" s="514" t="s">
        <v>55</v>
      </c>
      <c r="E92" s="522" t="s">
        <v>56</v>
      </c>
      <c r="F92" s="514" t="s">
        <v>57</v>
      </c>
      <c r="G92" s="573" t="s">
        <v>27</v>
      </c>
      <c r="H92" s="547" t="s">
        <v>127</v>
      </c>
      <c r="I92" s="513" t="s">
        <v>46</v>
      </c>
      <c r="J92" s="513" t="s">
        <v>128</v>
      </c>
      <c r="K92" s="513" t="s">
        <v>406</v>
      </c>
      <c r="L92" s="513" t="s">
        <v>407</v>
      </c>
    </row>
    <row r="93" spans="3:12" s="501" customFormat="1" ht="15.75" thickBot="1" x14ac:dyDescent="0.3">
      <c r="C93" s="515" t="s">
        <v>81</v>
      </c>
      <c r="D93" s="524"/>
      <c r="E93" s="518"/>
      <c r="F93" s="134"/>
      <c r="G93" s="557">
        <v>30000</v>
      </c>
      <c r="H93" s="558" t="s">
        <v>1676</v>
      </c>
      <c r="I93" s="507" t="s">
        <v>555</v>
      </c>
      <c r="J93" s="507" t="str">
        <f>VLOOKUP(I93,Presupuesto!$B$11:$C$565,2,0)</f>
        <v>CONTRATOS ESPECIALES</v>
      </c>
      <c r="K93" s="505" t="s">
        <v>1348</v>
      </c>
      <c r="L93" s="505" t="s">
        <v>391</v>
      </c>
    </row>
    <row r="94" spans="3:12" s="501" customFormat="1" x14ac:dyDescent="0.25">
      <c r="D94" s="499"/>
      <c r="H94" s="499"/>
      <c r="K94" s="603"/>
      <c r="L94" s="603"/>
    </row>
    <row r="95" spans="3:12" s="501" customFormat="1" x14ac:dyDescent="0.25">
      <c r="D95" s="499"/>
      <c r="H95" s="499"/>
      <c r="K95" s="603"/>
      <c r="L95" s="603"/>
    </row>
    <row r="96" spans="3:12" s="501" customFormat="1" ht="15.75" thickBot="1" x14ac:dyDescent="0.3">
      <c r="D96" s="499"/>
      <c r="H96" s="499"/>
      <c r="K96" s="603"/>
      <c r="L96" s="603"/>
    </row>
    <row r="97" spans="3:12" s="501" customFormat="1" ht="15.75" thickBot="1" x14ac:dyDescent="0.3">
      <c r="C97" s="69" t="s">
        <v>43</v>
      </c>
      <c r="D97" s="30">
        <f>SUM(G104:G104)</f>
        <v>30000</v>
      </c>
      <c r="E97" s="504"/>
      <c r="F97" s="504"/>
      <c r="G97" s="504"/>
      <c r="H97" s="498"/>
      <c r="I97" s="498"/>
      <c r="J97" s="498"/>
      <c r="K97" s="519"/>
    </row>
    <row r="98" spans="3:12" s="501" customFormat="1" x14ac:dyDescent="0.25">
      <c r="D98" s="31"/>
      <c r="E98" s="504"/>
      <c r="F98" s="504"/>
      <c r="G98" s="504"/>
      <c r="H98" s="498"/>
      <c r="I98" s="498"/>
      <c r="J98" s="498"/>
      <c r="K98" s="519"/>
    </row>
    <row r="99" spans="3:12" s="501" customFormat="1" x14ac:dyDescent="0.25">
      <c r="D99" s="31"/>
      <c r="E99" s="504"/>
      <c r="F99" s="504"/>
      <c r="G99" s="504"/>
      <c r="H99" s="498"/>
      <c r="I99" s="498"/>
      <c r="J99" s="498"/>
      <c r="K99" s="519"/>
    </row>
    <row r="100" spans="3:12" s="501" customFormat="1" ht="15.75" x14ac:dyDescent="0.25">
      <c r="C100" s="526" t="s">
        <v>388</v>
      </c>
      <c r="D100" s="493">
        <f>'1. Desarrollo e Innov. Curricu.'!F35</f>
        <v>1.27</v>
      </c>
      <c r="E100" s="504"/>
      <c r="F100" s="504"/>
      <c r="G100" s="504"/>
      <c r="H100" s="498"/>
      <c r="I100" s="498"/>
      <c r="J100" s="498"/>
      <c r="K100" s="519"/>
    </row>
    <row r="101" spans="3:12" s="501" customFormat="1" x14ac:dyDescent="0.25">
      <c r="C101" s="542" t="s">
        <v>1987</v>
      </c>
      <c r="D101" s="31"/>
      <c r="E101" s="504"/>
      <c r="F101" s="504"/>
      <c r="G101" s="504"/>
      <c r="H101" s="498"/>
      <c r="I101" s="498"/>
      <c r="J101" s="498"/>
      <c r="K101" s="519"/>
    </row>
    <row r="102" spans="3:12" s="501" customFormat="1" ht="15.75" thickBot="1" x14ac:dyDescent="0.3">
      <c r="C102" s="162"/>
      <c r="D102" s="31"/>
      <c r="E102" s="504"/>
      <c r="F102" s="504"/>
      <c r="G102" s="504"/>
      <c r="H102" s="498"/>
      <c r="I102" s="498"/>
      <c r="J102" s="498"/>
      <c r="K102" s="519"/>
    </row>
    <row r="103" spans="3:12" s="501" customFormat="1" ht="30.75" thickBot="1" x14ac:dyDescent="0.3">
      <c r="C103" s="512" t="s">
        <v>44</v>
      </c>
      <c r="D103" s="514" t="s">
        <v>55</v>
      </c>
      <c r="E103" s="522" t="s">
        <v>56</v>
      </c>
      <c r="F103" s="514" t="s">
        <v>57</v>
      </c>
      <c r="G103" s="573" t="s">
        <v>27</v>
      </c>
      <c r="H103" s="547" t="s">
        <v>127</v>
      </c>
      <c r="I103" s="513" t="s">
        <v>46</v>
      </c>
      <c r="J103" s="513" t="s">
        <v>128</v>
      </c>
      <c r="K103" s="513" t="s">
        <v>406</v>
      </c>
      <c r="L103" s="513" t="s">
        <v>407</v>
      </c>
    </row>
    <row r="104" spans="3:12" s="501" customFormat="1" ht="15.75" thickBot="1" x14ac:dyDescent="0.3">
      <c r="C104" s="515" t="s">
        <v>81</v>
      </c>
      <c r="D104" s="524"/>
      <c r="E104" s="518"/>
      <c r="F104" s="134"/>
      <c r="G104" s="557">
        <v>30000</v>
      </c>
      <c r="H104" s="558" t="s">
        <v>1676</v>
      </c>
      <c r="I104" s="507" t="s">
        <v>555</v>
      </c>
      <c r="J104" s="507" t="str">
        <f>VLOOKUP(I104,Presupuesto!$B$11:$C$565,2,0)</f>
        <v>CONTRATOS ESPECIALES</v>
      </c>
      <c r="K104" s="505" t="s">
        <v>1348</v>
      </c>
      <c r="L104" s="505" t="s">
        <v>394</v>
      </c>
    </row>
    <row r="105" spans="3:12" s="501" customFormat="1" x14ac:dyDescent="0.25">
      <c r="D105" s="499"/>
      <c r="H105" s="499"/>
      <c r="K105" s="603"/>
      <c r="L105" s="603"/>
    </row>
    <row r="106" spans="3:12" s="501" customFormat="1" x14ac:dyDescent="0.25">
      <c r="D106" s="499"/>
      <c r="H106" s="499"/>
      <c r="K106" s="603"/>
      <c r="L106" s="603"/>
    </row>
    <row r="107" spans="3:12" s="501" customFormat="1" ht="15.75" thickBot="1" x14ac:dyDescent="0.3">
      <c r="D107" s="499"/>
      <c r="H107" s="499"/>
      <c r="K107" s="603"/>
      <c r="L107" s="603"/>
    </row>
    <row r="108" spans="3:12" s="501" customFormat="1" ht="15.75" thickBot="1" x14ac:dyDescent="0.3">
      <c r="C108" s="69" t="s">
        <v>43</v>
      </c>
      <c r="D108" s="30">
        <f>SUM(G115:G115)</f>
        <v>24600</v>
      </c>
      <c r="E108" s="504"/>
      <c r="F108" s="504"/>
      <c r="G108" s="504"/>
      <c r="H108" s="498"/>
      <c r="I108" s="498"/>
      <c r="J108" s="498"/>
      <c r="K108" s="519"/>
    </row>
    <row r="109" spans="3:12" s="501" customFormat="1" x14ac:dyDescent="0.25">
      <c r="D109" s="31"/>
      <c r="E109" s="504"/>
      <c r="F109" s="504"/>
      <c r="G109" s="504"/>
      <c r="H109" s="498"/>
      <c r="I109" s="498"/>
      <c r="J109" s="498"/>
      <c r="K109" s="519"/>
    </row>
    <row r="110" spans="3:12" s="501" customFormat="1" x14ac:dyDescent="0.25">
      <c r="D110" s="31"/>
      <c r="E110" s="504"/>
      <c r="F110" s="504"/>
      <c r="G110" s="504"/>
      <c r="H110" s="498"/>
      <c r="I110" s="498"/>
      <c r="J110" s="498"/>
      <c r="K110" s="519"/>
    </row>
    <row r="111" spans="3:12" s="501" customFormat="1" ht="15.75" x14ac:dyDescent="0.25">
      <c r="C111" s="526" t="s">
        <v>388</v>
      </c>
      <c r="D111" s="493">
        <f>'1. Desarrollo e Innov. Curricu.'!F36</f>
        <v>1.28</v>
      </c>
      <c r="E111" s="504"/>
      <c r="F111" s="504"/>
      <c r="G111" s="504"/>
      <c r="H111" s="498"/>
      <c r="I111" s="498"/>
      <c r="J111" s="498"/>
      <c r="K111" s="519"/>
    </row>
    <row r="112" spans="3:12" s="501" customFormat="1" x14ac:dyDescent="0.25">
      <c r="C112" s="542" t="s">
        <v>1986</v>
      </c>
      <c r="D112" s="31"/>
      <c r="E112" s="504"/>
      <c r="F112" s="504"/>
      <c r="G112" s="504"/>
      <c r="H112" s="498"/>
      <c r="I112" s="498"/>
      <c r="J112" s="498"/>
      <c r="K112" s="519"/>
    </row>
    <row r="113" spans="3:12" s="501" customFormat="1" ht="15.75" thickBot="1" x14ac:dyDescent="0.3">
      <c r="C113" s="162"/>
      <c r="D113" s="31"/>
      <c r="E113" s="504"/>
      <c r="F113" s="504"/>
      <c r="G113" s="504"/>
      <c r="H113" s="498"/>
      <c r="I113" s="498"/>
      <c r="J113" s="498"/>
      <c r="K113" s="519"/>
    </row>
    <row r="114" spans="3:12" s="501" customFormat="1" ht="30.75" thickBot="1" x14ac:dyDescent="0.3">
      <c r="C114" s="512" t="s">
        <v>44</v>
      </c>
      <c r="D114" s="514" t="s">
        <v>55</v>
      </c>
      <c r="E114" s="522" t="s">
        <v>56</v>
      </c>
      <c r="F114" s="514" t="s">
        <v>57</v>
      </c>
      <c r="G114" s="573" t="s">
        <v>27</v>
      </c>
      <c r="H114" s="547" t="s">
        <v>127</v>
      </c>
      <c r="I114" s="513" t="s">
        <v>46</v>
      </c>
      <c r="J114" s="513" t="s">
        <v>128</v>
      </c>
      <c r="K114" s="513" t="s">
        <v>406</v>
      </c>
      <c r="L114" s="513" t="s">
        <v>407</v>
      </c>
    </row>
    <row r="115" spans="3:12" s="501" customFormat="1" ht="15.75" thickBot="1" x14ac:dyDescent="0.3">
      <c r="C115" s="515" t="s">
        <v>81</v>
      </c>
      <c r="D115" s="524"/>
      <c r="E115" s="518"/>
      <c r="F115" s="134"/>
      <c r="G115" s="557">
        <v>24600</v>
      </c>
      <c r="H115" s="558" t="s">
        <v>1676</v>
      </c>
      <c r="I115" s="507" t="s">
        <v>555</v>
      </c>
      <c r="J115" s="507" t="str">
        <f>VLOOKUP(I115,Presupuesto!$B$11:$C$565,2,0)</f>
        <v>CONTRATOS ESPECIALES</v>
      </c>
      <c r="K115" s="505" t="s">
        <v>1348</v>
      </c>
      <c r="L115" s="505" t="s">
        <v>391</v>
      </c>
    </row>
    <row r="116" spans="3:12" s="501" customFormat="1" x14ac:dyDescent="0.25">
      <c r="D116" s="499"/>
      <c r="H116" s="499"/>
      <c r="K116" s="603"/>
      <c r="L116" s="603"/>
    </row>
    <row r="117" spans="3:12" s="501" customFormat="1" x14ac:dyDescent="0.25">
      <c r="D117" s="499"/>
      <c r="H117" s="499"/>
      <c r="K117" s="603"/>
      <c r="L117" s="603"/>
    </row>
    <row r="118" spans="3:12" s="501" customFormat="1" ht="15.75" thickBot="1" x14ac:dyDescent="0.3">
      <c r="D118" s="499"/>
      <c r="H118" s="499"/>
      <c r="K118" s="603"/>
      <c r="L118" s="603"/>
    </row>
    <row r="119" spans="3:12" s="501" customFormat="1" ht="15.75" thickBot="1" x14ac:dyDescent="0.3">
      <c r="C119" s="69" t="s">
        <v>43</v>
      </c>
      <c r="D119" s="30">
        <f>SUM(G126:G126)</f>
        <v>36900</v>
      </c>
      <c r="E119" s="504"/>
      <c r="F119" s="504"/>
      <c r="G119" s="504"/>
      <c r="H119" s="498"/>
      <c r="I119" s="498"/>
      <c r="J119" s="498"/>
      <c r="K119" s="519"/>
    </row>
    <row r="120" spans="3:12" s="501" customFormat="1" x14ac:dyDescent="0.25">
      <c r="D120" s="31"/>
      <c r="E120" s="504"/>
      <c r="F120" s="504"/>
      <c r="G120" s="504"/>
      <c r="H120" s="498"/>
      <c r="I120" s="498"/>
      <c r="J120" s="498"/>
      <c r="K120" s="519"/>
    </row>
    <row r="121" spans="3:12" s="501" customFormat="1" x14ac:dyDescent="0.25">
      <c r="D121" s="31"/>
      <c r="E121" s="504"/>
      <c r="F121" s="504"/>
      <c r="G121" s="504"/>
      <c r="H121" s="498"/>
      <c r="I121" s="498"/>
      <c r="J121" s="498"/>
      <c r="K121" s="519"/>
    </row>
    <row r="122" spans="3:12" s="501" customFormat="1" ht="15.75" x14ac:dyDescent="0.25">
      <c r="C122" s="526" t="s">
        <v>388</v>
      </c>
      <c r="D122" s="493">
        <f>'1. Desarrollo e Innov. Curricu.'!F36</f>
        <v>1.28</v>
      </c>
      <c r="E122" s="504"/>
      <c r="F122" s="504"/>
      <c r="G122" s="504"/>
      <c r="H122" s="498"/>
      <c r="I122" s="498"/>
      <c r="J122" s="498"/>
      <c r="K122" s="519"/>
    </row>
    <row r="123" spans="3:12" s="501" customFormat="1" x14ac:dyDescent="0.25">
      <c r="C123" s="542" t="s">
        <v>1987</v>
      </c>
      <c r="D123" s="31"/>
      <c r="E123" s="504"/>
      <c r="F123" s="504"/>
      <c r="G123" s="504"/>
      <c r="H123" s="498"/>
      <c r="I123" s="498"/>
      <c r="J123" s="498"/>
      <c r="K123" s="519"/>
    </row>
    <row r="124" spans="3:12" s="501" customFormat="1" ht="15.75" thickBot="1" x14ac:dyDescent="0.3">
      <c r="C124" s="162"/>
      <c r="D124" s="31"/>
      <c r="E124" s="504"/>
      <c r="F124" s="504"/>
      <c r="G124" s="504"/>
      <c r="H124" s="498"/>
      <c r="I124" s="498"/>
      <c r="J124" s="498"/>
      <c r="K124" s="519"/>
    </row>
    <row r="125" spans="3:12" s="501" customFormat="1" ht="30.75" thickBot="1" x14ac:dyDescent="0.3">
      <c r="C125" s="512" t="s">
        <v>44</v>
      </c>
      <c r="D125" s="514" t="s">
        <v>55</v>
      </c>
      <c r="E125" s="522" t="s">
        <v>56</v>
      </c>
      <c r="F125" s="514" t="s">
        <v>57</v>
      </c>
      <c r="G125" s="573" t="s">
        <v>27</v>
      </c>
      <c r="H125" s="547" t="s">
        <v>127</v>
      </c>
      <c r="I125" s="513" t="s">
        <v>46</v>
      </c>
      <c r="J125" s="513" t="s">
        <v>128</v>
      </c>
      <c r="K125" s="513" t="s">
        <v>406</v>
      </c>
      <c r="L125" s="513" t="s">
        <v>407</v>
      </c>
    </row>
    <row r="126" spans="3:12" s="501" customFormat="1" ht="15.75" thickBot="1" x14ac:dyDescent="0.3">
      <c r="C126" s="515" t="s">
        <v>81</v>
      </c>
      <c r="D126" s="524"/>
      <c r="E126" s="518"/>
      <c r="F126" s="134"/>
      <c r="G126" s="557">
        <v>36900</v>
      </c>
      <c r="H126" s="558" t="s">
        <v>1676</v>
      </c>
      <c r="I126" s="507" t="s">
        <v>555</v>
      </c>
      <c r="J126" s="507" t="str">
        <f>VLOOKUP(I126,Presupuesto!$B$11:$C$565,2,0)</f>
        <v>CONTRATOS ESPECIALES</v>
      </c>
      <c r="K126" s="505" t="s">
        <v>1348</v>
      </c>
      <c r="L126" s="505" t="s">
        <v>394</v>
      </c>
    </row>
    <row r="127" spans="3:12" s="501" customFormat="1" x14ac:dyDescent="0.25">
      <c r="D127" s="499"/>
      <c r="H127" s="499"/>
      <c r="K127" s="603"/>
      <c r="L127" s="603"/>
    </row>
    <row r="128" spans="3:12" s="501" customFormat="1" x14ac:dyDescent="0.25">
      <c r="D128" s="499"/>
      <c r="H128" s="499"/>
      <c r="K128" s="603"/>
      <c r="L128" s="603"/>
    </row>
    <row r="129" spans="3:12" s="501" customFormat="1" x14ac:dyDescent="0.25">
      <c r="D129" s="499"/>
      <c r="H129" s="499"/>
      <c r="K129" s="603"/>
      <c r="L129" s="603"/>
    </row>
    <row r="130" spans="3:12" s="501" customFormat="1" ht="15.75" thickBot="1" x14ac:dyDescent="0.3">
      <c r="D130" s="499"/>
      <c r="H130" s="499"/>
      <c r="K130" s="603"/>
      <c r="L130" s="603"/>
    </row>
    <row r="131" spans="3:12" s="501" customFormat="1" ht="15.75" thickBot="1" x14ac:dyDescent="0.3">
      <c r="C131" s="69" t="s">
        <v>43</v>
      </c>
      <c r="D131" s="30">
        <f>SUM(G138:G138)</f>
        <v>234600</v>
      </c>
      <c r="E131" s="504"/>
      <c r="F131" s="504"/>
      <c r="G131" s="504"/>
      <c r="H131" s="498"/>
      <c r="I131" s="498"/>
      <c r="J131" s="498"/>
      <c r="K131" s="519"/>
    </row>
    <row r="132" spans="3:12" s="501" customFormat="1" x14ac:dyDescent="0.25">
      <c r="D132" s="31"/>
      <c r="E132" s="504"/>
      <c r="F132" s="504"/>
      <c r="G132" s="504"/>
      <c r="H132" s="498"/>
      <c r="I132" s="498"/>
      <c r="J132" s="498"/>
      <c r="K132" s="519"/>
    </row>
    <row r="133" spans="3:12" s="501" customFormat="1" x14ac:dyDescent="0.25">
      <c r="D133" s="31"/>
      <c r="E133" s="504"/>
      <c r="F133" s="504"/>
      <c r="G133" s="504"/>
      <c r="H133" s="498"/>
      <c r="I133" s="498"/>
      <c r="J133" s="498"/>
      <c r="K133" s="519"/>
    </row>
    <row r="134" spans="3:12" s="501" customFormat="1" ht="15.75" x14ac:dyDescent="0.25">
      <c r="C134" s="526" t="s">
        <v>388</v>
      </c>
      <c r="D134" s="493">
        <f>'9. Asegura. de la Calid. y M'!F11</f>
        <v>9.02</v>
      </c>
      <c r="E134" s="504"/>
      <c r="F134" s="504"/>
      <c r="G134" s="504"/>
      <c r="H134" s="498"/>
      <c r="I134" s="498"/>
      <c r="J134" s="498"/>
      <c r="K134" s="519"/>
    </row>
    <row r="135" spans="3:12" ht="18.75" x14ac:dyDescent="0.25">
      <c r="C135" s="527" t="str">
        <f>IFERROR(VLOOKUP(D134,'1. Desarrollo e Innov. Curricu.'!$F:$G,2,FALSE),IFERROR(VLOOKUP(D134,'2. Investigación Científica'!$F:$G,2,FALSE),IFERROR(VLOOKUP(D134,'3. Vinculación Univ. Sociedad'!$F:$G,2,FALSE),IFERROR(VLOOKUP(D134,'4. Docencia y Profesorado Univ.'!$F:$G,2,FALSE),IFERROR(VLOOKUP(D134,'5. Estudiantes y Graduados'!$F:$G,2,FALSE),IFERROR(VLOOKUP(D134,'11. Gestion Administrativa'!$F:$G,2,FALSE),IFERROR(VLOOKUP(D134,'13. Gestión Académica'!$F:$G,2,FALSE),IFERROR(VLOOKUP(D134,'9. Asegura. de la Calid. y M'!$F:$G,2,FALSE),IFERROR(VLOOKUP(D134,'6. Gestión del Conocimiento'!$F:$G,2,FALSE),IFERROR(VLOOKUP(D134,'15. Gobernabilidad y Proceso...'!$F:$G,2,FALSE),IFERROR(VLOOKUP(D134,'12. Gestión del Talento Humano'!$F:$G,2,FALSE),IFERROR(VLOOKUP(D134,'14. Internacional... de la E.S.'!$F:$G,2,FALSE),IFERROR(VLOOKUP(D134,'10. Posgrado'!$F:$G,2,FALSE),IFERROR(VLOOKUP(D134,'17. Gestión TIC'!$F:$G,2,FALSE),IFERROR(VLOOKUP(D134,'16. Desa. del Sistema Educ.Sup.'!$F:$G,2,FALSE),IFERROR(VLOOKUP(D134,'8. Cultura de Inno. Insti...'!$F:$G,2,FALSE),VLOOKUP(D134,'7. Lo Esencial de la Reforma U.'!$F:$G,2,0)))))))))))))))))</f>
        <v>Realizar capacitaciones, talleres y sesiones de trabajo para la implementación del sistema de Gestión de Calidad de la Facultad,(SGC), a través de la Norma ISO 9001. (Trabajo en conjunto a través de los servicios profesionales de INLAC).</v>
      </c>
      <c r="D135" s="31"/>
      <c r="E135" s="504"/>
      <c r="F135" s="504"/>
      <c r="G135" s="504"/>
      <c r="H135" s="498"/>
      <c r="I135" s="498"/>
      <c r="J135" s="498"/>
      <c r="K135" s="519"/>
      <c r="L135" s="501"/>
    </row>
    <row r="136" spans="3:12" ht="15.75" thickBot="1" x14ac:dyDescent="0.3">
      <c r="C136" s="542" t="s">
        <v>1987</v>
      </c>
      <c r="D136" s="31"/>
      <c r="E136" s="504"/>
      <c r="F136" s="504"/>
      <c r="G136" s="504"/>
      <c r="H136" s="498"/>
      <c r="I136" s="498"/>
      <c r="J136" s="498"/>
      <c r="K136" s="519"/>
      <c r="L136" s="501"/>
    </row>
    <row r="137" spans="3:12" ht="30.75" thickBot="1" x14ac:dyDescent="0.3">
      <c r="C137" s="512" t="s">
        <v>44</v>
      </c>
      <c r="D137" s="514" t="s">
        <v>55</v>
      </c>
      <c r="E137" s="522" t="s">
        <v>56</v>
      </c>
      <c r="F137" s="514" t="s">
        <v>57</v>
      </c>
      <c r="G137" s="573" t="s">
        <v>27</v>
      </c>
      <c r="H137" s="547" t="s">
        <v>127</v>
      </c>
      <c r="I137" s="513" t="s">
        <v>46</v>
      </c>
      <c r="J137" s="513" t="s">
        <v>128</v>
      </c>
      <c r="K137" s="513" t="s">
        <v>406</v>
      </c>
      <c r="L137" s="513" t="s">
        <v>407</v>
      </c>
    </row>
    <row r="138" spans="3:12" ht="15.75" thickBot="1" x14ac:dyDescent="0.3">
      <c r="C138" s="515" t="s">
        <v>81</v>
      </c>
      <c r="D138" s="524"/>
      <c r="E138" s="518"/>
      <c r="F138" s="134"/>
      <c r="G138" s="557">
        <v>234600</v>
      </c>
      <c r="H138" s="558" t="s">
        <v>1676</v>
      </c>
      <c r="I138" s="507" t="s">
        <v>555</v>
      </c>
      <c r="J138" s="507" t="str">
        <f>VLOOKUP(I138,Presupuesto!$B$11:$C$565,2,0)</f>
        <v>CONTRATOS ESPECIALES</v>
      </c>
      <c r="K138" s="505" t="s">
        <v>1353</v>
      </c>
      <c r="L138" s="505" t="s">
        <v>392</v>
      </c>
    </row>
    <row r="141" spans="3:12" ht="15.75" thickBot="1" x14ac:dyDescent="0.3"/>
    <row r="142" spans="3:12" ht="15.75" thickBot="1" x14ac:dyDescent="0.3">
      <c r="C142" s="69" t="s">
        <v>43</v>
      </c>
      <c r="D142" s="30">
        <f>SUM(G149:G149)</f>
        <v>184000</v>
      </c>
      <c r="E142" s="504"/>
      <c r="F142" s="504"/>
      <c r="G142" s="504"/>
      <c r="H142" s="498"/>
      <c r="I142" s="498"/>
      <c r="J142" s="498"/>
      <c r="K142" s="519"/>
      <c r="L142" s="501"/>
    </row>
    <row r="143" spans="3:12" x14ac:dyDescent="0.25">
      <c r="C143" s="501"/>
      <c r="D143" s="31"/>
      <c r="E143" s="504"/>
      <c r="F143" s="504"/>
      <c r="G143" s="504"/>
      <c r="H143" s="498"/>
      <c r="I143" s="498"/>
      <c r="J143" s="498"/>
      <c r="K143" s="519"/>
      <c r="L143" s="501"/>
    </row>
    <row r="144" spans="3:12" x14ac:dyDescent="0.25">
      <c r="C144" s="501"/>
      <c r="D144" s="31"/>
      <c r="E144" s="504"/>
      <c r="F144" s="504"/>
      <c r="G144" s="504"/>
      <c r="H144" s="498"/>
      <c r="I144" s="498"/>
      <c r="J144" s="498"/>
      <c r="K144" s="519"/>
      <c r="L144" s="501"/>
    </row>
    <row r="145" spans="3:12" ht="15.75" x14ac:dyDescent="0.25">
      <c r="C145" s="526" t="s">
        <v>388</v>
      </c>
      <c r="D145" s="493">
        <f>'9. Asegura. de la Calid. y M'!F11</f>
        <v>9.02</v>
      </c>
      <c r="E145" s="504"/>
      <c r="F145" s="504"/>
      <c r="G145" s="504"/>
      <c r="H145" s="498"/>
      <c r="I145" s="498"/>
      <c r="J145" s="498"/>
      <c r="K145" s="519"/>
      <c r="L145" s="501"/>
    </row>
    <row r="146" spans="3:12" ht="18.75" x14ac:dyDescent="0.25">
      <c r="C146" s="527"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Realizar capacitaciones, talleres y sesiones de trabajo para la implementación del sistema de Gestión de Calidad de la Facultad,(SGC), a través de la Norma ISO 9001. (Trabajo en conjunto a través de los servicios profesionales de INLAC).</v>
      </c>
      <c r="D146" s="31"/>
      <c r="E146" s="504"/>
      <c r="F146" s="504"/>
      <c r="G146" s="504"/>
      <c r="H146" s="498"/>
      <c r="I146" s="498"/>
      <c r="J146" s="498"/>
      <c r="K146" s="519"/>
      <c r="L146" s="501"/>
    </row>
    <row r="147" spans="3:12" ht="15.75" thickBot="1" x14ac:dyDescent="0.3">
      <c r="C147" s="542" t="s">
        <v>2001</v>
      </c>
      <c r="D147" s="31"/>
      <c r="E147" s="504"/>
      <c r="F147" s="504"/>
      <c r="G147" s="504"/>
      <c r="H147" s="498"/>
      <c r="I147" s="498"/>
      <c r="J147" s="498"/>
      <c r="K147" s="519"/>
      <c r="L147" s="501"/>
    </row>
    <row r="148" spans="3:12" ht="30.75" thickBot="1" x14ac:dyDescent="0.3">
      <c r="C148" s="512" t="s">
        <v>44</v>
      </c>
      <c r="D148" s="514" t="s">
        <v>55</v>
      </c>
      <c r="E148" s="522" t="s">
        <v>56</v>
      </c>
      <c r="F148" s="514" t="s">
        <v>57</v>
      </c>
      <c r="G148" s="573" t="s">
        <v>27</v>
      </c>
      <c r="H148" s="547" t="s">
        <v>127</v>
      </c>
      <c r="I148" s="513" t="s">
        <v>46</v>
      </c>
      <c r="J148" s="513" t="s">
        <v>128</v>
      </c>
      <c r="K148" s="513" t="s">
        <v>406</v>
      </c>
      <c r="L148" s="513" t="s">
        <v>407</v>
      </c>
    </row>
    <row r="149" spans="3:12" ht="15.75" thickBot="1" x14ac:dyDescent="0.3">
      <c r="C149" s="515" t="s">
        <v>81</v>
      </c>
      <c r="D149" s="524"/>
      <c r="E149" s="518"/>
      <c r="F149" s="134"/>
      <c r="G149" s="557">
        <v>184000</v>
      </c>
      <c r="H149" s="558" t="s">
        <v>1676</v>
      </c>
      <c r="I149" s="507" t="s">
        <v>555</v>
      </c>
      <c r="J149" s="507" t="str">
        <f>VLOOKUP(I149,Presupuesto!$B$11:$C$565,2,0)</f>
        <v>CONTRATOS ESPECIALES</v>
      </c>
      <c r="K149" s="505" t="s">
        <v>1353</v>
      </c>
      <c r="L149" s="505" t="s">
        <v>395</v>
      </c>
    </row>
    <row r="152" spans="3:12" ht="15.75" thickBot="1" x14ac:dyDescent="0.3"/>
    <row r="153" spans="3:12" ht="15.75" thickBot="1" x14ac:dyDescent="0.3">
      <c r="C153" s="69" t="s">
        <v>43</v>
      </c>
      <c r="D153" s="30">
        <f>SUM(G160:G160)</f>
        <v>74750</v>
      </c>
      <c r="E153" s="504"/>
      <c r="F153" s="504"/>
      <c r="G153" s="504"/>
      <c r="H153" s="498"/>
      <c r="I153" s="498"/>
      <c r="J153" s="498"/>
      <c r="K153" s="519"/>
      <c r="L153" s="501"/>
    </row>
    <row r="154" spans="3:12" x14ac:dyDescent="0.25">
      <c r="C154" s="501"/>
      <c r="D154" s="31"/>
      <c r="E154" s="504"/>
      <c r="F154" s="504"/>
      <c r="G154" s="504"/>
      <c r="H154" s="498"/>
      <c r="I154" s="498"/>
      <c r="J154" s="498"/>
      <c r="K154" s="519"/>
      <c r="L154" s="501"/>
    </row>
    <row r="155" spans="3:12" x14ac:dyDescent="0.25">
      <c r="C155" s="501"/>
      <c r="D155" s="31"/>
      <c r="E155" s="504"/>
      <c r="F155" s="504"/>
      <c r="G155" s="504"/>
      <c r="H155" s="498"/>
      <c r="I155" s="498"/>
      <c r="J155" s="498"/>
      <c r="K155" s="519"/>
      <c r="L155" s="501"/>
    </row>
    <row r="156" spans="3:12" ht="15.75" x14ac:dyDescent="0.25">
      <c r="C156" s="526" t="s">
        <v>388</v>
      </c>
      <c r="D156" s="493">
        <f>'9. Asegura. de la Calid. y M'!F11</f>
        <v>9.02</v>
      </c>
      <c r="E156" s="504"/>
      <c r="F156" s="504"/>
      <c r="G156" s="504"/>
      <c r="H156" s="498"/>
      <c r="I156" s="498"/>
      <c r="J156" s="498"/>
      <c r="K156" s="519"/>
      <c r="L156" s="501"/>
    </row>
    <row r="157" spans="3:12" ht="18.75" x14ac:dyDescent="0.25">
      <c r="C157" s="527" t="str">
        <f>IFERROR(VLOOKUP(D156,'1. Desarrollo e Innov. Curricu.'!$F:$G,2,FALSE),IFERROR(VLOOKUP(D156,'2. Investigación Científica'!$F:$G,2,FALSE),IFERROR(VLOOKUP(D156,'3. Vinculación Univ. Sociedad'!$F:$G,2,FALSE),IFERROR(VLOOKUP(D156,'4. Docencia y Profesorado Univ.'!$F:$G,2,FALSE),IFERROR(VLOOKUP(D156,'5. Estudiantes y Graduados'!$F:$G,2,FALSE),IFERROR(VLOOKUP(D156,'11. Gestion Administrativa'!$F:$G,2,FALSE),IFERROR(VLOOKUP(D156,'13. Gestión Académica'!$F:$G,2,FALSE),IFERROR(VLOOKUP(D156,'9. Asegura. de la Calid. y M'!$F:$G,2,FALSE),IFERROR(VLOOKUP(D156,'6. Gestión del Conocimiento'!$F:$G,2,FALSE),IFERROR(VLOOKUP(D156,'15. Gobernabilidad y Proceso...'!$F:$G,2,FALSE),IFERROR(VLOOKUP(D156,'12. Gestión del Talento Humano'!$F:$G,2,FALSE),IFERROR(VLOOKUP(D156,'14. Internacional... de la E.S.'!$F:$G,2,FALSE),IFERROR(VLOOKUP(D156,'10. Posgrado'!$F:$G,2,FALSE),IFERROR(VLOOKUP(D156,'17. Gestión TIC'!$F:$G,2,FALSE),IFERROR(VLOOKUP(D156,'16. Desa. del Sistema Educ.Sup.'!$F:$G,2,FALSE),IFERROR(VLOOKUP(D156,'8. Cultura de Inno. Insti...'!$F:$G,2,FALSE),VLOOKUP(D156,'7. Lo Esencial de la Reforma U.'!$F:$G,2,0)))))))))))))))))</f>
        <v>Realizar capacitaciones, talleres y sesiones de trabajo para la implementación del sistema de Gestión de Calidad de la Facultad,(SGC), a través de la Norma ISO 9001. (Trabajo en conjunto a través de los servicios profesionales de INLAC).</v>
      </c>
      <c r="D157" s="31"/>
      <c r="E157" s="504"/>
      <c r="F157" s="504"/>
      <c r="G157" s="504"/>
      <c r="H157" s="498"/>
      <c r="I157" s="498"/>
      <c r="J157" s="498"/>
      <c r="K157" s="519"/>
      <c r="L157" s="501"/>
    </row>
    <row r="158" spans="3:12" ht="15.75" thickBot="1" x14ac:dyDescent="0.3">
      <c r="C158" s="542" t="s">
        <v>2002</v>
      </c>
      <c r="D158" s="31"/>
      <c r="E158" s="504"/>
      <c r="F158" s="504"/>
      <c r="G158" s="504"/>
      <c r="H158" s="498"/>
      <c r="I158" s="498"/>
      <c r="J158" s="498"/>
      <c r="K158" s="519"/>
      <c r="L158" s="501"/>
    </row>
    <row r="159" spans="3:12" ht="30.75" thickBot="1" x14ac:dyDescent="0.3">
      <c r="C159" s="512" t="s">
        <v>44</v>
      </c>
      <c r="D159" s="514" t="s">
        <v>55</v>
      </c>
      <c r="E159" s="522" t="s">
        <v>56</v>
      </c>
      <c r="F159" s="514" t="s">
        <v>57</v>
      </c>
      <c r="G159" s="573" t="s">
        <v>27</v>
      </c>
      <c r="H159" s="547" t="s">
        <v>127</v>
      </c>
      <c r="I159" s="513" t="s">
        <v>46</v>
      </c>
      <c r="J159" s="513" t="s">
        <v>128</v>
      </c>
      <c r="K159" s="513" t="s">
        <v>406</v>
      </c>
      <c r="L159" s="513" t="s">
        <v>407</v>
      </c>
    </row>
    <row r="160" spans="3:12" ht="15.75" thickBot="1" x14ac:dyDescent="0.3">
      <c r="C160" s="515" t="s">
        <v>81</v>
      </c>
      <c r="D160" s="524"/>
      <c r="E160" s="518"/>
      <c r="F160" s="134"/>
      <c r="G160" s="557">
        <v>74750</v>
      </c>
      <c r="H160" s="558" t="s">
        <v>1676</v>
      </c>
      <c r="I160" s="507" t="s">
        <v>555</v>
      </c>
      <c r="J160" s="507" t="str">
        <f>VLOOKUP(I160,Presupuesto!$B$11:$C$565,2,0)</f>
        <v>CONTRATOS ESPECIALES</v>
      </c>
      <c r="K160" s="505" t="s">
        <v>1353</v>
      </c>
      <c r="L160" s="505" t="s">
        <v>398</v>
      </c>
    </row>
  </sheetData>
  <dataValidations xWindow="846" yWindow="712" count="4">
    <dataValidation type="list" allowBlank="1" showInputMessage="1" showErrorMessage="1" errorTitle="¡Ingreso no Válido!" error="Por favor seleccione una opción de la lista" promptTitle="Tipo de Presupuesto" prompt="Seleccione una opción de la lista." sqref="H17 H27:H30 H149 H138 H38:H41 H49:H52 H60:H63 H71:H74 H82:H85 H93:H96 H104:H107 H115:H118 H126:H130 H160">
      <formula1>$R$2:$S$2</formula1>
    </dataValidation>
    <dataValidation type="list" allowBlank="1" showInputMessage="1" showErrorMessage="1" errorTitle="¡Ingreso Inválido!" error="Seleccione una opción de la lista" promptTitle="Mes Requerido" prompt="Seleccione el mes en el que requiere el recurso." sqref="L17 L27:L30 L149 L138 L38:L41 L49:L52 L60:L63 L71:L74 L82:L85 L93:L96 L104:L107 L115:L118 L126:L130 L160">
      <formula1>$U$2:$AF$2</formula1>
    </dataValidation>
    <dataValidation type="list" allowBlank="1" showInputMessage="1" showErrorMessage="1" errorTitle="¡Ingreso Inválido!" error="Verifique el valor ingresado." sqref="I149 I27:I30 I17 I138 I38:I41 I49:I52 I60:I63 I71:I74 I82:I85 I93:I96 I104:I107 I115:I118 I126:I130 I160">
      <formula1>$A$1:$UI$1</formula1>
    </dataValidation>
    <dataValidation type="list" allowBlank="1" showInputMessage="1" showErrorMessage="1" errorTitle="¡Ingreso Inválido!" error="Seleccione una opción de la lista." promptTitle="Dimensión Estratégica" prompt="Seleccione una opción de la lista." sqref="K17 K27:K30 K149 K138 K38:K41 K49:K52 K60:K63 K71:K74 K82:K85 K93:K96 K104:K107 K115:K118 K126:K130 K160">
      <formula1>$A$2:$P$2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19"/>
  <sheetViews>
    <sheetView showGridLines="0" topLeftCell="B4" zoomScaleNormal="100" workbookViewId="0">
      <selection activeCell="D10" sqref="D10"/>
    </sheetView>
  </sheetViews>
  <sheetFormatPr baseColWidth="10" defaultColWidth="11.5703125" defaultRowHeight="15" x14ac:dyDescent="0.25"/>
  <cols>
    <col min="1" max="1" width="1.85546875" style="86" customWidth="1"/>
    <col min="2" max="2" width="6.7109375" style="86" customWidth="1"/>
    <col min="3" max="3" width="76" style="86" customWidth="1"/>
    <col min="4" max="4" width="26.42578125" style="86" bestFit="1" customWidth="1"/>
    <col min="5" max="6" width="13.85546875" style="86" customWidth="1"/>
    <col min="7" max="7" width="23"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72" t="s">
        <v>247</v>
      </c>
      <c r="B1" s="175" t="s">
        <v>248</v>
      </c>
      <c r="C1" s="166" t="s">
        <v>249</v>
      </c>
      <c r="D1" s="166" t="s">
        <v>487</v>
      </c>
      <c r="E1" s="166" t="s">
        <v>489</v>
      </c>
      <c r="F1" s="166" t="s">
        <v>491</v>
      </c>
      <c r="G1" s="166" t="s">
        <v>493</v>
      </c>
      <c r="H1" s="166" t="s">
        <v>495</v>
      </c>
      <c r="I1" s="166" t="s">
        <v>497</v>
      </c>
      <c r="J1" s="166" t="s">
        <v>250</v>
      </c>
      <c r="K1" s="166" t="s">
        <v>500</v>
      </c>
      <c r="L1" s="166" t="s">
        <v>251</v>
      </c>
      <c r="M1" s="166" t="s">
        <v>502</v>
      </c>
      <c r="N1" s="166" t="s">
        <v>504</v>
      </c>
      <c r="O1" s="166" t="s">
        <v>506</v>
      </c>
      <c r="P1" s="166" t="s">
        <v>252</v>
      </c>
      <c r="Q1" s="166" t="s">
        <v>507</v>
      </c>
      <c r="R1" s="166" t="s">
        <v>510</v>
      </c>
      <c r="S1" s="166" t="s">
        <v>253</v>
      </c>
      <c r="T1" s="166" t="s">
        <v>512</v>
      </c>
      <c r="U1" s="166" t="s">
        <v>254</v>
      </c>
      <c r="V1" s="166" t="s">
        <v>513</v>
      </c>
      <c r="W1" s="166" t="s">
        <v>514</v>
      </c>
      <c r="X1" s="166" t="s">
        <v>518</v>
      </c>
      <c r="Y1" s="166" t="s">
        <v>270</v>
      </c>
      <c r="Z1" s="166" t="s">
        <v>519</v>
      </c>
      <c r="AA1" s="166" t="s">
        <v>521</v>
      </c>
      <c r="AB1" s="166" t="s">
        <v>523</v>
      </c>
      <c r="AC1" s="166" t="s">
        <v>271</v>
      </c>
      <c r="AD1" s="166" t="s">
        <v>525</v>
      </c>
      <c r="AE1" s="166" t="s">
        <v>527</v>
      </c>
      <c r="AF1" s="166" t="s">
        <v>529</v>
      </c>
      <c r="AG1" s="166" t="s">
        <v>531</v>
      </c>
      <c r="AH1" s="166" t="s">
        <v>246</v>
      </c>
      <c r="AI1" s="166" t="s">
        <v>533</v>
      </c>
      <c r="AJ1" s="175" t="s">
        <v>255</v>
      </c>
      <c r="AK1" s="166" t="s">
        <v>535</v>
      </c>
      <c r="AL1" s="166" t="s">
        <v>256</v>
      </c>
      <c r="AM1" s="166" t="s">
        <v>537</v>
      </c>
      <c r="AN1" s="166" t="s">
        <v>539</v>
      </c>
      <c r="AO1" s="166" t="s">
        <v>257</v>
      </c>
      <c r="AP1" s="166" t="s">
        <v>541</v>
      </c>
      <c r="AQ1" s="166" t="s">
        <v>543</v>
      </c>
      <c r="AR1" s="166" t="s">
        <v>258</v>
      </c>
      <c r="AS1" s="166" t="s">
        <v>544</v>
      </c>
      <c r="AT1" s="166" t="s">
        <v>546</v>
      </c>
      <c r="AU1" s="166" t="s">
        <v>547</v>
      </c>
      <c r="AV1" s="166" t="s">
        <v>548</v>
      </c>
      <c r="AW1" s="166" t="s">
        <v>550</v>
      </c>
      <c r="AX1" s="166" t="s">
        <v>552</v>
      </c>
      <c r="AY1" s="166" t="s">
        <v>553</v>
      </c>
      <c r="AZ1" s="166" t="s">
        <v>259</v>
      </c>
      <c r="BA1" s="166" t="s">
        <v>555</v>
      </c>
      <c r="BB1" s="166" t="s">
        <v>557</v>
      </c>
      <c r="BC1" s="166" t="s">
        <v>559</v>
      </c>
      <c r="BD1" s="166" t="s">
        <v>561</v>
      </c>
      <c r="BE1" s="166" t="s">
        <v>563</v>
      </c>
      <c r="BF1" s="166" t="s">
        <v>565</v>
      </c>
      <c r="BG1" s="166" t="s">
        <v>567</v>
      </c>
      <c r="BH1" s="166" t="s">
        <v>569</v>
      </c>
      <c r="BI1" s="166" t="s">
        <v>272</v>
      </c>
      <c r="BJ1" s="166" t="s">
        <v>571</v>
      </c>
      <c r="BK1" s="166" t="s">
        <v>573</v>
      </c>
      <c r="BL1" s="166" t="s">
        <v>575</v>
      </c>
      <c r="BM1" s="166" t="s">
        <v>577</v>
      </c>
      <c r="BN1" s="166" t="s">
        <v>579</v>
      </c>
      <c r="BO1" s="166" t="s">
        <v>581</v>
      </c>
      <c r="BP1" s="166" t="s">
        <v>583</v>
      </c>
      <c r="BQ1" s="166" t="s">
        <v>585</v>
      </c>
      <c r="BR1" s="166" t="s">
        <v>587</v>
      </c>
      <c r="BS1" s="166" t="s">
        <v>589</v>
      </c>
      <c r="BT1" s="175" t="s">
        <v>260</v>
      </c>
      <c r="BU1" s="166" t="s">
        <v>261</v>
      </c>
      <c r="BV1" s="166" t="s">
        <v>591</v>
      </c>
      <c r="BW1" s="166" t="s">
        <v>262</v>
      </c>
      <c r="BX1" s="166" t="s">
        <v>593</v>
      </c>
      <c r="BY1" s="166" t="s">
        <v>595</v>
      </c>
      <c r="BZ1" s="175" t="s">
        <v>263</v>
      </c>
      <c r="CA1" s="166" t="s">
        <v>264</v>
      </c>
      <c r="CB1" s="166" t="s">
        <v>597</v>
      </c>
      <c r="CC1" s="166" t="s">
        <v>265</v>
      </c>
      <c r="CD1" s="166" t="s">
        <v>599</v>
      </c>
      <c r="CE1" s="166" t="s">
        <v>601</v>
      </c>
      <c r="CF1" s="166" t="s">
        <v>603</v>
      </c>
      <c r="CG1" s="175" t="s">
        <v>266</v>
      </c>
      <c r="CH1" s="166" t="s">
        <v>609</v>
      </c>
      <c r="CI1" s="166" t="s">
        <v>611</v>
      </c>
      <c r="CJ1" s="166" t="s">
        <v>267</v>
      </c>
      <c r="CK1" s="166" t="s">
        <v>605</v>
      </c>
      <c r="CL1" s="166" t="s">
        <v>607</v>
      </c>
      <c r="CM1" s="166" t="s">
        <v>268</v>
      </c>
      <c r="CN1" s="166" t="s">
        <v>613</v>
      </c>
      <c r="CO1" s="166" t="s">
        <v>269</v>
      </c>
      <c r="CP1" s="166" t="s">
        <v>614</v>
      </c>
      <c r="CQ1" s="163" t="s">
        <v>273</v>
      </c>
      <c r="CR1" s="175" t="s">
        <v>274</v>
      </c>
      <c r="CS1" s="166" t="s">
        <v>615</v>
      </c>
      <c r="CT1" s="166" t="s">
        <v>616</v>
      </c>
      <c r="CU1" s="166" t="s">
        <v>618</v>
      </c>
      <c r="CV1" s="166" t="s">
        <v>275</v>
      </c>
      <c r="CW1" s="166" t="s">
        <v>620</v>
      </c>
      <c r="CX1" s="166" t="s">
        <v>622</v>
      </c>
      <c r="CY1" s="166" t="s">
        <v>624</v>
      </c>
      <c r="CZ1" s="166" t="s">
        <v>626</v>
      </c>
      <c r="DA1" s="166" t="s">
        <v>628</v>
      </c>
      <c r="DB1" s="166" t="s">
        <v>630</v>
      </c>
      <c r="DC1" s="175" t="s">
        <v>276</v>
      </c>
      <c r="DD1" s="166" t="s">
        <v>277</v>
      </c>
      <c r="DE1" s="166" t="s">
        <v>632</v>
      </c>
      <c r="DF1" s="166" t="s">
        <v>278</v>
      </c>
      <c r="DG1" s="166" t="s">
        <v>634</v>
      </c>
      <c r="DH1" s="166" t="s">
        <v>636</v>
      </c>
      <c r="DI1" s="166" t="s">
        <v>638</v>
      </c>
      <c r="DJ1" s="166" t="s">
        <v>640</v>
      </c>
      <c r="DK1" s="166" t="s">
        <v>642</v>
      </c>
      <c r="DL1" s="166" t="s">
        <v>644</v>
      </c>
      <c r="DM1" s="166" t="s">
        <v>646</v>
      </c>
      <c r="DN1" s="166" t="s">
        <v>279</v>
      </c>
      <c r="DO1" s="166" t="s">
        <v>648</v>
      </c>
      <c r="DP1" s="166" t="s">
        <v>650</v>
      </c>
      <c r="DQ1" s="166" t="s">
        <v>652</v>
      </c>
      <c r="DR1" s="175" t="s">
        <v>280</v>
      </c>
      <c r="DS1" s="166" t="s">
        <v>654</v>
      </c>
      <c r="DT1" s="166" t="s">
        <v>281</v>
      </c>
      <c r="DU1" s="166" t="s">
        <v>656</v>
      </c>
      <c r="DV1" s="166" t="s">
        <v>282</v>
      </c>
      <c r="DW1" s="166" t="s">
        <v>658</v>
      </c>
      <c r="DX1" s="166" t="s">
        <v>660</v>
      </c>
      <c r="DY1" s="166" t="s">
        <v>662</v>
      </c>
      <c r="DZ1" s="166" t="s">
        <v>664</v>
      </c>
      <c r="EA1" s="166" t="s">
        <v>666</v>
      </c>
      <c r="EB1" s="166" t="s">
        <v>668</v>
      </c>
      <c r="EC1" s="166" t="s">
        <v>670</v>
      </c>
      <c r="ED1" s="166" t="s">
        <v>672</v>
      </c>
      <c r="EE1" s="166" t="s">
        <v>674</v>
      </c>
      <c r="EF1" s="166" t="s">
        <v>676</v>
      </c>
      <c r="EG1" s="166" t="s">
        <v>678</v>
      </c>
      <c r="EH1" s="175" t="s">
        <v>283</v>
      </c>
      <c r="EI1" s="166" t="s">
        <v>680</v>
      </c>
      <c r="EJ1" s="166" t="s">
        <v>284</v>
      </c>
      <c r="EK1" s="166" t="s">
        <v>682</v>
      </c>
      <c r="EL1" s="166" t="s">
        <v>684</v>
      </c>
      <c r="EM1" s="166" t="s">
        <v>285</v>
      </c>
      <c r="EN1" s="166" t="s">
        <v>686</v>
      </c>
      <c r="EO1" s="166" t="s">
        <v>688</v>
      </c>
      <c r="EP1" s="166" t="s">
        <v>286</v>
      </c>
      <c r="EQ1" s="166" t="s">
        <v>690</v>
      </c>
      <c r="ER1" s="166" t="s">
        <v>692</v>
      </c>
      <c r="ES1" s="166" t="s">
        <v>694</v>
      </c>
      <c r="ET1" s="166" t="s">
        <v>287</v>
      </c>
      <c r="EU1" s="166" t="s">
        <v>696</v>
      </c>
      <c r="EV1" s="166" t="s">
        <v>698</v>
      </c>
      <c r="EW1" s="175" t="s">
        <v>288</v>
      </c>
      <c r="EX1" s="166" t="s">
        <v>289</v>
      </c>
      <c r="EY1" s="166" t="s">
        <v>700</v>
      </c>
      <c r="EZ1" s="166" t="s">
        <v>702</v>
      </c>
      <c r="FA1" s="166" t="s">
        <v>704</v>
      </c>
      <c r="FB1" s="166" t="s">
        <v>706</v>
      </c>
      <c r="FC1" s="166" t="s">
        <v>290</v>
      </c>
      <c r="FD1" s="166" t="s">
        <v>708</v>
      </c>
      <c r="FE1" s="166" t="s">
        <v>710</v>
      </c>
      <c r="FF1" s="166" t="s">
        <v>712</v>
      </c>
      <c r="FG1" s="166" t="s">
        <v>714</v>
      </c>
      <c r="FH1" s="166" t="s">
        <v>716</v>
      </c>
      <c r="FI1" s="166" t="s">
        <v>291</v>
      </c>
      <c r="FJ1" s="166" t="s">
        <v>719</v>
      </c>
      <c r="FK1" s="166" t="s">
        <v>292</v>
      </c>
      <c r="FL1" s="166" t="s">
        <v>722</v>
      </c>
      <c r="FM1" s="166" t="s">
        <v>723</v>
      </c>
      <c r="FN1" s="166" t="s">
        <v>725</v>
      </c>
      <c r="FO1" s="166" t="s">
        <v>293</v>
      </c>
      <c r="FP1" s="166" t="s">
        <v>728</v>
      </c>
      <c r="FQ1" s="166" t="s">
        <v>729</v>
      </c>
      <c r="FR1" s="166" t="s">
        <v>731</v>
      </c>
      <c r="FS1" s="166" t="s">
        <v>294</v>
      </c>
      <c r="FT1" s="166" t="s">
        <v>734</v>
      </c>
      <c r="FU1" s="166" t="s">
        <v>736</v>
      </c>
      <c r="FV1" s="166" t="s">
        <v>738</v>
      </c>
      <c r="FW1" s="175" t="s">
        <v>295</v>
      </c>
      <c r="FX1" s="175" t="s">
        <v>296</v>
      </c>
      <c r="FY1" s="166" t="s">
        <v>302</v>
      </c>
      <c r="FZ1" s="166" t="s">
        <v>740</v>
      </c>
      <c r="GA1" s="166" t="s">
        <v>742</v>
      </c>
      <c r="GB1" s="166" t="s">
        <v>744</v>
      </c>
      <c r="GC1" s="166" t="s">
        <v>746</v>
      </c>
      <c r="GD1" s="166" t="s">
        <v>748</v>
      </c>
      <c r="GE1" s="166" t="s">
        <v>750</v>
      </c>
      <c r="GF1" s="175" t="s">
        <v>297</v>
      </c>
      <c r="GG1" s="166" t="s">
        <v>303</v>
      </c>
      <c r="GH1" s="166" t="s">
        <v>752</v>
      </c>
      <c r="GI1" s="166" t="s">
        <v>754</v>
      </c>
      <c r="GJ1" s="166" t="s">
        <v>755</v>
      </c>
      <c r="GK1" s="166" t="s">
        <v>304</v>
      </c>
      <c r="GL1" s="166" t="s">
        <v>758</v>
      </c>
      <c r="GM1" s="166" t="s">
        <v>759</v>
      </c>
      <c r="GN1" s="175" t="s">
        <v>298</v>
      </c>
      <c r="GO1" s="166" t="s">
        <v>299</v>
      </c>
      <c r="GP1" s="166" t="s">
        <v>761</v>
      </c>
      <c r="GQ1" s="166" t="s">
        <v>763</v>
      </c>
      <c r="GR1" s="166" t="s">
        <v>765</v>
      </c>
      <c r="GS1" s="166" t="s">
        <v>767</v>
      </c>
      <c r="GT1" s="166" t="s">
        <v>769</v>
      </c>
      <c r="GU1" s="175" t="s">
        <v>300</v>
      </c>
      <c r="GV1" s="166" t="s">
        <v>301</v>
      </c>
      <c r="GW1" s="166" t="s">
        <v>771</v>
      </c>
      <c r="GX1" s="166" t="s">
        <v>773</v>
      </c>
      <c r="GY1" s="166" t="s">
        <v>775</v>
      </c>
      <c r="GZ1" s="166" t="s">
        <v>777</v>
      </c>
      <c r="HA1" s="166" t="s">
        <v>779</v>
      </c>
      <c r="HB1" s="166" t="s">
        <v>781</v>
      </c>
      <c r="HC1" s="163" t="s">
        <v>305</v>
      </c>
      <c r="HD1" s="175" t="s">
        <v>306</v>
      </c>
      <c r="HE1" s="166" t="s">
        <v>307</v>
      </c>
      <c r="HF1" s="166" t="s">
        <v>783</v>
      </c>
      <c r="HG1" s="166" t="s">
        <v>785</v>
      </c>
      <c r="HH1" s="166" t="s">
        <v>787</v>
      </c>
      <c r="HI1" s="166" t="s">
        <v>789</v>
      </c>
      <c r="HJ1" s="166" t="s">
        <v>308</v>
      </c>
      <c r="HK1" s="166" t="s">
        <v>792</v>
      </c>
      <c r="HL1" s="166" t="s">
        <v>325</v>
      </c>
      <c r="HM1" s="166" t="s">
        <v>830</v>
      </c>
      <c r="HN1" s="166" t="s">
        <v>832</v>
      </c>
      <c r="HO1" s="166" t="s">
        <v>834</v>
      </c>
      <c r="HP1" s="175" t="s">
        <v>309</v>
      </c>
      <c r="HQ1" s="166" t="s">
        <v>794</v>
      </c>
      <c r="HR1" s="166" t="s">
        <v>796</v>
      </c>
      <c r="HS1" s="166" t="s">
        <v>310</v>
      </c>
      <c r="HT1" s="166" t="s">
        <v>799</v>
      </c>
      <c r="HU1" s="166" t="s">
        <v>801</v>
      </c>
      <c r="HV1" s="166" t="s">
        <v>802</v>
      </c>
      <c r="HW1" s="166" t="s">
        <v>804</v>
      </c>
      <c r="HX1" s="175" t="s">
        <v>311</v>
      </c>
      <c r="HY1" s="166" t="s">
        <v>806</v>
      </c>
      <c r="HZ1" s="166" t="s">
        <v>808</v>
      </c>
      <c r="IA1" s="166" t="s">
        <v>810</v>
      </c>
      <c r="IB1" s="166" t="s">
        <v>312</v>
      </c>
      <c r="IC1" s="166" t="s">
        <v>812</v>
      </c>
      <c r="ID1" s="166" t="s">
        <v>814</v>
      </c>
      <c r="IE1" s="166" t="s">
        <v>313</v>
      </c>
      <c r="IF1" s="166" t="s">
        <v>816</v>
      </c>
      <c r="IG1" s="166" t="s">
        <v>818</v>
      </c>
      <c r="IH1" s="166" t="s">
        <v>314</v>
      </c>
      <c r="II1" s="166" t="s">
        <v>820</v>
      </c>
      <c r="IJ1" s="166" t="s">
        <v>822</v>
      </c>
      <c r="IK1" s="166" t="s">
        <v>824</v>
      </c>
      <c r="IL1" s="166" t="s">
        <v>826</v>
      </c>
      <c r="IM1" s="166" t="s">
        <v>315</v>
      </c>
      <c r="IN1" s="166" t="s">
        <v>828</v>
      </c>
      <c r="IO1" s="175" t="s">
        <v>316</v>
      </c>
      <c r="IP1" s="166" t="s">
        <v>836</v>
      </c>
      <c r="IQ1" s="166" t="s">
        <v>838</v>
      </c>
      <c r="IR1" s="166" t="s">
        <v>317</v>
      </c>
      <c r="IS1" s="166" t="s">
        <v>840</v>
      </c>
      <c r="IT1" s="166" t="s">
        <v>842</v>
      </c>
      <c r="IU1" s="166" t="s">
        <v>844</v>
      </c>
      <c r="IV1" s="175" t="s">
        <v>318</v>
      </c>
      <c r="IW1" s="166" t="s">
        <v>846</v>
      </c>
      <c r="IX1" s="166" t="s">
        <v>319</v>
      </c>
      <c r="IY1" s="166" t="s">
        <v>849</v>
      </c>
      <c r="IZ1" s="166" t="s">
        <v>851</v>
      </c>
      <c r="JA1" s="166" t="s">
        <v>853</v>
      </c>
      <c r="JB1" s="166" t="s">
        <v>855</v>
      </c>
      <c r="JC1" s="166" t="s">
        <v>857</v>
      </c>
      <c r="JD1" s="166" t="s">
        <v>859</v>
      </c>
      <c r="JE1" s="166" t="s">
        <v>320</v>
      </c>
      <c r="JF1" s="166" t="s">
        <v>862</v>
      </c>
      <c r="JG1" s="166" t="s">
        <v>864</v>
      </c>
      <c r="JH1" s="166" t="s">
        <v>866</v>
      </c>
      <c r="JI1" s="166" t="s">
        <v>868</v>
      </c>
      <c r="JJ1" s="166" t="s">
        <v>870</v>
      </c>
      <c r="JK1" s="166" t="s">
        <v>872</v>
      </c>
      <c r="JL1" s="166" t="s">
        <v>874</v>
      </c>
      <c r="JM1" s="166" t="s">
        <v>876</v>
      </c>
      <c r="JN1" s="166" t="s">
        <v>321</v>
      </c>
      <c r="JO1" s="166" t="s">
        <v>879</v>
      </c>
      <c r="JP1" s="166" t="s">
        <v>881</v>
      </c>
      <c r="JQ1" s="166" t="s">
        <v>883</v>
      </c>
      <c r="JR1" s="166" t="s">
        <v>885</v>
      </c>
      <c r="JS1" s="166" t="s">
        <v>886</v>
      </c>
      <c r="JT1" s="166" t="s">
        <v>888</v>
      </c>
      <c r="JU1" s="166" t="s">
        <v>890</v>
      </c>
      <c r="JV1" s="166" t="s">
        <v>892</v>
      </c>
      <c r="JW1" s="166" t="s">
        <v>894</v>
      </c>
      <c r="JX1" s="166" t="s">
        <v>896</v>
      </c>
      <c r="JY1" s="166" t="s">
        <v>898</v>
      </c>
      <c r="JZ1" s="166" t="s">
        <v>900</v>
      </c>
      <c r="KA1" s="166" t="s">
        <v>902</v>
      </c>
      <c r="KB1" s="166" t="s">
        <v>904</v>
      </c>
      <c r="KC1" s="166" t="s">
        <v>906</v>
      </c>
      <c r="KD1" s="166" t="s">
        <v>908</v>
      </c>
      <c r="KE1" s="166" t="s">
        <v>910</v>
      </c>
      <c r="KF1" s="166" t="s">
        <v>912</v>
      </c>
      <c r="KG1" s="166" t="s">
        <v>914</v>
      </c>
      <c r="KH1" s="166" t="s">
        <v>916</v>
      </c>
      <c r="KI1" s="166" t="s">
        <v>918</v>
      </c>
      <c r="KJ1" s="166" t="s">
        <v>920</v>
      </c>
      <c r="KK1" s="166" t="s">
        <v>922</v>
      </c>
      <c r="KL1" s="166" t="s">
        <v>924</v>
      </c>
      <c r="KM1" s="166" t="s">
        <v>926</v>
      </c>
      <c r="KN1" s="166" t="s">
        <v>928</v>
      </c>
      <c r="KO1" s="175" t="s">
        <v>322</v>
      </c>
      <c r="KP1" s="166" t="s">
        <v>930</v>
      </c>
      <c r="KQ1" s="166" t="s">
        <v>323</v>
      </c>
      <c r="KR1" s="166" t="s">
        <v>933</v>
      </c>
      <c r="KS1" s="166" t="s">
        <v>935</v>
      </c>
      <c r="KT1" s="166" t="s">
        <v>937</v>
      </c>
      <c r="KU1" s="166" t="s">
        <v>939</v>
      </c>
      <c r="KV1" s="166" t="s">
        <v>324</v>
      </c>
      <c r="KW1" s="166" t="s">
        <v>942</v>
      </c>
      <c r="KX1" s="166" t="s">
        <v>944</v>
      </c>
      <c r="KY1" s="166" t="s">
        <v>946</v>
      </c>
      <c r="KZ1" s="166" t="s">
        <v>948</v>
      </c>
      <c r="LA1" s="166" t="s">
        <v>950</v>
      </c>
      <c r="LB1" s="166" t="s">
        <v>952</v>
      </c>
      <c r="LC1" s="166" t="s">
        <v>954</v>
      </c>
      <c r="LD1" s="163" t="s">
        <v>326</v>
      </c>
      <c r="LE1" s="175" t="s">
        <v>327</v>
      </c>
      <c r="LF1" s="166" t="s">
        <v>328</v>
      </c>
      <c r="LG1" s="166" t="s">
        <v>342</v>
      </c>
      <c r="LH1" s="166" t="s">
        <v>956</v>
      </c>
      <c r="LI1" s="166" t="s">
        <v>958</v>
      </c>
      <c r="LJ1" s="166" t="s">
        <v>960</v>
      </c>
      <c r="LK1" s="166" t="s">
        <v>962</v>
      </c>
      <c r="LL1" s="166" t="s">
        <v>343</v>
      </c>
      <c r="LM1" s="166" t="s">
        <v>964</v>
      </c>
      <c r="LN1" s="166" t="s">
        <v>344</v>
      </c>
      <c r="LO1" s="166" t="s">
        <v>966</v>
      </c>
      <c r="LP1" s="166" t="s">
        <v>329</v>
      </c>
      <c r="LQ1" s="166" t="s">
        <v>968</v>
      </c>
      <c r="LR1" s="166" t="s">
        <v>345</v>
      </c>
      <c r="LS1" s="166" t="s">
        <v>970</v>
      </c>
      <c r="LT1" s="166" t="s">
        <v>972</v>
      </c>
      <c r="LU1" s="166" t="s">
        <v>346</v>
      </c>
      <c r="LV1" s="175" t="s">
        <v>330</v>
      </c>
      <c r="LW1" s="166" t="s">
        <v>331</v>
      </c>
      <c r="LX1" s="166" t="s">
        <v>974</v>
      </c>
      <c r="LY1" s="166" t="s">
        <v>976</v>
      </c>
      <c r="LZ1" s="166" t="s">
        <v>977</v>
      </c>
      <c r="MA1" s="166" t="s">
        <v>979</v>
      </c>
      <c r="MB1" s="166" t="s">
        <v>980</v>
      </c>
      <c r="MC1" s="166" t="s">
        <v>982</v>
      </c>
      <c r="MD1" s="166" t="s">
        <v>984</v>
      </c>
      <c r="ME1" s="166" t="s">
        <v>986</v>
      </c>
      <c r="MF1" s="166" t="s">
        <v>988</v>
      </c>
      <c r="MG1" s="166" t="s">
        <v>332</v>
      </c>
      <c r="MH1" s="166" t="s">
        <v>991</v>
      </c>
      <c r="MI1" s="166" t="s">
        <v>992</v>
      </c>
      <c r="MJ1" s="166" t="s">
        <v>994</v>
      </c>
      <c r="MK1" s="166" t="s">
        <v>333</v>
      </c>
      <c r="ML1" s="166" t="s">
        <v>997</v>
      </c>
      <c r="MM1" s="166" t="s">
        <v>998</v>
      </c>
      <c r="MN1" s="166" t="s">
        <v>1000</v>
      </c>
      <c r="MO1" s="166" t="s">
        <v>1002</v>
      </c>
      <c r="MP1" s="166" t="s">
        <v>334</v>
      </c>
      <c r="MQ1" s="166" t="s">
        <v>1005</v>
      </c>
      <c r="MR1" s="166" t="s">
        <v>1007</v>
      </c>
      <c r="MS1" s="166" t="s">
        <v>1009</v>
      </c>
      <c r="MT1" s="166" t="s">
        <v>1011</v>
      </c>
      <c r="MU1" s="166" t="s">
        <v>335</v>
      </c>
      <c r="MV1" s="166" t="s">
        <v>1014</v>
      </c>
      <c r="MW1" s="166" t="s">
        <v>1016</v>
      </c>
      <c r="MX1" s="166" t="s">
        <v>1018</v>
      </c>
      <c r="MY1" s="166" t="s">
        <v>1020</v>
      </c>
      <c r="MZ1" s="166" t="s">
        <v>1022</v>
      </c>
      <c r="NA1" s="166" t="s">
        <v>1024</v>
      </c>
      <c r="NB1" s="166" t="s">
        <v>1026</v>
      </c>
      <c r="NC1" s="166" t="s">
        <v>1028</v>
      </c>
      <c r="ND1" s="166" t="s">
        <v>1030</v>
      </c>
      <c r="NE1" s="166" t="s">
        <v>1032</v>
      </c>
      <c r="NF1" s="166" t="s">
        <v>1034</v>
      </c>
      <c r="NG1" s="166" t="s">
        <v>1035</v>
      </c>
      <c r="NH1" s="175" t="s">
        <v>336</v>
      </c>
      <c r="NI1" s="166" t="s">
        <v>337</v>
      </c>
      <c r="NJ1" s="166" t="s">
        <v>1037</v>
      </c>
      <c r="NK1" s="166" t="s">
        <v>1039</v>
      </c>
      <c r="NL1" s="166" t="s">
        <v>1041</v>
      </c>
      <c r="NM1" s="166" t="s">
        <v>1043</v>
      </c>
      <c r="NN1" s="175" t="s">
        <v>338</v>
      </c>
      <c r="NO1" s="166" t="s">
        <v>339</v>
      </c>
      <c r="NP1" s="166" t="s">
        <v>1044</v>
      </c>
      <c r="NQ1" s="166" t="s">
        <v>340</v>
      </c>
      <c r="NR1" s="166" t="s">
        <v>1046</v>
      </c>
      <c r="NS1" s="166" t="s">
        <v>1048</v>
      </c>
      <c r="NT1" s="166" t="s">
        <v>341</v>
      </c>
      <c r="NU1" s="166" t="s">
        <v>1050</v>
      </c>
      <c r="NV1" s="163" t="s">
        <v>347</v>
      </c>
      <c r="NW1" s="175" t="s">
        <v>348</v>
      </c>
      <c r="NX1" s="166" t="s">
        <v>349</v>
      </c>
      <c r="NY1" s="166" t="s">
        <v>1053</v>
      </c>
      <c r="NZ1" s="166" t="s">
        <v>1055</v>
      </c>
      <c r="OA1" s="166" t="s">
        <v>350</v>
      </c>
      <c r="OB1" s="166" t="s">
        <v>360</v>
      </c>
      <c r="OC1" s="166" t="s">
        <v>1057</v>
      </c>
      <c r="OD1" s="166" t="s">
        <v>1059</v>
      </c>
      <c r="OE1" s="166" t="s">
        <v>1061</v>
      </c>
      <c r="OF1" s="166" t="s">
        <v>1063</v>
      </c>
      <c r="OG1" s="166" t="s">
        <v>1065</v>
      </c>
      <c r="OH1" s="166" t="s">
        <v>1067</v>
      </c>
      <c r="OI1" s="166" t="s">
        <v>1069</v>
      </c>
      <c r="OJ1" s="166" t="s">
        <v>1071</v>
      </c>
      <c r="OK1" s="166" t="s">
        <v>1073</v>
      </c>
      <c r="OL1" s="166" t="s">
        <v>1075</v>
      </c>
      <c r="OM1" s="166" t="s">
        <v>1077</v>
      </c>
      <c r="ON1" s="166" t="s">
        <v>1079</v>
      </c>
      <c r="OO1" s="166" t="s">
        <v>1081</v>
      </c>
      <c r="OP1" s="166" t="s">
        <v>1083</v>
      </c>
      <c r="OQ1" s="166" t="s">
        <v>1085</v>
      </c>
      <c r="OR1" s="166" t="s">
        <v>1087</v>
      </c>
      <c r="OS1" s="166" t="s">
        <v>1089</v>
      </c>
      <c r="OT1" s="166" t="s">
        <v>1091</v>
      </c>
      <c r="OU1" s="166" t="s">
        <v>1093</v>
      </c>
      <c r="OV1" s="166" t="s">
        <v>1095</v>
      </c>
      <c r="OW1" s="166" t="s">
        <v>1097</v>
      </c>
      <c r="OX1" s="166" t="s">
        <v>1099</v>
      </c>
      <c r="OY1" s="166" t="s">
        <v>361</v>
      </c>
      <c r="OZ1" s="166" t="s">
        <v>1102</v>
      </c>
      <c r="PA1" s="166" t="s">
        <v>1104</v>
      </c>
      <c r="PB1" s="166" t="s">
        <v>1105</v>
      </c>
      <c r="PC1" s="166" t="s">
        <v>1107</v>
      </c>
      <c r="PD1" s="166" t="s">
        <v>1109</v>
      </c>
      <c r="PE1" s="166" t="s">
        <v>1111</v>
      </c>
      <c r="PF1" s="166" t="s">
        <v>1113</v>
      </c>
      <c r="PG1" s="166" t="s">
        <v>1115</v>
      </c>
      <c r="PH1" s="166" t="s">
        <v>1117</v>
      </c>
      <c r="PI1" s="166" t="s">
        <v>1119</v>
      </c>
      <c r="PJ1" s="166" t="s">
        <v>1121</v>
      </c>
      <c r="PK1" s="166" t="s">
        <v>1123</v>
      </c>
      <c r="PL1" s="166" t="s">
        <v>1125</v>
      </c>
      <c r="PM1" s="166" t="s">
        <v>1127</v>
      </c>
      <c r="PN1" s="166" t="s">
        <v>1129</v>
      </c>
      <c r="PO1" s="166" t="s">
        <v>1131</v>
      </c>
      <c r="PP1" s="166" t="s">
        <v>1133</v>
      </c>
      <c r="PQ1" s="166" t="s">
        <v>1135</v>
      </c>
      <c r="PR1" s="166" t="s">
        <v>1137</v>
      </c>
      <c r="PS1" s="166" t="s">
        <v>1139</v>
      </c>
      <c r="PT1" s="166" t="s">
        <v>1141</v>
      </c>
      <c r="PU1" s="166" t="s">
        <v>1143</v>
      </c>
      <c r="PV1" s="166" t="s">
        <v>1145</v>
      </c>
      <c r="PW1" s="166" t="s">
        <v>1147</v>
      </c>
      <c r="PX1" s="166" t="s">
        <v>1149</v>
      </c>
      <c r="PY1" s="166" t="s">
        <v>1151</v>
      </c>
      <c r="PZ1" s="166" t="s">
        <v>351</v>
      </c>
      <c r="QA1" s="166" t="s">
        <v>1153</v>
      </c>
      <c r="QB1" s="166" t="s">
        <v>1155</v>
      </c>
      <c r="QC1" s="166" t="s">
        <v>1157</v>
      </c>
      <c r="QD1" s="166" t="s">
        <v>1159</v>
      </c>
      <c r="QE1" s="166" t="s">
        <v>1161</v>
      </c>
      <c r="QF1" s="175" t="s">
        <v>352</v>
      </c>
      <c r="QG1" s="166" t="s">
        <v>353</v>
      </c>
      <c r="QH1" s="166" t="s">
        <v>1163</v>
      </c>
      <c r="QI1" s="166" t="s">
        <v>1165</v>
      </c>
      <c r="QJ1" s="166" t="s">
        <v>1167</v>
      </c>
      <c r="QK1" s="166" t="s">
        <v>1169</v>
      </c>
      <c r="QL1" s="166" t="s">
        <v>1171</v>
      </c>
      <c r="QM1" s="166" t="s">
        <v>1173</v>
      </c>
      <c r="QN1" s="175" t="s">
        <v>354</v>
      </c>
      <c r="QO1" s="166" t="s">
        <v>1175</v>
      </c>
      <c r="QP1" s="166" t="s">
        <v>355</v>
      </c>
      <c r="QQ1" s="166" t="s">
        <v>362</v>
      </c>
      <c r="QR1" s="166" t="s">
        <v>1177</v>
      </c>
      <c r="QS1" s="166" t="s">
        <v>1179</v>
      </c>
      <c r="QT1" s="166" t="s">
        <v>1181</v>
      </c>
      <c r="QU1" s="166" t="s">
        <v>1183</v>
      </c>
      <c r="QV1" s="166" t="s">
        <v>1185</v>
      </c>
      <c r="QW1" s="166" t="s">
        <v>1187</v>
      </c>
      <c r="QX1" s="166" t="s">
        <v>1189</v>
      </c>
      <c r="QY1" s="166" t="s">
        <v>1191</v>
      </c>
      <c r="QZ1" s="166" t="s">
        <v>1193</v>
      </c>
      <c r="RA1" s="166" t="s">
        <v>1195</v>
      </c>
      <c r="RB1" s="166" t="s">
        <v>1197</v>
      </c>
      <c r="RC1" s="166" t="s">
        <v>1199</v>
      </c>
      <c r="RD1" s="166" t="s">
        <v>1201</v>
      </c>
      <c r="RE1" s="166" t="s">
        <v>1203</v>
      </c>
      <c r="RF1" s="175" t="s">
        <v>356</v>
      </c>
      <c r="RG1" s="166" t="s">
        <v>357</v>
      </c>
      <c r="RH1" s="166" t="s">
        <v>1205</v>
      </c>
      <c r="RI1" s="166" t="s">
        <v>1207</v>
      </c>
      <c r="RJ1" s="175" t="s">
        <v>358</v>
      </c>
      <c r="RK1" s="166" t="s">
        <v>359</v>
      </c>
      <c r="RL1" s="166" t="s">
        <v>1209</v>
      </c>
      <c r="RM1" s="166" t="s">
        <v>1210</v>
      </c>
      <c r="RN1" s="166" t="s">
        <v>1211</v>
      </c>
      <c r="RO1" s="166" t="s">
        <v>1212</v>
      </c>
      <c r="RP1" s="166" t="s">
        <v>1214</v>
      </c>
      <c r="RQ1" s="166" t="s">
        <v>1215</v>
      </c>
      <c r="RR1" s="166" t="s">
        <v>1217</v>
      </c>
      <c r="RS1" s="166" t="s">
        <v>1218</v>
      </c>
      <c r="RT1" s="163" t="s">
        <v>363</v>
      </c>
      <c r="RU1" s="175" t="s">
        <v>364</v>
      </c>
      <c r="RV1" s="166" t="s">
        <v>365</v>
      </c>
      <c r="RW1" s="166" t="s">
        <v>1220</v>
      </c>
      <c r="RX1" s="166" t="s">
        <v>1222</v>
      </c>
      <c r="RY1" s="166" t="s">
        <v>366</v>
      </c>
      <c r="RZ1" s="166" t="s">
        <v>1224</v>
      </c>
      <c r="SA1" s="166" t="s">
        <v>1226</v>
      </c>
      <c r="SB1" s="166" t="s">
        <v>1228</v>
      </c>
      <c r="SC1" s="166" t="s">
        <v>1230</v>
      </c>
      <c r="SD1" s="175" t="s">
        <v>367</v>
      </c>
      <c r="SE1" s="166" t="s">
        <v>368</v>
      </c>
      <c r="SF1" s="166" t="s">
        <v>1232</v>
      </c>
      <c r="SG1" s="166" t="s">
        <v>1234</v>
      </c>
      <c r="SH1" s="166" t="s">
        <v>1236</v>
      </c>
      <c r="SI1" s="166" t="s">
        <v>1238</v>
      </c>
      <c r="SJ1" s="166" t="s">
        <v>1240</v>
      </c>
      <c r="SK1" s="166" t="s">
        <v>1242</v>
      </c>
      <c r="SL1" s="166" t="s">
        <v>1244</v>
      </c>
      <c r="SM1" s="166" t="s">
        <v>1246</v>
      </c>
      <c r="SN1" s="166" t="s">
        <v>1248</v>
      </c>
      <c r="SO1" s="166" t="s">
        <v>1250</v>
      </c>
      <c r="SP1" s="166" t="s">
        <v>1252</v>
      </c>
      <c r="SQ1" s="166" t="s">
        <v>1254</v>
      </c>
      <c r="SR1" s="166" t="s">
        <v>1256</v>
      </c>
      <c r="SS1" s="166" t="s">
        <v>1258</v>
      </c>
      <c r="ST1" s="166" t="s">
        <v>1260</v>
      </c>
      <c r="SU1" s="163" t="s">
        <v>369</v>
      </c>
      <c r="SV1" s="175" t="s">
        <v>370</v>
      </c>
      <c r="SW1" s="166" t="s">
        <v>371</v>
      </c>
      <c r="SX1" s="166" t="s">
        <v>1262</v>
      </c>
      <c r="SY1" s="166" t="s">
        <v>1264</v>
      </c>
      <c r="SZ1" s="166" t="s">
        <v>1266</v>
      </c>
      <c r="TA1" s="166" t="s">
        <v>1268</v>
      </c>
      <c r="TB1" s="166" t="s">
        <v>1270</v>
      </c>
      <c r="TC1" s="166" t="s">
        <v>372</v>
      </c>
      <c r="TD1" s="166" t="s">
        <v>1272</v>
      </c>
      <c r="TE1" s="166" t="s">
        <v>1274</v>
      </c>
      <c r="TF1" s="166" t="s">
        <v>1276</v>
      </c>
      <c r="TG1" s="166" t="s">
        <v>1278</v>
      </c>
      <c r="TH1" s="166" t="s">
        <v>1280</v>
      </c>
      <c r="TI1" s="166" t="s">
        <v>1282</v>
      </c>
      <c r="TJ1" s="175" t="s">
        <v>373</v>
      </c>
      <c r="TK1" s="166" t="s">
        <v>374</v>
      </c>
      <c r="TL1" s="166" t="s">
        <v>375</v>
      </c>
      <c r="TM1" s="166" t="s">
        <v>1284</v>
      </c>
      <c r="TN1" s="166" t="s">
        <v>1286</v>
      </c>
      <c r="TO1" s="166" t="s">
        <v>1287</v>
      </c>
      <c r="TP1" s="166" t="s">
        <v>1289</v>
      </c>
      <c r="TQ1" s="166" t="s">
        <v>1291</v>
      </c>
      <c r="TR1" s="166" t="s">
        <v>1293</v>
      </c>
      <c r="TS1" s="166" t="s">
        <v>1295</v>
      </c>
      <c r="TT1" s="166" t="s">
        <v>1297</v>
      </c>
      <c r="TU1" s="166" t="s">
        <v>1299</v>
      </c>
      <c r="TV1" s="166" t="s">
        <v>1301</v>
      </c>
      <c r="TW1" s="166" t="s">
        <v>1303</v>
      </c>
      <c r="TX1" s="166" t="s">
        <v>1305</v>
      </c>
      <c r="TY1" s="166" t="s">
        <v>1307</v>
      </c>
      <c r="TZ1" s="166" t="s">
        <v>1309</v>
      </c>
      <c r="UA1" s="166" t="s">
        <v>1311</v>
      </c>
      <c r="UB1" s="166" t="s">
        <v>1313</v>
      </c>
      <c r="UC1" s="163" t="s">
        <v>1315</v>
      </c>
      <c r="UD1" s="166" t="s">
        <v>1317</v>
      </c>
      <c r="UE1" s="166" t="s">
        <v>1319</v>
      </c>
      <c r="UF1" s="166" t="s">
        <v>1321</v>
      </c>
      <c r="UG1" s="166" t="s">
        <v>1323</v>
      </c>
      <c r="UH1" s="166" t="s">
        <v>1325</v>
      </c>
      <c r="UI1" s="169"/>
    </row>
    <row r="2" spans="1:555" s="119" customFormat="1" hidden="1" x14ac:dyDescent="0.25">
      <c r="A2" s="119" t="s">
        <v>1348</v>
      </c>
      <c r="B2" s="119" t="s">
        <v>1350</v>
      </c>
      <c r="C2" s="119" t="s">
        <v>462</v>
      </c>
      <c r="D2" s="119" t="s">
        <v>1349</v>
      </c>
      <c r="E2" s="119" t="s">
        <v>1351</v>
      </c>
      <c r="F2" s="119" t="s">
        <v>463</v>
      </c>
      <c r="G2" s="152" t="s">
        <v>1352</v>
      </c>
      <c r="H2" s="119" t="s">
        <v>1353</v>
      </c>
      <c r="I2" s="119" t="s">
        <v>1354</v>
      </c>
      <c r="J2" s="119" t="s">
        <v>1435</v>
      </c>
      <c r="K2" s="119" t="s">
        <v>1355</v>
      </c>
      <c r="L2" s="119" t="s">
        <v>1356</v>
      </c>
      <c r="M2" s="119" t="s">
        <v>1357</v>
      </c>
      <c r="N2" s="119" t="s">
        <v>1358</v>
      </c>
      <c r="O2" s="119" t="s">
        <v>1359</v>
      </c>
      <c r="P2" s="119" t="s">
        <v>1459</v>
      </c>
      <c r="Q2" s="119" t="s">
        <v>1494</v>
      </c>
      <c r="R2" s="402" t="str">
        <f>+Presupuesto!D11</f>
        <v>Recurrente</v>
      </c>
      <c r="S2" s="402" t="str">
        <f>+Presupuesto!E11</f>
        <v>Programa / Proyecto 2017</v>
      </c>
      <c r="U2" s="119" t="s">
        <v>390</v>
      </c>
      <c r="V2" s="119" t="s">
        <v>408</v>
      </c>
      <c r="W2" s="119" t="s">
        <v>391</v>
      </c>
      <c r="X2" s="119" t="s">
        <v>392</v>
      </c>
      <c r="Y2" s="119" t="s">
        <v>393</v>
      </c>
      <c r="Z2" s="119" t="s">
        <v>394</v>
      </c>
      <c r="AA2" s="119" t="s">
        <v>395</v>
      </c>
      <c r="AB2" s="119" t="s">
        <v>396</v>
      </c>
      <c r="AC2" s="119" t="s">
        <v>397</v>
      </c>
      <c r="AD2" s="119" t="s">
        <v>398</v>
      </c>
      <c r="AE2" s="119" t="s">
        <v>399</v>
      </c>
      <c r="AF2" s="119" t="s">
        <v>400</v>
      </c>
      <c r="AH2" s="196" t="s">
        <v>415</v>
      </c>
      <c r="AI2" s="196" t="s">
        <v>416</v>
      </c>
      <c r="AJ2" s="196" t="s">
        <v>417</v>
      </c>
      <c r="AK2" s="196" t="s">
        <v>418</v>
      </c>
      <c r="AL2" s="196" t="s">
        <v>419</v>
      </c>
      <c r="AM2" s="196" t="s">
        <v>422</v>
      </c>
      <c r="AN2" s="196" t="s">
        <v>420</v>
      </c>
      <c r="AO2" s="196" t="s">
        <v>421</v>
      </c>
      <c r="AP2" s="196" t="s">
        <v>423</v>
      </c>
      <c r="AQ2" s="196" t="s">
        <v>424</v>
      </c>
      <c r="AR2" s="196" t="s">
        <v>425</v>
      </c>
      <c r="AS2" s="196" t="s">
        <v>426</v>
      </c>
      <c r="AT2" s="196" t="s">
        <v>427</v>
      </c>
      <c r="AU2" s="196" t="s">
        <v>428</v>
      </c>
      <c r="AV2" s="196" t="s">
        <v>429</v>
      </c>
      <c r="AW2" s="196" t="s">
        <v>430</v>
      </c>
      <c r="AX2" s="196" t="s">
        <v>431</v>
      </c>
      <c r="AY2" s="196" t="s">
        <v>432</v>
      </c>
      <c r="AZ2" s="196" t="s">
        <v>433</v>
      </c>
      <c r="BA2" s="196" t="s">
        <v>434</v>
      </c>
      <c r="BB2" s="196" t="s">
        <v>435</v>
      </c>
      <c r="BC2" s="196" t="s">
        <v>436</v>
      </c>
      <c r="BD2" s="196" t="s">
        <v>437</v>
      </c>
      <c r="BE2" s="196" t="s">
        <v>438</v>
      </c>
      <c r="BF2" s="196" t="s">
        <v>439</v>
      </c>
      <c r="BG2" s="196" t="s">
        <v>440</v>
      </c>
      <c r="BH2" s="196" t="s">
        <v>441</v>
      </c>
      <c r="BI2" s="196" t="s">
        <v>442</v>
      </c>
      <c r="BJ2" s="196" t="s">
        <v>443</v>
      </c>
      <c r="BK2" s="196" t="s">
        <v>444</v>
      </c>
      <c r="BL2" s="196" t="s">
        <v>445</v>
      </c>
      <c r="BM2" s="196" t="s">
        <v>446</v>
      </c>
      <c r="BN2" s="196" t="s">
        <v>447</v>
      </c>
      <c r="BO2" s="196" t="s">
        <v>448</v>
      </c>
      <c r="BP2" s="196" t="s">
        <v>449</v>
      </c>
      <c r="BQ2" s="196" t="s">
        <v>450</v>
      </c>
      <c r="BR2" s="196" t="s">
        <v>451</v>
      </c>
      <c r="BS2" s="196" t="s">
        <v>452</v>
      </c>
      <c r="BT2" s="196" t="s">
        <v>453</v>
      </c>
      <c r="BU2" s="196" t="s">
        <v>454</v>
      </c>
    </row>
    <row r="3" spans="1:555" hidden="1" x14ac:dyDescent="0.25">
      <c r="AH3" s="197">
        <v>2500</v>
      </c>
      <c r="AI3" s="197">
        <v>1900</v>
      </c>
      <c r="AJ3" s="197">
        <v>1650</v>
      </c>
      <c r="AK3" s="197">
        <v>1580</v>
      </c>
      <c r="AL3" s="197">
        <v>2250</v>
      </c>
      <c r="AM3" s="197">
        <v>1650</v>
      </c>
      <c r="AN3" s="197">
        <v>1400</v>
      </c>
      <c r="AO3" s="198">
        <v>1340</v>
      </c>
      <c r="AP3" s="198">
        <v>2000</v>
      </c>
      <c r="AQ3" s="198">
        <v>1400</v>
      </c>
      <c r="AR3" s="198">
        <v>1150</v>
      </c>
      <c r="AS3" s="198">
        <v>1100</v>
      </c>
      <c r="AT3" s="198">
        <v>1750</v>
      </c>
      <c r="AU3" s="198">
        <v>1150</v>
      </c>
      <c r="AV3" s="198">
        <v>900</v>
      </c>
      <c r="AW3" s="198">
        <v>860</v>
      </c>
      <c r="AX3" s="198">
        <v>1200</v>
      </c>
      <c r="AY3" s="119">
        <v>900</v>
      </c>
      <c r="AZ3" s="119">
        <v>650</v>
      </c>
      <c r="BA3" s="119">
        <v>620</v>
      </c>
      <c r="BB3" s="197">
        <f>+'Cuadro Resumen'!C213</f>
        <v>5759.1495000000004</v>
      </c>
      <c r="BC3" s="197">
        <f>+'Cuadro Resumen'!D213</f>
        <v>5307.4515000000001</v>
      </c>
      <c r="BD3" s="197">
        <f>+'Cuadro Resumen'!E213</f>
        <v>6775.47</v>
      </c>
      <c r="BE3" s="197">
        <f>+'Cuadro Resumen'!F213</f>
        <v>6323.7719999999999</v>
      </c>
      <c r="BF3" s="197">
        <f>+'Cuadro Resumen'!C214</f>
        <v>5081.6025</v>
      </c>
      <c r="BG3" s="197">
        <f>+'Cuadro Resumen'!D214</f>
        <v>4629.9045000000006</v>
      </c>
      <c r="BH3" s="197">
        <f>+'Cuadro Resumen'!E214</f>
        <v>6097.9230000000007</v>
      </c>
      <c r="BI3" s="197">
        <f>+'Cuadro Resumen'!F214</f>
        <v>5646.2250000000004</v>
      </c>
      <c r="BJ3" s="198">
        <f>+'Cuadro Resumen'!C215</f>
        <v>4404.0555000000004</v>
      </c>
      <c r="BK3" s="198">
        <f>+'Cuadro Resumen'!D215</f>
        <v>4065.2820000000002</v>
      </c>
      <c r="BL3" s="198">
        <f>+'Cuadro Resumen'!E215</f>
        <v>5420.3760000000002</v>
      </c>
      <c r="BM3" s="198">
        <f>+'Cuadro Resumen'!F215</f>
        <v>4968.6779999999999</v>
      </c>
      <c r="BN3" s="198">
        <f>+'Cuadro Resumen'!C216</f>
        <v>3726.5085000000004</v>
      </c>
      <c r="BO3" s="198">
        <f>+'Cuadro Resumen'!D216</f>
        <v>3387.7350000000001</v>
      </c>
      <c r="BP3" s="198">
        <f>+'Cuadro Resumen'!E216</f>
        <v>4742.8290000000006</v>
      </c>
      <c r="BQ3" s="198">
        <f>+'Cuadro Resumen'!F216</f>
        <v>4404.0555000000004</v>
      </c>
      <c r="BR3" s="198">
        <f>+'Cuadro Resumen'!C217</f>
        <v>3274.8105</v>
      </c>
      <c r="BS3" s="198">
        <f>+'Cuadro Resumen'!D217</f>
        <v>3048.9615000000003</v>
      </c>
      <c r="BT3" s="198">
        <f>+'Cuadro Resumen'!E217</f>
        <v>4178.2065000000002</v>
      </c>
      <c r="BU3" s="198">
        <f>+'Cuadro Resumen'!F217</f>
        <v>3839.433</v>
      </c>
    </row>
    <row r="5" spans="1:555" ht="52.5" x14ac:dyDescent="0.25">
      <c r="C5" s="87" t="s">
        <v>380</v>
      </c>
      <c r="D5" s="401">
        <f>SUMIF($C:$C,$C$10,D:D)</f>
        <v>666100</v>
      </c>
    </row>
    <row r="8" spans="1:555" x14ac:dyDescent="0.25">
      <c r="C8" s="70" t="s">
        <v>60</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SUM(F17:F27)</f>
        <v>666100</v>
      </c>
      <c r="E10" s="94"/>
      <c r="F10" s="94"/>
      <c r="G10" s="79"/>
      <c r="H10" s="94"/>
      <c r="I10" s="118"/>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187" t="s">
        <v>388</v>
      </c>
      <c r="D13" s="493">
        <f>'11. Gestion Administrativa'!F33</f>
        <v>11.19</v>
      </c>
      <c r="E13" s="93"/>
      <c r="F13" s="93"/>
      <c r="G13" s="93"/>
      <c r="H13" s="76"/>
      <c r="I13" s="76"/>
      <c r="J13" s="76"/>
      <c r="K13" s="112"/>
    </row>
    <row r="14" spans="1:555" ht="18.75" x14ac:dyDescent="0.25">
      <c r="B14" s="93"/>
      <c r="C14" s="19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Gestionar la requisición de EQUIPO DE OFICINA Y MUEBLES para la llevar a cabo las actividades académicas y administrativas de la Facultad. </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15.75" thickBot="1" x14ac:dyDescent="0.3">
      <c r="B16" s="93"/>
      <c r="C16" s="123" t="s">
        <v>44</v>
      </c>
      <c r="D16" s="125" t="s">
        <v>55</v>
      </c>
      <c r="E16" s="125" t="s">
        <v>57</v>
      </c>
      <c r="F16" s="494" t="s">
        <v>27</v>
      </c>
      <c r="G16" s="547" t="s">
        <v>127</v>
      </c>
      <c r="H16" s="492" t="s">
        <v>46</v>
      </c>
      <c r="I16" s="125" t="s">
        <v>128</v>
      </c>
      <c r="J16" s="125" t="s">
        <v>406</v>
      </c>
      <c r="K16" s="125" t="s">
        <v>407</v>
      </c>
    </row>
    <row r="17" spans="2:11" ht="18" customHeight="1" x14ac:dyDescent="0.25">
      <c r="B17" s="93"/>
      <c r="C17" s="574" t="s">
        <v>2047</v>
      </c>
      <c r="D17" s="685">
        <v>8</v>
      </c>
      <c r="E17" s="686">
        <v>2000</v>
      </c>
      <c r="F17" s="548">
        <f t="shared" ref="F17:F21" si="0">D17*E17</f>
        <v>16000</v>
      </c>
      <c r="G17" s="155" t="s">
        <v>1676</v>
      </c>
      <c r="H17" s="567" t="s">
        <v>976</v>
      </c>
      <c r="I17" s="505" t="str">
        <f>VLOOKUP(H17,[1]Presupuesto!$B$11:$C$565,2,0)</f>
        <v>MUEBLES VARIOS DE OFICINA</v>
      </c>
      <c r="J17" s="528" t="s">
        <v>1355</v>
      </c>
      <c r="K17" s="505" t="s">
        <v>408</v>
      </c>
    </row>
    <row r="18" spans="2:11" ht="15.75" customHeight="1" x14ac:dyDescent="0.25">
      <c r="B18" s="93"/>
      <c r="C18" s="574" t="s">
        <v>2048</v>
      </c>
      <c r="D18" s="685">
        <v>12</v>
      </c>
      <c r="E18" s="686">
        <v>5000</v>
      </c>
      <c r="F18" s="548">
        <f t="shared" si="0"/>
        <v>60000</v>
      </c>
      <c r="G18" s="155" t="s">
        <v>1676</v>
      </c>
      <c r="H18" s="567" t="s">
        <v>976</v>
      </c>
      <c r="I18" s="505" t="str">
        <f>VLOOKUP(H18,[1]Presupuesto!$B$11:$C$565,2,0)</f>
        <v>MUEBLES VARIOS DE OFICINA</v>
      </c>
      <c r="J18" s="528" t="s">
        <v>1355</v>
      </c>
      <c r="K18" s="650" t="s">
        <v>408</v>
      </c>
    </row>
    <row r="19" spans="2:11" ht="16.5" customHeight="1" x14ac:dyDescent="0.25">
      <c r="B19" s="93"/>
      <c r="C19" s="574" t="s">
        <v>2049</v>
      </c>
      <c r="D19" s="685">
        <v>2</v>
      </c>
      <c r="E19" s="686">
        <v>2500</v>
      </c>
      <c r="F19" s="548">
        <f t="shared" si="0"/>
        <v>5000</v>
      </c>
      <c r="G19" s="155" t="s">
        <v>1676</v>
      </c>
      <c r="H19" s="567" t="s">
        <v>976</v>
      </c>
      <c r="I19" s="505" t="str">
        <f>VLOOKUP(H19,[1]Presupuesto!$B$11:$C$565,2,0)</f>
        <v>MUEBLES VARIOS DE OFICINA</v>
      </c>
      <c r="J19" s="528" t="s">
        <v>1355</v>
      </c>
      <c r="K19" s="650" t="s">
        <v>408</v>
      </c>
    </row>
    <row r="20" spans="2:11" s="501" customFormat="1" ht="16.5" customHeight="1" x14ac:dyDescent="0.25">
      <c r="B20" s="504"/>
      <c r="C20" s="574" t="s">
        <v>2182</v>
      </c>
      <c r="D20" s="685">
        <v>3</v>
      </c>
      <c r="E20" s="686">
        <v>12000</v>
      </c>
      <c r="F20" s="548">
        <f t="shared" si="0"/>
        <v>36000</v>
      </c>
      <c r="G20" s="155" t="s">
        <v>1676</v>
      </c>
      <c r="H20" s="567" t="s">
        <v>976</v>
      </c>
      <c r="I20" s="505" t="str">
        <f>VLOOKUP(H20,[1]Presupuesto!$B$11:$C$565,2,0)</f>
        <v>MUEBLES VARIOS DE OFICINA</v>
      </c>
      <c r="J20" s="528" t="s">
        <v>1355</v>
      </c>
      <c r="K20" s="650" t="s">
        <v>408</v>
      </c>
    </row>
    <row r="21" spans="2:11" s="501" customFormat="1" ht="17.25" customHeight="1" x14ac:dyDescent="0.25">
      <c r="B21" s="504"/>
      <c r="C21" s="574" t="s">
        <v>2183</v>
      </c>
      <c r="D21" s="685">
        <v>2</v>
      </c>
      <c r="E21" s="686">
        <v>25000</v>
      </c>
      <c r="F21" s="548">
        <f t="shared" si="0"/>
        <v>50000</v>
      </c>
      <c r="G21" s="155" t="s">
        <v>1676</v>
      </c>
      <c r="H21" s="567" t="s">
        <v>994</v>
      </c>
      <c r="I21" s="505" t="str">
        <f>VLOOKUP(H21,[1]Presupuesto!$B$11:$C$565,2,0)</f>
        <v>EQUIPO MEDICO Y LABORATORIO</v>
      </c>
      <c r="J21" s="528" t="s">
        <v>1355</v>
      </c>
      <c r="K21" s="650" t="s">
        <v>408</v>
      </c>
    </row>
    <row r="22" spans="2:11" ht="15.75" customHeight="1" x14ac:dyDescent="0.25">
      <c r="B22" s="93"/>
      <c r="C22" s="574" t="s">
        <v>2053</v>
      </c>
      <c r="D22" s="685">
        <v>12</v>
      </c>
      <c r="E22" s="686">
        <v>1800</v>
      </c>
      <c r="F22" s="548">
        <f t="shared" ref="F22:F27" si="1">D22*E22</f>
        <v>21600</v>
      </c>
      <c r="G22" s="155" t="s">
        <v>1676</v>
      </c>
      <c r="H22" s="567" t="s">
        <v>976</v>
      </c>
      <c r="I22" s="505" t="str">
        <f>VLOOKUP(H22,[1]Presupuesto!$B$11:$C$565,2,0)</f>
        <v>MUEBLES VARIOS DE OFICINA</v>
      </c>
      <c r="J22" s="528" t="s">
        <v>1355</v>
      </c>
      <c r="K22" s="650" t="s">
        <v>408</v>
      </c>
    </row>
    <row r="23" spans="2:11" s="501" customFormat="1" ht="17.25" customHeight="1" x14ac:dyDescent="0.25">
      <c r="B23" s="504"/>
      <c r="C23" s="574" t="s">
        <v>2054</v>
      </c>
      <c r="D23" s="685">
        <v>8</v>
      </c>
      <c r="E23" s="686">
        <v>3500</v>
      </c>
      <c r="F23" s="548">
        <f t="shared" si="1"/>
        <v>28000</v>
      </c>
      <c r="G23" s="155" t="s">
        <v>1676</v>
      </c>
      <c r="H23" s="567" t="s">
        <v>976</v>
      </c>
      <c r="I23" s="505" t="str">
        <f>VLOOKUP(H23,[1]Presupuesto!$B$11:$C$565,2,0)</f>
        <v>MUEBLES VARIOS DE OFICINA</v>
      </c>
      <c r="J23" s="528" t="s">
        <v>1355</v>
      </c>
      <c r="K23" s="650" t="s">
        <v>408</v>
      </c>
    </row>
    <row r="24" spans="2:11" s="501" customFormat="1" x14ac:dyDescent="0.25">
      <c r="B24" s="504"/>
      <c r="C24" s="574" t="s">
        <v>2055</v>
      </c>
      <c r="D24" s="685">
        <v>3</v>
      </c>
      <c r="E24" s="686">
        <v>1500</v>
      </c>
      <c r="F24" s="548">
        <f t="shared" si="1"/>
        <v>4500</v>
      </c>
      <c r="G24" s="155" t="s">
        <v>1676</v>
      </c>
      <c r="H24" s="567" t="s">
        <v>976</v>
      </c>
      <c r="I24" s="505" t="str">
        <f>VLOOKUP(H24,[1]Presupuesto!$B$11:$C$565,2,0)</f>
        <v>MUEBLES VARIOS DE OFICINA</v>
      </c>
      <c r="J24" s="528" t="s">
        <v>1355</v>
      </c>
      <c r="K24" s="650" t="s">
        <v>408</v>
      </c>
    </row>
    <row r="25" spans="2:11" s="501" customFormat="1" x14ac:dyDescent="0.25">
      <c r="B25" s="504"/>
      <c r="C25" s="677" t="s">
        <v>2521</v>
      </c>
      <c r="D25" s="685">
        <v>1</v>
      </c>
      <c r="E25" s="686">
        <v>25000</v>
      </c>
      <c r="F25" s="548">
        <f t="shared" si="1"/>
        <v>25000</v>
      </c>
      <c r="G25" s="155" t="s">
        <v>1676</v>
      </c>
      <c r="H25" s="671" t="s">
        <v>976</v>
      </c>
      <c r="I25" s="650" t="str">
        <f>VLOOKUP(H25,[1]Presupuesto!$B$11:$C$565,2,0)</f>
        <v>MUEBLES VARIOS DE OFICINA</v>
      </c>
      <c r="J25" s="662" t="s">
        <v>1355</v>
      </c>
      <c r="K25" s="650" t="s">
        <v>408</v>
      </c>
    </row>
    <row r="26" spans="2:11" s="501" customFormat="1" x14ac:dyDescent="0.25">
      <c r="B26" s="504"/>
      <c r="C26" s="677" t="s">
        <v>2660</v>
      </c>
      <c r="D26" s="685">
        <v>60</v>
      </c>
      <c r="E26" s="686">
        <v>3000</v>
      </c>
      <c r="F26" s="548">
        <f t="shared" si="1"/>
        <v>180000</v>
      </c>
      <c r="G26" s="155" t="s">
        <v>1676</v>
      </c>
      <c r="H26" s="671" t="s">
        <v>976</v>
      </c>
      <c r="I26" s="650" t="str">
        <f>VLOOKUP(H26,[1]Presupuesto!$B$11:$C$565,2,0)</f>
        <v>MUEBLES VARIOS DE OFICINA</v>
      </c>
      <c r="J26" s="662" t="s">
        <v>1355</v>
      </c>
      <c r="K26" s="650" t="s">
        <v>408</v>
      </c>
    </row>
    <row r="27" spans="2:11" s="501" customFormat="1" x14ac:dyDescent="0.25">
      <c r="B27" s="504"/>
      <c r="C27" s="677" t="s">
        <v>2661</v>
      </c>
      <c r="D27" s="685">
        <v>60</v>
      </c>
      <c r="E27" s="686">
        <v>4000</v>
      </c>
      <c r="F27" s="548">
        <f t="shared" si="1"/>
        <v>240000</v>
      </c>
      <c r="G27" s="155" t="s">
        <v>1676</v>
      </c>
      <c r="H27" s="671" t="s">
        <v>976</v>
      </c>
      <c r="I27" s="650" t="str">
        <f>VLOOKUP(H27,[1]Presupuesto!$B$11:$C$565,2,0)</f>
        <v>MUEBLES VARIOS DE OFICINA</v>
      </c>
      <c r="J27" s="662" t="s">
        <v>1355</v>
      </c>
      <c r="K27" s="650" t="s">
        <v>408</v>
      </c>
    </row>
    <row r="28" spans="2:11" s="501" customFormat="1" x14ac:dyDescent="0.25">
      <c r="B28" s="504"/>
      <c r="G28" s="499"/>
    </row>
    <row r="29" spans="2:11" s="501" customFormat="1" x14ac:dyDescent="0.25">
      <c r="B29" s="504"/>
      <c r="G29" s="499"/>
    </row>
    <row r="32" spans="2:11" ht="15.75" hidden="1" thickBot="1" x14ac:dyDescent="0.3">
      <c r="C32" s="29" t="s">
        <v>43</v>
      </c>
      <c r="D32" s="30">
        <f>SUM(F39:F48)</f>
        <v>0</v>
      </c>
      <c r="E32" s="162"/>
      <c r="F32" s="162"/>
      <c r="G32" s="79"/>
      <c r="H32" s="162"/>
      <c r="I32" s="162"/>
    </row>
    <row r="33" spans="3:11" hidden="1" x14ac:dyDescent="0.25">
      <c r="C33" s="70"/>
      <c r="D33" s="31"/>
      <c r="E33" s="93"/>
      <c r="F33" s="93"/>
      <c r="G33" s="93"/>
      <c r="H33" s="76"/>
      <c r="I33" s="76"/>
      <c r="J33" s="76"/>
      <c r="K33" s="112"/>
    </row>
    <row r="34" spans="3:11" hidden="1" x14ac:dyDescent="0.25">
      <c r="C34" s="70"/>
      <c r="D34" s="31"/>
      <c r="E34" s="93"/>
      <c r="F34" s="93"/>
      <c r="G34" s="93"/>
      <c r="H34" s="76"/>
      <c r="I34" s="76"/>
      <c r="J34" s="76"/>
      <c r="K34" s="112"/>
    </row>
    <row r="35" spans="3:11" ht="15.75" hidden="1" x14ac:dyDescent="0.25">
      <c r="C35" s="187" t="s">
        <v>388</v>
      </c>
      <c r="D35" s="325"/>
      <c r="E35" s="93"/>
      <c r="F35" s="93"/>
      <c r="G35" s="93"/>
      <c r="H35" s="76"/>
      <c r="I35" s="76"/>
      <c r="J35" s="76"/>
      <c r="K35" s="112"/>
    </row>
    <row r="36" spans="3:11" ht="18.75" hidden="1" x14ac:dyDescent="0.25">
      <c r="C36" s="193" t="e">
        <f>IFERROR(VLOOKUP(D35,'1. Desarrollo e Innov. Curricu.'!$F:$G,2,FALSE),IFERROR(VLOOKUP(D35,'2. Investigación Científica'!$F:$G,2,FALSE),IFERROR(VLOOKUP(D35,'3. Vinculación Univ. Sociedad'!$F:$G,2,FALSE),IFERROR(VLOOKUP(D35,'4. Docencia y Profesorado Univ.'!$F:$G,2,FALSE),IFERROR(VLOOKUP(D35,'5. Estudiantes y Graduados'!$F:$G,2,FALSE),IFERROR(VLOOKUP(D35,'11. Gestion Administrativa'!$F:$G,2,FALSE),IFERROR(VLOOKUP(D35,'13. Gestión Académica'!$F:$G,2,FALSE),IFERROR(VLOOKUP(D35,'9. Asegura. de la Calid. y M'!$F:$G,2,FALSE),IFERROR(VLOOKUP(D35,'6. Gestión del Conocimiento'!$F:$G,2,FALSE),IFERROR(VLOOKUP(D35,'15. Gobernabilidad y Proceso...'!$F:$G,2,FALSE),IFERROR(VLOOKUP(D35,'12. Gestión del Talento Humano'!$F:$G,2,FALSE),IFERROR(VLOOKUP(D35,'14. Internacional... de la E.S.'!$F:$G,2,FALSE),IFERROR(VLOOKUP(D35,'10. Posgrado'!$F:$G,2,FALSE),IFERROR(VLOOKUP(D35,'17. Gestión TIC'!$F:$G,2,FALSE),IFERROR(VLOOKUP(D35,'16. Desa. del Sistema Educ.Sup.'!$F:$G,2,FALSE),IFERROR(VLOOKUP(D35,'8. Cultura de Inno. Insti...'!$F:$G,2,FALSE),VLOOKUP(D35,'7. Lo Esencial de la Reforma U.'!$F:$G,2,0)))))))))))))))))</f>
        <v>#N/A</v>
      </c>
      <c r="D36" s="31"/>
      <c r="E36" s="93"/>
      <c r="F36" s="93"/>
      <c r="G36" s="93"/>
      <c r="H36" s="76"/>
      <c r="I36" s="76"/>
      <c r="J36" s="76"/>
      <c r="K36" s="112"/>
    </row>
    <row r="37" spans="3:11" ht="15.75" hidden="1" thickBot="1" x14ac:dyDescent="0.3">
      <c r="C37" s="70"/>
      <c r="D37" s="31"/>
      <c r="E37" s="93"/>
      <c r="F37" s="93"/>
      <c r="G37" s="93"/>
      <c r="H37" s="76"/>
      <c r="I37" s="76"/>
      <c r="J37" s="76"/>
      <c r="K37" s="112"/>
    </row>
    <row r="38" spans="3:11" ht="30.75" hidden="1" thickBot="1" x14ac:dyDescent="0.3">
      <c r="C38" s="123" t="s">
        <v>44</v>
      </c>
      <c r="D38" s="125" t="s">
        <v>55</v>
      </c>
      <c r="E38" s="125" t="s">
        <v>57</v>
      </c>
      <c r="F38" s="124" t="s">
        <v>27</v>
      </c>
      <c r="G38" s="129" t="s">
        <v>127</v>
      </c>
      <c r="H38" s="125" t="s">
        <v>46</v>
      </c>
      <c r="I38" s="125" t="s">
        <v>128</v>
      </c>
      <c r="J38" s="125" t="s">
        <v>406</v>
      </c>
      <c r="K38" s="125" t="s">
        <v>407</v>
      </c>
    </row>
    <row r="39" spans="3:11" hidden="1" x14ac:dyDescent="0.25">
      <c r="C39" s="95" t="s">
        <v>61</v>
      </c>
      <c r="D39" s="150"/>
      <c r="E39" s="96">
        <v>2800</v>
      </c>
      <c r="F39" s="97">
        <f>D39*E39</f>
        <v>0</v>
      </c>
      <c r="G39" s="153"/>
      <c r="H39" s="98" t="s">
        <v>976</v>
      </c>
      <c r="I39" s="98" t="str">
        <f>VLOOKUP(H39,Presupuesto!$B$11:$C$565,2,0)</f>
        <v>MUEBLES VARIOS DE OFICINA</v>
      </c>
      <c r="J39" s="201" t="s">
        <v>1435</v>
      </c>
      <c r="K39" s="98" t="s">
        <v>400</v>
      </c>
    </row>
    <row r="40" spans="3:11" hidden="1" x14ac:dyDescent="0.25">
      <c r="C40" s="99" t="s">
        <v>62</v>
      </c>
      <c r="D40" s="144"/>
      <c r="E40" s="100">
        <v>2400</v>
      </c>
      <c r="F40" s="97">
        <f>D40*E40</f>
        <v>0</v>
      </c>
      <c r="G40" s="153"/>
      <c r="H40" s="101" t="s">
        <v>976</v>
      </c>
      <c r="I40" s="98" t="str">
        <f>VLOOKUP(H40,Presupuesto!$B$11:$C$565,2,0)</f>
        <v>MUEBLES VARIOS DE OFICINA</v>
      </c>
      <c r="J40" s="98" t="str">
        <f>$J$39</f>
        <v>Posgrado</v>
      </c>
      <c r="K40" s="98" t="s">
        <v>408</v>
      </c>
    </row>
    <row r="41" spans="3:11" hidden="1" x14ac:dyDescent="0.25">
      <c r="C41" s="99" t="s">
        <v>63</v>
      </c>
      <c r="D41" s="144"/>
      <c r="E41" s="100">
        <v>1000</v>
      </c>
      <c r="F41" s="97">
        <f t="shared" ref="F41:F48" si="2">D41*E41</f>
        <v>0</v>
      </c>
      <c r="G41" s="153"/>
      <c r="H41" s="101" t="s">
        <v>976</v>
      </c>
      <c r="I41" s="98" t="str">
        <f>VLOOKUP(H41,Presupuesto!$B$11:$C$565,2,0)</f>
        <v>MUEBLES VARIOS DE OFICINA</v>
      </c>
      <c r="J41" s="98" t="e">
        <f>#REF!</f>
        <v>#REF!</v>
      </c>
      <c r="K41" s="98" t="s">
        <v>391</v>
      </c>
    </row>
    <row r="42" spans="3:11" hidden="1" x14ac:dyDescent="0.25">
      <c r="C42" s="99" t="s">
        <v>64</v>
      </c>
      <c r="D42" s="144"/>
      <c r="E42" s="100">
        <v>6000</v>
      </c>
      <c r="F42" s="97">
        <f t="shared" si="2"/>
        <v>0</v>
      </c>
      <c r="G42" s="153"/>
      <c r="H42" s="101" t="s">
        <v>976</v>
      </c>
      <c r="I42" s="98" t="str">
        <f>VLOOKUP(H42,Presupuesto!$B$11:$C$565,2,0)</f>
        <v>MUEBLES VARIOS DE OFICINA</v>
      </c>
      <c r="J42" s="98" t="e">
        <f>#REF!</f>
        <v>#REF!</v>
      </c>
      <c r="K42" s="98" t="s">
        <v>391</v>
      </c>
    </row>
    <row r="43" spans="3:11" hidden="1" x14ac:dyDescent="0.25">
      <c r="C43" s="99" t="s">
        <v>65</v>
      </c>
      <c r="D43" s="144"/>
      <c r="E43" s="100">
        <v>3000</v>
      </c>
      <c r="F43" s="97">
        <f t="shared" si="2"/>
        <v>0</v>
      </c>
      <c r="G43" s="153"/>
      <c r="H43" s="101" t="s">
        <v>976</v>
      </c>
      <c r="I43" s="98" t="str">
        <f>VLOOKUP(H43,Presupuesto!$B$11:$C$565,2,0)</f>
        <v>MUEBLES VARIOS DE OFICINA</v>
      </c>
      <c r="J43" s="98" t="e">
        <f>#REF!</f>
        <v>#REF!</v>
      </c>
      <c r="K43" s="98" t="s">
        <v>391</v>
      </c>
    </row>
    <row r="44" spans="3:11" hidden="1" x14ac:dyDescent="0.25">
      <c r="C44" s="99" t="s">
        <v>66</v>
      </c>
      <c r="D44" s="144"/>
      <c r="E44" s="100">
        <v>10000</v>
      </c>
      <c r="F44" s="97">
        <f t="shared" si="2"/>
        <v>0</v>
      </c>
      <c r="G44" s="153"/>
      <c r="H44" s="101" t="s">
        <v>976</v>
      </c>
      <c r="I44" s="98" t="str">
        <f>VLOOKUP(H44,Presupuesto!$B$11:$C$565,2,0)</f>
        <v>MUEBLES VARIOS DE OFICINA</v>
      </c>
      <c r="J44" s="98" t="e">
        <f>#REF!</f>
        <v>#REF!</v>
      </c>
      <c r="K44" s="98" t="s">
        <v>391</v>
      </c>
    </row>
    <row r="45" spans="3:11" hidden="1" x14ac:dyDescent="0.25">
      <c r="C45" s="99" t="s">
        <v>67</v>
      </c>
      <c r="D45" s="144"/>
      <c r="E45" s="100">
        <v>8000</v>
      </c>
      <c r="F45" s="97">
        <f t="shared" si="2"/>
        <v>0</v>
      </c>
      <c r="G45" s="153"/>
      <c r="H45" s="101" t="s">
        <v>979</v>
      </c>
      <c r="I45" s="98" t="str">
        <f>VLOOKUP(H45,Presupuesto!$B$11:$C$565,2,0)</f>
        <v>EQUIPOS VARIOS DE OFICINA</v>
      </c>
      <c r="J45" s="98" t="e">
        <f>#REF!</f>
        <v>#REF!</v>
      </c>
      <c r="K45" s="98" t="s">
        <v>391</v>
      </c>
    </row>
    <row r="46" spans="3:11" hidden="1" x14ac:dyDescent="0.25">
      <c r="C46" s="99" t="s">
        <v>68</v>
      </c>
      <c r="D46" s="144"/>
      <c r="E46" s="100">
        <v>2000</v>
      </c>
      <c r="F46" s="97">
        <f t="shared" si="2"/>
        <v>0</v>
      </c>
      <c r="G46" s="153"/>
      <c r="H46" s="101" t="s">
        <v>979</v>
      </c>
      <c r="I46" s="98" t="str">
        <f>VLOOKUP(H46,Presupuesto!$B$11:$C$565,2,0)</f>
        <v>EQUIPOS VARIOS DE OFICINA</v>
      </c>
      <c r="J46" s="98" t="e">
        <f>#REF!</f>
        <v>#REF!</v>
      </c>
      <c r="K46" s="98" t="s">
        <v>399</v>
      </c>
    </row>
    <row r="47" spans="3:11" hidden="1" x14ac:dyDescent="0.25">
      <c r="C47" s="99" t="s">
        <v>69</v>
      </c>
      <c r="D47" s="144"/>
      <c r="E47" s="100">
        <v>5000</v>
      </c>
      <c r="F47" s="97">
        <f t="shared" si="2"/>
        <v>0</v>
      </c>
      <c r="G47" s="153"/>
      <c r="H47" s="101" t="s">
        <v>979</v>
      </c>
      <c r="I47" s="98" t="str">
        <f>VLOOKUP(H47,Presupuesto!$B$11:$C$565,2,0)</f>
        <v>EQUIPOS VARIOS DE OFICINA</v>
      </c>
      <c r="J47" s="98" t="e">
        <f>#REF!</f>
        <v>#REF!</v>
      </c>
      <c r="K47" s="98" t="s">
        <v>395</v>
      </c>
    </row>
    <row r="48" spans="3:11" ht="15.75" hidden="1" thickBot="1" x14ac:dyDescent="0.3">
      <c r="C48" s="102" t="s">
        <v>70</v>
      </c>
      <c r="D48" s="151"/>
      <c r="E48" s="104">
        <v>100000</v>
      </c>
      <c r="F48" s="105">
        <f t="shared" si="2"/>
        <v>0</v>
      </c>
      <c r="G48" s="154"/>
      <c r="H48" s="106" t="s">
        <v>979</v>
      </c>
      <c r="I48" s="106" t="str">
        <f>VLOOKUP(H48,Presupuesto!$B$11:$C$565,2,0)</f>
        <v>EQUIPOS VARIOS DE OFICINA</v>
      </c>
      <c r="J48" s="106" t="e">
        <f>#REF!</f>
        <v>#REF!</v>
      </c>
      <c r="K48" s="121" t="s">
        <v>390</v>
      </c>
    </row>
    <row r="49" spans="3:11" hidden="1" x14ac:dyDescent="0.25"/>
    <row r="50" spans="3:11" ht="15.75" hidden="1" thickBot="1" x14ac:dyDescent="0.3">
      <c r="C50" s="303"/>
      <c r="D50" s="304"/>
      <c r="E50" s="305"/>
      <c r="F50" s="305"/>
      <c r="G50" s="306"/>
      <c r="H50" s="305"/>
      <c r="I50" s="305"/>
      <c r="J50" s="147"/>
      <c r="K50" s="147"/>
    </row>
    <row r="51" spans="3:11" ht="15.75" hidden="1" thickBot="1" x14ac:dyDescent="0.3">
      <c r="C51" s="29" t="s">
        <v>43</v>
      </c>
      <c r="D51" s="30">
        <f>SUM(F58:F67)</f>
        <v>0</v>
      </c>
      <c r="E51" s="162"/>
      <c r="F51" s="162"/>
      <c r="G51" s="79"/>
      <c r="H51" s="162"/>
      <c r="I51" s="162"/>
    </row>
    <row r="52" spans="3:11" hidden="1" x14ac:dyDescent="0.25">
      <c r="C52" s="70"/>
      <c r="D52" s="31"/>
      <c r="E52" s="93"/>
      <c r="F52" s="93"/>
      <c r="G52" s="93"/>
      <c r="H52" s="76"/>
      <c r="I52" s="76"/>
      <c r="J52" s="76"/>
      <c r="K52" s="112"/>
    </row>
    <row r="53" spans="3:11" hidden="1" x14ac:dyDescent="0.25">
      <c r="C53" s="70"/>
      <c r="D53" s="31"/>
      <c r="E53" s="93"/>
      <c r="F53" s="93"/>
      <c r="G53" s="93"/>
      <c r="H53" s="76"/>
      <c r="I53" s="76"/>
      <c r="J53" s="76"/>
      <c r="K53" s="112"/>
    </row>
    <row r="54" spans="3:11" ht="15.75" hidden="1" x14ac:dyDescent="0.25">
      <c r="C54" s="187" t="s">
        <v>388</v>
      </c>
      <c r="D54" s="325"/>
      <c r="E54" s="93"/>
      <c r="F54" s="93"/>
      <c r="G54" s="93"/>
      <c r="H54" s="76"/>
      <c r="I54" s="76"/>
      <c r="J54" s="76"/>
      <c r="K54" s="112"/>
    </row>
    <row r="55" spans="3:11" ht="18.75" hidden="1" x14ac:dyDescent="0.25">
      <c r="C55" s="193" t="e">
        <f>IFERROR(VLOOKUP(D54,'1. Desarrollo e Innov. Curricu.'!$F:$G,2,FALSE),IFERROR(VLOOKUP(D54,'2. Investigación Científica'!$F:$G,2,FALSE),IFERROR(VLOOKUP(D54,'3. Vinculación Univ. Sociedad'!$F:$G,2,FALSE),IFERROR(VLOOKUP(D54,'4. Docencia y Profesorado Univ.'!$F:$G,2,FALSE),IFERROR(VLOOKUP(D54,'5. Estudiantes y Graduados'!$F:$G,2,FALSE),IFERROR(VLOOKUP(D54,'11. Gestion Administrativa'!$F:$G,2,FALSE),IFERROR(VLOOKUP(D54,'13. Gestión Académica'!$F:$G,2,FALSE),IFERROR(VLOOKUP(D54,'9. Asegura. de la Calid. y M'!$F:$G,2,FALSE),IFERROR(VLOOKUP(D54,'6. Gestión del Conocimiento'!$F:$G,2,FALSE),IFERROR(VLOOKUP(D54,'15. Gobernabilidad y Proceso...'!$F:$G,2,FALSE),IFERROR(VLOOKUP(D54,'12. Gestión del Talento Humano'!$F:$G,2,FALSE),IFERROR(VLOOKUP(D54,'14. Internacional... de la E.S.'!$F:$G,2,FALSE),IFERROR(VLOOKUP(D54,'10. Posgrado'!$F:$G,2,FALSE),IFERROR(VLOOKUP(D54,'17. Gestión TIC'!$F:$G,2,FALSE),IFERROR(VLOOKUP(D54,'16. Desa. del Sistema Educ.Sup.'!$F:$G,2,FALSE),IFERROR(VLOOKUP(D54,'8. Cultura de Inno. Insti...'!$F:$G,2,FALSE),VLOOKUP(D54,'7. Lo Esencial de la Reforma U.'!$F:$G,2,0)))))))))))))))))</f>
        <v>#N/A</v>
      </c>
      <c r="D55" s="31"/>
      <c r="E55" s="93"/>
      <c r="F55" s="93"/>
      <c r="G55" s="93"/>
      <c r="H55" s="76"/>
      <c r="I55" s="76"/>
      <c r="J55" s="76"/>
      <c r="K55" s="112"/>
    </row>
    <row r="56" spans="3:11" ht="15.75" hidden="1" thickBot="1" x14ac:dyDescent="0.3">
      <c r="C56" s="70"/>
      <c r="D56" s="31"/>
      <c r="E56" s="93"/>
      <c r="F56" s="93"/>
      <c r="G56" s="93"/>
      <c r="H56" s="76"/>
      <c r="I56" s="76"/>
      <c r="J56" s="76"/>
      <c r="K56" s="112"/>
    </row>
    <row r="57" spans="3:11" ht="30.75" hidden="1" thickBot="1" x14ac:dyDescent="0.3">
      <c r="C57" s="123" t="s">
        <v>44</v>
      </c>
      <c r="D57" s="125" t="s">
        <v>55</v>
      </c>
      <c r="E57" s="125" t="s">
        <v>57</v>
      </c>
      <c r="F57" s="124" t="s">
        <v>27</v>
      </c>
      <c r="G57" s="129" t="s">
        <v>127</v>
      </c>
      <c r="H57" s="125" t="s">
        <v>46</v>
      </c>
      <c r="I57" s="125" t="s">
        <v>128</v>
      </c>
      <c r="J57" s="125" t="s">
        <v>406</v>
      </c>
      <c r="K57" s="125" t="s">
        <v>407</v>
      </c>
    </row>
    <row r="58" spans="3:11" hidden="1" x14ac:dyDescent="0.25">
      <c r="C58" s="95" t="s">
        <v>61</v>
      </c>
      <c r="D58" s="150"/>
      <c r="E58" s="96">
        <v>2800</v>
      </c>
      <c r="F58" s="97">
        <f>D58*E58</f>
        <v>0</v>
      </c>
      <c r="G58" s="153"/>
      <c r="H58" s="98" t="s">
        <v>976</v>
      </c>
      <c r="I58" s="98" t="str">
        <f>VLOOKUP(H58,Presupuesto!$B$11:$C$565,2,0)</f>
        <v>MUEBLES VARIOS DE OFICINA</v>
      </c>
      <c r="J58" s="201" t="s">
        <v>1435</v>
      </c>
      <c r="K58" s="98" t="s">
        <v>400</v>
      </c>
    </row>
    <row r="59" spans="3:11" hidden="1" x14ac:dyDescent="0.25">
      <c r="C59" s="99" t="s">
        <v>62</v>
      </c>
      <c r="D59" s="144"/>
      <c r="E59" s="100">
        <v>2400</v>
      </c>
      <c r="F59" s="97">
        <f>D59*E59</f>
        <v>0</v>
      </c>
      <c r="G59" s="153"/>
      <c r="H59" s="101" t="s">
        <v>976</v>
      </c>
      <c r="I59" s="98" t="str">
        <f>VLOOKUP(H59,Presupuesto!$B$11:$C$565,2,0)</f>
        <v>MUEBLES VARIOS DE OFICINA</v>
      </c>
      <c r="J59" s="98" t="str">
        <f>$J$58</f>
        <v>Posgrado</v>
      </c>
      <c r="K59" s="98" t="s">
        <v>408</v>
      </c>
    </row>
    <row r="60" spans="3:11" hidden="1" x14ac:dyDescent="0.25">
      <c r="C60" s="99" t="s">
        <v>63</v>
      </c>
      <c r="D60" s="144"/>
      <c r="E60" s="100">
        <v>1000</v>
      </c>
      <c r="F60" s="97">
        <f t="shared" ref="F60:F67" si="3">D60*E60</f>
        <v>0</v>
      </c>
      <c r="G60" s="153"/>
      <c r="H60" s="101" t="s">
        <v>976</v>
      </c>
      <c r="I60" s="98" t="str">
        <f>VLOOKUP(H60,Presupuesto!$B$11:$C$565,2,0)</f>
        <v>MUEBLES VARIOS DE OFICINA</v>
      </c>
      <c r="J60" s="98" t="str">
        <f t="shared" ref="J60:J67" si="4">$J$58</f>
        <v>Posgrado</v>
      </c>
      <c r="K60" s="98" t="s">
        <v>391</v>
      </c>
    </row>
    <row r="61" spans="3:11" hidden="1" x14ac:dyDescent="0.25">
      <c r="C61" s="99" t="s">
        <v>64</v>
      </c>
      <c r="D61" s="144"/>
      <c r="E61" s="100">
        <v>6000</v>
      </c>
      <c r="F61" s="97">
        <f t="shared" si="3"/>
        <v>0</v>
      </c>
      <c r="G61" s="153"/>
      <c r="H61" s="101" t="s">
        <v>976</v>
      </c>
      <c r="I61" s="98" t="str">
        <f>VLOOKUP(H61,Presupuesto!$B$11:$C$565,2,0)</f>
        <v>MUEBLES VARIOS DE OFICINA</v>
      </c>
      <c r="J61" s="98" t="str">
        <f t="shared" si="4"/>
        <v>Posgrado</v>
      </c>
      <c r="K61" s="98" t="s">
        <v>391</v>
      </c>
    </row>
    <row r="62" spans="3:11" hidden="1" x14ac:dyDescent="0.25">
      <c r="C62" s="99" t="s">
        <v>65</v>
      </c>
      <c r="D62" s="144"/>
      <c r="E62" s="100">
        <v>3000</v>
      </c>
      <c r="F62" s="97">
        <f t="shared" si="3"/>
        <v>0</v>
      </c>
      <c r="G62" s="153"/>
      <c r="H62" s="101" t="s">
        <v>976</v>
      </c>
      <c r="I62" s="98" t="str">
        <f>VLOOKUP(H62,Presupuesto!$B$11:$C$565,2,0)</f>
        <v>MUEBLES VARIOS DE OFICINA</v>
      </c>
      <c r="J62" s="98" t="str">
        <f t="shared" si="4"/>
        <v>Posgrado</v>
      </c>
      <c r="K62" s="98" t="s">
        <v>391</v>
      </c>
    </row>
    <row r="63" spans="3:11" hidden="1" x14ac:dyDescent="0.25">
      <c r="C63" s="99" t="s">
        <v>66</v>
      </c>
      <c r="D63" s="144"/>
      <c r="E63" s="100">
        <v>10000</v>
      </c>
      <c r="F63" s="97">
        <f t="shared" si="3"/>
        <v>0</v>
      </c>
      <c r="G63" s="153"/>
      <c r="H63" s="101" t="s">
        <v>976</v>
      </c>
      <c r="I63" s="98" t="str">
        <f>VLOOKUP(H63,Presupuesto!$B$11:$C$565,2,0)</f>
        <v>MUEBLES VARIOS DE OFICINA</v>
      </c>
      <c r="J63" s="98" t="str">
        <f t="shared" si="4"/>
        <v>Posgrado</v>
      </c>
      <c r="K63" s="98" t="s">
        <v>391</v>
      </c>
    </row>
    <row r="64" spans="3:11" hidden="1" x14ac:dyDescent="0.25">
      <c r="C64" s="99" t="s">
        <v>67</v>
      </c>
      <c r="D64" s="144"/>
      <c r="E64" s="100">
        <v>8000</v>
      </c>
      <c r="F64" s="97">
        <f t="shared" si="3"/>
        <v>0</v>
      </c>
      <c r="G64" s="153"/>
      <c r="H64" s="101" t="s">
        <v>979</v>
      </c>
      <c r="I64" s="98" t="str">
        <f>VLOOKUP(H64,Presupuesto!$B$11:$C$565,2,0)</f>
        <v>EQUIPOS VARIOS DE OFICINA</v>
      </c>
      <c r="J64" s="98" t="str">
        <f t="shared" si="4"/>
        <v>Posgrado</v>
      </c>
      <c r="K64" s="98" t="s">
        <v>391</v>
      </c>
    </row>
    <row r="65" spans="3:11" hidden="1" x14ac:dyDescent="0.25">
      <c r="C65" s="99" t="s">
        <v>68</v>
      </c>
      <c r="D65" s="144"/>
      <c r="E65" s="100">
        <v>2000</v>
      </c>
      <c r="F65" s="97">
        <f t="shared" si="3"/>
        <v>0</v>
      </c>
      <c r="G65" s="153"/>
      <c r="H65" s="101" t="s">
        <v>979</v>
      </c>
      <c r="I65" s="98" t="str">
        <f>VLOOKUP(H65,Presupuesto!$B$11:$C$565,2,0)</f>
        <v>EQUIPOS VARIOS DE OFICINA</v>
      </c>
      <c r="J65" s="98" t="str">
        <f t="shared" si="4"/>
        <v>Posgrado</v>
      </c>
      <c r="K65" s="98" t="s">
        <v>399</v>
      </c>
    </row>
    <row r="66" spans="3:11" hidden="1" x14ac:dyDescent="0.25">
      <c r="C66" s="99" t="s">
        <v>69</v>
      </c>
      <c r="D66" s="144"/>
      <c r="E66" s="100">
        <v>5000</v>
      </c>
      <c r="F66" s="97">
        <f t="shared" si="3"/>
        <v>0</v>
      </c>
      <c r="G66" s="153"/>
      <c r="H66" s="101" t="s">
        <v>979</v>
      </c>
      <c r="I66" s="98" t="str">
        <f>VLOOKUP(H66,Presupuesto!$B$11:$C$565,2,0)</f>
        <v>EQUIPOS VARIOS DE OFICINA</v>
      </c>
      <c r="J66" s="98" t="str">
        <f t="shared" si="4"/>
        <v>Posgrado</v>
      </c>
      <c r="K66" s="98" t="s">
        <v>395</v>
      </c>
    </row>
    <row r="67" spans="3:11" ht="15.75" hidden="1" thickBot="1" x14ac:dyDescent="0.3">
      <c r="C67" s="102" t="s">
        <v>70</v>
      </c>
      <c r="D67" s="151"/>
      <c r="E67" s="104">
        <v>100000</v>
      </c>
      <c r="F67" s="105">
        <f t="shared" si="3"/>
        <v>0</v>
      </c>
      <c r="G67" s="154"/>
      <c r="H67" s="106" t="s">
        <v>979</v>
      </c>
      <c r="I67" s="106" t="str">
        <f>VLOOKUP(H67,Presupuesto!$B$11:$C$565,2,0)</f>
        <v>EQUIPOS VARIOS DE OFICINA</v>
      </c>
      <c r="J67" s="106" t="str">
        <f t="shared" si="4"/>
        <v>Posgrado</v>
      </c>
      <c r="K67" s="121" t="s">
        <v>390</v>
      </c>
    </row>
    <row r="68" spans="3:11" hidden="1" x14ac:dyDescent="0.25"/>
    <row r="69" spans="3:11" ht="15.75" hidden="1" thickBot="1" x14ac:dyDescent="0.3"/>
    <row r="70" spans="3:11" ht="15.75" hidden="1" thickBot="1" x14ac:dyDescent="0.3">
      <c r="C70" s="29" t="s">
        <v>43</v>
      </c>
      <c r="D70" s="30">
        <f>SUM(F77:F86)</f>
        <v>0</v>
      </c>
      <c r="E70" s="162"/>
      <c r="F70" s="162"/>
      <c r="G70" s="79"/>
      <c r="H70" s="162"/>
      <c r="I70" s="162"/>
    </row>
    <row r="71" spans="3:11" hidden="1" x14ac:dyDescent="0.25">
      <c r="C71" s="70"/>
      <c r="D71" s="31"/>
      <c r="E71" s="93"/>
      <c r="F71" s="93"/>
      <c r="G71" s="93"/>
      <c r="H71" s="76"/>
      <c r="I71" s="76"/>
      <c r="J71" s="76"/>
      <c r="K71" s="112"/>
    </row>
    <row r="72" spans="3:11" hidden="1" x14ac:dyDescent="0.25">
      <c r="C72" s="70"/>
      <c r="D72" s="31"/>
      <c r="E72" s="93"/>
      <c r="F72" s="93"/>
      <c r="G72" s="93"/>
      <c r="H72" s="76"/>
      <c r="I72" s="76"/>
      <c r="J72" s="76"/>
      <c r="K72" s="112"/>
    </row>
    <row r="73" spans="3:11" ht="15.75" hidden="1" x14ac:dyDescent="0.25">
      <c r="C73" s="187" t="s">
        <v>388</v>
      </c>
      <c r="D73" s="325"/>
      <c r="E73" s="93"/>
      <c r="F73" s="93"/>
      <c r="G73" s="93"/>
      <c r="H73" s="76"/>
      <c r="I73" s="76"/>
      <c r="J73" s="76"/>
      <c r="K73" s="112"/>
    </row>
    <row r="74" spans="3:11" ht="18.75" hidden="1" x14ac:dyDescent="0.25">
      <c r="C74" s="193"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12"/>
    </row>
    <row r="75" spans="3:11" ht="15.75" hidden="1" thickBot="1" x14ac:dyDescent="0.3">
      <c r="C75" s="70"/>
      <c r="D75" s="31"/>
      <c r="E75" s="93"/>
      <c r="F75" s="93"/>
      <c r="G75" s="93"/>
      <c r="H75" s="76"/>
      <c r="I75" s="76"/>
      <c r="J75" s="76"/>
      <c r="K75" s="112"/>
    </row>
    <row r="76" spans="3:11" ht="30.75" hidden="1" thickBot="1" x14ac:dyDescent="0.3">
      <c r="C76" s="123" t="s">
        <v>44</v>
      </c>
      <c r="D76" s="125" t="s">
        <v>55</v>
      </c>
      <c r="E76" s="125" t="s">
        <v>57</v>
      </c>
      <c r="F76" s="124" t="s">
        <v>27</v>
      </c>
      <c r="G76" s="129" t="s">
        <v>127</v>
      </c>
      <c r="H76" s="125" t="s">
        <v>46</v>
      </c>
      <c r="I76" s="125" t="s">
        <v>128</v>
      </c>
      <c r="J76" s="125" t="s">
        <v>406</v>
      </c>
      <c r="K76" s="125" t="s">
        <v>407</v>
      </c>
    </row>
    <row r="77" spans="3:11" hidden="1" x14ac:dyDescent="0.25">
      <c r="C77" s="95" t="s">
        <v>61</v>
      </c>
      <c r="D77" s="150"/>
      <c r="E77" s="96">
        <v>2800</v>
      </c>
      <c r="F77" s="97">
        <f>D77*E77</f>
        <v>0</v>
      </c>
      <c r="G77" s="153"/>
      <c r="H77" s="98" t="s">
        <v>976</v>
      </c>
      <c r="I77" s="98" t="str">
        <f>VLOOKUP(H77,Presupuesto!$B$11:$C$565,2,0)</f>
        <v>MUEBLES VARIOS DE OFICINA</v>
      </c>
      <c r="J77" s="201" t="s">
        <v>1435</v>
      </c>
      <c r="K77" s="98" t="s">
        <v>400</v>
      </c>
    </row>
    <row r="78" spans="3:11" hidden="1" x14ac:dyDescent="0.25">
      <c r="C78" s="99" t="s">
        <v>62</v>
      </c>
      <c r="D78" s="144"/>
      <c r="E78" s="100">
        <v>2400</v>
      </c>
      <c r="F78" s="97">
        <f>D78*E78</f>
        <v>0</v>
      </c>
      <c r="G78" s="153"/>
      <c r="H78" s="101" t="s">
        <v>976</v>
      </c>
      <c r="I78" s="98" t="str">
        <f>VLOOKUP(H78,Presupuesto!$B$11:$C$565,2,0)</f>
        <v>MUEBLES VARIOS DE OFICINA</v>
      </c>
      <c r="J78" s="98" t="str">
        <f>$J$77</f>
        <v>Posgrado</v>
      </c>
      <c r="K78" s="98" t="s">
        <v>408</v>
      </c>
    </row>
    <row r="79" spans="3:11" hidden="1" x14ac:dyDescent="0.25">
      <c r="C79" s="99" t="s">
        <v>63</v>
      </c>
      <c r="D79" s="144"/>
      <c r="E79" s="100">
        <v>1000</v>
      </c>
      <c r="F79" s="97">
        <f t="shared" ref="F79:F86" si="5">D79*E79</f>
        <v>0</v>
      </c>
      <c r="G79" s="153"/>
      <c r="H79" s="101" t="s">
        <v>976</v>
      </c>
      <c r="I79" s="98" t="str">
        <f>VLOOKUP(H79,Presupuesto!$B$11:$C$565,2,0)</f>
        <v>MUEBLES VARIOS DE OFICINA</v>
      </c>
      <c r="J79" s="98" t="str">
        <f t="shared" ref="J79:J86" si="6">$J$77</f>
        <v>Posgrado</v>
      </c>
      <c r="K79" s="98" t="s">
        <v>391</v>
      </c>
    </row>
    <row r="80" spans="3:11" hidden="1" x14ac:dyDescent="0.25">
      <c r="C80" s="99" t="s">
        <v>64</v>
      </c>
      <c r="D80" s="144"/>
      <c r="E80" s="100">
        <v>6000</v>
      </c>
      <c r="F80" s="97">
        <f t="shared" si="5"/>
        <v>0</v>
      </c>
      <c r="G80" s="153"/>
      <c r="H80" s="101" t="s">
        <v>976</v>
      </c>
      <c r="I80" s="98" t="str">
        <f>VLOOKUP(H80,Presupuesto!$B$11:$C$565,2,0)</f>
        <v>MUEBLES VARIOS DE OFICINA</v>
      </c>
      <c r="J80" s="98" t="str">
        <f t="shared" si="6"/>
        <v>Posgrado</v>
      </c>
      <c r="K80" s="98" t="s">
        <v>391</v>
      </c>
    </row>
    <row r="81" spans="3:11" hidden="1" x14ac:dyDescent="0.25">
      <c r="C81" s="99" t="s">
        <v>65</v>
      </c>
      <c r="D81" s="144"/>
      <c r="E81" s="100">
        <v>3000</v>
      </c>
      <c r="F81" s="97">
        <f t="shared" si="5"/>
        <v>0</v>
      </c>
      <c r="G81" s="153"/>
      <c r="H81" s="101" t="s">
        <v>976</v>
      </c>
      <c r="I81" s="98" t="str">
        <f>VLOOKUP(H81,Presupuesto!$B$11:$C$565,2,0)</f>
        <v>MUEBLES VARIOS DE OFICINA</v>
      </c>
      <c r="J81" s="98" t="str">
        <f t="shared" si="6"/>
        <v>Posgrado</v>
      </c>
      <c r="K81" s="98" t="s">
        <v>391</v>
      </c>
    </row>
    <row r="82" spans="3:11" hidden="1" x14ac:dyDescent="0.25">
      <c r="C82" s="99" t="s">
        <v>66</v>
      </c>
      <c r="D82" s="144"/>
      <c r="E82" s="100">
        <v>10000</v>
      </c>
      <c r="F82" s="97">
        <f t="shared" si="5"/>
        <v>0</v>
      </c>
      <c r="G82" s="153"/>
      <c r="H82" s="101" t="s">
        <v>976</v>
      </c>
      <c r="I82" s="98" t="str">
        <f>VLOOKUP(H82,Presupuesto!$B$11:$C$565,2,0)</f>
        <v>MUEBLES VARIOS DE OFICINA</v>
      </c>
      <c r="J82" s="98" t="str">
        <f t="shared" si="6"/>
        <v>Posgrado</v>
      </c>
      <c r="K82" s="98" t="s">
        <v>391</v>
      </c>
    </row>
    <row r="83" spans="3:11" hidden="1" x14ac:dyDescent="0.25">
      <c r="C83" s="99" t="s">
        <v>67</v>
      </c>
      <c r="D83" s="144"/>
      <c r="E83" s="100">
        <v>8000</v>
      </c>
      <c r="F83" s="97">
        <f t="shared" si="5"/>
        <v>0</v>
      </c>
      <c r="G83" s="153"/>
      <c r="H83" s="101" t="s">
        <v>979</v>
      </c>
      <c r="I83" s="98" t="str">
        <f>VLOOKUP(H83,Presupuesto!$B$11:$C$565,2,0)</f>
        <v>EQUIPOS VARIOS DE OFICINA</v>
      </c>
      <c r="J83" s="98" t="str">
        <f t="shared" si="6"/>
        <v>Posgrado</v>
      </c>
      <c r="K83" s="98" t="s">
        <v>391</v>
      </c>
    </row>
    <row r="84" spans="3:11" hidden="1" x14ac:dyDescent="0.25">
      <c r="C84" s="99" t="s">
        <v>68</v>
      </c>
      <c r="D84" s="144"/>
      <c r="E84" s="100">
        <v>2000</v>
      </c>
      <c r="F84" s="97">
        <f t="shared" si="5"/>
        <v>0</v>
      </c>
      <c r="G84" s="153"/>
      <c r="H84" s="101" t="s">
        <v>979</v>
      </c>
      <c r="I84" s="98" t="str">
        <f>VLOOKUP(H84,Presupuesto!$B$11:$C$565,2,0)</f>
        <v>EQUIPOS VARIOS DE OFICINA</v>
      </c>
      <c r="J84" s="98" t="str">
        <f t="shared" si="6"/>
        <v>Posgrado</v>
      </c>
      <c r="K84" s="98" t="s">
        <v>399</v>
      </c>
    </row>
    <row r="85" spans="3:11" hidden="1" x14ac:dyDescent="0.25">
      <c r="C85" s="99" t="s">
        <v>69</v>
      </c>
      <c r="D85" s="144"/>
      <c r="E85" s="100">
        <v>5000</v>
      </c>
      <c r="F85" s="97">
        <f t="shared" si="5"/>
        <v>0</v>
      </c>
      <c r="G85" s="153"/>
      <c r="H85" s="101" t="s">
        <v>979</v>
      </c>
      <c r="I85" s="98" t="str">
        <f>VLOOKUP(H85,Presupuesto!$B$11:$C$565,2,0)</f>
        <v>EQUIPOS VARIOS DE OFICINA</v>
      </c>
      <c r="J85" s="98" t="str">
        <f t="shared" si="6"/>
        <v>Posgrado</v>
      </c>
      <c r="K85" s="98" t="s">
        <v>395</v>
      </c>
    </row>
    <row r="86" spans="3:11" ht="15.75" hidden="1" thickBot="1" x14ac:dyDescent="0.3">
      <c r="C86" s="102" t="s">
        <v>70</v>
      </c>
      <c r="D86" s="151"/>
      <c r="E86" s="104">
        <v>100000</v>
      </c>
      <c r="F86" s="105">
        <f t="shared" si="5"/>
        <v>0</v>
      </c>
      <c r="G86" s="154"/>
      <c r="H86" s="106" t="s">
        <v>979</v>
      </c>
      <c r="I86" s="106" t="str">
        <f>VLOOKUP(H86,Presupuesto!$B$11:$C$565,2,0)</f>
        <v>EQUIPOS VARIOS DE OFICINA</v>
      </c>
      <c r="J86" s="106" t="str">
        <f t="shared" si="6"/>
        <v>Posgrado</v>
      </c>
      <c r="K86" s="121" t="s">
        <v>390</v>
      </c>
    </row>
    <row r="87" spans="3:11" hidden="1" x14ac:dyDescent="0.25"/>
    <row r="88" spans="3:11" ht="15.75" hidden="1" thickBot="1" x14ac:dyDescent="0.3">
      <c r="C88" s="303"/>
      <c r="D88" s="304"/>
      <c r="E88" s="305"/>
      <c r="F88" s="305"/>
      <c r="G88" s="306"/>
      <c r="H88" s="305"/>
      <c r="I88" s="305"/>
      <c r="J88" s="147"/>
      <c r="K88" s="147"/>
    </row>
    <row r="89" spans="3:11" ht="15.75" hidden="1" thickBot="1" x14ac:dyDescent="0.3">
      <c r="C89" s="29" t="s">
        <v>43</v>
      </c>
      <c r="D89" s="30">
        <f>SUM(F96:F105)</f>
        <v>0</v>
      </c>
      <c r="E89" s="162"/>
      <c r="F89" s="162"/>
      <c r="G89" s="79"/>
      <c r="H89" s="162"/>
      <c r="I89" s="162"/>
    </row>
    <row r="90" spans="3:11" hidden="1" x14ac:dyDescent="0.25">
      <c r="C90" s="70"/>
      <c r="D90" s="31"/>
      <c r="E90" s="93"/>
      <c r="F90" s="93"/>
      <c r="G90" s="93"/>
      <c r="H90" s="76"/>
      <c r="I90" s="76"/>
      <c r="J90" s="76"/>
      <c r="K90" s="112"/>
    </row>
    <row r="91" spans="3:11" hidden="1" x14ac:dyDescent="0.25">
      <c r="C91" s="70"/>
      <c r="D91" s="31"/>
      <c r="E91" s="93"/>
      <c r="F91" s="93"/>
      <c r="G91" s="93"/>
      <c r="H91" s="76"/>
      <c r="I91" s="76"/>
      <c r="J91" s="76"/>
      <c r="K91" s="112"/>
    </row>
    <row r="92" spans="3:11" ht="15.75" hidden="1" x14ac:dyDescent="0.25">
      <c r="C92" s="187" t="s">
        <v>388</v>
      </c>
      <c r="D92" s="325"/>
      <c r="E92" s="93"/>
      <c r="F92" s="93"/>
      <c r="G92" s="93"/>
      <c r="H92" s="76"/>
      <c r="I92" s="76"/>
      <c r="J92" s="76"/>
      <c r="K92" s="112"/>
    </row>
    <row r="93" spans="3:11" ht="18.75" hidden="1" x14ac:dyDescent="0.25">
      <c r="C93" s="193" t="e">
        <f>IFERROR(VLOOKUP(D92,'1. Desarrollo e Innov. Curricu.'!$F:$G,2,FALSE),IFERROR(VLOOKUP(D92,'2. Investigación Científica'!$F:$G,2,FALSE),IFERROR(VLOOKUP(D92,'3. Vinculación Univ. Sociedad'!$F:$G,2,FALSE),IFERROR(VLOOKUP(D92,'4. Docencia y Profesorado Univ.'!$F:$G,2,FALSE),IFERROR(VLOOKUP(D92,'5. Estudiantes y Graduados'!$F:$G,2,FALSE),IFERROR(VLOOKUP(D92,'11. Gestion Administrativa'!$F:$G,2,FALSE),IFERROR(VLOOKUP(D92,'13. Gestión Académica'!$F:$G,2,FALSE),IFERROR(VLOOKUP(D92,'9. Asegura. de la Calid. y M'!$F:$G,2,FALSE),IFERROR(VLOOKUP(D92,'6. Gestión del Conocimiento'!$F:$G,2,FALSE),IFERROR(VLOOKUP(D92,'15. Gobernabilidad y Proceso...'!$F:$G,2,FALSE),IFERROR(VLOOKUP(D92,'12. Gestión del Talento Humano'!$F:$G,2,FALSE),IFERROR(VLOOKUP(D92,'14. Internacional... de la E.S.'!$F:$G,2,FALSE),IFERROR(VLOOKUP(D92,'10. Posgrado'!$F:$G,2,FALSE),IFERROR(VLOOKUP(D92,'17. Gestión TIC'!$F:$G,2,FALSE),IFERROR(VLOOKUP(D92,'16. Desa. del Sistema Educ.Sup.'!$F:$G,2,FALSE),IFERROR(VLOOKUP(D92,'8. Cultura de Inno. Insti...'!$F:$G,2,FALSE),VLOOKUP(D92,'7. Lo Esencial de la Reforma U.'!$F:$G,2,0)))))))))))))))))</f>
        <v>#N/A</v>
      </c>
      <c r="D93" s="31"/>
      <c r="E93" s="93"/>
      <c r="F93" s="93"/>
      <c r="G93" s="93"/>
      <c r="H93" s="76"/>
      <c r="I93" s="76"/>
      <c r="J93" s="76"/>
      <c r="K93" s="112"/>
    </row>
    <row r="94" spans="3:11" ht="15.75" hidden="1" thickBot="1" x14ac:dyDescent="0.3">
      <c r="C94" s="70"/>
      <c r="D94" s="31"/>
      <c r="E94" s="93"/>
      <c r="F94" s="93"/>
      <c r="G94" s="93"/>
      <c r="H94" s="76"/>
      <c r="I94" s="76"/>
      <c r="J94" s="76"/>
      <c r="K94" s="112"/>
    </row>
    <row r="95" spans="3:11" ht="30.75" hidden="1" thickBot="1" x14ac:dyDescent="0.3">
      <c r="C95" s="123" t="s">
        <v>44</v>
      </c>
      <c r="D95" s="125" t="s">
        <v>55</v>
      </c>
      <c r="E95" s="125" t="s">
        <v>57</v>
      </c>
      <c r="F95" s="124" t="s">
        <v>27</v>
      </c>
      <c r="G95" s="129" t="s">
        <v>127</v>
      </c>
      <c r="H95" s="125" t="s">
        <v>46</v>
      </c>
      <c r="I95" s="125" t="s">
        <v>128</v>
      </c>
      <c r="J95" s="125" t="s">
        <v>406</v>
      </c>
      <c r="K95" s="125" t="s">
        <v>407</v>
      </c>
    </row>
    <row r="96" spans="3:11" hidden="1" x14ac:dyDescent="0.25">
      <c r="C96" s="95" t="s">
        <v>61</v>
      </c>
      <c r="D96" s="150"/>
      <c r="E96" s="96">
        <v>2800</v>
      </c>
      <c r="F96" s="97">
        <f>D96*E96</f>
        <v>0</v>
      </c>
      <c r="G96" s="153"/>
      <c r="H96" s="98" t="s">
        <v>976</v>
      </c>
      <c r="I96" s="98" t="str">
        <f>VLOOKUP(H96,Presupuesto!$B$11:$C$565,2,0)</f>
        <v>MUEBLES VARIOS DE OFICINA</v>
      </c>
      <c r="J96" s="201" t="s">
        <v>1435</v>
      </c>
      <c r="K96" s="98" t="s">
        <v>400</v>
      </c>
    </row>
    <row r="97" spans="3:11" hidden="1" x14ac:dyDescent="0.25">
      <c r="C97" s="99" t="s">
        <v>62</v>
      </c>
      <c r="D97" s="144"/>
      <c r="E97" s="100">
        <v>2400</v>
      </c>
      <c r="F97" s="97">
        <f>D97*E97</f>
        <v>0</v>
      </c>
      <c r="G97" s="153"/>
      <c r="H97" s="101" t="s">
        <v>976</v>
      </c>
      <c r="I97" s="98" t="str">
        <f>VLOOKUP(H97,Presupuesto!$B$11:$C$565,2,0)</f>
        <v>MUEBLES VARIOS DE OFICINA</v>
      </c>
      <c r="J97" s="98" t="str">
        <f>$J$96</f>
        <v>Posgrado</v>
      </c>
      <c r="K97" s="98" t="s">
        <v>408</v>
      </c>
    </row>
    <row r="98" spans="3:11" hidden="1" x14ac:dyDescent="0.25">
      <c r="C98" s="99" t="s">
        <v>63</v>
      </c>
      <c r="D98" s="144"/>
      <c r="E98" s="100">
        <v>1000</v>
      </c>
      <c r="F98" s="97">
        <f t="shared" ref="F98:F105" si="7">D98*E98</f>
        <v>0</v>
      </c>
      <c r="G98" s="153"/>
      <c r="H98" s="101" t="s">
        <v>976</v>
      </c>
      <c r="I98" s="98" t="str">
        <f>VLOOKUP(H98,Presupuesto!$B$11:$C$565,2,0)</f>
        <v>MUEBLES VARIOS DE OFICINA</v>
      </c>
      <c r="J98" s="98" t="str">
        <f t="shared" ref="J98:J105" si="8">$J$96</f>
        <v>Posgrado</v>
      </c>
      <c r="K98" s="98" t="s">
        <v>391</v>
      </c>
    </row>
    <row r="99" spans="3:11" hidden="1" x14ac:dyDescent="0.25">
      <c r="C99" s="99" t="s">
        <v>64</v>
      </c>
      <c r="D99" s="144"/>
      <c r="E99" s="100">
        <v>6000</v>
      </c>
      <c r="F99" s="97">
        <f t="shared" si="7"/>
        <v>0</v>
      </c>
      <c r="G99" s="153"/>
      <c r="H99" s="101" t="s">
        <v>976</v>
      </c>
      <c r="I99" s="98" t="str">
        <f>VLOOKUP(H99,Presupuesto!$B$11:$C$565,2,0)</f>
        <v>MUEBLES VARIOS DE OFICINA</v>
      </c>
      <c r="J99" s="98" t="str">
        <f t="shared" si="8"/>
        <v>Posgrado</v>
      </c>
      <c r="K99" s="98" t="s">
        <v>391</v>
      </c>
    </row>
    <row r="100" spans="3:11" hidden="1" x14ac:dyDescent="0.25">
      <c r="C100" s="99" t="s">
        <v>65</v>
      </c>
      <c r="D100" s="144"/>
      <c r="E100" s="100">
        <v>3000</v>
      </c>
      <c r="F100" s="97">
        <f t="shared" si="7"/>
        <v>0</v>
      </c>
      <c r="G100" s="153"/>
      <c r="H100" s="101" t="s">
        <v>976</v>
      </c>
      <c r="I100" s="98" t="str">
        <f>VLOOKUP(H100,Presupuesto!$B$11:$C$565,2,0)</f>
        <v>MUEBLES VARIOS DE OFICINA</v>
      </c>
      <c r="J100" s="98" t="str">
        <f t="shared" si="8"/>
        <v>Posgrado</v>
      </c>
      <c r="K100" s="98" t="s">
        <v>391</v>
      </c>
    </row>
    <row r="101" spans="3:11" hidden="1" x14ac:dyDescent="0.25">
      <c r="C101" s="99" t="s">
        <v>66</v>
      </c>
      <c r="D101" s="144"/>
      <c r="E101" s="100">
        <v>10000</v>
      </c>
      <c r="F101" s="97">
        <f t="shared" si="7"/>
        <v>0</v>
      </c>
      <c r="G101" s="153"/>
      <c r="H101" s="101" t="s">
        <v>976</v>
      </c>
      <c r="I101" s="98" t="str">
        <f>VLOOKUP(H101,Presupuesto!$B$11:$C$565,2,0)</f>
        <v>MUEBLES VARIOS DE OFICINA</v>
      </c>
      <c r="J101" s="98" t="str">
        <f t="shared" si="8"/>
        <v>Posgrado</v>
      </c>
      <c r="K101" s="98" t="s">
        <v>391</v>
      </c>
    </row>
    <row r="102" spans="3:11" hidden="1" x14ac:dyDescent="0.25">
      <c r="C102" s="99" t="s">
        <v>67</v>
      </c>
      <c r="D102" s="144"/>
      <c r="E102" s="100">
        <v>8000</v>
      </c>
      <c r="F102" s="97">
        <f t="shared" si="7"/>
        <v>0</v>
      </c>
      <c r="G102" s="153"/>
      <c r="H102" s="101" t="s">
        <v>979</v>
      </c>
      <c r="I102" s="98" t="str">
        <f>VLOOKUP(H102,Presupuesto!$B$11:$C$565,2,0)</f>
        <v>EQUIPOS VARIOS DE OFICINA</v>
      </c>
      <c r="J102" s="98" t="str">
        <f t="shared" si="8"/>
        <v>Posgrado</v>
      </c>
      <c r="K102" s="98" t="s">
        <v>391</v>
      </c>
    </row>
    <row r="103" spans="3:11" hidden="1" x14ac:dyDescent="0.25">
      <c r="C103" s="99" t="s">
        <v>68</v>
      </c>
      <c r="D103" s="144"/>
      <c r="E103" s="100">
        <v>2000</v>
      </c>
      <c r="F103" s="97">
        <f t="shared" si="7"/>
        <v>0</v>
      </c>
      <c r="G103" s="153"/>
      <c r="H103" s="101" t="s">
        <v>979</v>
      </c>
      <c r="I103" s="98" t="str">
        <f>VLOOKUP(H103,Presupuesto!$B$11:$C$565,2,0)</f>
        <v>EQUIPOS VARIOS DE OFICINA</v>
      </c>
      <c r="J103" s="98" t="str">
        <f t="shared" si="8"/>
        <v>Posgrado</v>
      </c>
      <c r="K103" s="98" t="s">
        <v>399</v>
      </c>
    </row>
    <row r="104" spans="3:11" hidden="1" x14ac:dyDescent="0.25">
      <c r="C104" s="99" t="s">
        <v>69</v>
      </c>
      <c r="D104" s="144"/>
      <c r="E104" s="100">
        <v>5000</v>
      </c>
      <c r="F104" s="97">
        <f t="shared" si="7"/>
        <v>0</v>
      </c>
      <c r="G104" s="153"/>
      <c r="H104" s="101" t="s">
        <v>979</v>
      </c>
      <c r="I104" s="98" t="str">
        <f>VLOOKUP(H104,Presupuesto!$B$11:$C$565,2,0)</f>
        <v>EQUIPOS VARIOS DE OFICINA</v>
      </c>
      <c r="J104" s="98" t="str">
        <f t="shared" si="8"/>
        <v>Posgrado</v>
      </c>
      <c r="K104" s="98" t="s">
        <v>395</v>
      </c>
    </row>
    <row r="105" spans="3:11" ht="15.75" hidden="1" thickBot="1" x14ac:dyDescent="0.3">
      <c r="C105" s="102" t="s">
        <v>70</v>
      </c>
      <c r="D105" s="151"/>
      <c r="E105" s="104">
        <v>100000</v>
      </c>
      <c r="F105" s="105">
        <f t="shared" si="7"/>
        <v>0</v>
      </c>
      <c r="G105" s="154"/>
      <c r="H105" s="106" t="s">
        <v>979</v>
      </c>
      <c r="I105" s="106" t="str">
        <f>VLOOKUP(H105,Presupuesto!$B$11:$C$565,2,0)</f>
        <v>EQUIPOS VARIOS DE OFICINA</v>
      </c>
      <c r="J105" s="106" t="str">
        <f t="shared" si="8"/>
        <v>Posgrado</v>
      </c>
      <c r="K105" s="121" t="s">
        <v>390</v>
      </c>
    </row>
    <row r="106" spans="3:11" hidden="1" x14ac:dyDescent="0.25"/>
    <row r="107" spans="3:11" ht="15.75" hidden="1" thickBot="1" x14ac:dyDescent="0.3"/>
    <row r="108" spans="3:11" ht="15.75" hidden="1" thickBot="1" x14ac:dyDescent="0.3">
      <c r="C108" s="29" t="s">
        <v>43</v>
      </c>
      <c r="D108" s="30">
        <f>SUM(F115:F124)</f>
        <v>0</v>
      </c>
      <c r="E108" s="162"/>
      <c r="F108" s="162"/>
      <c r="G108" s="79"/>
      <c r="H108" s="162"/>
      <c r="I108" s="162"/>
    </row>
    <row r="109" spans="3:11" hidden="1" x14ac:dyDescent="0.25">
      <c r="C109" s="70"/>
      <c r="D109" s="31"/>
      <c r="E109" s="93"/>
      <c r="F109" s="93"/>
      <c r="G109" s="93"/>
      <c r="H109" s="76"/>
      <c r="I109" s="76"/>
      <c r="J109" s="76"/>
      <c r="K109" s="112"/>
    </row>
    <row r="110" spans="3:11" hidden="1" x14ac:dyDescent="0.25">
      <c r="C110" s="70"/>
      <c r="D110" s="31"/>
      <c r="E110" s="93"/>
      <c r="F110" s="93"/>
      <c r="G110" s="93"/>
      <c r="H110" s="76"/>
      <c r="I110" s="76"/>
      <c r="J110" s="76"/>
      <c r="K110" s="112"/>
    </row>
    <row r="111" spans="3:11" ht="15.75" hidden="1" x14ac:dyDescent="0.25">
      <c r="C111" s="187" t="s">
        <v>388</v>
      </c>
      <c r="D111" s="325"/>
      <c r="E111" s="93"/>
      <c r="F111" s="93"/>
      <c r="G111" s="93"/>
      <c r="H111" s="76"/>
      <c r="I111" s="76"/>
      <c r="J111" s="76"/>
      <c r="K111" s="112"/>
    </row>
    <row r="112" spans="3:11" ht="18.75" hidden="1" x14ac:dyDescent="0.25">
      <c r="C112" s="193" t="e">
        <f>IFERROR(VLOOKUP(D111,'1. Desarrollo e Innov. Curricu.'!$F:$G,2,FALSE),IFERROR(VLOOKUP(D111,'2. Investigación Científica'!$F:$G,2,FALSE),IFERROR(VLOOKUP(D111,'3. Vinculación Univ. Sociedad'!$F:$G,2,FALSE),IFERROR(VLOOKUP(D111,'4. Docencia y Profesorado Univ.'!$F:$G,2,FALSE),IFERROR(VLOOKUP(D111,'5. Estudiantes y Graduados'!$F:$G,2,FALSE),IFERROR(VLOOKUP(D111,'11. Gestion Administrativa'!$F:$G,2,FALSE),IFERROR(VLOOKUP(D111,'13. Gestión Académica'!$F:$G,2,FALSE),IFERROR(VLOOKUP(D111,'9. Asegura. de la Calid. y M'!$F:$G,2,FALSE),IFERROR(VLOOKUP(D111,'6. Gestión del Conocimiento'!$F:$G,2,FALSE),IFERROR(VLOOKUP(D111,'15. Gobernabilidad y Proceso...'!$F:$G,2,FALSE),IFERROR(VLOOKUP(D111,'12. Gestión del Talento Humano'!$F:$G,2,FALSE),IFERROR(VLOOKUP(D111,'14. Internacional... de la E.S.'!$F:$G,2,FALSE),IFERROR(VLOOKUP(D111,'10. Posgrado'!$F:$G,2,FALSE),IFERROR(VLOOKUP(D111,'17. Gestión TIC'!$F:$G,2,FALSE),IFERROR(VLOOKUP(D111,'16. Desa. del Sistema Educ.Sup.'!$F:$G,2,FALSE),IFERROR(VLOOKUP(D111,'8. Cultura de Inno. Insti...'!$F:$G,2,FALSE),VLOOKUP(D111,'7. Lo Esencial de la Reforma U.'!$F:$G,2,0)))))))))))))))))</f>
        <v>#N/A</v>
      </c>
      <c r="D112" s="31"/>
      <c r="E112" s="93"/>
      <c r="F112" s="93"/>
      <c r="G112" s="93"/>
      <c r="H112" s="76"/>
      <c r="I112" s="76"/>
      <c r="J112" s="76"/>
      <c r="K112" s="112"/>
    </row>
    <row r="113" spans="3:11" ht="15.75" hidden="1" thickBot="1" x14ac:dyDescent="0.3">
      <c r="C113" s="70"/>
      <c r="D113" s="31"/>
      <c r="E113" s="93"/>
      <c r="F113" s="93"/>
      <c r="G113" s="93"/>
      <c r="H113" s="76"/>
      <c r="I113" s="76"/>
      <c r="J113" s="76"/>
      <c r="K113" s="112"/>
    </row>
    <row r="114" spans="3:11" ht="30.75" hidden="1" thickBot="1" x14ac:dyDescent="0.3">
      <c r="C114" s="123" t="s">
        <v>44</v>
      </c>
      <c r="D114" s="125" t="s">
        <v>55</v>
      </c>
      <c r="E114" s="125" t="s">
        <v>57</v>
      </c>
      <c r="F114" s="124" t="s">
        <v>27</v>
      </c>
      <c r="G114" s="129" t="s">
        <v>127</v>
      </c>
      <c r="H114" s="125" t="s">
        <v>46</v>
      </c>
      <c r="I114" s="125" t="s">
        <v>128</v>
      </c>
      <c r="J114" s="125" t="s">
        <v>406</v>
      </c>
      <c r="K114" s="125" t="s">
        <v>407</v>
      </c>
    </row>
    <row r="115" spans="3:11" hidden="1" x14ac:dyDescent="0.25">
      <c r="C115" s="95" t="s">
        <v>61</v>
      </c>
      <c r="D115" s="150"/>
      <c r="E115" s="96">
        <v>2800</v>
      </c>
      <c r="F115" s="97">
        <f>D115*E115</f>
        <v>0</v>
      </c>
      <c r="G115" s="153"/>
      <c r="H115" s="98" t="s">
        <v>976</v>
      </c>
      <c r="I115" s="98" t="str">
        <f>VLOOKUP(H115,Presupuesto!$B$11:$C$565,2,0)</f>
        <v>MUEBLES VARIOS DE OFICINA</v>
      </c>
      <c r="J115" s="201" t="s">
        <v>1435</v>
      </c>
      <c r="K115" s="98" t="s">
        <v>400</v>
      </c>
    </row>
    <row r="116" spans="3:11" hidden="1" x14ac:dyDescent="0.25">
      <c r="C116" s="99" t="s">
        <v>62</v>
      </c>
      <c r="D116" s="144"/>
      <c r="E116" s="100">
        <v>2400</v>
      </c>
      <c r="F116" s="97">
        <f>D116*E116</f>
        <v>0</v>
      </c>
      <c r="G116" s="153"/>
      <c r="H116" s="101" t="s">
        <v>976</v>
      </c>
      <c r="I116" s="98" t="str">
        <f>VLOOKUP(H116,Presupuesto!$B$11:$C$565,2,0)</f>
        <v>MUEBLES VARIOS DE OFICINA</v>
      </c>
      <c r="J116" s="98" t="str">
        <f>$J$115</f>
        <v>Posgrado</v>
      </c>
      <c r="K116" s="98" t="s">
        <v>408</v>
      </c>
    </row>
    <row r="117" spans="3:11" hidden="1" x14ac:dyDescent="0.25">
      <c r="C117" s="99" t="s">
        <v>63</v>
      </c>
      <c r="D117" s="144"/>
      <c r="E117" s="100">
        <v>1000</v>
      </c>
      <c r="F117" s="97">
        <f t="shared" ref="F117:F124" si="9">D117*E117</f>
        <v>0</v>
      </c>
      <c r="G117" s="153"/>
      <c r="H117" s="101" t="s">
        <v>976</v>
      </c>
      <c r="I117" s="98" t="str">
        <f>VLOOKUP(H117,Presupuesto!$B$11:$C$565,2,0)</f>
        <v>MUEBLES VARIOS DE OFICINA</v>
      </c>
      <c r="J117" s="98" t="str">
        <f t="shared" ref="J117:J124" si="10">$J$115</f>
        <v>Posgrado</v>
      </c>
      <c r="K117" s="98" t="s">
        <v>391</v>
      </c>
    </row>
    <row r="118" spans="3:11" hidden="1" x14ac:dyDescent="0.25">
      <c r="C118" s="99" t="s">
        <v>64</v>
      </c>
      <c r="D118" s="144"/>
      <c r="E118" s="100">
        <v>6000</v>
      </c>
      <c r="F118" s="97">
        <f t="shared" si="9"/>
        <v>0</v>
      </c>
      <c r="G118" s="153"/>
      <c r="H118" s="101" t="s">
        <v>976</v>
      </c>
      <c r="I118" s="98" t="str">
        <f>VLOOKUP(H118,Presupuesto!$B$11:$C$565,2,0)</f>
        <v>MUEBLES VARIOS DE OFICINA</v>
      </c>
      <c r="J118" s="98" t="str">
        <f t="shared" si="10"/>
        <v>Posgrado</v>
      </c>
      <c r="K118" s="98" t="s">
        <v>391</v>
      </c>
    </row>
    <row r="119" spans="3:11" hidden="1" x14ac:dyDescent="0.25">
      <c r="C119" s="99" t="s">
        <v>65</v>
      </c>
      <c r="D119" s="144"/>
      <c r="E119" s="100">
        <v>3000</v>
      </c>
      <c r="F119" s="97">
        <f t="shared" si="9"/>
        <v>0</v>
      </c>
      <c r="G119" s="153"/>
      <c r="H119" s="101" t="s">
        <v>976</v>
      </c>
      <c r="I119" s="98" t="str">
        <f>VLOOKUP(H119,Presupuesto!$B$11:$C$565,2,0)</f>
        <v>MUEBLES VARIOS DE OFICINA</v>
      </c>
      <c r="J119" s="98" t="str">
        <f t="shared" si="10"/>
        <v>Posgrado</v>
      </c>
      <c r="K119" s="98" t="s">
        <v>391</v>
      </c>
    </row>
    <row r="120" spans="3:11" hidden="1" x14ac:dyDescent="0.25">
      <c r="C120" s="99" t="s">
        <v>66</v>
      </c>
      <c r="D120" s="144"/>
      <c r="E120" s="100">
        <v>10000</v>
      </c>
      <c r="F120" s="97">
        <f t="shared" si="9"/>
        <v>0</v>
      </c>
      <c r="G120" s="153"/>
      <c r="H120" s="101" t="s">
        <v>976</v>
      </c>
      <c r="I120" s="98" t="str">
        <f>VLOOKUP(H120,Presupuesto!$B$11:$C$565,2,0)</f>
        <v>MUEBLES VARIOS DE OFICINA</v>
      </c>
      <c r="J120" s="98" t="str">
        <f t="shared" si="10"/>
        <v>Posgrado</v>
      </c>
      <c r="K120" s="98" t="s">
        <v>391</v>
      </c>
    </row>
    <row r="121" spans="3:11" hidden="1" x14ac:dyDescent="0.25">
      <c r="C121" s="99" t="s">
        <v>67</v>
      </c>
      <c r="D121" s="144"/>
      <c r="E121" s="100">
        <v>8000</v>
      </c>
      <c r="F121" s="97">
        <f t="shared" si="9"/>
        <v>0</v>
      </c>
      <c r="G121" s="153"/>
      <c r="H121" s="101" t="s">
        <v>979</v>
      </c>
      <c r="I121" s="98" t="str">
        <f>VLOOKUP(H121,Presupuesto!$B$11:$C$565,2,0)</f>
        <v>EQUIPOS VARIOS DE OFICINA</v>
      </c>
      <c r="J121" s="98" t="str">
        <f t="shared" si="10"/>
        <v>Posgrado</v>
      </c>
      <c r="K121" s="98" t="s">
        <v>391</v>
      </c>
    </row>
    <row r="122" spans="3:11" hidden="1" x14ac:dyDescent="0.25">
      <c r="C122" s="99" t="s">
        <v>68</v>
      </c>
      <c r="D122" s="144"/>
      <c r="E122" s="100">
        <v>2000</v>
      </c>
      <c r="F122" s="97">
        <f t="shared" si="9"/>
        <v>0</v>
      </c>
      <c r="G122" s="153"/>
      <c r="H122" s="101" t="s">
        <v>979</v>
      </c>
      <c r="I122" s="98" t="str">
        <f>VLOOKUP(H122,Presupuesto!$B$11:$C$565,2,0)</f>
        <v>EQUIPOS VARIOS DE OFICINA</v>
      </c>
      <c r="J122" s="98" t="str">
        <f t="shared" si="10"/>
        <v>Posgrado</v>
      </c>
      <c r="K122" s="98" t="s">
        <v>399</v>
      </c>
    </row>
    <row r="123" spans="3:11" hidden="1" x14ac:dyDescent="0.25">
      <c r="C123" s="99" t="s">
        <v>69</v>
      </c>
      <c r="D123" s="144"/>
      <c r="E123" s="100">
        <v>5000</v>
      </c>
      <c r="F123" s="97">
        <f t="shared" si="9"/>
        <v>0</v>
      </c>
      <c r="G123" s="153"/>
      <c r="H123" s="101" t="s">
        <v>979</v>
      </c>
      <c r="I123" s="98" t="str">
        <f>VLOOKUP(H123,Presupuesto!$B$11:$C$565,2,0)</f>
        <v>EQUIPOS VARIOS DE OFICINA</v>
      </c>
      <c r="J123" s="98" t="str">
        <f t="shared" si="10"/>
        <v>Posgrado</v>
      </c>
      <c r="K123" s="98" t="s">
        <v>395</v>
      </c>
    </row>
    <row r="124" spans="3:11" ht="15.75" hidden="1" thickBot="1" x14ac:dyDescent="0.3">
      <c r="C124" s="102" t="s">
        <v>70</v>
      </c>
      <c r="D124" s="151"/>
      <c r="E124" s="104">
        <v>100000</v>
      </c>
      <c r="F124" s="105">
        <f t="shared" si="9"/>
        <v>0</v>
      </c>
      <c r="G124" s="154"/>
      <c r="H124" s="106" t="s">
        <v>979</v>
      </c>
      <c r="I124" s="106" t="str">
        <f>VLOOKUP(H124,Presupuesto!$B$11:$C$565,2,0)</f>
        <v>EQUIPOS VARIOS DE OFICINA</v>
      </c>
      <c r="J124" s="106" t="str">
        <f t="shared" si="10"/>
        <v>Posgrado</v>
      </c>
      <c r="K124" s="121" t="s">
        <v>390</v>
      </c>
    </row>
    <row r="125" spans="3:11" hidden="1" x14ac:dyDescent="0.25"/>
    <row r="126" spans="3:11" ht="15.75" hidden="1" thickBot="1" x14ac:dyDescent="0.3">
      <c r="C126" s="303"/>
      <c r="D126" s="304"/>
      <c r="E126" s="305"/>
      <c r="F126" s="305"/>
      <c r="G126" s="306"/>
      <c r="H126" s="305"/>
      <c r="I126" s="305"/>
      <c r="J126" s="147"/>
      <c r="K126" s="147"/>
    </row>
    <row r="127" spans="3:11" ht="15.75" hidden="1" thickBot="1" x14ac:dyDescent="0.3">
      <c r="C127" s="29" t="s">
        <v>43</v>
      </c>
      <c r="D127" s="30">
        <f>SUM(F134:F143)</f>
        <v>0</v>
      </c>
      <c r="E127" s="162"/>
      <c r="F127" s="162"/>
      <c r="G127" s="79"/>
      <c r="H127" s="162"/>
      <c r="I127" s="162"/>
    </row>
    <row r="128" spans="3:11" hidden="1" x14ac:dyDescent="0.25">
      <c r="C128" s="70"/>
      <c r="D128" s="31"/>
      <c r="E128" s="93"/>
      <c r="F128" s="93"/>
      <c r="G128" s="93"/>
      <c r="H128" s="76"/>
      <c r="I128" s="76"/>
      <c r="J128" s="76"/>
      <c r="K128" s="112"/>
    </row>
    <row r="129" spans="3:11" hidden="1" x14ac:dyDescent="0.25">
      <c r="C129" s="70"/>
      <c r="D129" s="31"/>
      <c r="E129" s="93"/>
      <c r="F129" s="93"/>
      <c r="G129" s="93"/>
      <c r="H129" s="76"/>
      <c r="I129" s="76"/>
      <c r="J129" s="76"/>
      <c r="K129" s="112"/>
    </row>
    <row r="130" spans="3:11" ht="15.75" hidden="1" x14ac:dyDescent="0.25">
      <c r="C130" s="187" t="s">
        <v>388</v>
      </c>
      <c r="D130" s="325"/>
      <c r="E130" s="93"/>
      <c r="F130" s="93"/>
      <c r="G130" s="93"/>
      <c r="H130" s="76"/>
      <c r="I130" s="76"/>
      <c r="J130" s="76"/>
      <c r="K130" s="112"/>
    </row>
    <row r="131" spans="3:11" ht="18.75" hidden="1" x14ac:dyDescent="0.25">
      <c r="C131" s="193" t="e">
        <f>IFERROR(VLOOKUP(D130,'1. Desarrollo e Innov. Curricu.'!$F:$G,2,FALSE),IFERROR(VLOOKUP(D130,'2. Investigación Científica'!$F:$G,2,FALSE),IFERROR(VLOOKUP(D130,'3. Vinculación Univ. Sociedad'!$F:$G,2,FALSE),IFERROR(VLOOKUP(D130,'4. Docencia y Profesorado Univ.'!$F:$G,2,FALSE),IFERROR(VLOOKUP(D130,'5. Estudiantes y Graduados'!$F:$G,2,FALSE),IFERROR(VLOOKUP(D130,'11. Gestion Administrativa'!$F:$G,2,FALSE),IFERROR(VLOOKUP(D130,'13. Gestión Académica'!$F:$G,2,FALSE),IFERROR(VLOOKUP(D130,'9. Asegura. de la Calid. y M'!$F:$G,2,FALSE),IFERROR(VLOOKUP(D130,'6. Gestión del Conocimiento'!$F:$G,2,FALSE),IFERROR(VLOOKUP(D130,'15. Gobernabilidad y Proceso...'!$F:$G,2,FALSE),IFERROR(VLOOKUP(D130,'12. Gestión del Talento Humano'!$F:$G,2,FALSE),IFERROR(VLOOKUP(D130,'14. Internacional... de la E.S.'!$F:$G,2,FALSE),IFERROR(VLOOKUP(D130,'10. Posgrado'!$F:$G,2,FALSE),IFERROR(VLOOKUP(D130,'17. Gestión TIC'!$F:$G,2,FALSE),IFERROR(VLOOKUP(D130,'16. Desa. del Sistema Educ.Sup.'!$F:$G,2,FALSE),IFERROR(VLOOKUP(D130,'8. Cultura de Inno. Insti...'!$F:$G,2,FALSE),VLOOKUP(D130,'7. Lo Esencial de la Reforma U.'!$F:$G,2,0)))))))))))))))))</f>
        <v>#N/A</v>
      </c>
      <c r="D131" s="31"/>
      <c r="E131" s="93"/>
      <c r="F131" s="93"/>
      <c r="G131" s="93"/>
      <c r="H131" s="76"/>
      <c r="I131" s="76"/>
      <c r="J131" s="76"/>
      <c r="K131" s="112"/>
    </row>
    <row r="132" spans="3:11" ht="15.75" hidden="1" thickBot="1" x14ac:dyDescent="0.3">
      <c r="C132" s="70"/>
      <c r="D132" s="31"/>
      <c r="E132" s="93"/>
      <c r="F132" s="93"/>
      <c r="G132" s="93"/>
      <c r="H132" s="76"/>
      <c r="I132" s="76"/>
      <c r="J132" s="76"/>
      <c r="K132" s="112"/>
    </row>
    <row r="133" spans="3:11" ht="30.75" hidden="1" thickBot="1" x14ac:dyDescent="0.3">
      <c r="C133" s="123" t="s">
        <v>44</v>
      </c>
      <c r="D133" s="125" t="s">
        <v>55</v>
      </c>
      <c r="E133" s="125" t="s">
        <v>57</v>
      </c>
      <c r="F133" s="124" t="s">
        <v>27</v>
      </c>
      <c r="G133" s="129" t="s">
        <v>127</v>
      </c>
      <c r="H133" s="125" t="s">
        <v>46</v>
      </c>
      <c r="I133" s="125" t="s">
        <v>128</v>
      </c>
      <c r="J133" s="125" t="s">
        <v>406</v>
      </c>
      <c r="K133" s="125" t="s">
        <v>407</v>
      </c>
    </row>
    <row r="134" spans="3:11" hidden="1" x14ac:dyDescent="0.25">
      <c r="C134" s="95" t="s">
        <v>61</v>
      </c>
      <c r="D134" s="150"/>
      <c r="E134" s="96">
        <v>2800</v>
      </c>
      <c r="F134" s="97">
        <f>D134*E134</f>
        <v>0</v>
      </c>
      <c r="G134" s="153"/>
      <c r="H134" s="98" t="s">
        <v>976</v>
      </c>
      <c r="I134" s="98" t="str">
        <f>VLOOKUP(H134,Presupuesto!$B$11:$C$565,2,0)</f>
        <v>MUEBLES VARIOS DE OFICINA</v>
      </c>
      <c r="J134" s="201" t="s">
        <v>1435</v>
      </c>
      <c r="K134" s="98" t="s">
        <v>400</v>
      </c>
    </row>
    <row r="135" spans="3:11" hidden="1" x14ac:dyDescent="0.25">
      <c r="C135" s="99" t="s">
        <v>62</v>
      </c>
      <c r="D135" s="144"/>
      <c r="E135" s="100">
        <v>2400</v>
      </c>
      <c r="F135" s="97">
        <f>D135*E135</f>
        <v>0</v>
      </c>
      <c r="G135" s="153"/>
      <c r="H135" s="101" t="s">
        <v>976</v>
      </c>
      <c r="I135" s="98" t="str">
        <f>VLOOKUP(H135,Presupuesto!$B$11:$C$565,2,0)</f>
        <v>MUEBLES VARIOS DE OFICINA</v>
      </c>
      <c r="J135" s="98" t="str">
        <f>$J$134</f>
        <v>Posgrado</v>
      </c>
      <c r="K135" s="98" t="s">
        <v>408</v>
      </c>
    </row>
    <row r="136" spans="3:11" hidden="1" x14ac:dyDescent="0.25">
      <c r="C136" s="99" t="s">
        <v>63</v>
      </c>
      <c r="D136" s="144"/>
      <c r="E136" s="100">
        <v>1000</v>
      </c>
      <c r="F136" s="97">
        <f t="shared" ref="F136:F143" si="11">D136*E136</f>
        <v>0</v>
      </c>
      <c r="G136" s="153"/>
      <c r="H136" s="101" t="s">
        <v>976</v>
      </c>
      <c r="I136" s="98" t="str">
        <f>VLOOKUP(H136,Presupuesto!$B$11:$C$565,2,0)</f>
        <v>MUEBLES VARIOS DE OFICINA</v>
      </c>
      <c r="J136" s="98" t="str">
        <f t="shared" ref="J136:J143" si="12">$J$134</f>
        <v>Posgrado</v>
      </c>
      <c r="K136" s="98" t="s">
        <v>391</v>
      </c>
    </row>
    <row r="137" spans="3:11" hidden="1" x14ac:dyDescent="0.25">
      <c r="C137" s="99" t="s">
        <v>64</v>
      </c>
      <c r="D137" s="144"/>
      <c r="E137" s="100">
        <v>6000</v>
      </c>
      <c r="F137" s="97">
        <f t="shared" si="11"/>
        <v>0</v>
      </c>
      <c r="G137" s="153"/>
      <c r="H137" s="101" t="s">
        <v>976</v>
      </c>
      <c r="I137" s="98" t="str">
        <f>VLOOKUP(H137,Presupuesto!$B$11:$C$565,2,0)</f>
        <v>MUEBLES VARIOS DE OFICINA</v>
      </c>
      <c r="J137" s="98" t="str">
        <f t="shared" si="12"/>
        <v>Posgrado</v>
      </c>
      <c r="K137" s="98" t="s">
        <v>391</v>
      </c>
    </row>
    <row r="138" spans="3:11" hidden="1" x14ac:dyDescent="0.25">
      <c r="C138" s="99" t="s">
        <v>65</v>
      </c>
      <c r="D138" s="144"/>
      <c r="E138" s="100">
        <v>3000</v>
      </c>
      <c r="F138" s="97">
        <f t="shared" si="11"/>
        <v>0</v>
      </c>
      <c r="G138" s="153"/>
      <c r="H138" s="101" t="s">
        <v>976</v>
      </c>
      <c r="I138" s="98" t="str">
        <f>VLOOKUP(H138,Presupuesto!$B$11:$C$565,2,0)</f>
        <v>MUEBLES VARIOS DE OFICINA</v>
      </c>
      <c r="J138" s="98" t="str">
        <f t="shared" si="12"/>
        <v>Posgrado</v>
      </c>
      <c r="K138" s="98" t="s">
        <v>391</v>
      </c>
    </row>
    <row r="139" spans="3:11" hidden="1" x14ac:dyDescent="0.25">
      <c r="C139" s="99" t="s">
        <v>66</v>
      </c>
      <c r="D139" s="144"/>
      <c r="E139" s="100">
        <v>10000</v>
      </c>
      <c r="F139" s="97">
        <f t="shared" si="11"/>
        <v>0</v>
      </c>
      <c r="G139" s="153"/>
      <c r="H139" s="101" t="s">
        <v>976</v>
      </c>
      <c r="I139" s="98" t="str">
        <f>VLOOKUP(H139,Presupuesto!$B$11:$C$565,2,0)</f>
        <v>MUEBLES VARIOS DE OFICINA</v>
      </c>
      <c r="J139" s="98" t="str">
        <f t="shared" si="12"/>
        <v>Posgrado</v>
      </c>
      <c r="K139" s="98" t="s">
        <v>391</v>
      </c>
    </row>
    <row r="140" spans="3:11" hidden="1" x14ac:dyDescent="0.25">
      <c r="C140" s="99" t="s">
        <v>67</v>
      </c>
      <c r="D140" s="144"/>
      <c r="E140" s="100">
        <v>8000</v>
      </c>
      <c r="F140" s="97">
        <f t="shared" si="11"/>
        <v>0</v>
      </c>
      <c r="G140" s="153"/>
      <c r="H140" s="101" t="s">
        <v>979</v>
      </c>
      <c r="I140" s="98" t="str">
        <f>VLOOKUP(H140,Presupuesto!$B$11:$C$565,2,0)</f>
        <v>EQUIPOS VARIOS DE OFICINA</v>
      </c>
      <c r="J140" s="98" t="str">
        <f t="shared" si="12"/>
        <v>Posgrado</v>
      </c>
      <c r="K140" s="98" t="s">
        <v>391</v>
      </c>
    </row>
    <row r="141" spans="3:11" hidden="1" x14ac:dyDescent="0.25">
      <c r="C141" s="99" t="s">
        <v>68</v>
      </c>
      <c r="D141" s="144"/>
      <c r="E141" s="100">
        <v>2000</v>
      </c>
      <c r="F141" s="97">
        <f t="shared" si="11"/>
        <v>0</v>
      </c>
      <c r="G141" s="153"/>
      <c r="H141" s="101" t="s">
        <v>979</v>
      </c>
      <c r="I141" s="98" t="str">
        <f>VLOOKUP(H141,Presupuesto!$B$11:$C$565,2,0)</f>
        <v>EQUIPOS VARIOS DE OFICINA</v>
      </c>
      <c r="J141" s="98" t="str">
        <f t="shared" si="12"/>
        <v>Posgrado</v>
      </c>
      <c r="K141" s="98" t="s">
        <v>399</v>
      </c>
    </row>
    <row r="142" spans="3:11" hidden="1" x14ac:dyDescent="0.25">
      <c r="C142" s="99" t="s">
        <v>69</v>
      </c>
      <c r="D142" s="144"/>
      <c r="E142" s="100">
        <v>5000</v>
      </c>
      <c r="F142" s="97">
        <f t="shared" si="11"/>
        <v>0</v>
      </c>
      <c r="G142" s="153"/>
      <c r="H142" s="101" t="s">
        <v>979</v>
      </c>
      <c r="I142" s="98" t="str">
        <f>VLOOKUP(H142,Presupuesto!$B$11:$C$565,2,0)</f>
        <v>EQUIPOS VARIOS DE OFICINA</v>
      </c>
      <c r="J142" s="98" t="str">
        <f t="shared" si="12"/>
        <v>Posgrado</v>
      </c>
      <c r="K142" s="98" t="s">
        <v>395</v>
      </c>
    </row>
    <row r="143" spans="3:11" ht="15.75" hidden="1" thickBot="1" x14ac:dyDescent="0.3">
      <c r="C143" s="102" t="s">
        <v>70</v>
      </c>
      <c r="D143" s="151"/>
      <c r="E143" s="104">
        <v>100000</v>
      </c>
      <c r="F143" s="105">
        <f t="shared" si="11"/>
        <v>0</v>
      </c>
      <c r="G143" s="154"/>
      <c r="H143" s="106" t="s">
        <v>979</v>
      </c>
      <c r="I143" s="106" t="str">
        <f>VLOOKUP(H143,Presupuesto!$B$11:$C$565,2,0)</f>
        <v>EQUIPOS VARIOS DE OFICINA</v>
      </c>
      <c r="J143" s="106" t="str">
        <f t="shared" si="12"/>
        <v>Posgrado</v>
      </c>
      <c r="K143" s="121" t="s">
        <v>390</v>
      </c>
    </row>
    <row r="144" spans="3:11" hidden="1" x14ac:dyDescent="0.25"/>
    <row r="145" spans="3:11" ht="15.75" hidden="1" thickBot="1" x14ac:dyDescent="0.3"/>
    <row r="146" spans="3:11" ht="15.75" hidden="1" thickBot="1" x14ac:dyDescent="0.3">
      <c r="C146" s="29" t="s">
        <v>43</v>
      </c>
      <c r="D146" s="30">
        <f>SUM(F153:F162)</f>
        <v>0</v>
      </c>
      <c r="E146" s="162"/>
      <c r="F146" s="162"/>
      <c r="G146" s="79"/>
      <c r="H146" s="162"/>
      <c r="I146" s="162"/>
    </row>
    <row r="147" spans="3:11" hidden="1" x14ac:dyDescent="0.25">
      <c r="C147" s="70"/>
      <c r="D147" s="31"/>
      <c r="E147" s="93"/>
      <c r="F147" s="93"/>
      <c r="G147" s="93"/>
      <c r="H147" s="76"/>
      <c r="I147" s="76"/>
      <c r="J147" s="76"/>
      <c r="K147" s="112"/>
    </row>
    <row r="148" spans="3:11" hidden="1" x14ac:dyDescent="0.25">
      <c r="C148" s="70"/>
      <c r="D148" s="31"/>
      <c r="E148" s="93"/>
      <c r="F148" s="93"/>
      <c r="G148" s="93"/>
      <c r="H148" s="76"/>
      <c r="I148" s="76"/>
      <c r="J148" s="76"/>
      <c r="K148" s="112"/>
    </row>
    <row r="149" spans="3:11" ht="15.75" hidden="1" x14ac:dyDescent="0.25">
      <c r="C149" s="187" t="s">
        <v>388</v>
      </c>
      <c r="D149" s="325"/>
      <c r="E149" s="93"/>
      <c r="F149" s="93"/>
      <c r="G149" s="93"/>
      <c r="H149" s="76"/>
      <c r="I149" s="76"/>
      <c r="J149" s="76"/>
      <c r="K149" s="112"/>
    </row>
    <row r="150" spans="3:11" ht="18.75" hidden="1" x14ac:dyDescent="0.25">
      <c r="C150" s="193" t="e">
        <f>IFERROR(VLOOKUP(D149,'1. Desarrollo e Innov. Curricu.'!$F:$G,2,FALSE),IFERROR(VLOOKUP(D149,'2. Investigación Científica'!$F:$G,2,FALSE),IFERROR(VLOOKUP(D149,'3. Vinculación Univ. Sociedad'!$F:$G,2,FALSE),IFERROR(VLOOKUP(D149,'4. Docencia y Profesorado Univ.'!$F:$G,2,FALSE),IFERROR(VLOOKUP(D149,'5. Estudiantes y Graduados'!$F:$G,2,FALSE),IFERROR(VLOOKUP(D149,'11. Gestion Administrativa'!$F:$G,2,FALSE),IFERROR(VLOOKUP(D149,'13. Gestión Académica'!$F:$G,2,FALSE),IFERROR(VLOOKUP(D149,'9. Asegura. de la Calid. y M'!$F:$G,2,FALSE),IFERROR(VLOOKUP(D149,'6. Gestión del Conocimiento'!$F:$G,2,FALSE),IFERROR(VLOOKUP(D149,'15. Gobernabilidad y Proceso...'!$F:$G,2,FALSE),IFERROR(VLOOKUP(D149,'12. Gestión del Talento Humano'!$F:$G,2,FALSE),IFERROR(VLOOKUP(D149,'14. Internacional... de la E.S.'!$F:$G,2,FALSE),IFERROR(VLOOKUP(D149,'10. Posgrado'!$F:$G,2,FALSE),IFERROR(VLOOKUP(D149,'17. Gestión TIC'!$F:$G,2,FALSE),IFERROR(VLOOKUP(D149,'16. Desa. del Sistema Educ.Sup.'!$F:$G,2,FALSE),IFERROR(VLOOKUP(D149,'8. Cultura de Inno. Insti...'!$F:$G,2,FALSE),VLOOKUP(D149,'7. Lo Esencial de la Reforma U.'!$F:$G,2,0)))))))))))))))))</f>
        <v>#N/A</v>
      </c>
      <c r="D150" s="31"/>
      <c r="E150" s="93"/>
      <c r="F150" s="93"/>
      <c r="G150" s="93"/>
      <c r="H150" s="76"/>
      <c r="I150" s="76"/>
      <c r="J150" s="76"/>
      <c r="K150" s="112"/>
    </row>
    <row r="151" spans="3:11" ht="15.75" hidden="1" thickBot="1" x14ac:dyDescent="0.3">
      <c r="C151" s="70"/>
      <c r="D151" s="31"/>
      <c r="E151" s="93"/>
      <c r="F151" s="93"/>
      <c r="G151" s="93"/>
      <c r="H151" s="76"/>
      <c r="I151" s="76"/>
      <c r="J151" s="76"/>
      <c r="K151" s="112"/>
    </row>
    <row r="152" spans="3:11" ht="30.75" hidden="1" thickBot="1" x14ac:dyDescent="0.3">
      <c r="C152" s="123" t="s">
        <v>44</v>
      </c>
      <c r="D152" s="125" t="s">
        <v>55</v>
      </c>
      <c r="E152" s="125" t="s">
        <v>57</v>
      </c>
      <c r="F152" s="124" t="s">
        <v>27</v>
      </c>
      <c r="G152" s="129" t="s">
        <v>127</v>
      </c>
      <c r="H152" s="125" t="s">
        <v>46</v>
      </c>
      <c r="I152" s="125" t="s">
        <v>128</v>
      </c>
      <c r="J152" s="125" t="s">
        <v>406</v>
      </c>
      <c r="K152" s="125" t="s">
        <v>407</v>
      </c>
    </row>
    <row r="153" spans="3:11" hidden="1" x14ac:dyDescent="0.25">
      <c r="C153" s="95" t="s">
        <v>61</v>
      </c>
      <c r="D153" s="150"/>
      <c r="E153" s="96">
        <v>2800</v>
      </c>
      <c r="F153" s="97">
        <f>D153*E153</f>
        <v>0</v>
      </c>
      <c r="G153" s="153"/>
      <c r="H153" s="98" t="s">
        <v>976</v>
      </c>
      <c r="I153" s="98" t="str">
        <f>VLOOKUP(H153,Presupuesto!$B$11:$C$565,2,0)</f>
        <v>MUEBLES VARIOS DE OFICINA</v>
      </c>
      <c r="J153" s="201" t="s">
        <v>1435</v>
      </c>
      <c r="K153" s="98" t="s">
        <v>400</v>
      </c>
    </row>
    <row r="154" spans="3:11" hidden="1" x14ac:dyDescent="0.25">
      <c r="C154" s="99" t="s">
        <v>62</v>
      </c>
      <c r="D154" s="144"/>
      <c r="E154" s="100">
        <v>2400</v>
      </c>
      <c r="F154" s="97">
        <f>D154*E154</f>
        <v>0</v>
      </c>
      <c r="G154" s="153"/>
      <c r="H154" s="101" t="s">
        <v>976</v>
      </c>
      <c r="I154" s="98" t="str">
        <f>VLOOKUP(H154,Presupuesto!$B$11:$C$565,2,0)</f>
        <v>MUEBLES VARIOS DE OFICINA</v>
      </c>
      <c r="J154" s="98" t="str">
        <f>$J$153</f>
        <v>Posgrado</v>
      </c>
      <c r="K154" s="98" t="s">
        <v>408</v>
      </c>
    </row>
    <row r="155" spans="3:11" hidden="1" x14ac:dyDescent="0.25">
      <c r="C155" s="99" t="s">
        <v>63</v>
      </c>
      <c r="D155" s="144"/>
      <c r="E155" s="100">
        <v>1000</v>
      </c>
      <c r="F155" s="97">
        <f t="shared" ref="F155:F162" si="13">D155*E155</f>
        <v>0</v>
      </c>
      <c r="G155" s="153"/>
      <c r="H155" s="101" t="s">
        <v>976</v>
      </c>
      <c r="I155" s="98" t="str">
        <f>VLOOKUP(H155,Presupuesto!$B$11:$C$565,2,0)</f>
        <v>MUEBLES VARIOS DE OFICINA</v>
      </c>
      <c r="J155" s="98" t="str">
        <f t="shared" ref="J155:J162" si="14">$J$153</f>
        <v>Posgrado</v>
      </c>
      <c r="K155" s="98" t="s">
        <v>391</v>
      </c>
    </row>
    <row r="156" spans="3:11" hidden="1" x14ac:dyDescent="0.25">
      <c r="C156" s="99" t="s">
        <v>64</v>
      </c>
      <c r="D156" s="144"/>
      <c r="E156" s="100">
        <v>6000</v>
      </c>
      <c r="F156" s="97">
        <f t="shared" si="13"/>
        <v>0</v>
      </c>
      <c r="G156" s="153"/>
      <c r="H156" s="101" t="s">
        <v>976</v>
      </c>
      <c r="I156" s="98" t="str">
        <f>VLOOKUP(H156,Presupuesto!$B$11:$C$565,2,0)</f>
        <v>MUEBLES VARIOS DE OFICINA</v>
      </c>
      <c r="J156" s="98" t="str">
        <f t="shared" si="14"/>
        <v>Posgrado</v>
      </c>
      <c r="K156" s="98" t="s">
        <v>391</v>
      </c>
    </row>
    <row r="157" spans="3:11" hidden="1" x14ac:dyDescent="0.25">
      <c r="C157" s="99" t="s">
        <v>65</v>
      </c>
      <c r="D157" s="144"/>
      <c r="E157" s="100">
        <v>3000</v>
      </c>
      <c r="F157" s="97">
        <f t="shared" si="13"/>
        <v>0</v>
      </c>
      <c r="G157" s="153"/>
      <c r="H157" s="101" t="s">
        <v>976</v>
      </c>
      <c r="I157" s="98" t="str">
        <f>VLOOKUP(H157,Presupuesto!$B$11:$C$565,2,0)</f>
        <v>MUEBLES VARIOS DE OFICINA</v>
      </c>
      <c r="J157" s="98" t="str">
        <f t="shared" si="14"/>
        <v>Posgrado</v>
      </c>
      <c r="K157" s="98" t="s">
        <v>391</v>
      </c>
    </row>
    <row r="158" spans="3:11" hidden="1" x14ac:dyDescent="0.25">
      <c r="C158" s="99" t="s">
        <v>66</v>
      </c>
      <c r="D158" s="144"/>
      <c r="E158" s="100">
        <v>10000</v>
      </c>
      <c r="F158" s="97">
        <f t="shared" si="13"/>
        <v>0</v>
      </c>
      <c r="G158" s="153"/>
      <c r="H158" s="101" t="s">
        <v>976</v>
      </c>
      <c r="I158" s="98" t="str">
        <f>VLOOKUP(H158,Presupuesto!$B$11:$C$565,2,0)</f>
        <v>MUEBLES VARIOS DE OFICINA</v>
      </c>
      <c r="J158" s="98" t="str">
        <f t="shared" si="14"/>
        <v>Posgrado</v>
      </c>
      <c r="K158" s="98" t="s">
        <v>391</v>
      </c>
    </row>
    <row r="159" spans="3:11" hidden="1" x14ac:dyDescent="0.25">
      <c r="C159" s="99" t="s">
        <v>67</v>
      </c>
      <c r="D159" s="144"/>
      <c r="E159" s="100">
        <v>8000</v>
      </c>
      <c r="F159" s="97">
        <f t="shared" si="13"/>
        <v>0</v>
      </c>
      <c r="G159" s="153"/>
      <c r="H159" s="101" t="s">
        <v>979</v>
      </c>
      <c r="I159" s="98" t="str">
        <f>VLOOKUP(H159,Presupuesto!$B$11:$C$565,2,0)</f>
        <v>EQUIPOS VARIOS DE OFICINA</v>
      </c>
      <c r="J159" s="98" t="str">
        <f t="shared" si="14"/>
        <v>Posgrado</v>
      </c>
      <c r="K159" s="98" t="s">
        <v>391</v>
      </c>
    </row>
    <row r="160" spans="3:11" hidden="1" x14ac:dyDescent="0.25">
      <c r="C160" s="99" t="s">
        <v>68</v>
      </c>
      <c r="D160" s="144"/>
      <c r="E160" s="100">
        <v>2000</v>
      </c>
      <c r="F160" s="97">
        <f t="shared" si="13"/>
        <v>0</v>
      </c>
      <c r="G160" s="153"/>
      <c r="H160" s="101" t="s">
        <v>979</v>
      </c>
      <c r="I160" s="98" t="str">
        <f>VLOOKUP(H160,Presupuesto!$B$11:$C$565,2,0)</f>
        <v>EQUIPOS VARIOS DE OFICINA</v>
      </c>
      <c r="J160" s="98" t="str">
        <f t="shared" si="14"/>
        <v>Posgrado</v>
      </c>
      <c r="K160" s="98" t="s">
        <v>399</v>
      </c>
    </row>
    <row r="161" spans="3:11" hidden="1" x14ac:dyDescent="0.25">
      <c r="C161" s="99" t="s">
        <v>69</v>
      </c>
      <c r="D161" s="144"/>
      <c r="E161" s="100">
        <v>5000</v>
      </c>
      <c r="F161" s="97">
        <f t="shared" si="13"/>
        <v>0</v>
      </c>
      <c r="G161" s="153"/>
      <c r="H161" s="101" t="s">
        <v>979</v>
      </c>
      <c r="I161" s="98" t="str">
        <f>VLOOKUP(H161,Presupuesto!$B$11:$C$565,2,0)</f>
        <v>EQUIPOS VARIOS DE OFICINA</v>
      </c>
      <c r="J161" s="98" t="str">
        <f t="shared" si="14"/>
        <v>Posgrado</v>
      </c>
      <c r="K161" s="98" t="s">
        <v>395</v>
      </c>
    </row>
    <row r="162" spans="3:11" ht="15.75" hidden="1" thickBot="1" x14ac:dyDescent="0.3">
      <c r="C162" s="102" t="s">
        <v>70</v>
      </c>
      <c r="D162" s="151"/>
      <c r="E162" s="104">
        <v>100000</v>
      </c>
      <c r="F162" s="105">
        <f t="shared" si="13"/>
        <v>0</v>
      </c>
      <c r="G162" s="154"/>
      <c r="H162" s="106" t="s">
        <v>979</v>
      </c>
      <c r="I162" s="106" t="str">
        <f>VLOOKUP(H162,Presupuesto!$B$11:$C$565,2,0)</f>
        <v>EQUIPOS VARIOS DE OFICINA</v>
      </c>
      <c r="J162" s="106" t="str">
        <f t="shared" si="14"/>
        <v>Posgrado</v>
      </c>
      <c r="K162" s="121" t="s">
        <v>390</v>
      </c>
    </row>
    <row r="163" spans="3:11" hidden="1" x14ac:dyDescent="0.25"/>
    <row r="164" spans="3:11" ht="15.75" hidden="1" thickBot="1" x14ac:dyDescent="0.3">
      <c r="C164" s="303"/>
      <c r="D164" s="304"/>
      <c r="E164" s="305"/>
      <c r="F164" s="305"/>
      <c r="G164" s="306"/>
      <c r="H164" s="305"/>
      <c r="I164" s="305"/>
      <c r="J164" s="147"/>
      <c r="K164" s="147"/>
    </row>
    <row r="165" spans="3:11" ht="15.75" hidden="1" thickBot="1" x14ac:dyDescent="0.3">
      <c r="C165" s="29" t="s">
        <v>43</v>
      </c>
      <c r="D165" s="30">
        <f>SUM(F172:F181)</f>
        <v>0</v>
      </c>
      <c r="E165" s="162"/>
      <c r="F165" s="162"/>
      <c r="G165" s="79"/>
      <c r="H165" s="162"/>
      <c r="I165" s="162"/>
    </row>
    <row r="166" spans="3:11" hidden="1" x14ac:dyDescent="0.25">
      <c r="C166" s="70"/>
      <c r="D166" s="31"/>
      <c r="E166" s="93"/>
      <c r="F166" s="93"/>
      <c r="G166" s="93"/>
      <c r="H166" s="76"/>
      <c r="I166" s="76"/>
      <c r="J166" s="76"/>
      <c r="K166" s="112"/>
    </row>
    <row r="167" spans="3:11" hidden="1" x14ac:dyDescent="0.25">
      <c r="C167" s="70"/>
      <c r="D167" s="31"/>
      <c r="E167" s="93"/>
      <c r="F167" s="93"/>
      <c r="G167" s="93"/>
      <c r="H167" s="76"/>
      <c r="I167" s="76"/>
      <c r="J167" s="76"/>
      <c r="K167" s="112"/>
    </row>
    <row r="168" spans="3:11" ht="15.75" hidden="1" x14ac:dyDescent="0.25">
      <c r="C168" s="187" t="s">
        <v>388</v>
      </c>
      <c r="D168" s="325"/>
      <c r="E168" s="93"/>
      <c r="F168" s="93"/>
      <c r="G168" s="93"/>
      <c r="H168" s="76"/>
      <c r="I168" s="76"/>
      <c r="J168" s="76"/>
      <c r="K168" s="112"/>
    </row>
    <row r="169" spans="3:11" ht="18.75" hidden="1" x14ac:dyDescent="0.25">
      <c r="C169" s="193" t="e">
        <f>IFERROR(VLOOKUP(D168,'1. Desarrollo e Innov. Curricu.'!$F:$G,2,FALSE),IFERROR(VLOOKUP(D168,'2. Investigación Científica'!$F:$G,2,FALSE),IFERROR(VLOOKUP(D168,'3. Vinculación Univ. Sociedad'!$F:$G,2,FALSE),IFERROR(VLOOKUP(D168,'4. Docencia y Profesorado Univ.'!$F:$G,2,FALSE),IFERROR(VLOOKUP(D168,'5. Estudiantes y Graduados'!$F:$G,2,FALSE),IFERROR(VLOOKUP(D168,'11. Gestion Administrativa'!$F:$G,2,FALSE),IFERROR(VLOOKUP(D168,'13. Gestión Académica'!$F:$G,2,FALSE),IFERROR(VLOOKUP(D168,'9. Asegura. de la Calid. y M'!$F:$G,2,FALSE),IFERROR(VLOOKUP(D168,'6. Gestión del Conocimiento'!$F:$G,2,FALSE),IFERROR(VLOOKUP(D168,'15. Gobernabilidad y Proceso...'!$F:$G,2,FALSE),IFERROR(VLOOKUP(D168,'12. Gestión del Talento Humano'!$F:$G,2,FALSE),IFERROR(VLOOKUP(D168,'14. Internacional... de la E.S.'!$F:$G,2,FALSE),IFERROR(VLOOKUP(D168,'10. Posgrado'!$F:$G,2,FALSE),IFERROR(VLOOKUP(D168,'17. Gestión TIC'!$F:$G,2,FALSE),IFERROR(VLOOKUP(D168,'16. Desa. del Sistema Educ.Sup.'!$F:$G,2,FALSE),IFERROR(VLOOKUP(D168,'8. Cultura de Inno. Insti...'!$F:$G,2,FALSE),VLOOKUP(D168,'7. Lo Esencial de la Reforma U.'!$F:$G,2,0)))))))))))))))))</f>
        <v>#N/A</v>
      </c>
      <c r="D169" s="31"/>
      <c r="E169" s="93"/>
      <c r="F169" s="93"/>
      <c r="G169" s="93"/>
      <c r="H169" s="76"/>
      <c r="I169" s="76"/>
      <c r="J169" s="76"/>
      <c r="K169" s="112"/>
    </row>
    <row r="170" spans="3:11" ht="15.75" hidden="1" thickBot="1" x14ac:dyDescent="0.3">
      <c r="C170" s="70"/>
      <c r="D170" s="31"/>
      <c r="E170" s="93"/>
      <c r="F170" s="93"/>
      <c r="G170" s="93"/>
      <c r="H170" s="76"/>
      <c r="I170" s="76"/>
      <c r="J170" s="76"/>
      <c r="K170" s="112"/>
    </row>
    <row r="171" spans="3:11" ht="30.75" hidden="1" thickBot="1" x14ac:dyDescent="0.3">
      <c r="C171" s="123" t="s">
        <v>44</v>
      </c>
      <c r="D171" s="125" t="s">
        <v>55</v>
      </c>
      <c r="E171" s="125" t="s">
        <v>57</v>
      </c>
      <c r="F171" s="124" t="s">
        <v>27</v>
      </c>
      <c r="G171" s="129" t="s">
        <v>127</v>
      </c>
      <c r="H171" s="125" t="s">
        <v>46</v>
      </c>
      <c r="I171" s="125" t="s">
        <v>128</v>
      </c>
      <c r="J171" s="125" t="s">
        <v>406</v>
      </c>
      <c r="K171" s="125" t="s">
        <v>407</v>
      </c>
    </row>
    <row r="172" spans="3:11" hidden="1" x14ac:dyDescent="0.25">
      <c r="C172" s="95" t="s">
        <v>61</v>
      </c>
      <c r="D172" s="150"/>
      <c r="E172" s="96">
        <v>2800</v>
      </c>
      <c r="F172" s="97">
        <f>D172*E172</f>
        <v>0</v>
      </c>
      <c r="G172" s="153"/>
      <c r="H172" s="98" t="s">
        <v>976</v>
      </c>
      <c r="I172" s="98" t="str">
        <f>VLOOKUP(H172,Presupuesto!$B$11:$C$565,2,0)</f>
        <v>MUEBLES VARIOS DE OFICINA</v>
      </c>
      <c r="J172" s="201" t="s">
        <v>1435</v>
      </c>
      <c r="K172" s="98" t="s">
        <v>400</v>
      </c>
    </row>
    <row r="173" spans="3:11" hidden="1" x14ac:dyDescent="0.25">
      <c r="C173" s="99" t="s">
        <v>62</v>
      </c>
      <c r="D173" s="144"/>
      <c r="E173" s="100">
        <v>2400</v>
      </c>
      <c r="F173" s="97">
        <f>D173*E173</f>
        <v>0</v>
      </c>
      <c r="G173" s="153"/>
      <c r="H173" s="101" t="s">
        <v>976</v>
      </c>
      <c r="I173" s="98" t="str">
        <f>VLOOKUP(H173,Presupuesto!$B$11:$C$565,2,0)</f>
        <v>MUEBLES VARIOS DE OFICINA</v>
      </c>
      <c r="J173" s="98" t="str">
        <f>$J$172</f>
        <v>Posgrado</v>
      </c>
      <c r="K173" s="98" t="s">
        <v>408</v>
      </c>
    </row>
    <row r="174" spans="3:11" hidden="1" x14ac:dyDescent="0.25">
      <c r="C174" s="99" t="s">
        <v>63</v>
      </c>
      <c r="D174" s="144"/>
      <c r="E174" s="100">
        <v>1000</v>
      </c>
      <c r="F174" s="97">
        <f t="shared" ref="F174:F181" si="15">D174*E174</f>
        <v>0</v>
      </c>
      <c r="G174" s="153"/>
      <c r="H174" s="101" t="s">
        <v>976</v>
      </c>
      <c r="I174" s="98" t="str">
        <f>VLOOKUP(H174,Presupuesto!$B$11:$C$565,2,0)</f>
        <v>MUEBLES VARIOS DE OFICINA</v>
      </c>
      <c r="J174" s="98" t="str">
        <f t="shared" ref="J174:J181" si="16">$J$172</f>
        <v>Posgrado</v>
      </c>
      <c r="K174" s="98" t="s">
        <v>391</v>
      </c>
    </row>
    <row r="175" spans="3:11" hidden="1" x14ac:dyDescent="0.25">
      <c r="C175" s="99" t="s">
        <v>64</v>
      </c>
      <c r="D175" s="144"/>
      <c r="E175" s="100">
        <v>6000</v>
      </c>
      <c r="F175" s="97">
        <f t="shared" si="15"/>
        <v>0</v>
      </c>
      <c r="G175" s="153"/>
      <c r="H175" s="101" t="s">
        <v>976</v>
      </c>
      <c r="I175" s="98" t="str">
        <f>VLOOKUP(H175,Presupuesto!$B$11:$C$565,2,0)</f>
        <v>MUEBLES VARIOS DE OFICINA</v>
      </c>
      <c r="J175" s="98" t="str">
        <f t="shared" si="16"/>
        <v>Posgrado</v>
      </c>
      <c r="K175" s="98" t="s">
        <v>391</v>
      </c>
    </row>
    <row r="176" spans="3:11" hidden="1" x14ac:dyDescent="0.25">
      <c r="C176" s="99" t="s">
        <v>65</v>
      </c>
      <c r="D176" s="144"/>
      <c r="E176" s="100">
        <v>3000</v>
      </c>
      <c r="F176" s="97">
        <f t="shared" si="15"/>
        <v>0</v>
      </c>
      <c r="G176" s="153"/>
      <c r="H176" s="101" t="s">
        <v>976</v>
      </c>
      <c r="I176" s="98" t="str">
        <f>VLOOKUP(H176,Presupuesto!$B$11:$C$565,2,0)</f>
        <v>MUEBLES VARIOS DE OFICINA</v>
      </c>
      <c r="J176" s="98" t="str">
        <f t="shared" si="16"/>
        <v>Posgrado</v>
      </c>
      <c r="K176" s="98" t="s">
        <v>391</v>
      </c>
    </row>
    <row r="177" spans="3:11" hidden="1" x14ac:dyDescent="0.25">
      <c r="C177" s="99" t="s">
        <v>66</v>
      </c>
      <c r="D177" s="144"/>
      <c r="E177" s="100">
        <v>10000</v>
      </c>
      <c r="F177" s="97">
        <f t="shared" si="15"/>
        <v>0</v>
      </c>
      <c r="G177" s="153"/>
      <c r="H177" s="101" t="s">
        <v>976</v>
      </c>
      <c r="I177" s="98" t="str">
        <f>VLOOKUP(H177,Presupuesto!$B$11:$C$565,2,0)</f>
        <v>MUEBLES VARIOS DE OFICINA</v>
      </c>
      <c r="J177" s="98" t="str">
        <f t="shared" si="16"/>
        <v>Posgrado</v>
      </c>
      <c r="K177" s="98" t="s">
        <v>391</v>
      </c>
    </row>
    <row r="178" spans="3:11" hidden="1" x14ac:dyDescent="0.25">
      <c r="C178" s="99" t="s">
        <v>67</v>
      </c>
      <c r="D178" s="144"/>
      <c r="E178" s="100">
        <v>8000</v>
      </c>
      <c r="F178" s="97">
        <f t="shared" si="15"/>
        <v>0</v>
      </c>
      <c r="G178" s="153"/>
      <c r="H178" s="101" t="s">
        <v>979</v>
      </c>
      <c r="I178" s="98" t="str">
        <f>VLOOKUP(H178,Presupuesto!$B$11:$C$565,2,0)</f>
        <v>EQUIPOS VARIOS DE OFICINA</v>
      </c>
      <c r="J178" s="98" t="str">
        <f t="shared" si="16"/>
        <v>Posgrado</v>
      </c>
      <c r="K178" s="98" t="s">
        <v>391</v>
      </c>
    </row>
    <row r="179" spans="3:11" hidden="1" x14ac:dyDescent="0.25">
      <c r="C179" s="99" t="s">
        <v>68</v>
      </c>
      <c r="D179" s="144"/>
      <c r="E179" s="100">
        <v>2000</v>
      </c>
      <c r="F179" s="97">
        <f t="shared" si="15"/>
        <v>0</v>
      </c>
      <c r="G179" s="153"/>
      <c r="H179" s="101" t="s">
        <v>979</v>
      </c>
      <c r="I179" s="98" t="str">
        <f>VLOOKUP(H179,Presupuesto!$B$11:$C$565,2,0)</f>
        <v>EQUIPOS VARIOS DE OFICINA</v>
      </c>
      <c r="J179" s="98" t="str">
        <f t="shared" si="16"/>
        <v>Posgrado</v>
      </c>
      <c r="K179" s="98" t="s">
        <v>399</v>
      </c>
    </row>
    <row r="180" spans="3:11" hidden="1" x14ac:dyDescent="0.25">
      <c r="C180" s="99" t="s">
        <v>69</v>
      </c>
      <c r="D180" s="144"/>
      <c r="E180" s="100">
        <v>5000</v>
      </c>
      <c r="F180" s="97">
        <f t="shared" si="15"/>
        <v>0</v>
      </c>
      <c r="G180" s="153"/>
      <c r="H180" s="101" t="s">
        <v>979</v>
      </c>
      <c r="I180" s="98" t="str">
        <f>VLOOKUP(H180,Presupuesto!$B$11:$C$565,2,0)</f>
        <v>EQUIPOS VARIOS DE OFICINA</v>
      </c>
      <c r="J180" s="98" t="str">
        <f t="shared" si="16"/>
        <v>Posgrado</v>
      </c>
      <c r="K180" s="98" t="s">
        <v>395</v>
      </c>
    </row>
    <row r="181" spans="3:11" ht="15.75" hidden="1" thickBot="1" x14ac:dyDescent="0.3">
      <c r="C181" s="102" t="s">
        <v>70</v>
      </c>
      <c r="D181" s="151"/>
      <c r="E181" s="104">
        <v>100000</v>
      </c>
      <c r="F181" s="105">
        <f t="shared" si="15"/>
        <v>0</v>
      </c>
      <c r="G181" s="154"/>
      <c r="H181" s="106" t="s">
        <v>979</v>
      </c>
      <c r="I181" s="106" t="str">
        <f>VLOOKUP(H181,Presupuesto!$B$11:$C$565,2,0)</f>
        <v>EQUIPOS VARIOS DE OFICINA</v>
      </c>
      <c r="J181" s="106" t="str">
        <f t="shared" si="16"/>
        <v>Posgrado</v>
      </c>
      <c r="K181" s="121" t="s">
        <v>390</v>
      </c>
    </row>
    <row r="182" spans="3:11" hidden="1" x14ac:dyDescent="0.25"/>
    <row r="183" spans="3:11" ht="15.75" hidden="1" thickBot="1" x14ac:dyDescent="0.3"/>
    <row r="184" spans="3:11" ht="15.75" hidden="1" thickBot="1" x14ac:dyDescent="0.3">
      <c r="C184" s="29" t="s">
        <v>43</v>
      </c>
      <c r="D184" s="30">
        <f>SUM(F191:F200)</f>
        <v>0</v>
      </c>
      <c r="E184" s="162"/>
      <c r="F184" s="162"/>
      <c r="G184" s="79"/>
      <c r="H184" s="162"/>
      <c r="I184" s="162"/>
    </row>
    <row r="185" spans="3:11" hidden="1" x14ac:dyDescent="0.25">
      <c r="C185" s="70"/>
      <c r="D185" s="31"/>
      <c r="E185" s="93"/>
      <c r="F185" s="93"/>
      <c r="G185" s="93"/>
      <c r="H185" s="76"/>
      <c r="I185" s="76"/>
      <c r="J185" s="76"/>
      <c r="K185" s="112"/>
    </row>
    <row r="186" spans="3:11" hidden="1" x14ac:dyDescent="0.25">
      <c r="C186" s="70"/>
      <c r="D186" s="31"/>
      <c r="E186" s="93"/>
      <c r="F186" s="93"/>
      <c r="G186" s="93"/>
      <c r="H186" s="76"/>
      <c r="I186" s="76"/>
      <c r="J186" s="76"/>
      <c r="K186" s="112"/>
    </row>
    <row r="187" spans="3:11" ht="15.75" hidden="1" x14ac:dyDescent="0.25">
      <c r="C187" s="187" t="s">
        <v>388</v>
      </c>
      <c r="D187" s="325"/>
      <c r="E187" s="93"/>
      <c r="F187" s="93"/>
      <c r="G187" s="93"/>
      <c r="H187" s="76"/>
      <c r="I187" s="76"/>
      <c r="J187" s="76"/>
      <c r="K187" s="112"/>
    </row>
    <row r="188" spans="3:11" ht="18.75" hidden="1" x14ac:dyDescent="0.25">
      <c r="C188" s="193" t="e">
        <f>IFERROR(VLOOKUP(D187,'1. Desarrollo e Innov. Curricu.'!$F:$G,2,FALSE),IFERROR(VLOOKUP(D187,'2. Investigación Científica'!$F:$G,2,FALSE),IFERROR(VLOOKUP(D187,'3. Vinculación Univ. Sociedad'!$F:$G,2,FALSE),IFERROR(VLOOKUP(D187,'4. Docencia y Profesorado Univ.'!$F:$G,2,FALSE),IFERROR(VLOOKUP(D187,'5. Estudiantes y Graduados'!$F:$G,2,FALSE),IFERROR(VLOOKUP(D187,'11. Gestion Administrativa'!$F:$G,2,FALSE),IFERROR(VLOOKUP(D187,'13. Gestión Académica'!$F:$G,2,FALSE),IFERROR(VLOOKUP(D187,'9. Asegura. de la Calid. y M'!$F:$G,2,FALSE),IFERROR(VLOOKUP(D187,'6. Gestión del Conocimiento'!$F:$G,2,FALSE),IFERROR(VLOOKUP(D187,'15. Gobernabilidad y Proceso...'!$F:$G,2,FALSE),IFERROR(VLOOKUP(D187,'12. Gestión del Talento Humano'!$F:$G,2,FALSE),IFERROR(VLOOKUP(D187,'14. Internacional... de la E.S.'!$F:$G,2,FALSE),IFERROR(VLOOKUP(D187,'10. Posgrado'!$F:$G,2,FALSE),IFERROR(VLOOKUP(D187,'17. Gestión TIC'!$F:$G,2,FALSE),IFERROR(VLOOKUP(D187,'16. Desa. del Sistema Educ.Sup.'!$F:$G,2,FALSE),IFERROR(VLOOKUP(D187,'8. Cultura de Inno. Insti...'!$F:$G,2,FALSE),VLOOKUP(D187,'7. Lo Esencial de la Reforma U.'!$F:$G,2,0)))))))))))))))))</f>
        <v>#N/A</v>
      </c>
      <c r="D188" s="31"/>
      <c r="E188" s="93"/>
      <c r="F188" s="93"/>
      <c r="G188" s="93"/>
      <c r="H188" s="76"/>
      <c r="I188" s="76"/>
      <c r="J188" s="76"/>
      <c r="K188" s="112"/>
    </row>
    <row r="189" spans="3:11" ht="15.75" hidden="1" thickBot="1" x14ac:dyDescent="0.3">
      <c r="C189" s="70"/>
      <c r="D189" s="31"/>
      <c r="E189" s="93"/>
      <c r="F189" s="93"/>
      <c r="G189" s="93"/>
      <c r="H189" s="76"/>
      <c r="I189" s="76"/>
      <c r="J189" s="76"/>
      <c r="K189" s="112"/>
    </row>
    <row r="190" spans="3:11" ht="30.75" hidden="1" thickBot="1" x14ac:dyDescent="0.3">
      <c r="C190" s="123" t="s">
        <v>44</v>
      </c>
      <c r="D190" s="125" t="s">
        <v>55</v>
      </c>
      <c r="E190" s="125" t="s">
        <v>57</v>
      </c>
      <c r="F190" s="124" t="s">
        <v>27</v>
      </c>
      <c r="G190" s="129" t="s">
        <v>127</v>
      </c>
      <c r="H190" s="125" t="s">
        <v>46</v>
      </c>
      <c r="I190" s="125" t="s">
        <v>128</v>
      </c>
      <c r="J190" s="125" t="s">
        <v>406</v>
      </c>
      <c r="K190" s="125" t="s">
        <v>407</v>
      </c>
    </row>
    <row r="191" spans="3:11" hidden="1" x14ac:dyDescent="0.25">
      <c r="C191" s="95" t="s">
        <v>61</v>
      </c>
      <c r="D191" s="150"/>
      <c r="E191" s="96">
        <v>2800</v>
      </c>
      <c r="F191" s="97">
        <f>D191*E191</f>
        <v>0</v>
      </c>
      <c r="G191" s="153"/>
      <c r="H191" s="98" t="s">
        <v>976</v>
      </c>
      <c r="I191" s="98" t="str">
        <f>VLOOKUP(H191,Presupuesto!$B$11:$C$565,2,0)</f>
        <v>MUEBLES VARIOS DE OFICINA</v>
      </c>
      <c r="J191" s="201" t="s">
        <v>1435</v>
      </c>
      <c r="K191" s="98" t="s">
        <v>400</v>
      </c>
    </row>
    <row r="192" spans="3:11" hidden="1" x14ac:dyDescent="0.25">
      <c r="C192" s="99" t="s">
        <v>62</v>
      </c>
      <c r="D192" s="144"/>
      <c r="E192" s="100">
        <v>2400</v>
      </c>
      <c r="F192" s="97">
        <f>D192*E192</f>
        <v>0</v>
      </c>
      <c r="G192" s="153"/>
      <c r="H192" s="101" t="s">
        <v>976</v>
      </c>
      <c r="I192" s="98" t="str">
        <f>VLOOKUP(H192,Presupuesto!$B$11:$C$565,2,0)</f>
        <v>MUEBLES VARIOS DE OFICINA</v>
      </c>
      <c r="J192" s="98" t="str">
        <f>$J$191</f>
        <v>Posgrado</v>
      </c>
      <c r="K192" s="98" t="s">
        <v>408</v>
      </c>
    </row>
    <row r="193" spans="3:11" hidden="1" x14ac:dyDescent="0.25">
      <c r="C193" s="99" t="s">
        <v>63</v>
      </c>
      <c r="D193" s="144"/>
      <c r="E193" s="100">
        <v>1000</v>
      </c>
      <c r="F193" s="97">
        <f t="shared" ref="F193:F200" si="17">D193*E193</f>
        <v>0</v>
      </c>
      <c r="G193" s="153"/>
      <c r="H193" s="101" t="s">
        <v>976</v>
      </c>
      <c r="I193" s="98" t="str">
        <f>VLOOKUP(H193,Presupuesto!$B$11:$C$565,2,0)</f>
        <v>MUEBLES VARIOS DE OFICINA</v>
      </c>
      <c r="J193" s="98" t="str">
        <f t="shared" ref="J193:J200" si="18">$J$191</f>
        <v>Posgrado</v>
      </c>
      <c r="K193" s="98" t="s">
        <v>391</v>
      </c>
    </row>
    <row r="194" spans="3:11" hidden="1" x14ac:dyDescent="0.25">
      <c r="C194" s="99" t="s">
        <v>64</v>
      </c>
      <c r="D194" s="144"/>
      <c r="E194" s="100">
        <v>6000</v>
      </c>
      <c r="F194" s="97">
        <f t="shared" si="17"/>
        <v>0</v>
      </c>
      <c r="G194" s="153"/>
      <c r="H194" s="101" t="s">
        <v>976</v>
      </c>
      <c r="I194" s="98" t="str">
        <f>VLOOKUP(H194,Presupuesto!$B$11:$C$565,2,0)</f>
        <v>MUEBLES VARIOS DE OFICINA</v>
      </c>
      <c r="J194" s="98" t="str">
        <f t="shared" si="18"/>
        <v>Posgrado</v>
      </c>
      <c r="K194" s="98" t="s">
        <v>391</v>
      </c>
    </row>
    <row r="195" spans="3:11" hidden="1" x14ac:dyDescent="0.25">
      <c r="C195" s="99" t="s">
        <v>65</v>
      </c>
      <c r="D195" s="144"/>
      <c r="E195" s="100">
        <v>3000</v>
      </c>
      <c r="F195" s="97">
        <f t="shared" si="17"/>
        <v>0</v>
      </c>
      <c r="G195" s="153"/>
      <c r="H195" s="101" t="s">
        <v>976</v>
      </c>
      <c r="I195" s="98" t="str">
        <f>VLOOKUP(H195,Presupuesto!$B$11:$C$565,2,0)</f>
        <v>MUEBLES VARIOS DE OFICINA</v>
      </c>
      <c r="J195" s="98" t="str">
        <f t="shared" si="18"/>
        <v>Posgrado</v>
      </c>
      <c r="K195" s="98" t="s">
        <v>391</v>
      </c>
    </row>
    <row r="196" spans="3:11" hidden="1" x14ac:dyDescent="0.25">
      <c r="C196" s="99" t="s">
        <v>66</v>
      </c>
      <c r="D196" s="144"/>
      <c r="E196" s="100">
        <v>10000</v>
      </c>
      <c r="F196" s="97">
        <f t="shared" si="17"/>
        <v>0</v>
      </c>
      <c r="G196" s="153"/>
      <c r="H196" s="101" t="s">
        <v>976</v>
      </c>
      <c r="I196" s="98" t="str">
        <f>VLOOKUP(H196,Presupuesto!$B$11:$C$565,2,0)</f>
        <v>MUEBLES VARIOS DE OFICINA</v>
      </c>
      <c r="J196" s="98" t="str">
        <f t="shared" si="18"/>
        <v>Posgrado</v>
      </c>
      <c r="K196" s="98" t="s">
        <v>391</v>
      </c>
    </row>
    <row r="197" spans="3:11" hidden="1" x14ac:dyDescent="0.25">
      <c r="C197" s="99" t="s">
        <v>67</v>
      </c>
      <c r="D197" s="144"/>
      <c r="E197" s="100">
        <v>8000</v>
      </c>
      <c r="F197" s="97">
        <f t="shared" si="17"/>
        <v>0</v>
      </c>
      <c r="G197" s="153"/>
      <c r="H197" s="101" t="s">
        <v>979</v>
      </c>
      <c r="I197" s="98" t="str">
        <f>VLOOKUP(H197,Presupuesto!$B$11:$C$565,2,0)</f>
        <v>EQUIPOS VARIOS DE OFICINA</v>
      </c>
      <c r="J197" s="98" t="str">
        <f t="shared" si="18"/>
        <v>Posgrado</v>
      </c>
      <c r="K197" s="98" t="s">
        <v>391</v>
      </c>
    </row>
    <row r="198" spans="3:11" hidden="1" x14ac:dyDescent="0.25">
      <c r="C198" s="99" t="s">
        <v>68</v>
      </c>
      <c r="D198" s="144"/>
      <c r="E198" s="100">
        <v>2000</v>
      </c>
      <c r="F198" s="97">
        <f t="shared" si="17"/>
        <v>0</v>
      </c>
      <c r="G198" s="153"/>
      <c r="H198" s="101" t="s">
        <v>979</v>
      </c>
      <c r="I198" s="98" t="str">
        <f>VLOOKUP(H198,Presupuesto!$B$11:$C$565,2,0)</f>
        <v>EQUIPOS VARIOS DE OFICINA</v>
      </c>
      <c r="J198" s="98" t="str">
        <f t="shared" si="18"/>
        <v>Posgrado</v>
      </c>
      <c r="K198" s="98" t="s">
        <v>399</v>
      </c>
    </row>
    <row r="199" spans="3:11" hidden="1" x14ac:dyDescent="0.25">
      <c r="C199" s="99" t="s">
        <v>69</v>
      </c>
      <c r="D199" s="144"/>
      <c r="E199" s="100">
        <v>5000</v>
      </c>
      <c r="F199" s="97">
        <f t="shared" si="17"/>
        <v>0</v>
      </c>
      <c r="G199" s="153"/>
      <c r="H199" s="101" t="s">
        <v>979</v>
      </c>
      <c r="I199" s="98" t="str">
        <f>VLOOKUP(H199,Presupuesto!$B$11:$C$565,2,0)</f>
        <v>EQUIPOS VARIOS DE OFICINA</v>
      </c>
      <c r="J199" s="98" t="str">
        <f t="shared" si="18"/>
        <v>Posgrado</v>
      </c>
      <c r="K199" s="98" t="s">
        <v>395</v>
      </c>
    </row>
    <row r="200" spans="3:11" ht="15.75" hidden="1" thickBot="1" x14ac:dyDescent="0.3">
      <c r="C200" s="102" t="s">
        <v>70</v>
      </c>
      <c r="D200" s="151"/>
      <c r="E200" s="104">
        <v>100000</v>
      </c>
      <c r="F200" s="105">
        <f t="shared" si="17"/>
        <v>0</v>
      </c>
      <c r="G200" s="154"/>
      <c r="H200" s="106" t="s">
        <v>979</v>
      </c>
      <c r="I200" s="106" t="str">
        <f>VLOOKUP(H200,Presupuesto!$B$11:$C$565,2,0)</f>
        <v>EQUIPOS VARIOS DE OFICINA</v>
      </c>
      <c r="J200" s="106" t="str">
        <f t="shared" si="18"/>
        <v>Posgrado</v>
      </c>
      <c r="K200" s="121" t="s">
        <v>390</v>
      </c>
    </row>
    <row r="201" spans="3:11" hidden="1" x14ac:dyDescent="0.25"/>
    <row r="202" spans="3:11" ht="15.75" hidden="1" thickBot="1" x14ac:dyDescent="0.3">
      <c r="C202" s="303"/>
      <c r="D202" s="304"/>
      <c r="E202" s="305"/>
      <c r="F202" s="305"/>
      <c r="G202" s="306"/>
      <c r="H202" s="305"/>
      <c r="I202" s="305"/>
      <c r="J202" s="147"/>
      <c r="K202" s="147"/>
    </row>
    <row r="203" spans="3:11" ht="15.75" hidden="1" thickBot="1" x14ac:dyDescent="0.3">
      <c r="C203" s="29" t="s">
        <v>43</v>
      </c>
      <c r="D203" s="30">
        <f>SUM(F210:F219)</f>
        <v>0</v>
      </c>
      <c r="E203" s="162"/>
      <c r="F203" s="162"/>
      <c r="G203" s="79"/>
      <c r="H203" s="162"/>
      <c r="I203" s="162"/>
    </row>
    <row r="204" spans="3:11" hidden="1" x14ac:dyDescent="0.25">
      <c r="C204" s="70"/>
      <c r="D204" s="31"/>
      <c r="E204" s="93"/>
      <c r="F204" s="93"/>
      <c r="G204" s="93"/>
      <c r="H204" s="76"/>
      <c r="I204" s="76"/>
      <c r="J204" s="76"/>
      <c r="K204" s="112"/>
    </row>
    <row r="205" spans="3:11" hidden="1" x14ac:dyDescent="0.25">
      <c r="C205" s="70"/>
      <c r="D205" s="31"/>
      <c r="E205" s="93"/>
      <c r="F205" s="93"/>
      <c r="G205" s="93"/>
      <c r="H205" s="76"/>
      <c r="I205" s="76"/>
      <c r="J205" s="76"/>
      <c r="K205" s="112"/>
    </row>
    <row r="206" spans="3:11" ht="15.75" hidden="1" x14ac:dyDescent="0.25">
      <c r="C206" s="187" t="s">
        <v>388</v>
      </c>
      <c r="D206" s="325"/>
      <c r="E206" s="93"/>
      <c r="F206" s="93"/>
      <c r="G206" s="93"/>
      <c r="H206" s="76"/>
      <c r="I206" s="76"/>
      <c r="J206" s="76"/>
      <c r="K206" s="112"/>
    </row>
    <row r="207" spans="3:11" ht="18.75" hidden="1" x14ac:dyDescent="0.25">
      <c r="C207" s="193" t="e">
        <f>IFERROR(VLOOKUP(D206,'1. Desarrollo e Innov. Curricu.'!$F:$G,2,FALSE),IFERROR(VLOOKUP(D206,'2. Investigación Científica'!$F:$G,2,FALSE),IFERROR(VLOOKUP(D206,'3. Vinculación Univ. Sociedad'!$F:$G,2,FALSE),IFERROR(VLOOKUP(D206,'4. Docencia y Profesorado Univ.'!$F:$G,2,FALSE),IFERROR(VLOOKUP(D206,'5. Estudiantes y Graduados'!$F:$G,2,FALSE),IFERROR(VLOOKUP(D206,'11. Gestion Administrativa'!$F:$G,2,FALSE),IFERROR(VLOOKUP(D206,'13. Gestión Académica'!$F:$G,2,FALSE),IFERROR(VLOOKUP(D206,'9. Asegura. de la Calid. y M'!$F:$G,2,FALSE),IFERROR(VLOOKUP(D206,'6. Gestión del Conocimiento'!$F:$G,2,FALSE),IFERROR(VLOOKUP(D206,'15. Gobernabilidad y Proceso...'!$F:$G,2,FALSE),IFERROR(VLOOKUP(D206,'12. Gestión del Talento Humano'!$F:$G,2,FALSE),IFERROR(VLOOKUP(D206,'14. Internacional... de la E.S.'!$F:$G,2,FALSE),IFERROR(VLOOKUP(D206,'10. Posgrado'!$F:$G,2,FALSE),IFERROR(VLOOKUP(D206,'17. Gestión TIC'!$F:$G,2,FALSE),IFERROR(VLOOKUP(D206,'16. Desa. del Sistema Educ.Sup.'!$F:$G,2,FALSE),IFERROR(VLOOKUP(D206,'8. Cultura de Inno. Insti...'!$F:$G,2,FALSE),VLOOKUP(D206,'7. Lo Esencial de la Reforma U.'!$F:$G,2,0)))))))))))))))))</f>
        <v>#N/A</v>
      </c>
      <c r="D207" s="31"/>
      <c r="E207" s="93"/>
      <c r="F207" s="93"/>
      <c r="G207" s="93"/>
      <c r="H207" s="76"/>
      <c r="I207" s="76"/>
      <c r="J207" s="76"/>
      <c r="K207" s="112"/>
    </row>
    <row r="208" spans="3:11" ht="15.75" hidden="1" thickBot="1" x14ac:dyDescent="0.3">
      <c r="C208" s="70"/>
      <c r="D208" s="31"/>
      <c r="E208" s="93"/>
      <c r="F208" s="93"/>
      <c r="G208" s="93"/>
      <c r="H208" s="76"/>
      <c r="I208" s="76"/>
      <c r="J208" s="76"/>
      <c r="K208" s="112"/>
    </row>
    <row r="209" spans="3:11" ht="30.75" hidden="1" thickBot="1" x14ac:dyDescent="0.3">
      <c r="C209" s="123" t="s">
        <v>44</v>
      </c>
      <c r="D209" s="125" t="s">
        <v>55</v>
      </c>
      <c r="E209" s="125" t="s">
        <v>57</v>
      </c>
      <c r="F209" s="124" t="s">
        <v>27</v>
      </c>
      <c r="G209" s="129" t="s">
        <v>127</v>
      </c>
      <c r="H209" s="125" t="s">
        <v>46</v>
      </c>
      <c r="I209" s="125" t="s">
        <v>128</v>
      </c>
      <c r="J209" s="125" t="s">
        <v>406</v>
      </c>
      <c r="K209" s="125" t="s">
        <v>407</v>
      </c>
    </row>
    <row r="210" spans="3:11" hidden="1" x14ac:dyDescent="0.25">
      <c r="C210" s="95" t="s">
        <v>61</v>
      </c>
      <c r="D210" s="150"/>
      <c r="E210" s="96">
        <v>2800</v>
      </c>
      <c r="F210" s="97">
        <f>D210*E210</f>
        <v>0</v>
      </c>
      <c r="G210" s="153"/>
      <c r="H210" s="98" t="s">
        <v>976</v>
      </c>
      <c r="I210" s="98" t="str">
        <f>VLOOKUP(H210,Presupuesto!$B$11:$C$565,2,0)</f>
        <v>MUEBLES VARIOS DE OFICINA</v>
      </c>
      <c r="J210" s="201" t="s">
        <v>1459</v>
      </c>
      <c r="K210" s="98" t="s">
        <v>400</v>
      </c>
    </row>
    <row r="211" spans="3:11" hidden="1" x14ac:dyDescent="0.25">
      <c r="C211" s="99" t="s">
        <v>62</v>
      </c>
      <c r="D211" s="144"/>
      <c r="E211" s="100">
        <v>2400</v>
      </c>
      <c r="F211" s="97">
        <f>D211*E211</f>
        <v>0</v>
      </c>
      <c r="G211" s="153"/>
      <c r="H211" s="101" t="s">
        <v>976</v>
      </c>
      <c r="I211" s="98" t="str">
        <f>VLOOKUP(H211,Presupuesto!$B$11:$C$565,2,0)</f>
        <v>MUEBLES VARIOS DE OFICINA</v>
      </c>
      <c r="J211" s="98" t="str">
        <f>$J$210</f>
        <v>Desarrollo del Sistema de Educación Superior</v>
      </c>
      <c r="K211" s="98" t="s">
        <v>408</v>
      </c>
    </row>
    <row r="212" spans="3:11" hidden="1" x14ac:dyDescent="0.25">
      <c r="C212" s="99" t="s">
        <v>63</v>
      </c>
      <c r="D212" s="144"/>
      <c r="E212" s="100">
        <v>1000</v>
      </c>
      <c r="F212" s="97">
        <f t="shared" ref="F212:F219" si="19">D212*E212</f>
        <v>0</v>
      </c>
      <c r="G212" s="153"/>
      <c r="H212" s="101" t="s">
        <v>976</v>
      </c>
      <c r="I212" s="98" t="str">
        <f>VLOOKUP(H212,Presupuesto!$B$11:$C$565,2,0)</f>
        <v>MUEBLES VARIOS DE OFICINA</v>
      </c>
      <c r="J212" s="98" t="str">
        <f t="shared" ref="J212:J219" si="20">$J$210</f>
        <v>Desarrollo del Sistema de Educación Superior</v>
      </c>
      <c r="K212" s="98" t="s">
        <v>391</v>
      </c>
    </row>
    <row r="213" spans="3:11" hidden="1" x14ac:dyDescent="0.25">
      <c r="C213" s="99" t="s">
        <v>64</v>
      </c>
      <c r="D213" s="144"/>
      <c r="E213" s="100">
        <v>6000</v>
      </c>
      <c r="F213" s="97">
        <f t="shared" si="19"/>
        <v>0</v>
      </c>
      <c r="G213" s="153"/>
      <c r="H213" s="101" t="s">
        <v>976</v>
      </c>
      <c r="I213" s="98" t="str">
        <f>VLOOKUP(H213,Presupuesto!$B$11:$C$565,2,0)</f>
        <v>MUEBLES VARIOS DE OFICINA</v>
      </c>
      <c r="J213" s="98" t="str">
        <f t="shared" si="20"/>
        <v>Desarrollo del Sistema de Educación Superior</v>
      </c>
      <c r="K213" s="98" t="s">
        <v>391</v>
      </c>
    </row>
    <row r="214" spans="3:11" hidden="1" x14ac:dyDescent="0.25">
      <c r="C214" s="99" t="s">
        <v>65</v>
      </c>
      <c r="D214" s="144"/>
      <c r="E214" s="100">
        <v>3000</v>
      </c>
      <c r="F214" s="97">
        <f t="shared" si="19"/>
        <v>0</v>
      </c>
      <c r="G214" s="153"/>
      <c r="H214" s="101" t="s">
        <v>976</v>
      </c>
      <c r="I214" s="98" t="str">
        <f>VLOOKUP(H214,Presupuesto!$B$11:$C$565,2,0)</f>
        <v>MUEBLES VARIOS DE OFICINA</v>
      </c>
      <c r="J214" s="98" t="str">
        <f t="shared" si="20"/>
        <v>Desarrollo del Sistema de Educación Superior</v>
      </c>
      <c r="K214" s="98" t="s">
        <v>391</v>
      </c>
    </row>
    <row r="215" spans="3:11" hidden="1" x14ac:dyDescent="0.25">
      <c r="C215" s="99" t="s">
        <v>66</v>
      </c>
      <c r="D215" s="144"/>
      <c r="E215" s="100">
        <v>10000</v>
      </c>
      <c r="F215" s="97">
        <f t="shared" si="19"/>
        <v>0</v>
      </c>
      <c r="G215" s="153"/>
      <c r="H215" s="101" t="s">
        <v>976</v>
      </c>
      <c r="I215" s="98" t="str">
        <f>VLOOKUP(H215,Presupuesto!$B$11:$C$565,2,0)</f>
        <v>MUEBLES VARIOS DE OFICINA</v>
      </c>
      <c r="J215" s="98" t="str">
        <f t="shared" si="20"/>
        <v>Desarrollo del Sistema de Educación Superior</v>
      </c>
      <c r="K215" s="98" t="s">
        <v>391</v>
      </c>
    </row>
    <row r="216" spans="3:11" hidden="1" x14ac:dyDescent="0.25">
      <c r="C216" s="99" t="s">
        <v>67</v>
      </c>
      <c r="D216" s="144"/>
      <c r="E216" s="100">
        <v>8000</v>
      </c>
      <c r="F216" s="97">
        <f t="shared" si="19"/>
        <v>0</v>
      </c>
      <c r="G216" s="153"/>
      <c r="H216" s="101" t="s">
        <v>979</v>
      </c>
      <c r="I216" s="98" t="str">
        <f>VLOOKUP(H216,Presupuesto!$B$11:$C$565,2,0)</f>
        <v>EQUIPOS VARIOS DE OFICINA</v>
      </c>
      <c r="J216" s="98" t="str">
        <f t="shared" si="20"/>
        <v>Desarrollo del Sistema de Educación Superior</v>
      </c>
      <c r="K216" s="98" t="s">
        <v>391</v>
      </c>
    </row>
    <row r="217" spans="3:11" hidden="1" x14ac:dyDescent="0.25">
      <c r="C217" s="99" t="s">
        <v>68</v>
      </c>
      <c r="D217" s="144"/>
      <c r="E217" s="100">
        <v>2000</v>
      </c>
      <c r="F217" s="97">
        <f t="shared" si="19"/>
        <v>0</v>
      </c>
      <c r="G217" s="153"/>
      <c r="H217" s="101" t="s">
        <v>979</v>
      </c>
      <c r="I217" s="98" t="str">
        <f>VLOOKUP(H217,Presupuesto!$B$11:$C$565,2,0)</f>
        <v>EQUIPOS VARIOS DE OFICINA</v>
      </c>
      <c r="J217" s="98" t="str">
        <f t="shared" si="20"/>
        <v>Desarrollo del Sistema de Educación Superior</v>
      </c>
      <c r="K217" s="98" t="s">
        <v>399</v>
      </c>
    </row>
    <row r="218" spans="3:11" hidden="1" x14ac:dyDescent="0.25">
      <c r="C218" s="99" t="s">
        <v>69</v>
      </c>
      <c r="D218" s="144"/>
      <c r="E218" s="100">
        <v>5000</v>
      </c>
      <c r="F218" s="97">
        <f t="shared" si="19"/>
        <v>0</v>
      </c>
      <c r="G218" s="153"/>
      <c r="H218" s="101" t="s">
        <v>979</v>
      </c>
      <c r="I218" s="98" t="str">
        <f>VLOOKUP(H218,Presupuesto!$B$11:$C$565,2,0)</f>
        <v>EQUIPOS VARIOS DE OFICINA</v>
      </c>
      <c r="J218" s="98" t="str">
        <f t="shared" si="20"/>
        <v>Desarrollo del Sistema de Educación Superior</v>
      </c>
      <c r="K218" s="98" t="s">
        <v>395</v>
      </c>
    </row>
    <row r="219" spans="3:11" ht="15.75" hidden="1" thickBot="1" x14ac:dyDescent="0.3">
      <c r="C219" s="102" t="s">
        <v>70</v>
      </c>
      <c r="D219" s="151"/>
      <c r="E219" s="104">
        <v>100000</v>
      </c>
      <c r="F219" s="105">
        <f t="shared" si="19"/>
        <v>0</v>
      </c>
      <c r="G219" s="154"/>
      <c r="H219" s="106" t="s">
        <v>979</v>
      </c>
      <c r="I219" s="106" t="str">
        <f>VLOOKUP(H219,Presupuesto!$B$11:$C$565,2,0)</f>
        <v>EQUIPOS VARIOS DE OFICINA</v>
      </c>
      <c r="J219" s="106" t="str">
        <f t="shared" si="20"/>
        <v>Desarrollo del Sistema de Educación Superior</v>
      </c>
      <c r="K219" s="121" t="s">
        <v>390</v>
      </c>
    </row>
  </sheetData>
  <autoFilter ref="C12:C219"/>
  <dataValidations xWindow="551" yWindow="739" count="5">
    <dataValidation type="list" allowBlank="1" showInputMessage="1" showErrorMessage="1" errorTitle="¡Ingreso Invalido!" error="Seleccione una opción de la lista" promptTitle="Tipo de Presupuesto" prompt="Seleccione una opción de la lista" sqref="G210:G219 G39:G48 G58:G67 G77:G86 G96:G105 G115:G124 G134:G143 G153:G162 G172:G181 G191:G200 G17:G27">
      <formula1>$R$2:$S$2</formula1>
    </dataValidation>
    <dataValidation type="list" allowBlank="1" showInputMessage="1" showErrorMessage="1" errorTitle="¡Ingreso Inválido!" error="Seleccione una opción de la lista" promptTitle="Mes Requerido" prompt="Seleccione el mes en el que requiere el recurso." sqref="K210:K219 K39:K48 K58:K67 K77:K86 K96:K105 K115:K124 K134:K143 K153:K162 K172:K181 K191:K200 K17:K27">
      <formula1>$U$2:$AF$2</formula1>
    </dataValidation>
    <dataValidation type="list" allowBlank="1" showInputMessage="1" showErrorMessage="1" errorTitle="¡Ingreso Inválido!" error="Verifique el valor ingresado." promptTitle="Objeto de Gasto" prompt="Ingrese el Objeto de Gasto." sqref="H210:H219 H39:H48 H58:H67 H77:H86 H96:H105 H115:H124 H134:H143 H153:H162 H172:H181 H191:H200 H17:H27">
      <formula1>$A$1:$UI$1</formula1>
    </dataValidation>
    <dataValidation type="list" allowBlank="1" showInputMessage="1" showErrorMessage="1" errorTitle="¡Ingreso Inválido!" error="Seleccione una opción de la lista." promptTitle="Dimensión Estratégica" prompt="Seleccione una opción de la lista." sqref="J211:J219 J40:J48 J59:J67 J78:J86 J97:J105 J116:J124 J135:J143 J154:J162 J173:J181 J192:J200">
      <formula1>$A$2:$P$2</formula1>
    </dataValidation>
    <dataValidation type="list" allowBlank="1" showInputMessage="1" showErrorMessage="1" errorTitle="¡Ingreso Inválido!" error="Seleccione una opción de la lista." promptTitle="Dimensión Estratégica" prompt="Seleccione una opción de la lista." sqref="J210 J39 J58 J77 J96 J115 J134 J153 J172 J191 J17:J27">
      <formula1>$A$2:$Q$2</formula1>
    </dataValidation>
  </dataValidations>
  <pageMargins left="0.7" right="0.7" top="0.75" bottom="0.75" header="0.3" footer="0.3"/>
  <pageSetup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57"/>
  <sheetViews>
    <sheetView showGridLines="0" topLeftCell="B37" workbookViewId="0">
      <selection activeCell="G25" sqref="G25"/>
    </sheetView>
  </sheetViews>
  <sheetFormatPr baseColWidth="10" defaultColWidth="11.5703125" defaultRowHeight="15" x14ac:dyDescent="0.25"/>
  <cols>
    <col min="1" max="1" width="5.7109375" style="86" customWidth="1"/>
    <col min="2" max="2" width="5.28515625" style="86" customWidth="1"/>
    <col min="3" max="3" width="87.5703125" style="86" customWidth="1"/>
    <col min="4" max="4" width="23.7109375" style="86" bestFit="1" customWidth="1"/>
    <col min="5" max="6" width="13.85546875" style="86" customWidth="1"/>
    <col min="7" max="7" width="27.71093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72" t="s">
        <v>247</v>
      </c>
      <c r="B1" s="175" t="s">
        <v>248</v>
      </c>
      <c r="C1" s="166" t="s">
        <v>249</v>
      </c>
      <c r="D1" s="166" t="s">
        <v>487</v>
      </c>
      <c r="E1" s="166" t="s">
        <v>489</v>
      </c>
      <c r="F1" s="166" t="s">
        <v>491</v>
      </c>
      <c r="G1" s="166" t="s">
        <v>493</v>
      </c>
      <c r="H1" s="166" t="s">
        <v>495</v>
      </c>
      <c r="I1" s="166" t="s">
        <v>497</v>
      </c>
      <c r="J1" s="166" t="s">
        <v>250</v>
      </c>
      <c r="K1" s="166" t="s">
        <v>500</v>
      </c>
      <c r="L1" s="166" t="s">
        <v>251</v>
      </c>
      <c r="M1" s="166" t="s">
        <v>502</v>
      </c>
      <c r="N1" s="166" t="s">
        <v>504</v>
      </c>
      <c r="O1" s="166" t="s">
        <v>506</v>
      </c>
      <c r="P1" s="166" t="s">
        <v>252</v>
      </c>
      <c r="Q1" s="166" t="s">
        <v>507</v>
      </c>
      <c r="R1" s="166" t="s">
        <v>510</v>
      </c>
      <c r="S1" s="166" t="s">
        <v>253</v>
      </c>
      <c r="T1" s="166" t="s">
        <v>512</v>
      </c>
      <c r="U1" s="166" t="s">
        <v>254</v>
      </c>
      <c r="V1" s="166" t="s">
        <v>513</v>
      </c>
      <c r="W1" s="166" t="s">
        <v>514</v>
      </c>
      <c r="X1" s="166" t="s">
        <v>518</v>
      </c>
      <c r="Y1" s="166" t="s">
        <v>270</v>
      </c>
      <c r="Z1" s="166" t="s">
        <v>519</v>
      </c>
      <c r="AA1" s="166" t="s">
        <v>521</v>
      </c>
      <c r="AB1" s="166" t="s">
        <v>523</v>
      </c>
      <c r="AC1" s="166" t="s">
        <v>271</v>
      </c>
      <c r="AD1" s="166" t="s">
        <v>525</v>
      </c>
      <c r="AE1" s="166" t="s">
        <v>527</v>
      </c>
      <c r="AF1" s="166" t="s">
        <v>529</v>
      </c>
      <c r="AG1" s="166" t="s">
        <v>531</v>
      </c>
      <c r="AH1" s="166" t="s">
        <v>246</v>
      </c>
      <c r="AI1" s="166" t="s">
        <v>533</v>
      </c>
      <c r="AJ1" s="175" t="s">
        <v>255</v>
      </c>
      <c r="AK1" s="166" t="s">
        <v>535</v>
      </c>
      <c r="AL1" s="166" t="s">
        <v>256</v>
      </c>
      <c r="AM1" s="166" t="s">
        <v>537</v>
      </c>
      <c r="AN1" s="166" t="s">
        <v>539</v>
      </c>
      <c r="AO1" s="166" t="s">
        <v>257</v>
      </c>
      <c r="AP1" s="166" t="s">
        <v>541</v>
      </c>
      <c r="AQ1" s="166" t="s">
        <v>543</v>
      </c>
      <c r="AR1" s="166" t="s">
        <v>258</v>
      </c>
      <c r="AS1" s="166" t="s">
        <v>544</v>
      </c>
      <c r="AT1" s="166" t="s">
        <v>546</v>
      </c>
      <c r="AU1" s="166" t="s">
        <v>547</v>
      </c>
      <c r="AV1" s="166" t="s">
        <v>548</v>
      </c>
      <c r="AW1" s="166" t="s">
        <v>550</v>
      </c>
      <c r="AX1" s="166" t="s">
        <v>552</v>
      </c>
      <c r="AY1" s="166" t="s">
        <v>553</v>
      </c>
      <c r="AZ1" s="166" t="s">
        <v>259</v>
      </c>
      <c r="BA1" s="166" t="s">
        <v>555</v>
      </c>
      <c r="BB1" s="166" t="s">
        <v>557</v>
      </c>
      <c r="BC1" s="166" t="s">
        <v>559</v>
      </c>
      <c r="BD1" s="166" t="s">
        <v>561</v>
      </c>
      <c r="BE1" s="166" t="s">
        <v>563</v>
      </c>
      <c r="BF1" s="166" t="s">
        <v>565</v>
      </c>
      <c r="BG1" s="166" t="s">
        <v>567</v>
      </c>
      <c r="BH1" s="166" t="s">
        <v>569</v>
      </c>
      <c r="BI1" s="166" t="s">
        <v>272</v>
      </c>
      <c r="BJ1" s="166" t="s">
        <v>571</v>
      </c>
      <c r="BK1" s="166" t="s">
        <v>573</v>
      </c>
      <c r="BL1" s="166" t="s">
        <v>575</v>
      </c>
      <c r="BM1" s="166" t="s">
        <v>577</v>
      </c>
      <c r="BN1" s="166" t="s">
        <v>579</v>
      </c>
      <c r="BO1" s="166" t="s">
        <v>581</v>
      </c>
      <c r="BP1" s="166" t="s">
        <v>583</v>
      </c>
      <c r="BQ1" s="166" t="s">
        <v>585</v>
      </c>
      <c r="BR1" s="166" t="s">
        <v>587</v>
      </c>
      <c r="BS1" s="166" t="s">
        <v>589</v>
      </c>
      <c r="BT1" s="175" t="s">
        <v>260</v>
      </c>
      <c r="BU1" s="166" t="s">
        <v>261</v>
      </c>
      <c r="BV1" s="166" t="s">
        <v>591</v>
      </c>
      <c r="BW1" s="166" t="s">
        <v>262</v>
      </c>
      <c r="BX1" s="166" t="s">
        <v>593</v>
      </c>
      <c r="BY1" s="166" t="s">
        <v>595</v>
      </c>
      <c r="BZ1" s="175" t="s">
        <v>263</v>
      </c>
      <c r="CA1" s="166" t="s">
        <v>264</v>
      </c>
      <c r="CB1" s="166" t="s">
        <v>597</v>
      </c>
      <c r="CC1" s="166" t="s">
        <v>265</v>
      </c>
      <c r="CD1" s="166" t="s">
        <v>599</v>
      </c>
      <c r="CE1" s="166" t="s">
        <v>601</v>
      </c>
      <c r="CF1" s="166" t="s">
        <v>603</v>
      </c>
      <c r="CG1" s="175" t="s">
        <v>266</v>
      </c>
      <c r="CH1" s="166" t="s">
        <v>609</v>
      </c>
      <c r="CI1" s="166" t="s">
        <v>611</v>
      </c>
      <c r="CJ1" s="166" t="s">
        <v>267</v>
      </c>
      <c r="CK1" s="166" t="s">
        <v>605</v>
      </c>
      <c r="CL1" s="166" t="s">
        <v>607</v>
      </c>
      <c r="CM1" s="166" t="s">
        <v>268</v>
      </c>
      <c r="CN1" s="166" t="s">
        <v>613</v>
      </c>
      <c r="CO1" s="166" t="s">
        <v>269</v>
      </c>
      <c r="CP1" s="166" t="s">
        <v>614</v>
      </c>
      <c r="CQ1" s="163" t="s">
        <v>273</v>
      </c>
      <c r="CR1" s="175" t="s">
        <v>274</v>
      </c>
      <c r="CS1" s="166" t="s">
        <v>615</v>
      </c>
      <c r="CT1" s="166" t="s">
        <v>616</v>
      </c>
      <c r="CU1" s="166" t="s">
        <v>618</v>
      </c>
      <c r="CV1" s="166" t="s">
        <v>275</v>
      </c>
      <c r="CW1" s="166" t="s">
        <v>620</v>
      </c>
      <c r="CX1" s="166" t="s">
        <v>622</v>
      </c>
      <c r="CY1" s="166" t="s">
        <v>624</v>
      </c>
      <c r="CZ1" s="166" t="s">
        <v>626</v>
      </c>
      <c r="DA1" s="166" t="s">
        <v>628</v>
      </c>
      <c r="DB1" s="166" t="s">
        <v>630</v>
      </c>
      <c r="DC1" s="175" t="s">
        <v>276</v>
      </c>
      <c r="DD1" s="166" t="s">
        <v>277</v>
      </c>
      <c r="DE1" s="166" t="s">
        <v>632</v>
      </c>
      <c r="DF1" s="166" t="s">
        <v>278</v>
      </c>
      <c r="DG1" s="166" t="s">
        <v>634</v>
      </c>
      <c r="DH1" s="166" t="s">
        <v>636</v>
      </c>
      <c r="DI1" s="166" t="s">
        <v>638</v>
      </c>
      <c r="DJ1" s="166" t="s">
        <v>640</v>
      </c>
      <c r="DK1" s="166" t="s">
        <v>642</v>
      </c>
      <c r="DL1" s="166" t="s">
        <v>644</v>
      </c>
      <c r="DM1" s="166" t="s">
        <v>646</v>
      </c>
      <c r="DN1" s="166" t="s">
        <v>279</v>
      </c>
      <c r="DO1" s="166" t="s">
        <v>648</v>
      </c>
      <c r="DP1" s="166" t="s">
        <v>650</v>
      </c>
      <c r="DQ1" s="166" t="s">
        <v>652</v>
      </c>
      <c r="DR1" s="175" t="s">
        <v>280</v>
      </c>
      <c r="DS1" s="166" t="s">
        <v>654</v>
      </c>
      <c r="DT1" s="166" t="s">
        <v>281</v>
      </c>
      <c r="DU1" s="166" t="s">
        <v>656</v>
      </c>
      <c r="DV1" s="166" t="s">
        <v>282</v>
      </c>
      <c r="DW1" s="166" t="s">
        <v>658</v>
      </c>
      <c r="DX1" s="166" t="s">
        <v>660</v>
      </c>
      <c r="DY1" s="166" t="s">
        <v>662</v>
      </c>
      <c r="DZ1" s="166" t="s">
        <v>664</v>
      </c>
      <c r="EA1" s="166" t="s">
        <v>666</v>
      </c>
      <c r="EB1" s="166" t="s">
        <v>668</v>
      </c>
      <c r="EC1" s="166" t="s">
        <v>670</v>
      </c>
      <c r="ED1" s="166" t="s">
        <v>672</v>
      </c>
      <c r="EE1" s="166" t="s">
        <v>674</v>
      </c>
      <c r="EF1" s="166" t="s">
        <v>676</v>
      </c>
      <c r="EG1" s="166" t="s">
        <v>678</v>
      </c>
      <c r="EH1" s="175" t="s">
        <v>283</v>
      </c>
      <c r="EI1" s="166" t="s">
        <v>680</v>
      </c>
      <c r="EJ1" s="166" t="s">
        <v>284</v>
      </c>
      <c r="EK1" s="166" t="s">
        <v>682</v>
      </c>
      <c r="EL1" s="166" t="s">
        <v>684</v>
      </c>
      <c r="EM1" s="166" t="s">
        <v>285</v>
      </c>
      <c r="EN1" s="166" t="s">
        <v>686</v>
      </c>
      <c r="EO1" s="166" t="s">
        <v>688</v>
      </c>
      <c r="EP1" s="166" t="s">
        <v>286</v>
      </c>
      <c r="EQ1" s="166" t="s">
        <v>690</v>
      </c>
      <c r="ER1" s="166" t="s">
        <v>692</v>
      </c>
      <c r="ES1" s="166" t="s">
        <v>694</v>
      </c>
      <c r="ET1" s="166" t="s">
        <v>287</v>
      </c>
      <c r="EU1" s="166" t="s">
        <v>696</v>
      </c>
      <c r="EV1" s="166" t="s">
        <v>698</v>
      </c>
      <c r="EW1" s="175" t="s">
        <v>288</v>
      </c>
      <c r="EX1" s="166" t="s">
        <v>289</v>
      </c>
      <c r="EY1" s="166" t="s">
        <v>700</v>
      </c>
      <c r="EZ1" s="166" t="s">
        <v>702</v>
      </c>
      <c r="FA1" s="166" t="s">
        <v>704</v>
      </c>
      <c r="FB1" s="166" t="s">
        <v>706</v>
      </c>
      <c r="FC1" s="166" t="s">
        <v>290</v>
      </c>
      <c r="FD1" s="166" t="s">
        <v>708</v>
      </c>
      <c r="FE1" s="166" t="s">
        <v>710</v>
      </c>
      <c r="FF1" s="166" t="s">
        <v>712</v>
      </c>
      <c r="FG1" s="166" t="s">
        <v>714</v>
      </c>
      <c r="FH1" s="166" t="s">
        <v>716</v>
      </c>
      <c r="FI1" s="166" t="s">
        <v>291</v>
      </c>
      <c r="FJ1" s="166" t="s">
        <v>719</v>
      </c>
      <c r="FK1" s="166" t="s">
        <v>292</v>
      </c>
      <c r="FL1" s="166" t="s">
        <v>722</v>
      </c>
      <c r="FM1" s="166" t="s">
        <v>723</v>
      </c>
      <c r="FN1" s="166" t="s">
        <v>725</v>
      </c>
      <c r="FO1" s="166" t="s">
        <v>293</v>
      </c>
      <c r="FP1" s="166" t="s">
        <v>728</v>
      </c>
      <c r="FQ1" s="166" t="s">
        <v>729</v>
      </c>
      <c r="FR1" s="166" t="s">
        <v>731</v>
      </c>
      <c r="FS1" s="166" t="s">
        <v>294</v>
      </c>
      <c r="FT1" s="166" t="s">
        <v>734</v>
      </c>
      <c r="FU1" s="166" t="s">
        <v>736</v>
      </c>
      <c r="FV1" s="166" t="s">
        <v>738</v>
      </c>
      <c r="FW1" s="175" t="s">
        <v>295</v>
      </c>
      <c r="FX1" s="175" t="s">
        <v>296</v>
      </c>
      <c r="FY1" s="166" t="s">
        <v>302</v>
      </c>
      <c r="FZ1" s="166" t="s">
        <v>740</v>
      </c>
      <c r="GA1" s="166" t="s">
        <v>742</v>
      </c>
      <c r="GB1" s="166" t="s">
        <v>744</v>
      </c>
      <c r="GC1" s="166" t="s">
        <v>746</v>
      </c>
      <c r="GD1" s="166" t="s">
        <v>748</v>
      </c>
      <c r="GE1" s="166" t="s">
        <v>750</v>
      </c>
      <c r="GF1" s="175" t="s">
        <v>297</v>
      </c>
      <c r="GG1" s="166" t="s">
        <v>303</v>
      </c>
      <c r="GH1" s="166" t="s">
        <v>752</v>
      </c>
      <c r="GI1" s="166" t="s">
        <v>754</v>
      </c>
      <c r="GJ1" s="166" t="s">
        <v>755</v>
      </c>
      <c r="GK1" s="166" t="s">
        <v>304</v>
      </c>
      <c r="GL1" s="166" t="s">
        <v>758</v>
      </c>
      <c r="GM1" s="166" t="s">
        <v>759</v>
      </c>
      <c r="GN1" s="175" t="s">
        <v>298</v>
      </c>
      <c r="GO1" s="166" t="s">
        <v>299</v>
      </c>
      <c r="GP1" s="166" t="s">
        <v>761</v>
      </c>
      <c r="GQ1" s="166" t="s">
        <v>763</v>
      </c>
      <c r="GR1" s="166" t="s">
        <v>765</v>
      </c>
      <c r="GS1" s="166" t="s">
        <v>767</v>
      </c>
      <c r="GT1" s="166" t="s">
        <v>769</v>
      </c>
      <c r="GU1" s="175" t="s">
        <v>300</v>
      </c>
      <c r="GV1" s="166" t="s">
        <v>301</v>
      </c>
      <c r="GW1" s="166" t="s">
        <v>771</v>
      </c>
      <c r="GX1" s="166" t="s">
        <v>773</v>
      </c>
      <c r="GY1" s="166" t="s">
        <v>775</v>
      </c>
      <c r="GZ1" s="166" t="s">
        <v>777</v>
      </c>
      <c r="HA1" s="166" t="s">
        <v>779</v>
      </c>
      <c r="HB1" s="166" t="s">
        <v>781</v>
      </c>
      <c r="HC1" s="163" t="s">
        <v>305</v>
      </c>
      <c r="HD1" s="175" t="s">
        <v>306</v>
      </c>
      <c r="HE1" s="166" t="s">
        <v>307</v>
      </c>
      <c r="HF1" s="166" t="s">
        <v>783</v>
      </c>
      <c r="HG1" s="166" t="s">
        <v>785</v>
      </c>
      <c r="HH1" s="166" t="s">
        <v>787</v>
      </c>
      <c r="HI1" s="166" t="s">
        <v>789</v>
      </c>
      <c r="HJ1" s="166" t="s">
        <v>308</v>
      </c>
      <c r="HK1" s="166" t="s">
        <v>792</v>
      </c>
      <c r="HL1" s="166" t="s">
        <v>325</v>
      </c>
      <c r="HM1" s="166" t="s">
        <v>830</v>
      </c>
      <c r="HN1" s="166" t="s">
        <v>832</v>
      </c>
      <c r="HO1" s="166" t="s">
        <v>834</v>
      </c>
      <c r="HP1" s="175" t="s">
        <v>309</v>
      </c>
      <c r="HQ1" s="166" t="s">
        <v>794</v>
      </c>
      <c r="HR1" s="166" t="s">
        <v>796</v>
      </c>
      <c r="HS1" s="166" t="s">
        <v>310</v>
      </c>
      <c r="HT1" s="166" t="s">
        <v>799</v>
      </c>
      <c r="HU1" s="166" t="s">
        <v>801</v>
      </c>
      <c r="HV1" s="166" t="s">
        <v>802</v>
      </c>
      <c r="HW1" s="166" t="s">
        <v>804</v>
      </c>
      <c r="HX1" s="175" t="s">
        <v>311</v>
      </c>
      <c r="HY1" s="166" t="s">
        <v>806</v>
      </c>
      <c r="HZ1" s="166" t="s">
        <v>808</v>
      </c>
      <c r="IA1" s="166" t="s">
        <v>810</v>
      </c>
      <c r="IB1" s="166" t="s">
        <v>312</v>
      </c>
      <c r="IC1" s="166" t="s">
        <v>812</v>
      </c>
      <c r="ID1" s="166" t="s">
        <v>814</v>
      </c>
      <c r="IE1" s="166" t="s">
        <v>313</v>
      </c>
      <c r="IF1" s="166" t="s">
        <v>816</v>
      </c>
      <c r="IG1" s="166" t="s">
        <v>818</v>
      </c>
      <c r="IH1" s="166" t="s">
        <v>314</v>
      </c>
      <c r="II1" s="166" t="s">
        <v>820</v>
      </c>
      <c r="IJ1" s="166" t="s">
        <v>822</v>
      </c>
      <c r="IK1" s="166" t="s">
        <v>824</v>
      </c>
      <c r="IL1" s="166" t="s">
        <v>826</v>
      </c>
      <c r="IM1" s="166" t="s">
        <v>315</v>
      </c>
      <c r="IN1" s="166" t="s">
        <v>828</v>
      </c>
      <c r="IO1" s="175" t="s">
        <v>316</v>
      </c>
      <c r="IP1" s="166" t="s">
        <v>836</v>
      </c>
      <c r="IQ1" s="166" t="s">
        <v>838</v>
      </c>
      <c r="IR1" s="166" t="s">
        <v>317</v>
      </c>
      <c r="IS1" s="166" t="s">
        <v>840</v>
      </c>
      <c r="IT1" s="166" t="s">
        <v>842</v>
      </c>
      <c r="IU1" s="166" t="s">
        <v>844</v>
      </c>
      <c r="IV1" s="175" t="s">
        <v>318</v>
      </c>
      <c r="IW1" s="166" t="s">
        <v>846</v>
      </c>
      <c r="IX1" s="166" t="s">
        <v>319</v>
      </c>
      <c r="IY1" s="166" t="s">
        <v>849</v>
      </c>
      <c r="IZ1" s="166" t="s">
        <v>851</v>
      </c>
      <c r="JA1" s="166" t="s">
        <v>853</v>
      </c>
      <c r="JB1" s="166" t="s">
        <v>855</v>
      </c>
      <c r="JC1" s="166" t="s">
        <v>857</v>
      </c>
      <c r="JD1" s="166" t="s">
        <v>859</v>
      </c>
      <c r="JE1" s="166" t="s">
        <v>320</v>
      </c>
      <c r="JF1" s="166" t="s">
        <v>862</v>
      </c>
      <c r="JG1" s="166" t="s">
        <v>864</v>
      </c>
      <c r="JH1" s="166" t="s">
        <v>866</v>
      </c>
      <c r="JI1" s="166" t="s">
        <v>868</v>
      </c>
      <c r="JJ1" s="166" t="s">
        <v>870</v>
      </c>
      <c r="JK1" s="166" t="s">
        <v>872</v>
      </c>
      <c r="JL1" s="166" t="s">
        <v>874</v>
      </c>
      <c r="JM1" s="166" t="s">
        <v>876</v>
      </c>
      <c r="JN1" s="166" t="s">
        <v>321</v>
      </c>
      <c r="JO1" s="166" t="s">
        <v>879</v>
      </c>
      <c r="JP1" s="166" t="s">
        <v>881</v>
      </c>
      <c r="JQ1" s="166" t="s">
        <v>883</v>
      </c>
      <c r="JR1" s="166" t="s">
        <v>885</v>
      </c>
      <c r="JS1" s="166" t="s">
        <v>886</v>
      </c>
      <c r="JT1" s="166" t="s">
        <v>888</v>
      </c>
      <c r="JU1" s="166" t="s">
        <v>890</v>
      </c>
      <c r="JV1" s="166" t="s">
        <v>892</v>
      </c>
      <c r="JW1" s="166" t="s">
        <v>894</v>
      </c>
      <c r="JX1" s="166" t="s">
        <v>896</v>
      </c>
      <c r="JY1" s="166" t="s">
        <v>898</v>
      </c>
      <c r="JZ1" s="166" t="s">
        <v>900</v>
      </c>
      <c r="KA1" s="166" t="s">
        <v>902</v>
      </c>
      <c r="KB1" s="166" t="s">
        <v>904</v>
      </c>
      <c r="KC1" s="166" t="s">
        <v>906</v>
      </c>
      <c r="KD1" s="166" t="s">
        <v>908</v>
      </c>
      <c r="KE1" s="166" t="s">
        <v>910</v>
      </c>
      <c r="KF1" s="166" t="s">
        <v>912</v>
      </c>
      <c r="KG1" s="166" t="s">
        <v>914</v>
      </c>
      <c r="KH1" s="166" t="s">
        <v>916</v>
      </c>
      <c r="KI1" s="166" t="s">
        <v>918</v>
      </c>
      <c r="KJ1" s="166" t="s">
        <v>920</v>
      </c>
      <c r="KK1" s="166" t="s">
        <v>922</v>
      </c>
      <c r="KL1" s="166" t="s">
        <v>924</v>
      </c>
      <c r="KM1" s="166" t="s">
        <v>926</v>
      </c>
      <c r="KN1" s="166" t="s">
        <v>928</v>
      </c>
      <c r="KO1" s="175" t="s">
        <v>322</v>
      </c>
      <c r="KP1" s="166" t="s">
        <v>930</v>
      </c>
      <c r="KQ1" s="166" t="s">
        <v>323</v>
      </c>
      <c r="KR1" s="166" t="s">
        <v>933</v>
      </c>
      <c r="KS1" s="166" t="s">
        <v>935</v>
      </c>
      <c r="KT1" s="166" t="s">
        <v>937</v>
      </c>
      <c r="KU1" s="166" t="s">
        <v>939</v>
      </c>
      <c r="KV1" s="166" t="s">
        <v>324</v>
      </c>
      <c r="KW1" s="166" t="s">
        <v>942</v>
      </c>
      <c r="KX1" s="166" t="s">
        <v>944</v>
      </c>
      <c r="KY1" s="166" t="s">
        <v>946</v>
      </c>
      <c r="KZ1" s="166" t="s">
        <v>948</v>
      </c>
      <c r="LA1" s="166" t="s">
        <v>950</v>
      </c>
      <c r="LB1" s="166" t="s">
        <v>952</v>
      </c>
      <c r="LC1" s="166" t="s">
        <v>954</v>
      </c>
      <c r="LD1" s="163" t="s">
        <v>326</v>
      </c>
      <c r="LE1" s="175" t="s">
        <v>327</v>
      </c>
      <c r="LF1" s="166" t="s">
        <v>328</v>
      </c>
      <c r="LG1" s="166" t="s">
        <v>342</v>
      </c>
      <c r="LH1" s="166" t="s">
        <v>956</v>
      </c>
      <c r="LI1" s="166" t="s">
        <v>958</v>
      </c>
      <c r="LJ1" s="166" t="s">
        <v>960</v>
      </c>
      <c r="LK1" s="166" t="s">
        <v>962</v>
      </c>
      <c r="LL1" s="166" t="s">
        <v>343</v>
      </c>
      <c r="LM1" s="166" t="s">
        <v>964</v>
      </c>
      <c r="LN1" s="166" t="s">
        <v>344</v>
      </c>
      <c r="LO1" s="166" t="s">
        <v>966</v>
      </c>
      <c r="LP1" s="166" t="s">
        <v>329</v>
      </c>
      <c r="LQ1" s="166" t="s">
        <v>968</v>
      </c>
      <c r="LR1" s="166" t="s">
        <v>345</v>
      </c>
      <c r="LS1" s="166" t="s">
        <v>970</v>
      </c>
      <c r="LT1" s="166" t="s">
        <v>972</v>
      </c>
      <c r="LU1" s="166" t="s">
        <v>346</v>
      </c>
      <c r="LV1" s="175" t="s">
        <v>330</v>
      </c>
      <c r="LW1" s="166" t="s">
        <v>331</v>
      </c>
      <c r="LX1" s="166" t="s">
        <v>974</v>
      </c>
      <c r="LY1" s="166" t="s">
        <v>976</v>
      </c>
      <c r="LZ1" s="166" t="s">
        <v>977</v>
      </c>
      <c r="MA1" s="166" t="s">
        <v>979</v>
      </c>
      <c r="MB1" s="166" t="s">
        <v>980</v>
      </c>
      <c r="MC1" s="166" t="s">
        <v>982</v>
      </c>
      <c r="MD1" s="166" t="s">
        <v>984</v>
      </c>
      <c r="ME1" s="166" t="s">
        <v>986</v>
      </c>
      <c r="MF1" s="166" t="s">
        <v>988</v>
      </c>
      <c r="MG1" s="166" t="s">
        <v>332</v>
      </c>
      <c r="MH1" s="166" t="s">
        <v>991</v>
      </c>
      <c r="MI1" s="166" t="s">
        <v>992</v>
      </c>
      <c r="MJ1" s="166" t="s">
        <v>994</v>
      </c>
      <c r="MK1" s="166" t="s">
        <v>333</v>
      </c>
      <c r="ML1" s="166" t="s">
        <v>997</v>
      </c>
      <c r="MM1" s="166" t="s">
        <v>998</v>
      </c>
      <c r="MN1" s="166" t="s">
        <v>1000</v>
      </c>
      <c r="MO1" s="166" t="s">
        <v>1002</v>
      </c>
      <c r="MP1" s="166" t="s">
        <v>334</v>
      </c>
      <c r="MQ1" s="166" t="s">
        <v>1005</v>
      </c>
      <c r="MR1" s="166" t="s">
        <v>1007</v>
      </c>
      <c r="MS1" s="166" t="s">
        <v>1009</v>
      </c>
      <c r="MT1" s="166" t="s">
        <v>1011</v>
      </c>
      <c r="MU1" s="166" t="s">
        <v>335</v>
      </c>
      <c r="MV1" s="166" t="s">
        <v>1014</v>
      </c>
      <c r="MW1" s="166" t="s">
        <v>1016</v>
      </c>
      <c r="MX1" s="166" t="s">
        <v>1018</v>
      </c>
      <c r="MY1" s="166" t="s">
        <v>1020</v>
      </c>
      <c r="MZ1" s="166" t="s">
        <v>1022</v>
      </c>
      <c r="NA1" s="166" t="s">
        <v>1024</v>
      </c>
      <c r="NB1" s="166" t="s">
        <v>1026</v>
      </c>
      <c r="NC1" s="166" t="s">
        <v>1028</v>
      </c>
      <c r="ND1" s="166" t="s">
        <v>1030</v>
      </c>
      <c r="NE1" s="166" t="s">
        <v>1032</v>
      </c>
      <c r="NF1" s="166" t="s">
        <v>1034</v>
      </c>
      <c r="NG1" s="166" t="s">
        <v>1035</v>
      </c>
      <c r="NH1" s="175" t="s">
        <v>336</v>
      </c>
      <c r="NI1" s="166" t="s">
        <v>337</v>
      </c>
      <c r="NJ1" s="166" t="s">
        <v>1037</v>
      </c>
      <c r="NK1" s="166" t="s">
        <v>1039</v>
      </c>
      <c r="NL1" s="166" t="s">
        <v>1041</v>
      </c>
      <c r="NM1" s="166" t="s">
        <v>1043</v>
      </c>
      <c r="NN1" s="175" t="s">
        <v>338</v>
      </c>
      <c r="NO1" s="166" t="s">
        <v>339</v>
      </c>
      <c r="NP1" s="166" t="s">
        <v>1044</v>
      </c>
      <c r="NQ1" s="166" t="s">
        <v>340</v>
      </c>
      <c r="NR1" s="166" t="s">
        <v>1046</v>
      </c>
      <c r="NS1" s="166" t="s">
        <v>1048</v>
      </c>
      <c r="NT1" s="166" t="s">
        <v>341</v>
      </c>
      <c r="NU1" s="166" t="s">
        <v>1050</v>
      </c>
      <c r="NV1" s="163" t="s">
        <v>347</v>
      </c>
      <c r="NW1" s="175" t="s">
        <v>348</v>
      </c>
      <c r="NX1" s="166" t="s">
        <v>349</v>
      </c>
      <c r="NY1" s="166" t="s">
        <v>1053</v>
      </c>
      <c r="NZ1" s="166" t="s">
        <v>1055</v>
      </c>
      <c r="OA1" s="166" t="s">
        <v>350</v>
      </c>
      <c r="OB1" s="166" t="s">
        <v>360</v>
      </c>
      <c r="OC1" s="166" t="s">
        <v>1057</v>
      </c>
      <c r="OD1" s="166" t="s">
        <v>1059</v>
      </c>
      <c r="OE1" s="166" t="s">
        <v>1061</v>
      </c>
      <c r="OF1" s="166" t="s">
        <v>1063</v>
      </c>
      <c r="OG1" s="166" t="s">
        <v>1065</v>
      </c>
      <c r="OH1" s="166" t="s">
        <v>1067</v>
      </c>
      <c r="OI1" s="166" t="s">
        <v>1069</v>
      </c>
      <c r="OJ1" s="166" t="s">
        <v>1071</v>
      </c>
      <c r="OK1" s="166" t="s">
        <v>1073</v>
      </c>
      <c r="OL1" s="166" t="s">
        <v>1075</v>
      </c>
      <c r="OM1" s="166" t="s">
        <v>1077</v>
      </c>
      <c r="ON1" s="166" t="s">
        <v>1079</v>
      </c>
      <c r="OO1" s="166" t="s">
        <v>1081</v>
      </c>
      <c r="OP1" s="166" t="s">
        <v>1083</v>
      </c>
      <c r="OQ1" s="166" t="s">
        <v>1085</v>
      </c>
      <c r="OR1" s="166" t="s">
        <v>1087</v>
      </c>
      <c r="OS1" s="166" t="s">
        <v>1089</v>
      </c>
      <c r="OT1" s="166" t="s">
        <v>1091</v>
      </c>
      <c r="OU1" s="166" t="s">
        <v>1093</v>
      </c>
      <c r="OV1" s="166" t="s">
        <v>1095</v>
      </c>
      <c r="OW1" s="166" t="s">
        <v>1097</v>
      </c>
      <c r="OX1" s="166" t="s">
        <v>1099</v>
      </c>
      <c r="OY1" s="166" t="s">
        <v>361</v>
      </c>
      <c r="OZ1" s="166" t="s">
        <v>1102</v>
      </c>
      <c r="PA1" s="166" t="s">
        <v>1104</v>
      </c>
      <c r="PB1" s="166" t="s">
        <v>1105</v>
      </c>
      <c r="PC1" s="166" t="s">
        <v>1107</v>
      </c>
      <c r="PD1" s="166" t="s">
        <v>1109</v>
      </c>
      <c r="PE1" s="166" t="s">
        <v>1111</v>
      </c>
      <c r="PF1" s="166" t="s">
        <v>1113</v>
      </c>
      <c r="PG1" s="166" t="s">
        <v>1115</v>
      </c>
      <c r="PH1" s="166" t="s">
        <v>1117</v>
      </c>
      <c r="PI1" s="166" t="s">
        <v>1119</v>
      </c>
      <c r="PJ1" s="166" t="s">
        <v>1121</v>
      </c>
      <c r="PK1" s="166" t="s">
        <v>1123</v>
      </c>
      <c r="PL1" s="166" t="s">
        <v>1125</v>
      </c>
      <c r="PM1" s="166" t="s">
        <v>1127</v>
      </c>
      <c r="PN1" s="166" t="s">
        <v>1129</v>
      </c>
      <c r="PO1" s="166" t="s">
        <v>1131</v>
      </c>
      <c r="PP1" s="166" t="s">
        <v>1133</v>
      </c>
      <c r="PQ1" s="166" t="s">
        <v>1135</v>
      </c>
      <c r="PR1" s="166" t="s">
        <v>1137</v>
      </c>
      <c r="PS1" s="166" t="s">
        <v>1139</v>
      </c>
      <c r="PT1" s="166" t="s">
        <v>1141</v>
      </c>
      <c r="PU1" s="166" t="s">
        <v>1143</v>
      </c>
      <c r="PV1" s="166" t="s">
        <v>1145</v>
      </c>
      <c r="PW1" s="166" t="s">
        <v>1147</v>
      </c>
      <c r="PX1" s="166" t="s">
        <v>1149</v>
      </c>
      <c r="PY1" s="166" t="s">
        <v>1151</v>
      </c>
      <c r="PZ1" s="166" t="s">
        <v>351</v>
      </c>
      <c r="QA1" s="166" t="s">
        <v>1153</v>
      </c>
      <c r="QB1" s="166" t="s">
        <v>1155</v>
      </c>
      <c r="QC1" s="166" t="s">
        <v>1157</v>
      </c>
      <c r="QD1" s="166" t="s">
        <v>1159</v>
      </c>
      <c r="QE1" s="166" t="s">
        <v>1161</v>
      </c>
      <c r="QF1" s="175" t="s">
        <v>352</v>
      </c>
      <c r="QG1" s="166" t="s">
        <v>353</v>
      </c>
      <c r="QH1" s="166" t="s">
        <v>1163</v>
      </c>
      <c r="QI1" s="166" t="s">
        <v>1165</v>
      </c>
      <c r="QJ1" s="166" t="s">
        <v>1167</v>
      </c>
      <c r="QK1" s="166" t="s">
        <v>1169</v>
      </c>
      <c r="QL1" s="166" t="s">
        <v>1171</v>
      </c>
      <c r="QM1" s="166" t="s">
        <v>1173</v>
      </c>
      <c r="QN1" s="175" t="s">
        <v>354</v>
      </c>
      <c r="QO1" s="166" t="s">
        <v>1175</v>
      </c>
      <c r="QP1" s="166" t="s">
        <v>355</v>
      </c>
      <c r="QQ1" s="166" t="s">
        <v>362</v>
      </c>
      <c r="QR1" s="166" t="s">
        <v>1177</v>
      </c>
      <c r="QS1" s="166" t="s">
        <v>1179</v>
      </c>
      <c r="QT1" s="166" t="s">
        <v>1181</v>
      </c>
      <c r="QU1" s="166" t="s">
        <v>1183</v>
      </c>
      <c r="QV1" s="166" t="s">
        <v>1185</v>
      </c>
      <c r="QW1" s="166" t="s">
        <v>1187</v>
      </c>
      <c r="QX1" s="166" t="s">
        <v>1189</v>
      </c>
      <c r="QY1" s="166" t="s">
        <v>1191</v>
      </c>
      <c r="QZ1" s="166" t="s">
        <v>1193</v>
      </c>
      <c r="RA1" s="166" t="s">
        <v>1195</v>
      </c>
      <c r="RB1" s="166" t="s">
        <v>1197</v>
      </c>
      <c r="RC1" s="166" t="s">
        <v>1199</v>
      </c>
      <c r="RD1" s="166" t="s">
        <v>1201</v>
      </c>
      <c r="RE1" s="166" t="s">
        <v>1203</v>
      </c>
      <c r="RF1" s="175" t="s">
        <v>356</v>
      </c>
      <c r="RG1" s="166" t="s">
        <v>357</v>
      </c>
      <c r="RH1" s="166" t="s">
        <v>1205</v>
      </c>
      <c r="RI1" s="166" t="s">
        <v>1207</v>
      </c>
      <c r="RJ1" s="175" t="s">
        <v>358</v>
      </c>
      <c r="RK1" s="166" t="s">
        <v>359</v>
      </c>
      <c r="RL1" s="166" t="s">
        <v>1209</v>
      </c>
      <c r="RM1" s="166" t="s">
        <v>1210</v>
      </c>
      <c r="RN1" s="166" t="s">
        <v>1211</v>
      </c>
      <c r="RO1" s="166" t="s">
        <v>1212</v>
      </c>
      <c r="RP1" s="166" t="s">
        <v>1214</v>
      </c>
      <c r="RQ1" s="166" t="s">
        <v>1215</v>
      </c>
      <c r="RR1" s="166" t="s">
        <v>1217</v>
      </c>
      <c r="RS1" s="166" t="s">
        <v>1218</v>
      </c>
      <c r="RT1" s="163" t="s">
        <v>363</v>
      </c>
      <c r="RU1" s="175" t="s">
        <v>364</v>
      </c>
      <c r="RV1" s="166" t="s">
        <v>365</v>
      </c>
      <c r="RW1" s="166" t="s">
        <v>1220</v>
      </c>
      <c r="RX1" s="166" t="s">
        <v>1222</v>
      </c>
      <c r="RY1" s="166" t="s">
        <v>366</v>
      </c>
      <c r="RZ1" s="166" t="s">
        <v>1224</v>
      </c>
      <c r="SA1" s="166" t="s">
        <v>1226</v>
      </c>
      <c r="SB1" s="166" t="s">
        <v>1228</v>
      </c>
      <c r="SC1" s="166" t="s">
        <v>1230</v>
      </c>
      <c r="SD1" s="175" t="s">
        <v>367</v>
      </c>
      <c r="SE1" s="166" t="s">
        <v>368</v>
      </c>
      <c r="SF1" s="166" t="s">
        <v>1232</v>
      </c>
      <c r="SG1" s="166" t="s">
        <v>1234</v>
      </c>
      <c r="SH1" s="166" t="s">
        <v>1236</v>
      </c>
      <c r="SI1" s="166" t="s">
        <v>1238</v>
      </c>
      <c r="SJ1" s="166" t="s">
        <v>1240</v>
      </c>
      <c r="SK1" s="166" t="s">
        <v>1242</v>
      </c>
      <c r="SL1" s="166" t="s">
        <v>1244</v>
      </c>
      <c r="SM1" s="166" t="s">
        <v>1246</v>
      </c>
      <c r="SN1" s="166" t="s">
        <v>1248</v>
      </c>
      <c r="SO1" s="166" t="s">
        <v>1250</v>
      </c>
      <c r="SP1" s="166" t="s">
        <v>1252</v>
      </c>
      <c r="SQ1" s="166" t="s">
        <v>1254</v>
      </c>
      <c r="SR1" s="166" t="s">
        <v>1256</v>
      </c>
      <c r="SS1" s="166" t="s">
        <v>1258</v>
      </c>
      <c r="ST1" s="166" t="s">
        <v>1260</v>
      </c>
      <c r="SU1" s="163" t="s">
        <v>369</v>
      </c>
      <c r="SV1" s="175" t="s">
        <v>370</v>
      </c>
      <c r="SW1" s="166" t="s">
        <v>371</v>
      </c>
      <c r="SX1" s="166" t="s">
        <v>1262</v>
      </c>
      <c r="SY1" s="166" t="s">
        <v>1264</v>
      </c>
      <c r="SZ1" s="166" t="s">
        <v>1266</v>
      </c>
      <c r="TA1" s="166" t="s">
        <v>1268</v>
      </c>
      <c r="TB1" s="166" t="s">
        <v>1270</v>
      </c>
      <c r="TC1" s="166" t="s">
        <v>372</v>
      </c>
      <c r="TD1" s="166" t="s">
        <v>1272</v>
      </c>
      <c r="TE1" s="166" t="s">
        <v>1274</v>
      </c>
      <c r="TF1" s="166" t="s">
        <v>1276</v>
      </c>
      <c r="TG1" s="166" t="s">
        <v>1278</v>
      </c>
      <c r="TH1" s="166" t="s">
        <v>1280</v>
      </c>
      <c r="TI1" s="166" t="s">
        <v>1282</v>
      </c>
      <c r="TJ1" s="175" t="s">
        <v>373</v>
      </c>
      <c r="TK1" s="166" t="s">
        <v>374</v>
      </c>
      <c r="TL1" s="166" t="s">
        <v>375</v>
      </c>
      <c r="TM1" s="166" t="s">
        <v>1284</v>
      </c>
      <c r="TN1" s="166" t="s">
        <v>1286</v>
      </c>
      <c r="TO1" s="166" t="s">
        <v>1287</v>
      </c>
      <c r="TP1" s="166" t="s">
        <v>1289</v>
      </c>
      <c r="TQ1" s="166" t="s">
        <v>1291</v>
      </c>
      <c r="TR1" s="166" t="s">
        <v>1293</v>
      </c>
      <c r="TS1" s="166" t="s">
        <v>1295</v>
      </c>
      <c r="TT1" s="166" t="s">
        <v>1297</v>
      </c>
      <c r="TU1" s="166" t="s">
        <v>1299</v>
      </c>
      <c r="TV1" s="166" t="s">
        <v>1301</v>
      </c>
      <c r="TW1" s="166" t="s">
        <v>1303</v>
      </c>
      <c r="TX1" s="166" t="s">
        <v>1305</v>
      </c>
      <c r="TY1" s="166" t="s">
        <v>1307</v>
      </c>
      <c r="TZ1" s="166" t="s">
        <v>1309</v>
      </c>
      <c r="UA1" s="166" t="s">
        <v>1311</v>
      </c>
      <c r="UB1" s="166" t="s">
        <v>1313</v>
      </c>
      <c r="UC1" s="163" t="s">
        <v>1315</v>
      </c>
      <c r="UD1" s="166" t="s">
        <v>1317</v>
      </c>
      <c r="UE1" s="166" t="s">
        <v>1319</v>
      </c>
      <c r="UF1" s="166" t="s">
        <v>1321</v>
      </c>
      <c r="UG1" s="166" t="s">
        <v>1323</v>
      </c>
      <c r="UH1" s="166" t="s">
        <v>1325</v>
      </c>
      <c r="UI1" s="169"/>
    </row>
    <row r="2" spans="1:555" s="119" customFormat="1" hidden="1" x14ac:dyDescent="0.25">
      <c r="A2" s="119" t="s">
        <v>1348</v>
      </c>
      <c r="B2" s="119" t="s">
        <v>1350</v>
      </c>
      <c r="C2" s="119" t="s">
        <v>462</v>
      </c>
      <c r="D2" s="119" t="s">
        <v>1349</v>
      </c>
      <c r="E2" s="119" t="s">
        <v>1351</v>
      </c>
      <c r="F2" s="119" t="s">
        <v>463</v>
      </c>
      <c r="G2" s="152" t="s">
        <v>1352</v>
      </c>
      <c r="H2" s="119" t="s">
        <v>1353</v>
      </c>
      <c r="I2" s="119" t="s">
        <v>1354</v>
      </c>
      <c r="J2" s="119" t="s">
        <v>1435</v>
      </c>
      <c r="K2" s="119" t="s">
        <v>1355</v>
      </c>
      <c r="L2" s="119" t="s">
        <v>1356</v>
      </c>
      <c r="M2" s="119" t="s">
        <v>1357</v>
      </c>
      <c r="N2" s="119" t="s">
        <v>1358</v>
      </c>
      <c r="O2" s="119" t="s">
        <v>1359</v>
      </c>
      <c r="P2" s="119" t="s">
        <v>1459</v>
      </c>
      <c r="Q2" s="119" t="s">
        <v>1494</v>
      </c>
      <c r="R2" s="402" t="str">
        <f>+Presupuesto!D11</f>
        <v>Recurrente</v>
      </c>
      <c r="S2" s="402" t="str">
        <f>+Presupuesto!E11</f>
        <v>Programa / Proyecto 2017</v>
      </c>
      <c r="U2" s="119" t="s">
        <v>390</v>
      </c>
      <c r="V2" s="119" t="s">
        <v>408</v>
      </c>
      <c r="W2" s="119" t="s">
        <v>391</v>
      </c>
      <c r="X2" s="119" t="s">
        <v>392</v>
      </c>
      <c r="Y2" s="119" t="s">
        <v>393</v>
      </c>
      <c r="Z2" s="119" t="s">
        <v>394</v>
      </c>
      <c r="AA2" s="119" t="s">
        <v>395</v>
      </c>
      <c r="AB2" s="119" t="s">
        <v>396</v>
      </c>
      <c r="AC2" s="119" t="s">
        <v>397</v>
      </c>
      <c r="AD2" s="119" t="s">
        <v>398</v>
      </c>
      <c r="AE2" s="119" t="s">
        <v>399</v>
      </c>
      <c r="AF2" s="119" t="s">
        <v>400</v>
      </c>
      <c r="AH2" s="397" t="s">
        <v>415</v>
      </c>
      <c r="AI2" s="397" t="s">
        <v>416</v>
      </c>
      <c r="AJ2" s="397" t="s">
        <v>417</v>
      </c>
      <c r="AK2" s="397" t="s">
        <v>418</v>
      </c>
      <c r="AL2" s="397" t="s">
        <v>419</v>
      </c>
      <c r="AM2" s="397" t="s">
        <v>422</v>
      </c>
      <c r="AN2" s="397" t="s">
        <v>420</v>
      </c>
      <c r="AO2" s="397" t="s">
        <v>421</v>
      </c>
      <c r="AP2" s="397" t="s">
        <v>423</v>
      </c>
      <c r="AQ2" s="397" t="s">
        <v>424</v>
      </c>
      <c r="AR2" s="397" t="s">
        <v>425</v>
      </c>
      <c r="AS2" s="397" t="s">
        <v>426</v>
      </c>
      <c r="AT2" s="397" t="s">
        <v>427</v>
      </c>
      <c r="AU2" s="397" t="s">
        <v>428</v>
      </c>
      <c r="AV2" s="397" t="s">
        <v>429</v>
      </c>
      <c r="AW2" s="397" t="s">
        <v>430</v>
      </c>
      <c r="AX2" s="397" t="s">
        <v>431</v>
      </c>
      <c r="AY2" s="397" t="s">
        <v>432</v>
      </c>
      <c r="AZ2" s="397" t="s">
        <v>433</v>
      </c>
      <c r="BA2" s="397" t="s">
        <v>434</v>
      </c>
      <c r="BB2" s="397" t="s">
        <v>435</v>
      </c>
      <c r="BC2" s="397" t="s">
        <v>436</v>
      </c>
      <c r="BD2" s="397" t="s">
        <v>437</v>
      </c>
      <c r="BE2" s="397" t="s">
        <v>438</v>
      </c>
      <c r="BF2" s="397" t="s">
        <v>439</v>
      </c>
      <c r="BG2" s="397" t="s">
        <v>440</v>
      </c>
      <c r="BH2" s="397" t="s">
        <v>441</v>
      </c>
      <c r="BI2" s="397" t="s">
        <v>442</v>
      </c>
      <c r="BJ2" s="397" t="s">
        <v>443</v>
      </c>
      <c r="BK2" s="397" t="s">
        <v>444</v>
      </c>
      <c r="BL2" s="397" t="s">
        <v>445</v>
      </c>
      <c r="BM2" s="397" t="s">
        <v>446</v>
      </c>
      <c r="BN2" s="397" t="s">
        <v>447</v>
      </c>
      <c r="BO2" s="397" t="s">
        <v>448</v>
      </c>
      <c r="BP2" s="397" t="s">
        <v>449</v>
      </c>
      <c r="BQ2" s="397" t="s">
        <v>450</v>
      </c>
      <c r="BR2" s="397" t="s">
        <v>451</v>
      </c>
      <c r="BS2" s="397" t="s">
        <v>452</v>
      </c>
      <c r="BT2" s="397" t="s">
        <v>453</v>
      </c>
      <c r="BU2" s="397" t="s">
        <v>454</v>
      </c>
      <c r="CB2" s="119" t="s">
        <v>1328</v>
      </c>
      <c r="CC2" s="119" t="s">
        <v>1329</v>
      </c>
      <c r="CD2" s="119" t="s">
        <v>1327</v>
      </c>
      <c r="CE2" s="119" t="s">
        <v>1330</v>
      </c>
    </row>
    <row r="3" spans="1:555" hidden="1" x14ac:dyDescent="0.25">
      <c r="AH3" s="398">
        <v>2500</v>
      </c>
      <c r="AI3" s="398">
        <v>1900</v>
      </c>
      <c r="AJ3" s="398">
        <v>1650</v>
      </c>
      <c r="AK3" s="398">
        <v>1580</v>
      </c>
      <c r="AL3" s="398">
        <v>2250</v>
      </c>
      <c r="AM3" s="398">
        <v>1650</v>
      </c>
      <c r="AN3" s="398">
        <v>1400</v>
      </c>
      <c r="AO3" s="399">
        <v>1340</v>
      </c>
      <c r="AP3" s="399">
        <v>2000</v>
      </c>
      <c r="AQ3" s="399">
        <v>1400</v>
      </c>
      <c r="AR3" s="399">
        <v>1150</v>
      </c>
      <c r="AS3" s="399">
        <v>1100</v>
      </c>
      <c r="AT3" s="399">
        <v>1750</v>
      </c>
      <c r="AU3" s="399">
        <v>1150</v>
      </c>
      <c r="AV3" s="399">
        <v>900</v>
      </c>
      <c r="AW3" s="399">
        <v>860</v>
      </c>
      <c r="AX3" s="399">
        <v>1200</v>
      </c>
      <c r="AY3" s="400">
        <v>900</v>
      </c>
      <c r="AZ3" s="400">
        <v>650</v>
      </c>
      <c r="BA3" s="400">
        <v>620</v>
      </c>
      <c r="BB3" s="398">
        <f>+'Cuadro Resumen'!C213</f>
        <v>5759.1495000000004</v>
      </c>
      <c r="BC3" s="398">
        <f>+'Cuadro Resumen'!D213</f>
        <v>5307.4515000000001</v>
      </c>
      <c r="BD3" s="398">
        <f>+'Cuadro Resumen'!E213</f>
        <v>6775.47</v>
      </c>
      <c r="BE3" s="398">
        <f>+'Cuadro Resumen'!F213</f>
        <v>6323.7719999999999</v>
      </c>
      <c r="BF3" s="398">
        <f>+'Cuadro Resumen'!C214</f>
        <v>5081.6025</v>
      </c>
      <c r="BG3" s="398">
        <f>+'Cuadro Resumen'!D214</f>
        <v>4629.9045000000006</v>
      </c>
      <c r="BH3" s="398">
        <f>+'Cuadro Resumen'!E214</f>
        <v>6097.9230000000007</v>
      </c>
      <c r="BI3" s="398">
        <f>+'Cuadro Resumen'!F214</f>
        <v>5646.2250000000004</v>
      </c>
      <c r="BJ3" s="399">
        <f>+'Cuadro Resumen'!C215</f>
        <v>4404.0555000000004</v>
      </c>
      <c r="BK3" s="399">
        <f>+'Cuadro Resumen'!D215</f>
        <v>4065.2820000000002</v>
      </c>
      <c r="BL3" s="399">
        <f>+'Cuadro Resumen'!E215</f>
        <v>5420.3760000000002</v>
      </c>
      <c r="BM3" s="399">
        <f>+'Cuadro Resumen'!F215</f>
        <v>4968.6779999999999</v>
      </c>
      <c r="BN3" s="399">
        <f>+'Cuadro Resumen'!C216</f>
        <v>3726.5085000000004</v>
      </c>
      <c r="BO3" s="399">
        <f>+'Cuadro Resumen'!D216</f>
        <v>3387.7350000000001</v>
      </c>
      <c r="BP3" s="399">
        <f>+'Cuadro Resumen'!E216</f>
        <v>4742.8290000000006</v>
      </c>
      <c r="BQ3" s="399">
        <f>+'Cuadro Resumen'!F216</f>
        <v>4404.0555000000004</v>
      </c>
      <c r="BR3" s="399">
        <f>+'Cuadro Resumen'!C217</f>
        <v>3274.8105</v>
      </c>
      <c r="BS3" s="399">
        <f>+'Cuadro Resumen'!D217</f>
        <v>3048.9615000000003</v>
      </c>
      <c r="BT3" s="399">
        <f>+'Cuadro Resumen'!E217</f>
        <v>4178.2065000000002</v>
      </c>
      <c r="BU3" s="399">
        <f>+'Cuadro Resumen'!F217</f>
        <v>3839.433</v>
      </c>
      <c r="CB3" s="86">
        <v>35000</v>
      </c>
      <c r="CC3" s="86">
        <v>15000</v>
      </c>
      <c r="CD3" s="86">
        <v>35000</v>
      </c>
      <c r="CE3" s="86">
        <v>15000</v>
      </c>
    </row>
    <row r="4" spans="1:555" ht="15.75" thickBot="1" x14ac:dyDescent="0.3"/>
    <row r="5" spans="1:555" ht="27" thickBot="1" x14ac:dyDescent="0.3">
      <c r="C5" s="87" t="s">
        <v>379</v>
      </c>
      <c r="D5" s="183">
        <f>SUMIF(C:C,$C$10,D:D)</f>
        <v>893686.2</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SUM(F17:F21)</f>
        <v>400600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187" t="s">
        <v>388</v>
      </c>
      <c r="D13" s="493">
        <f>'11. Gestion Administrativa'!F34</f>
        <v>11.2</v>
      </c>
      <c r="E13" s="93"/>
      <c r="F13" s="93"/>
      <c r="G13" s="93"/>
      <c r="H13" s="76"/>
      <c r="I13" s="76"/>
      <c r="J13" s="76"/>
      <c r="K13" s="112"/>
    </row>
    <row r="14" spans="1:555" ht="18.75" x14ac:dyDescent="0.25">
      <c r="B14" s="93"/>
      <c r="C14" s="19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Gestionar la requisición de EQUIPO DE COMUNICACIÓN Y SEÑALAMIENTO. (Data show) </v>
      </c>
      <c r="D14" s="31"/>
      <c r="E14" s="93"/>
      <c r="F14" s="93"/>
      <c r="G14" s="93"/>
      <c r="H14" s="76"/>
      <c r="I14" s="76"/>
      <c r="J14" s="76"/>
      <c r="K14" s="112"/>
    </row>
    <row r="15" spans="1:555" x14ac:dyDescent="0.25">
      <c r="B15" s="93"/>
      <c r="F15" s="93"/>
      <c r="G15" s="76"/>
      <c r="H15" s="76"/>
      <c r="I15" s="76"/>
    </row>
    <row r="16" spans="1:555" ht="32.25" customHeight="1" x14ac:dyDescent="0.25">
      <c r="B16" s="93"/>
      <c r="C16" s="142" t="s">
        <v>44</v>
      </c>
      <c r="D16" s="142" t="s">
        <v>55</v>
      </c>
      <c r="E16" s="142" t="s">
        <v>57</v>
      </c>
      <c r="F16" s="143" t="s">
        <v>27</v>
      </c>
      <c r="G16" s="143" t="s">
        <v>127</v>
      </c>
      <c r="H16" s="142" t="s">
        <v>46</v>
      </c>
      <c r="I16" s="142" t="s">
        <v>128</v>
      </c>
      <c r="J16" s="142" t="s">
        <v>406</v>
      </c>
      <c r="K16" s="142" t="s">
        <v>407</v>
      </c>
      <c r="L16" s="142" t="s">
        <v>459</v>
      </c>
    </row>
    <row r="17" spans="2:12" ht="15.75" hidden="1" thickBot="1" x14ac:dyDescent="0.3">
      <c r="B17" s="93"/>
      <c r="C17" s="273" t="s">
        <v>1330</v>
      </c>
      <c r="D17" s="150"/>
      <c r="E17" s="96"/>
      <c r="F17" s="97">
        <f>D17*E17</f>
        <v>0</v>
      </c>
      <c r="G17" s="155"/>
      <c r="H17" s="98" t="s">
        <v>1005</v>
      </c>
      <c r="I17" s="98" t="str">
        <f>VLOOKUP(H17,Presupuesto!$B$11:$C$565,2,0)</f>
        <v>EQUIPO DE COMPUTACION</v>
      </c>
      <c r="J17" s="201" t="s">
        <v>1355</v>
      </c>
      <c r="K17" s="98" t="s">
        <v>390</v>
      </c>
      <c r="L17" s="98"/>
    </row>
    <row r="18" spans="2:12" hidden="1" x14ac:dyDescent="0.25">
      <c r="B18" s="93"/>
      <c r="C18" s="273" t="s">
        <v>1328</v>
      </c>
      <c r="D18" s="144"/>
      <c r="E18" s="96"/>
      <c r="F18" s="97">
        <f>D18*E18</f>
        <v>0</v>
      </c>
      <c r="G18" s="155"/>
      <c r="H18" s="101" t="s">
        <v>1005</v>
      </c>
      <c r="I18" s="101" t="str">
        <f>VLOOKUP(H18,Presupuesto!$B$11:$C$565,2,0)</f>
        <v>EQUIPO DE COMPUTACION</v>
      </c>
      <c r="J18" s="98" t="s">
        <v>1355</v>
      </c>
      <c r="K18" s="98" t="s">
        <v>408</v>
      </c>
      <c r="L18" s="98"/>
    </row>
    <row r="19" spans="2:12" x14ac:dyDescent="0.25">
      <c r="B19" s="93"/>
      <c r="C19" s="572" t="s">
        <v>2056</v>
      </c>
      <c r="D19" s="560">
        <v>50</v>
      </c>
      <c r="E19" s="560">
        <v>18000</v>
      </c>
      <c r="F19" s="122"/>
      <c r="G19" s="155" t="s">
        <v>1676</v>
      </c>
      <c r="H19" s="614" t="s">
        <v>1014</v>
      </c>
      <c r="I19" s="548" t="str">
        <f>VLOOKUP(H19,[1]Presupuesto!$B$11:$C$565,2,0)</f>
        <v>MUEBLES Y EQUIPO EDUCACIONAL</v>
      </c>
      <c r="J19" s="566" t="s">
        <v>1355</v>
      </c>
      <c r="K19" s="567" t="s">
        <v>398</v>
      </c>
      <c r="L19" s="98"/>
    </row>
    <row r="20" spans="2:12" x14ac:dyDescent="0.25">
      <c r="B20" s="93"/>
      <c r="C20" s="572" t="s">
        <v>2072</v>
      </c>
      <c r="D20" s="560">
        <v>50</v>
      </c>
      <c r="E20" s="560">
        <v>8000</v>
      </c>
      <c r="F20" s="122">
        <f>D20*E20</f>
        <v>400000</v>
      </c>
      <c r="G20" s="155" t="s">
        <v>1676</v>
      </c>
      <c r="H20" s="614" t="s">
        <v>1014</v>
      </c>
      <c r="I20" s="548" t="str">
        <f>VLOOKUP(H20,[1]Presupuesto!$B$11:$C$565,2,0)</f>
        <v>MUEBLES Y EQUIPO EDUCACIONAL</v>
      </c>
      <c r="J20" s="566" t="s">
        <v>1355</v>
      </c>
      <c r="K20" s="567" t="s">
        <v>398</v>
      </c>
      <c r="L20" s="98"/>
    </row>
    <row r="21" spans="2:12" x14ac:dyDescent="0.25">
      <c r="B21" s="93"/>
      <c r="C21" s="571" t="s">
        <v>2176</v>
      </c>
      <c r="D21" s="571">
        <v>12</v>
      </c>
      <c r="E21" s="571">
        <v>50</v>
      </c>
      <c r="F21" s="122">
        <f>D21*E21</f>
        <v>600</v>
      </c>
      <c r="G21" s="155" t="s">
        <v>125</v>
      </c>
      <c r="H21" s="614" t="s">
        <v>1014</v>
      </c>
      <c r="I21" s="548" t="str">
        <f>VLOOKUP(H21,[1]Presupuesto!$B$11:$C$565,2,0)</f>
        <v>MUEBLES Y EQUIPO EDUCACIONAL</v>
      </c>
      <c r="J21" s="566" t="s">
        <v>1355</v>
      </c>
      <c r="K21" s="567" t="s">
        <v>398</v>
      </c>
      <c r="L21" s="98"/>
    </row>
    <row r="22" spans="2:12" x14ac:dyDescent="0.25">
      <c r="B22" s="93"/>
      <c r="F22" s="93"/>
      <c r="G22" s="76"/>
      <c r="H22" s="76"/>
      <c r="I22" s="76"/>
    </row>
    <row r="23" spans="2:12" s="501" customFormat="1" x14ac:dyDescent="0.25">
      <c r="B23" s="504"/>
      <c r="F23" s="504"/>
      <c r="G23" s="498"/>
      <c r="H23" s="498"/>
      <c r="I23" s="498"/>
    </row>
    <row r="24" spans="2:12" ht="15.75" thickBot="1" x14ac:dyDescent="0.3"/>
    <row r="25" spans="2:12" ht="15.75" thickBot="1" x14ac:dyDescent="0.3">
      <c r="C25" s="29" t="s">
        <v>43</v>
      </c>
      <c r="D25" s="108">
        <f>SUM(F32:F34)</f>
        <v>128000</v>
      </c>
      <c r="F25" s="70"/>
      <c r="G25" s="79"/>
      <c r="H25" s="70"/>
      <c r="I25" s="70"/>
    </row>
    <row r="26" spans="2:12" x14ac:dyDescent="0.25">
      <c r="C26" s="70"/>
      <c r="D26" s="31"/>
      <c r="E26" s="93"/>
      <c r="F26" s="93"/>
      <c r="G26" s="93"/>
      <c r="H26" s="76"/>
      <c r="I26" s="76"/>
      <c r="J26" s="76"/>
      <c r="K26" s="112"/>
    </row>
    <row r="27" spans="2:12" x14ac:dyDescent="0.25">
      <c r="C27" s="70"/>
      <c r="D27" s="31"/>
      <c r="E27" s="93"/>
      <c r="F27" s="93"/>
      <c r="G27" s="93"/>
      <c r="H27" s="76"/>
      <c r="I27" s="76"/>
      <c r="J27" s="76"/>
      <c r="K27" s="112"/>
    </row>
    <row r="28" spans="2:12" ht="15.75" x14ac:dyDescent="0.25">
      <c r="C28" s="187" t="s">
        <v>388</v>
      </c>
      <c r="D28" s="493">
        <f>'11. Gestion Administrativa'!F35</f>
        <v>11.21</v>
      </c>
      <c r="E28" s="93"/>
      <c r="F28" s="93"/>
      <c r="G28" s="93"/>
      <c r="H28" s="76"/>
      <c r="I28" s="76"/>
      <c r="J28" s="76"/>
      <c r="K28" s="112"/>
    </row>
    <row r="29" spans="2:12" ht="18.75" x14ac:dyDescent="0.25">
      <c r="C29" s="193" t="str">
        <f>IFERROR(VLOOKUP(D28,'1. Desarrollo e Innov. Curricu.'!$F:$G,2,FALSE),IFERROR(VLOOKUP(D28,'2. Investigación Científica'!$F:$G,2,FALSE),IFERROR(VLOOKUP(D28,'3. Vinculación Univ. Sociedad'!$F:$G,2,FALSE),IFERROR(VLOOKUP(D28,'4. Docencia y Profesorado Univ.'!$F:$G,2,FALSE),IFERROR(VLOOKUP(D28,'5. Estudiantes y Graduados'!$F:$G,2,FALSE),IFERROR(VLOOKUP(D28,'11. Gestion Administrativa'!$F:$G,2,FALSE),IFERROR(VLOOKUP(D28,'13. Gestión Académica'!$F:$G,2,FALSE),IFERROR(VLOOKUP(D28,'9. Asegura. de la Calid. y M'!$F:$G,2,FALSE),IFERROR(VLOOKUP(D28,'6. Gestión del Conocimiento'!$F:$G,2,FALSE),IFERROR(VLOOKUP(D28,'15. Gobernabilidad y Proceso...'!$F:$G,2,FALSE),IFERROR(VLOOKUP(D28,'12. Gestión del Talento Humano'!$F:$G,2,FALSE),IFERROR(VLOOKUP(D28,'14. Internacional... de la E.S.'!$F:$G,2,FALSE),IFERROR(VLOOKUP(D28,'10. Posgrado'!$F:$G,2,FALSE),IFERROR(VLOOKUP(D28,'16. Desa. del Sistema Educ.Sup.'!$F:$G,2,FALSE),IFERROR(VLOOKUP(D28,'8. Cultura de Inno. Insti...'!$F:$G,2,FALSE),VLOOKUP(D28,'7. Lo Esencial de la Reforma U.'!$F:$G,2,0))))))))))))))))</f>
        <v>Gestionar la requisición de EQUIPO DE COMPUTACIÓN.</v>
      </c>
      <c r="D29" s="31"/>
      <c r="E29" s="93"/>
      <c r="F29" s="93"/>
      <c r="G29" s="93"/>
      <c r="H29" s="76"/>
      <c r="I29" s="76"/>
      <c r="J29" s="76"/>
      <c r="K29" s="112"/>
    </row>
    <row r="30" spans="2:12" x14ac:dyDescent="0.25">
      <c r="F30" s="93"/>
      <c r="G30" s="76"/>
      <c r="H30" s="76"/>
      <c r="I30" s="76"/>
    </row>
    <row r="31" spans="2:12" ht="30" x14ac:dyDescent="0.25">
      <c r="C31" s="142" t="s">
        <v>44</v>
      </c>
      <c r="D31" s="142" t="s">
        <v>55</v>
      </c>
      <c r="E31" s="142" t="s">
        <v>57</v>
      </c>
      <c r="F31" s="143" t="s">
        <v>27</v>
      </c>
      <c r="G31" s="143" t="s">
        <v>127</v>
      </c>
      <c r="H31" s="142" t="s">
        <v>46</v>
      </c>
      <c r="I31" s="142" t="s">
        <v>128</v>
      </c>
      <c r="J31" s="142" t="s">
        <v>406</v>
      </c>
      <c r="K31" s="142" t="s">
        <v>407</v>
      </c>
      <c r="L31" s="142" t="s">
        <v>459</v>
      </c>
    </row>
    <row r="32" spans="2:12" ht="15.75" hidden="1" thickBot="1" x14ac:dyDescent="0.3">
      <c r="C32" s="273" t="s">
        <v>1330</v>
      </c>
      <c r="D32" s="150"/>
      <c r="E32" s="96"/>
      <c r="F32" s="97">
        <f>D32*E32</f>
        <v>0</v>
      </c>
      <c r="G32" s="155"/>
      <c r="H32" s="98" t="s">
        <v>1005</v>
      </c>
      <c r="I32" s="98" t="str">
        <f>VLOOKUP(H32,Presupuesto!$B$11:$C$565,2,0)</f>
        <v>EQUIPO DE COMPUTACION</v>
      </c>
      <c r="J32" s="201" t="s">
        <v>1355</v>
      </c>
      <c r="K32" s="567" t="s">
        <v>398</v>
      </c>
      <c r="L32" s="98"/>
    </row>
    <row r="33" spans="3:12" hidden="1" x14ac:dyDescent="0.25">
      <c r="C33" s="273" t="s">
        <v>1328</v>
      </c>
      <c r="D33" s="144"/>
      <c r="E33" s="96"/>
      <c r="F33" s="97">
        <f>D33*E33</f>
        <v>0</v>
      </c>
      <c r="G33" s="155"/>
      <c r="H33" s="101" t="s">
        <v>1005</v>
      </c>
      <c r="I33" s="101" t="str">
        <f>VLOOKUP(H33,Presupuesto!$B$11:$C$565,2,0)</f>
        <v>EQUIPO DE COMPUTACION</v>
      </c>
      <c r="J33" s="98" t="s">
        <v>1355</v>
      </c>
      <c r="K33" s="567" t="s">
        <v>398</v>
      </c>
      <c r="L33" s="98"/>
    </row>
    <row r="34" spans="3:12" x14ac:dyDescent="0.25">
      <c r="C34" s="572" t="s">
        <v>2057</v>
      </c>
      <c r="D34" s="560">
        <v>8</v>
      </c>
      <c r="E34" s="560">
        <v>16000</v>
      </c>
      <c r="F34" s="561">
        <f>D34*E34</f>
        <v>128000</v>
      </c>
      <c r="G34" s="155" t="s">
        <v>1676</v>
      </c>
      <c r="H34" s="505" t="s">
        <v>334</v>
      </c>
      <c r="I34" s="548" t="str">
        <f>VLOOKUP(H34,[1]Presupuesto!$B$11:$C$565,2,0)</f>
        <v>EQUIPOS PARA COMPUTACION</v>
      </c>
      <c r="J34" s="566" t="s">
        <v>1355</v>
      </c>
      <c r="K34" s="567" t="s">
        <v>398</v>
      </c>
      <c r="L34" s="98"/>
    </row>
    <row r="36" spans="3:12" s="648" customFormat="1" x14ac:dyDescent="0.25">
      <c r="G36" s="646"/>
    </row>
    <row r="37" spans="3:12" ht="15.75" thickBot="1" x14ac:dyDescent="0.3"/>
    <row r="38" spans="3:12" ht="15.75" thickBot="1" x14ac:dyDescent="0.3">
      <c r="C38" s="29" t="s">
        <v>43</v>
      </c>
      <c r="D38" s="108">
        <f>SUM(F45:F58)</f>
        <v>365086.2</v>
      </c>
      <c r="F38" s="70"/>
      <c r="G38" s="79"/>
      <c r="H38" s="70"/>
      <c r="I38" s="70"/>
    </row>
    <row r="39" spans="3:12" x14ac:dyDescent="0.25">
      <c r="C39" s="70"/>
      <c r="D39" s="31"/>
      <c r="E39" s="93"/>
      <c r="F39" s="93"/>
      <c r="G39" s="93"/>
      <c r="H39" s="76"/>
      <c r="I39" s="76"/>
      <c r="J39" s="76"/>
      <c r="K39" s="112"/>
    </row>
    <row r="40" spans="3:12" x14ac:dyDescent="0.25">
      <c r="C40" s="70"/>
      <c r="D40" s="31"/>
      <c r="E40" s="93"/>
      <c r="F40" s="93"/>
      <c r="G40" s="93"/>
      <c r="H40" s="76"/>
      <c r="I40" s="76"/>
      <c r="J40" s="76"/>
      <c r="K40" s="112"/>
    </row>
    <row r="41" spans="3:12" ht="15.75" x14ac:dyDescent="0.25">
      <c r="C41" s="187" t="s">
        <v>388</v>
      </c>
      <c r="D41" s="493">
        <f>'11. Gestion Administrativa'!F36</f>
        <v>11.22</v>
      </c>
      <c r="E41" s="93"/>
      <c r="F41" s="93"/>
      <c r="G41" s="93"/>
      <c r="H41" s="76"/>
      <c r="I41" s="76"/>
      <c r="J41" s="76"/>
      <c r="K41" s="112"/>
    </row>
    <row r="42" spans="3:12" ht="18.75" x14ac:dyDescent="0.25">
      <c r="C42" s="193" t="str">
        <f>IFERROR(VLOOKUP(D41,'1. Desarrollo e Innov. Curricu.'!$F:$G,2,FALSE),IFERROR(VLOOKUP(D41,'2. Investigación Científica'!$F:$G,2,FALSE),IFERROR(VLOOKUP(D41,'3. Vinculación Univ. Sociedad'!$F:$G,2,FALSE),IFERROR(VLOOKUP(D41,'4. Docencia y Profesorado Univ.'!$F:$G,2,FALSE),IFERROR(VLOOKUP(D41,'5. Estudiantes y Graduados'!$F:$G,2,FALSE),IFERROR(VLOOKUP(D41,'11. Gestion Administrativa'!$F:$G,2,FALSE),IFERROR(VLOOKUP(D41,'13. Gestión Académica'!$F:$G,2,FALSE),IFERROR(VLOOKUP(D41,'9. Asegura. de la Calid. y M'!$F:$G,2,FALSE),IFERROR(VLOOKUP(D41,'6. Gestión del Conocimiento'!$F:$G,2,FALSE),IFERROR(VLOOKUP(D41,'15. Gobernabilidad y Proceso...'!$F:$G,2,FALSE),IFERROR(VLOOKUP(D41,'12. Gestión del Talento Humano'!$F:$G,2,FALSE),IFERROR(VLOOKUP(D41,'14. Internacional... de la E.S.'!$F:$G,2,FALSE),IFERROR(VLOOKUP(D41,'10. Posgrado'!$F:$G,2,FALSE),IFERROR(VLOOKUP(D41,'16. Desa. del Sistema Educ.Sup.'!$F:$G,2,FALSE),IFERROR(VLOOKUP(D41,'8. Cultura de Inno. Insti...'!$F:$G,2,FALSE),VLOOKUP(D41,'7. Lo Esencial de la Reforma U.'!$F:$G,2,0))))))))))))))))</f>
        <v xml:space="preserve">Gestionar la requisición de EQUIPO TECNOLÓGICO. </v>
      </c>
      <c r="D42" s="31"/>
      <c r="E42" s="93"/>
      <c r="F42" s="93"/>
      <c r="G42" s="93"/>
      <c r="H42" s="76"/>
      <c r="I42" s="76"/>
      <c r="J42" s="76"/>
      <c r="K42" s="112"/>
    </row>
    <row r="43" spans="3:12" x14ac:dyDescent="0.25">
      <c r="F43" s="93"/>
      <c r="G43" s="76"/>
      <c r="H43" s="76"/>
      <c r="I43" s="76"/>
    </row>
    <row r="44" spans="3:12" ht="30" x14ac:dyDescent="0.25">
      <c r="C44" s="142" t="s">
        <v>44</v>
      </c>
      <c r="D44" s="622" t="s">
        <v>55</v>
      </c>
      <c r="E44" s="622" t="s">
        <v>57</v>
      </c>
      <c r="F44" s="623" t="s">
        <v>27</v>
      </c>
      <c r="G44" s="623" t="s">
        <v>127</v>
      </c>
      <c r="H44" s="622" t="s">
        <v>46</v>
      </c>
      <c r="I44" s="622" t="s">
        <v>128</v>
      </c>
      <c r="J44" s="622" t="s">
        <v>406</v>
      </c>
      <c r="K44" s="622" t="s">
        <v>407</v>
      </c>
      <c r="L44" s="622" t="s">
        <v>459</v>
      </c>
    </row>
    <row r="45" spans="3:12" hidden="1" x14ac:dyDescent="0.25">
      <c r="C45" s="621" t="s">
        <v>1330</v>
      </c>
      <c r="D45" s="565"/>
      <c r="E45" s="548"/>
      <c r="F45" s="548">
        <f>D45*E45</f>
        <v>0</v>
      </c>
      <c r="G45" s="155"/>
      <c r="H45" s="567" t="s">
        <v>1005</v>
      </c>
      <c r="I45" s="567" t="str">
        <f>VLOOKUP(H45,Presupuesto!$B$11:$C$565,2,0)</f>
        <v>EQUIPO DE COMPUTACION</v>
      </c>
      <c r="J45" s="566" t="s">
        <v>1355</v>
      </c>
      <c r="K45" s="567" t="s">
        <v>390</v>
      </c>
      <c r="L45" s="567"/>
    </row>
    <row r="46" spans="3:12" hidden="1" x14ac:dyDescent="0.25">
      <c r="C46" s="621" t="s">
        <v>1328</v>
      </c>
      <c r="D46" s="565"/>
      <c r="E46" s="548"/>
      <c r="F46" s="548">
        <f>D46*E46</f>
        <v>0</v>
      </c>
      <c r="G46" s="155"/>
      <c r="H46" s="567" t="s">
        <v>1005</v>
      </c>
      <c r="I46" s="567" t="str">
        <f>VLOOKUP(H46,Presupuesto!$B$11:$C$565,2,0)</f>
        <v>EQUIPO DE COMPUTACION</v>
      </c>
      <c r="J46" s="566" t="s">
        <v>1355</v>
      </c>
      <c r="K46" s="567" t="s">
        <v>408</v>
      </c>
      <c r="L46" s="567"/>
    </row>
    <row r="47" spans="3:12" x14ac:dyDescent="0.25">
      <c r="C47" s="572" t="s">
        <v>2382</v>
      </c>
      <c r="D47" s="565">
        <v>1</v>
      </c>
      <c r="E47" s="548">
        <v>2000</v>
      </c>
      <c r="F47" s="548">
        <f t="shared" ref="F47:F53" si="0">D47*E47</f>
        <v>2000</v>
      </c>
      <c r="G47" s="155" t="s">
        <v>1676</v>
      </c>
      <c r="H47" s="567" t="s">
        <v>946</v>
      </c>
      <c r="I47" s="567" t="str">
        <f>VLOOKUP(H47,[2]Presupuesto!$B$11:$C$565,2,0)</f>
        <v>OTROS RESPUESTOS Y ACCESORIOS MENORES</v>
      </c>
      <c r="J47" s="566" t="s">
        <v>1355</v>
      </c>
      <c r="K47" s="567" t="s">
        <v>398</v>
      </c>
      <c r="L47" s="122"/>
    </row>
    <row r="48" spans="3:12" x14ac:dyDescent="0.25">
      <c r="C48" s="572" t="s">
        <v>2383</v>
      </c>
      <c r="D48" s="565">
        <v>2</v>
      </c>
      <c r="E48" s="122">
        <v>19000</v>
      </c>
      <c r="F48" s="620">
        <f t="shared" si="0"/>
        <v>38000</v>
      </c>
      <c r="G48" s="155" t="s">
        <v>1676</v>
      </c>
      <c r="H48" s="567" t="s">
        <v>937</v>
      </c>
      <c r="I48" s="567" t="str">
        <f>VLOOKUP(H48,[2]Presupuesto!$B$11:$C$565,2,0)</f>
        <v>UTILES Y MATERIALES ELECTRICOS</v>
      </c>
      <c r="J48" s="566" t="s">
        <v>1355</v>
      </c>
      <c r="K48" s="671" t="s">
        <v>398</v>
      </c>
      <c r="L48" s="122"/>
    </row>
    <row r="49" spans="3:12" x14ac:dyDescent="0.25">
      <c r="C49" s="572" t="s">
        <v>2384</v>
      </c>
      <c r="D49" s="565">
        <v>1</v>
      </c>
      <c r="E49" s="122">
        <v>4000</v>
      </c>
      <c r="F49" s="620">
        <f t="shared" si="0"/>
        <v>4000</v>
      </c>
      <c r="G49" s="155" t="s">
        <v>1676</v>
      </c>
      <c r="H49" s="567" t="s">
        <v>937</v>
      </c>
      <c r="I49" s="567" t="str">
        <f>VLOOKUP(H49,[2]Presupuesto!$B$11:$C$565,2,0)</f>
        <v>UTILES Y MATERIALES ELECTRICOS</v>
      </c>
      <c r="J49" s="566" t="s">
        <v>1355</v>
      </c>
      <c r="K49" s="671" t="s">
        <v>398</v>
      </c>
      <c r="L49" s="122"/>
    </row>
    <row r="50" spans="3:12" x14ac:dyDescent="0.25">
      <c r="C50" s="572" t="s">
        <v>2385</v>
      </c>
      <c r="D50" s="565">
        <v>1</v>
      </c>
      <c r="E50" s="122">
        <v>3800</v>
      </c>
      <c r="F50" s="620">
        <f t="shared" si="0"/>
        <v>3800</v>
      </c>
      <c r="G50" s="155" t="s">
        <v>1676</v>
      </c>
      <c r="H50" s="567" t="s">
        <v>937</v>
      </c>
      <c r="I50" s="567" t="str">
        <f>VLOOKUP(H50,[2]Presupuesto!$B$11:$C$565,2,0)</f>
        <v>UTILES Y MATERIALES ELECTRICOS</v>
      </c>
      <c r="J50" s="566" t="s">
        <v>1355</v>
      </c>
      <c r="K50" s="671" t="s">
        <v>398</v>
      </c>
      <c r="L50" s="122"/>
    </row>
    <row r="51" spans="3:12" x14ac:dyDescent="0.25">
      <c r="C51" s="572" t="s">
        <v>2386</v>
      </c>
      <c r="D51" s="565">
        <v>2</v>
      </c>
      <c r="E51" s="122">
        <v>6200</v>
      </c>
      <c r="F51" s="620">
        <f t="shared" si="0"/>
        <v>12400</v>
      </c>
      <c r="G51" s="155" t="s">
        <v>1676</v>
      </c>
      <c r="H51" s="567" t="s">
        <v>937</v>
      </c>
      <c r="I51" s="567" t="str">
        <f>VLOOKUP(H51,[2]Presupuesto!$B$11:$C$565,2,0)</f>
        <v>UTILES Y MATERIALES ELECTRICOS</v>
      </c>
      <c r="J51" s="566" t="s">
        <v>1355</v>
      </c>
      <c r="K51" s="671" t="s">
        <v>398</v>
      </c>
      <c r="L51" s="122"/>
    </row>
    <row r="52" spans="3:12" x14ac:dyDescent="0.25">
      <c r="C52" s="572" t="s">
        <v>2387</v>
      </c>
      <c r="D52" s="565">
        <v>2</v>
      </c>
      <c r="E52" s="122">
        <v>60000</v>
      </c>
      <c r="F52" s="620">
        <f t="shared" si="0"/>
        <v>120000</v>
      </c>
      <c r="G52" s="155" t="s">
        <v>1676</v>
      </c>
      <c r="H52" s="567" t="s">
        <v>334</v>
      </c>
      <c r="I52" s="567" t="str">
        <f>VLOOKUP(H52,[2]Presupuesto!$B$11:$C$565,2,0)</f>
        <v>EQUIPOS PARA COMPUTACION</v>
      </c>
      <c r="J52" s="566" t="s">
        <v>1355</v>
      </c>
      <c r="K52" s="671" t="s">
        <v>398</v>
      </c>
      <c r="L52" s="122"/>
    </row>
    <row r="53" spans="3:12" x14ac:dyDescent="0.25">
      <c r="C53" s="572" t="s">
        <v>2388</v>
      </c>
      <c r="D53" s="565">
        <v>30</v>
      </c>
      <c r="E53" s="122">
        <v>2500</v>
      </c>
      <c r="F53" s="620">
        <f t="shared" si="0"/>
        <v>75000</v>
      </c>
      <c r="G53" s="155" t="s">
        <v>1676</v>
      </c>
      <c r="H53" s="567" t="s">
        <v>334</v>
      </c>
      <c r="I53" s="567" t="str">
        <f>VLOOKUP(H53,[2]Presupuesto!$B$11:$C$565,2,0)</f>
        <v>EQUIPOS PARA COMPUTACION</v>
      </c>
      <c r="J53" s="566" t="s">
        <v>1355</v>
      </c>
      <c r="K53" s="671" t="s">
        <v>398</v>
      </c>
      <c r="L53" s="122"/>
    </row>
    <row r="54" spans="3:12" x14ac:dyDescent="0.25">
      <c r="C54" s="572" t="s">
        <v>2389</v>
      </c>
      <c r="D54" s="565">
        <v>1</v>
      </c>
      <c r="E54" s="548">
        <v>15000</v>
      </c>
      <c r="F54" s="548">
        <f>D54*E54</f>
        <v>15000</v>
      </c>
      <c r="G54" s="155" t="s">
        <v>1676</v>
      </c>
      <c r="H54" s="567" t="s">
        <v>333</v>
      </c>
      <c r="I54" s="567" t="str">
        <f>VLOOKUP(H54,[2]Presupuesto!$B$11:$C$565,2,0)</f>
        <v>EQUIPO DE COMUNICACIàN Y SE¥ALAMIENTO</v>
      </c>
      <c r="J54" s="566" t="s">
        <v>1355</v>
      </c>
      <c r="K54" s="671" t="s">
        <v>398</v>
      </c>
      <c r="L54" s="567"/>
    </row>
    <row r="55" spans="3:12" ht="24" customHeight="1" x14ac:dyDescent="0.25">
      <c r="C55" s="572" t="s">
        <v>2663</v>
      </c>
      <c r="D55" s="669">
        <v>2</v>
      </c>
      <c r="E55" s="624">
        <v>10000</v>
      </c>
      <c r="F55" s="548">
        <f t="shared" ref="F55:F57" si="1">D55*E55</f>
        <v>20000</v>
      </c>
      <c r="G55" s="155" t="s">
        <v>1676</v>
      </c>
      <c r="H55" s="671" t="s">
        <v>333</v>
      </c>
      <c r="I55" s="671" t="str">
        <f>VLOOKUP(H55,[2]Presupuesto!$B$11:$C$565,2,0)</f>
        <v>EQUIPO DE COMUNICACIàN Y SE¥ALAMIENTO</v>
      </c>
      <c r="J55" s="670" t="s">
        <v>1355</v>
      </c>
      <c r="K55" s="671" t="s">
        <v>398</v>
      </c>
      <c r="L55" s="671"/>
    </row>
    <row r="56" spans="3:12" s="501" customFormat="1" x14ac:dyDescent="0.25">
      <c r="C56" s="572" t="s">
        <v>2662</v>
      </c>
      <c r="D56" s="669">
        <v>2</v>
      </c>
      <c r="E56" s="652">
        <v>12000</v>
      </c>
      <c r="F56" s="548">
        <f t="shared" si="1"/>
        <v>24000</v>
      </c>
      <c r="G56" s="155" t="s">
        <v>1676</v>
      </c>
      <c r="H56" s="671" t="s">
        <v>937</v>
      </c>
      <c r="I56" s="671" t="str">
        <f>VLOOKUP(H56,[2]Presupuesto!$B$11:$C$565,2,0)</f>
        <v>UTILES Y MATERIALES ELECTRICOS</v>
      </c>
      <c r="J56" s="670" t="s">
        <v>1355</v>
      </c>
      <c r="K56" s="671" t="s">
        <v>398</v>
      </c>
      <c r="L56" s="671"/>
    </row>
    <row r="57" spans="3:12" s="501" customFormat="1" ht="20.25" customHeight="1" x14ac:dyDescent="0.25">
      <c r="C57" s="572" t="s">
        <v>2664</v>
      </c>
      <c r="D57" s="669">
        <v>1</v>
      </c>
      <c r="E57" s="652">
        <v>33956</v>
      </c>
      <c r="F57" s="620">
        <f t="shared" si="1"/>
        <v>33956</v>
      </c>
      <c r="G57" s="155" t="s">
        <v>1676</v>
      </c>
      <c r="H57" s="671" t="s">
        <v>937</v>
      </c>
      <c r="I57" s="671" t="str">
        <f>VLOOKUP(H57,[2]Presupuesto!$B$11:$C$565,2,0)</f>
        <v>UTILES Y MATERIALES ELECTRICOS</v>
      </c>
      <c r="J57" s="670" t="s">
        <v>1355</v>
      </c>
      <c r="K57" s="671" t="s">
        <v>398</v>
      </c>
      <c r="L57" s="671"/>
    </row>
    <row r="58" spans="3:12" s="501" customFormat="1" ht="19.5" customHeight="1" x14ac:dyDescent="0.25">
      <c r="C58" s="572" t="s">
        <v>2665</v>
      </c>
      <c r="D58" s="669">
        <v>2</v>
      </c>
      <c r="E58" s="652"/>
      <c r="F58" s="620">
        <v>16930.2</v>
      </c>
      <c r="G58" s="155" t="s">
        <v>1676</v>
      </c>
      <c r="H58" s="671" t="s">
        <v>937</v>
      </c>
      <c r="I58" s="671" t="str">
        <f>VLOOKUP(H58,[2]Presupuesto!$B$11:$C$565,2,0)</f>
        <v>UTILES Y MATERIALES ELECTRICOS</v>
      </c>
      <c r="J58" s="670" t="s">
        <v>1355</v>
      </c>
      <c r="K58" s="671" t="s">
        <v>398</v>
      </c>
      <c r="L58" s="671"/>
    </row>
    <row r="59" spans="3:12" s="648" customFormat="1" x14ac:dyDescent="0.25">
      <c r="F59" s="649"/>
      <c r="G59" s="645"/>
      <c r="H59" s="645"/>
      <c r="I59" s="645"/>
    </row>
    <row r="60" spans="3:12" s="648" customFormat="1" x14ac:dyDescent="0.25">
      <c r="F60" s="649"/>
      <c r="G60" s="645"/>
      <c r="H60" s="645"/>
      <c r="I60" s="645"/>
    </row>
    <row r="61" spans="3:12" s="648" customFormat="1" x14ac:dyDescent="0.25">
      <c r="F61" s="649"/>
      <c r="G61" s="645"/>
      <c r="H61" s="645"/>
      <c r="I61" s="645"/>
    </row>
    <row r="62" spans="3:12" s="648" customFormat="1" x14ac:dyDescent="0.25">
      <c r="F62" s="649"/>
      <c r="G62" s="645"/>
      <c r="H62" s="645"/>
      <c r="I62" s="645"/>
    </row>
    <row r="63" spans="3:12" s="648" customFormat="1" x14ac:dyDescent="0.25">
      <c r="F63" s="649"/>
      <c r="G63" s="645"/>
      <c r="H63" s="645"/>
      <c r="I63" s="645"/>
    </row>
    <row r="64" spans="3:12" s="648" customFormat="1" x14ac:dyDescent="0.25">
      <c r="F64" s="649"/>
      <c r="G64" s="645"/>
      <c r="H64" s="645"/>
      <c r="I64" s="645"/>
    </row>
    <row r="65" spans="3:11" s="648" customFormat="1" x14ac:dyDescent="0.25">
      <c r="F65" s="649"/>
      <c r="G65" s="645"/>
      <c r="H65" s="645"/>
      <c r="I65" s="645"/>
    </row>
    <row r="66" spans="3:11" s="648" customFormat="1" x14ac:dyDescent="0.25">
      <c r="F66" s="649"/>
      <c r="G66" s="645"/>
      <c r="H66" s="645"/>
      <c r="I66" s="645"/>
    </row>
    <row r="67" spans="3:11" s="648" customFormat="1" x14ac:dyDescent="0.25">
      <c r="F67" s="649"/>
      <c r="G67" s="645"/>
      <c r="H67" s="645"/>
      <c r="I67" s="645"/>
    </row>
    <row r="68" spans="3:11" s="648" customFormat="1" x14ac:dyDescent="0.25">
      <c r="F68" s="649"/>
      <c r="G68" s="645"/>
      <c r="H68" s="645"/>
      <c r="I68" s="645"/>
    </row>
    <row r="69" spans="3:11" s="648" customFormat="1" x14ac:dyDescent="0.25">
      <c r="F69" s="649"/>
      <c r="G69" s="645"/>
      <c r="H69" s="645"/>
      <c r="I69" s="645"/>
    </row>
    <row r="70" spans="3:11" s="648" customFormat="1" x14ac:dyDescent="0.25">
      <c r="F70" s="649"/>
      <c r="G70" s="645"/>
      <c r="H70" s="645"/>
      <c r="I70" s="645"/>
    </row>
    <row r="71" spans="3:11" s="648" customFormat="1" x14ac:dyDescent="0.25">
      <c r="F71" s="649"/>
      <c r="G71" s="645"/>
      <c r="H71" s="645"/>
      <c r="I71" s="645"/>
    </row>
    <row r="72" spans="3:11" s="648" customFormat="1" x14ac:dyDescent="0.25">
      <c r="F72" s="649"/>
      <c r="G72" s="645"/>
      <c r="H72" s="645"/>
      <c r="I72" s="645"/>
    </row>
    <row r="73" spans="3:11" s="648" customFormat="1" x14ac:dyDescent="0.25">
      <c r="F73" s="649"/>
      <c r="G73" s="645"/>
      <c r="H73" s="645"/>
      <c r="I73" s="645"/>
    </row>
    <row r="74" spans="3:11" s="648" customFormat="1" x14ac:dyDescent="0.25">
      <c r="F74" s="649"/>
      <c r="G74" s="645"/>
      <c r="H74" s="645"/>
      <c r="I74" s="645"/>
    </row>
    <row r="75" spans="3:11" ht="15.75" thickBot="1" x14ac:dyDescent="0.3"/>
    <row r="76" spans="3:11" ht="15.75" thickBot="1" x14ac:dyDescent="0.3">
      <c r="C76" s="29" t="s">
        <v>43</v>
      </c>
      <c r="D76" s="108">
        <f>SUM(F83:F96)</f>
        <v>0</v>
      </c>
      <c r="F76" s="70"/>
      <c r="G76" s="79"/>
      <c r="H76" s="70"/>
      <c r="I76" s="70"/>
    </row>
    <row r="77" spans="3:11" x14ac:dyDescent="0.25">
      <c r="C77" s="70"/>
      <c r="D77" s="31"/>
      <c r="E77" s="93"/>
      <c r="F77" s="93"/>
      <c r="G77" s="93"/>
      <c r="H77" s="76"/>
      <c r="I77" s="76"/>
      <c r="J77" s="76"/>
      <c r="K77" s="112"/>
    </row>
    <row r="78" spans="3:11" x14ac:dyDescent="0.25">
      <c r="C78" s="70"/>
      <c r="D78" s="31"/>
      <c r="E78" s="93"/>
      <c r="F78" s="93"/>
      <c r="G78" s="93"/>
      <c r="H78" s="76"/>
      <c r="I78" s="76"/>
      <c r="J78" s="76"/>
      <c r="K78" s="112"/>
    </row>
    <row r="79" spans="3:11" ht="15.75" x14ac:dyDescent="0.25">
      <c r="C79" s="187" t="s">
        <v>388</v>
      </c>
      <c r="D79" s="493"/>
      <c r="E79" s="93"/>
      <c r="F79" s="93"/>
      <c r="G79" s="93"/>
      <c r="H79" s="76"/>
      <c r="I79" s="76"/>
      <c r="J79" s="76"/>
      <c r="K79" s="112"/>
    </row>
    <row r="80" spans="3:11" ht="18.75" x14ac:dyDescent="0.25">
      <c r="C80" s="615" t="e">
        <f>IFERROR(VLOOKUP(D79,'1. Desarrollo e Innov. Curricu.'!$F:$G,2,FALSE),IFERROR(VLOOKUP(D79,'2. Investigación Científica'!$F:$G,2,FALSE),IFERROR(VLOOKUP(D79,'3. Vinculación Univ. Sociedad'!$F:$G,2,FALSE),IFERROR(VLOOKUP(D79,'4. Docencia y Profesorado Univ.'!$F:$G,2,FALSE),IFERROR(VLOOKUP(D79,'5. Estudiantes y Graduados'!$F:$G,2,FALSE),IFERROR(VLOOKUP(D79,'11. Gestion Administrativa'!$F:$G,2,FALSE),IFERROR(VLOOKUP(D79,'13. Gestión Académica'!$F:$G,2,FALSE),IFERROR(VLOOKUP(D79,'9. Asegura. de la Calid. y M'!$F:$G,2,FALSE),IFERROR(VLOOKUP(D79,'6. Gestión del Conocimiento'!$F:$G,2,FALSE),IFERROR(VLOOKUP(D79,'15. Gobernabilidad y Proceso...'!$F:$G,2,FALSE),IFERROR(VLOOKUP(D79,'12. Gestión del Talento Humano'!$F:$G,2,FALSE),IFERROR(VLOOKUP(D79,'14. Internacional... de la E.S.'!$F:$G,2,FALSE),IFERROR(VLOOKUP(D79,'10. Posgrado'!$F:$G,2,FALSE),IFERROR(VLOOKUP(D79,'16. Desa. del Sistema Educ.Sup.'!$F:$G,2,FALSE),IFERROR(VLOOKUP(D79,'8. Cultura de Inno. Insti...'!$F:$G,2,FALSE),VLOOKUP(D79,'7. Lo Esencial de la Reforma U.'!$F:$G,2,0))))))))))))))))</f>
        <v>#N/A</v>
      </c>
      <c r="D80" s="31"/>
      <c r="E80" s="93"/>
      <c r="F80" s="93"/>
      <c r="G80" s="93"/>
      <c r="H80" s="76"/>
      <c r="I80" s="76"/>
      <c r="J80" s="76"/>
      <c r="K80" s="112"/>
    </row>
    <row r="81" spans="3:12" x14ac:dyDescent="0.25">
      <c r="F81" s="93"/>
      <c r="G81" s="76"/>
      <c r="H81" s="76"/>
      <c r="I81" s="76"/>
    </row>
    <row r="82" spans="3:12" ht="30.75" thickBot="1" x14ac:dyDescent="0.3">
      <c r="C82" s="142" t="s">
        <v>44</v>
      </c>
      <c r="D82" s="142" t="s">
        <v>55</v>
      </c>
      <c r="E82" s="142" t="s">
        <v>57</v>
      </c>
      <c r="F82" s="143" t="s">
        <v>27</v>
      </c>
      <c r="G82" s="143" t="s">
        <v>127</v>
      </c>
      <c r="H82" s="142" t="s">
        <v>46</v>
      </c>
      <c r="I82" s="142" t="s">
        <v>128</v>
      </c>
      <c r="J82" s="142" t="s">
        <v>406</v>
      </c>
      <c r="K82" s="142" t="s">
        <v>407</v>
      </c>
      <c r="L82" s="142" t="s">
        <v>459</v>
      </c>
    </row>
    <row r="83" spans="3:12" ht="15.75" thickBot="1" x14ac:dyDescent="0.3">
      <c r="C83" s="273" t="s">
        <v>1330</v>
      </c>
      <c r="D83" s="150"/>
      <c r="E83" s="96">
        <f>HLOOKUP($C83,$CB$2:$CE$3,2,0)</f>
        <v>15000</v>
      </c>
      <c r="F83" s="97">
        <f>D83*E83</f>
        <v>0</v>
      </c>
      <c r="G83" s="155"/>
      <c r="H83" s="98" t="s">
        <v>1005</v>
      </c>
      <c r="I83" s="98" t="str">
        <f>VLOOKUP(H83,Presupuesto!$B$11:$C$565,2,0)</f>
        <v>EQUIPO DE COMPUTACION</v>
      </c>
      <c r="J83" s="201" t="s">
        <v>1494</v>
      </c>
      <c r="K83" s="98" t="s">
        <v>390</v>
      </c>
      <c r="L83" s="98"/>
    </row>
    <row r="84" spans="3:12" x14ac:dyDescent="0.25">
      <c r="C84" s="273" t="s">
        <v>1328</v>
      </c>
      <c r="D84" s="144"/>
      <c r="E84" s="96">
        <f>HLOOKUP($C84,$CB$2:$CE$3,2,0)</f>
        <v>35000</v>
      </c>
      <c r="F84" s="97">
        <f>D84*E84</f>
        <v>0</v>
      </c>
      <c r="G84" s="155"/>
      <c r="H84" s="101" t="s">
        <v>1005</v>
      </c>
      <c r="I84" s="101" t="str">
        <f>VLOOKUP(H84,Presupuesto!$B$11:$C$565,2,0)</f>
        <v>EQUIPO DE COMPUTACION</v>
      </c>
      <c r="J84" s="98" t="str">
        <f>$J$83</f>
        <v>Gestión Tecnologías de Información y Comunicación</v>
      </c>
      <c r="K84" s="98" t="s">
        <v>408</v>
      </c>
      <c r="L84" s="98"/>
    </row>
    <row r="85" spans="3:12" x14ac:dyDescent="0.25">
      <c r="C85" s="99" t="s">
        <v>71</v>
      </c>
      <c r="D85" s="144"/>
      <c r="E85" s="100">
        <v>4000</v>
      </c>
      <c r="F85" s="97">
        <f t="shared" ref="F85:F96" si="2">D85*E85</f>
        <v>0</v>
      </c>
      <c r="G85" s="155"/>
      <c r="H85" s="101" t="s">
        <v>977</v>
      </c>
      <c r="I85" s="101" t="str">
        <f>VLOOKUP(H85,Presupuesto!$B$11:$C$565,2,0)</f>
        <v>EQUIPOS VARIOS DE OFICINA</v>
      </c>
      <c r="J85" s="98" t="str">
        <f t="shared" ref="J85:J96" si="3">$J$83</f>
        <v>Gestión Tecnologías de Información y Comunicación</v>
      </c>
      <c r="K85" s="98" t="s">
        <v>391</v>
      </c>
      <c r="L85" s="98"/>
    </row>
    <row r="86" spans="3:12" x14ac:dyDescent="0.25">
      <c r="C86" s="99" t="s">
        <v>72</v>
      </c>
      <c r="D86" s="144"/>
      <c r="E86" s="100">
        <v>8000</v>
      </c>
      <c r="F86" s="97">
        <f t="shared" si="2"/>
        <v>0</v>
      </c>
      <c r="G86" s="155"/>
      <c r="H86" s="101" t="s">
        <v>1005</v>
      </c>
      <c r="I86" s="101" t="str">
        <f>VLOOKUP(H86,Presupuesto!$B$11:$C$565,2,0)</f>
        <v>EQUIPO DE COMPUTACION</v>
      </c>
      <c r="J86" s="98" t="str">
        <f t="shared" si="3"/>
        <v>Gestión Tecnologías de Información y Comunicación</v>
      </c>
      <c r="K86" s="98" t="s">
        <v>391</v>
      </c>
      <c r="L86" s="98"/>
    </row>
    <row r="87" spans="3:12" x14ac:dyDescent="0.25">
      <c r="C87" s="99" t="s">
        <v>73</v>
      </c>
      <c r="D87" s="144"/>
      <c r="E87" s="100">
        <v>5000</v>
      </c>
      <c r="F87" s="97">
        <f t="shared" si="2"/>
        <v>0</v>
      </c>
      <c r="G87" s="155"/>
      <c r="H87" s="101" t="s">
        <v>1005</v>
      </c>
      <c r="I87" s="101" t="str">
        <f>VLOOKUP(H87,Presupuesto!$B$11:$C$565,2,0)</f>
        <v>EQUIPO DE COMPUTACION</v>
      </c>
      <c r="J87" s="98" t="str">
        <f t="shared" si="3"/>
        <v>Gestión Tecnologías de Información y Comunicación</v>
      </c>
      <c r="K87" s="98" t="s">
        <v>391</v>
      </c>
      <c r="L87" s="98"/>
    </row>
    <row r="88" spans="3:12" x14ac:dyDescent="0.25">
      <c r="C88" s="99" t="s">
        <v>35</v>
      </c>
      <c r="D88" s="144"/>
      <c r="E88" s="100">
        <v>13000</v>
      </c>
      <c r="F88" s="97">
        <f t="shared" si="2"/>
        <v>0</v>
      </c>
      <c r="G88" s="155"/>
      <c r="H88" s="101" t="s">
        <v>991</v>
      </c>
      <c r="I88" s="101" t="str">
        <f>VLOOKUP(H88,Presupuesto!$B$11:$C$565,2,0)</f>
        <v>EQUIPO DE TRANSPORTE TRACCION Y ELEVACION</v>
      </c>
      <c r="J88" s="98" t="str">
        <f t="shared" si="3"/>
        <v>Gestión Tecnologías de Información y Comunicación</v>
      </c>
      <c r="K88" s="98" t="s">
        <v>391</v>
      </c>
      <c r="L88" s="98"/>
    </row>
    <row r="89" spans="3:12" x14ac:dyDescent="0.25">
      <c r="C89" s="99" t="s">
        <v>74</v>
      </c>
      <c r="D89" s="144"/>
      <c r="E89" s="100">
        <v>15000</v>
      </c>
      <c r="F89" s="97">
        <f t="shared" si="2"/>
        <v>0</v>
      </c>
      <c r="G89" s="155"/>
      <c r="H89" s="101" t="s">
        <v>991</v>
      </c>
      <c r="I89" s="101" t="str">
        <f>VLOOKUP(H89,Presupuesto!$B$11:$C$565,2,0)</f>
        <v>EQUIPO DE TRANSPORTE TRACCION Y ELEVACION</v>
      </c>
      <c r="J89" s="98" t="str">
        <f t="shared" si="3"/>
        <v>Gestión Tecnologías de Información y Comunicación</v>
      </c>
      <c r="K89" s="98" t="s">
        <v>391</v>
      </c>
      <c r="L89" s="98"/>
    </row>
    <row r="90" spans="3:12" x14ac:dyDescent="0.25">
      <c r="C90" s="99" t="s">
        <v>75</v>
      </c>
      <c r="D90" s="144"/>
      <c r="E90" s="100">
        <v>10000</v>
      </c>
      <c r="F90" s="97">
        <f t="shared" si="2"/>
        <v>0</v>
      </c>
      <c r="G90" s="155"/>
      <c r="H90" s="101" t="s">
        <v>991</v>
      </c>
      <c r="I90" s="101" t="str">
        <f>VLOOKUP(H90,Presupuesto!$B$11:$C$565,2,0)</f>
        <v>EQUIPO DE TRANSPORTE TRACCION Y ELEVACION</v>
      </c>
      <c r="J90" s="98" t="str">
        <f t="shared" si="3"/>
        <v>Gestión Tecnologías de Información y Comunicación</v>
      </c>
      <c r="K90" s="98" t="s">
        <v>399</v>
      </c>
      <c r="L90" s="98"/>
    </row>
    <row r="91" spans="3:12" x14ac:dyDescent="0.25">
      <c r="C91" s="99" t="s">
        <v>76</v>
      </c>
      <c r="D91" s="144"/>
      <c r="E91" s="100">
        <v>10000</v>
      </c>
      <c r="F91" s="97">
        <f t="shared" si="2"/>
        <v>0</v>
      </c>
      <c r="G91" s="155"/>
      <c r="H91" s="101" t="s">
        <v>1037</v>
      </c>
      <c r="I91" s="101" t="str">
        <f>VLOOKUP(H91,Presupuesto!$B$11:$C$565,2,0)</f>
        <v>APLICACIONES INFORMATICAS</v>
      </c>
      <c r="J91" s="98" t="str">
        <f t="shared" si="3"/>
        <v>Gestión Tecnologías de Información y Comunicación</v>
      </c>
      <c r="K91" s="98" t="s">
        <v>395</v>
      </c>
      <c r="L91" s="98"/>
    </row>
    <row r="92" spans="3:12" x14ac:dyDescent="0.25">
      <c r="C92" s="109" t="s">
        <v>77</v>
      </c>
      <c r="D92" s="144"/>
      <c r="E92" s="100">
        <v>2000</v>
      </c>
      <c r="F92" s="97">
        <f t="shared" si="2"/>
        <v>0</v>
      </c>
      <c r="G92" s="155"/>
      <c r="H92" s="110" t="s">
        <v>1005</v>
      </c>
      <c r="I92" s="110" t="str">
        <f>VLOOKUP(H92,Presupuesto!$B$11:$C$565,2,0)</f>
        <v>EQUIPO DE COMPUTACION</v>
      </c>
      <c r="J92" s="98" t="str">
        <f t="shared" si="3"/>
        <v>Gestión Tecnologías de Información y Comunicación</v>
      </c>
      <c r="K92" s="98" t="s">
        <v>391</v>
      </c>
      <c r="L92" s="98"/>
    </row>
    <row r="93" spans="3:12" x14ac:dyDescent="0.25">
      <c r="C93" s="109" t="s">
        <v>1462</v>
      </c>
      <c r="D93" s="144"/>
      <c r="E93" s="100">
        <v>1500</v>
      </c>
      <c r="F93" s="97">
        <f t="shared" si="2"/>
        <v>0</v>
      </c>
      <c r="G93" s="155"/>
      <c r="H93" s="110" t="s">
        <v>937</v>
      </c>
      <c r="I93" s="110" t="str">
        <f>VLOOKUP(H93,Presupuesto!$B$11:$C$565,2,0)</f>
        <v>UTILES Y MATERIALES ELECTRICOS</v>
      </c>
      <c r="J93" s="98" t="str">
        <f t="shared" si="3"/>
        <v>Gestión Tecnologías de Información y Comunicación</v>
      </c>
      <c r="K93" s="98" t="s">
        <v>391</v>
      </c>
      <c r="L93" s="98"/>
    </row>
    <row r="94" spans="3:12" x14ac:dyDescent="0.25">
      <c r="C94" s="109" t="s">
        <v>78</v>
      </c>
      <c r="D94" s="144"/>
      <c r="E94" s="100">
        <v>1500</v>
      </c>
      <c r="F94" s="97">
        <f t="shared" si="2"/>
        <v>0</v>
      </c>
      <c r="G94" s="155"/>
      <c r="H94" s="110" t="s">
        <v>1005</v>
      </c>
      <c r="I94" s="110" t="str">
        <f>VLOOKUP(H94,Presupuesto!$B$11:$C$565,2,0)</f>
        <v>EQUIPO DE COMPUTACION</v>
      </c>
      <c r="J94" s="98" t="str">
        <f t="shared" si="3"/>
        <v>Gestión Tecnologías de Información y Comunicación</v>
      </c>
      <c r="K94" s="98" t="s">
        <v>391</v>
      </c>
      <c r="L94" s="98"/>
    </row>
    <row r="95" spans="3:12" x14ac:dyDescent="0.25">
      <c r="C95" s="109" t="s">
        <v>79</v>
      </c>
      <c r="D95" s="144"/>
      <c r="E95" s="100">
        <v>500</v>
      </c>
      <c r="F95" s="97">
        <f t="shared" si="2"/>
        <v>0</v>
      </c>
      <c r="G95" s="155"/>
      <c r="H95" s="110" t="s">
        <v>946</v>
      </c>
      <c r="I95" s="110" t="str">
        <f>VLOOKUP(H95,Presupuesto!$B$11:$C$565,2,0)</f>
        <v>OTROS RESPUESTOS Y ACCESORIOS MENORES</v>
      </c>
      <c r="J95" s="98" t="str">
        <f t="shared" si="3"/>
        <v>Gestión Tecnologías de Información y Comunicación</v>
      </c>
      <c r="K95" s="98" t="s">
        <v>391</v>
      </c>
      <c r="L95" s="98"/>
    </row>
    <row r="96" spans="3:12" ht="15.75" thickBot="1" x14ac:dyDescent="0.3">
      <c r="C96" s="102" t="s">
        <v>80</v>
      </c>
      <c r="D96" s="151"/>
      <c r="E96" s="104">
        <v>20</v>
      </c>
      <c r="F96" s="105">
        <f t="shared" si="2"/>
        <v>0</v>
      </c>
      <c r="G96" s="154"/>
      <c r="H96" s="106" t="s">
        <v>946</v>
      </c>
      <c r="I96" s="106" t="str">
        <f>VLOOKUP(H96,Presupuesto!$B$11:$C$565,2,0)</f>
        <v>OTROS RESPUESTOS Y ACCESORIOS MENORES</v>
      </c>
      <c r="J96" s="106" t="str">
        <f t="shared" si="3"/>
        <v>Gestión Tecnologías de Información y Comunicación</v>
      </c>
      <c r="K96" s="121" t="s">
        <v>390</v>
      </c>
      <c r="L96" s="121"/>
    </row>
    <row r="97" spans="3:12" x14ac:dyDescent="0.25">
      <c r="F97" s="93"/>
      <c r="G97" s="76"/>
      <c r="H97" s="76"/>
      <c r="I97" s="76"/>
    </row>
    <row r="98" spans="3:12" ht="15.75" thickBot="1" x14ac:dyDescent="0.3"/>
    <row r="99" spans="3:12" ht="15.75" thickBot="1" x14ac:dyDescent="0.3">
      <c r="C99" s="29" t="s">
        <v>43</v>
      </c>
      <c r="D99" s="108">
        <f>SUM(F106:F119)</f>
        <v>0</v>
      </c>
      <c r="F99" s="70"/>
      <c r="G99" s="79"/>
      <c r="H99" s="70"/>
      <c r="I99" s="70"/>
    </row>
    <row r="100" spans="3:12" x14ac:dyDescent="0.25">
      <c r="C100" s="70"/>
      <c r="D100" s="31"/>
      <c r="E100" s="93"/>
      <c r="F100" s="93"/>
      <c r="G100" s="93"/>
      <c r="H100" s="76"/>
      <c r="I100" s="76"/>
      <c r="J100" s="76"/>
      <c r="K100" s="112"/>
    </row>
    <row r="101" spans="3:12" x14ac:dyDescent="0.25">
      <c r="C101" s="70"/>
      <c r="D101" s="31"/>
      <c r="E101" s="93"/>
      <c r="F101" s="93"/>
      <c r="G101" s="93"/>
      <c r="H101" s="76"/>
      <c r="I101" s="76"/>
      <c r="J101" s="76"/>
      <c r="K101" s="112"/>
    </row>
    <row r="102" spans="3:12" ht="15.75" x14ac:dyDescent="0.25">
      <c r="C102" s="187" t="s">
        <v>388</v>
      </c>
      <c r="D102" s="325"/>
      <c r="E102" s="93"/>
      <c r="F102" s="93"/>
      <c r="G102" s="93"/>
      <c r="H102" s="76"/>
      <c r="I102" s="76"/>
      <c r="J102" s="76"/>
      <c r="K102" s="112"/>
    </row>
    <row r="103" spans="3:12" ht="18.75" x14ac:dyDescent="0.25">
      <c r="C103" s="193"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F104" s="93"/>
      <c r="G104" s="76"/>
      <c r="H104" s="76"/>
      <c r="I104" s="76"/>
    </row>
    <row r="105" spans="3:12" ht="30.75" thickBot="1" x14ac:dyDescent="0.3">
      <c r="C105" s="142" t="s">
        <v>44</v>
      </c>
      <c r="D105" s="142" t="s">
        <v>55</v>
      </c>
      <c r="E105" s="142" t="s">
        <v>57</v>
      </c>
      <c r="F105" s="143" t="s">
        <v>27</v>
      </c>
      <c r="G105" s="143" t="s">
        <v>127</v>
      </c>
      <c r="H105" s="142" t="s">
        <v>46</v>
      </c>
      <c r="I105" s="142" t="s">
        <v>128</v>
      </c>
      <c r="J105" s="142" t="s">
        <v>406</v>
      </c>
      <c r="K105" s="142" t="s">
        <v>407</v>
      </c>
      <c r="L105" s="142" t="s">
        <v>459</v>
      </c>
    </row>
    <row r="106" spans="3:12" ht="15.75" thickBot="1" x14ac:dyDescent="0.3">
      <c r="C106" s="273" t="s">
        <v>1330</v>
      </c>
      <c r="D106" s="150"/>
      <c r="E106" s="96">
        <f>HLOOKUP($C106,$CB$2:$CE$3,2,0)</f>
        <v>15000</v>
      </c>
      <c r="F106" s="97">
        <f>D106*E106</f>
        <v>0</v>
      </c>
      <c r="G106" s="155"/>
      <c r="H106" s="98" t="s">
        <v>1005</v>
      </c>
      <c r="I106" s="98" t="str">
        <f>VLOOKUP(H106,Presupuesto!$B$11:$C$565,2,0)</f>
        <v>EQUIPO DE COMPUTACION</v>
      </c>
      <c r="J106" s="201" t="s">
        <v>1435</v>
      </c>
      <c r="K106" s="98" t="s">
        <v>390</v>
      </c>
      <c r="L106" s="98"/>
    </row>
    <row r="107" spans="3:12" x14ac:dyDescent="0.25">
      <c r="C107" s="273" t="s">
        <v>1328</v>
      </c>
      <c r="D107" s="144"/>
      <c r="E107" s="96">
        <f>HLOOKUP($C107,$CB$2:$CE$3,2,0)</f>
        <v>35000</v>
      </c>
      <c r="F107" s="97">
        <f>D107*E107</f>
        <v>0</v>
      </c>
      <c r="G107" s="155"/>
      <c r="H107" s="101" t="s">
        <v>1005</v>
      </c>
      <c r="I107" s="101" t="str">
        <f>VLOOKUP(H107,Presupuesto!$B$11:$C$565,2,0)</f>
        <v>EQUIPO DE COMPUTACION</v>
      </c>
      <c r="J107" s="98" t="str">
        <f>$J$106</f>
        <v>Posgrado</v>
      </c>
      <c r="K107" s="98" t="s">
        <v>408</v>
      </c>
      <c r="L107" s="98"/>
    </row>
    <row r="108" spans="3:12" x14ac:dyDescent="0.25">
      <c r="C108" s="99" t="s">
        <v>71</v>
      </c>
      <c r="D108" s="144"/>
      <c r="E108" s="100">
        <v>4000</v>
      </c>
      <c r="F108" s="97">
        <f t="shared" ref="F108:F119" si="4">D108*E108</f>
        <v>0</v>
      </c>
      <c r="G108" s="155"/>
      <c r="H108" s="101" t="s">
        <v>977</v>
      </c>
      <c r="I108" s="101" t="str">
        <f>VLOOKUP(H108,Presupuesto!$B$11:$C$565,2,0)</f>
        <v>EQUIPOS VARIOS DE OFICINA</v>
      </c>
      <c r="J108" s="98" t="str">
        <f t="shared" ref="J108:J118" si="5">$J$106</f>
        <v>Posgrado</v>
      </c>
      <c r="K108" s="98" t="s">
        <v>391</v>
      </c>
      <c r="L108" s="98"/>
    </row>
    <row r="109" spans="3:12" x14ac:dyDescent="0.25">
      <c r="C109" s="99" t="s">
        <v>72</v>
      </c>
      <c r="D109" s="144"/>
      <c r="E109" s="100">
        <v>8000</v>
      </c>
      <c r="F109" s="97">
        <f t="shared" si="4"/>
        <v>0</v>
      </c>
      <c r="G109" s="155"/>
      <c r="H109" s="101" t="s">
        <v>1005</v>
      </c>
      <c r="I109" s="101" t="str">
        <f>VLOOKUP(H109,Presupuesto!$B$11:$C$565,2,0)</f>
        <v>EQUIPO DE COMPUTACION</v>
      </c>
      <c r="J109" s="98" t="str">
        <f t="shared" si="5"/>
        <v>Posgrado</v>
      </c>
      <c r="K109" s="98" t="s">
        <v>391</v>
      </c>
      <c r="L109" s="98"/>
    </row>
    <row r="110" spans="3:12" x14ac:dyDescent="0.25">
      <c r="C110" s="99" t="s">
        <v>73</v>
      </c>
      <c r="D110" s="144"/>
      <c r="E110" s="100">
        <v>5000</v>
      </c>
      <c r="F110" s="97">
        <f t="shared" si="4"/>
        <v>0</v>
      </c>
      <c r="G110" s="155"/>
      <c r="H110" s="101" t="s">
        <v>1005</v>
      </c>
      <c r="I110" s="101" t="str">
        <f>VLOOKUP(H110,Presupuesto!$B$11:$C$565,2,0)</f>
        <v>EQUIPO DE COMPUTACION</v>
      </c>
      <c r="J110" s="98" t="str">
        <f t="shared" si="5"/>
        <v>Posgrado</v>
      </c>
      <c r="K110" s="98" t="s">
        <v>391</v>
      </c>
      <c r="L110" s="98"/>
    </row>
    <row r="111" spans="3:12" x14ac:dyDescent="0.25">
      <c r="C111" s="99" t="s">
        <v>35</v>
      </c>
      <c r="D111" s="144"/>
      <c r="E111" s="100">
        <v>13000</v>
      </c>
      <c r="F111" s="97">
        <f t="shared" si="4"/>
        <v>0</v>
      </c>
      <c r="G111" s="155"/>
      <c r="H111" s="101" t="s">
        <v>991</v>
      </c>
      <c r="I111" s="101" t="str">
        <f>VLOOKUP(H111,Presupuesto!$B$11:$C$565,2,0)</f>
        <v>EQUIPO DE TRANSPORTE TRACCION Y ELEVACION</v>
      </c>
      <c r="J111" s="98" t="str">
        <f t="shared" si="5"/>
        <v>Posgrado</v>
      </c>
      <c r="K111" s="98" t="s">
        <v>391</v>
      </c>
      <c r="L111" s="98"/>
    </row>
    <row r="112" spans="3:12" x14ac:dyDescent="0.25">
      <c r="C112" s="99" t="s">
        <v>74</v>
      </c>
      <c r="D112" s="144"/>
      <c r="E112" s="100">
        <v>15000</v>
      </c>
      <c r="F112" s="97">
        <f t="shared" si="4"/>
        <v>0</v>
      </c>
      <c r="G112" s="155"/>
      <c r="H112" s="101" t="s">
        <v>991</v>
      </c>
      <c r="I112" s="101" t="str">
        <f>VLOOKUP(H112,Presupuesto!$B$11:$C$565,2,0)</f>
        <v>EQUIPO DE TRANSPORTE TRACCION Y ELEVACION</v>
      </c>
      <c r="J112" s="98" t="str">
        <f t="shared" si="5"/>
        <v>Posgrado</v>
      </c>
      <c r="K112" s="98" t="s">
        <v>391</v>
      </c>
      <c r="L112" s="98"/>
    </row>
    <row r="113" spans="3:12" x14ac:dyDescent="0.25">
      <c r="C113" s="99" t="s">
        <v>75</v>
      </c>
      <c r="D113" s="144"/>
      <c r="E113" s="100">
        <v>10000</v>
      </c>
      <c r="F113" s="97">
        <f t="shared" si="4"/>
        <v>0</v>
      </c>
      <c r="G113" s="155"/>
      <c r="H113" s="101" t="s">
        <v>991</v>
      </c>
      <c r="I113" s="101" t="str">
        <f>VLOOKUP(H113,Presupuesto!$B$11:$C$565,2,0)</f>
        <v>EQUIPO DE TRANSPORTE TRACCION Y ELEVACION</v>
      </c>
      <c r="J113" s="98" t="str">
        <f t="shared" si="5"/>
        <v>Posgrado</v>
      </c>
      <c r="K113" s="98" t="s">
        <v>399</v>
      </c>
      <c r="L113" s="98"/>
    </row>
    <row r="114" spans="3:12" x14ac:dyDescent="0.25">
      <c r="C114" s="99" t="s">
        <v>76</v>
      </c>
      <c r="D114" s="144"/>
      <c r="E114" s="100">
        <v>10000</v>
      </c>
      <c r="F114" s="97">
        <f t="shared" si="4"/>
        <v>0</v>
      </c>
      <c r="G114" s="155"/>
      <c r="H114" s="101" t="s">
        <v>1037</v>
      </c>
      <c r="I114" s="101" t="str">
        <f>VLOOKUP(H114,Presupuesto!$B$11:$C$565,2,0)</f>
        <v>APLICACIONES INFORMATICAS</v>
      </c>
      <c r="J114" s="98" t="str">
        <f t="shared" si="5"/>
        <v>Posgrado</v>
      </c>
      <c r="K114" s="98" t="s">
        <v>395</v>
      </c>
      <c r="L114" s="98"/>
    </row>
    <row r="115" spans="3:12" x14ac:dyDescent="0.25">
      <c r="C115" s="109" t="s">
        <v>77</v>
      </c>
      <c r="D115" s="144"/>
      <c r="E115" s="100">
        <v>2000</v>
      </c>
      <c r="F115" s="97">
        <f t="shared" si="4"/>
        <v>0</v>
      </c>
      <c r="G115" s="155"/>
      <c r="H115" s="110" t="s">
        <v>1005</v>
      </c>
      <c r="I115" s="110" t="str">
        <f>VLOOKUP(H115,Presupuesto!$B$11:$C$565,2,0)</f>
        <v>EQUIPO DE COMPUTACION</v>
      </c>
      <c r="J115" s="98" t="str">
        <f t="shared" si="5"/>
        <v>Posgrado</v>
      </c>
      <c r="K115" s="98" t="s">
        <v>391</v>
      </c>
      <c r="L115" s="98"/>
    </row>
    <row r="116" spans="3:12" x14ac:dyDescent="0.25">
      <c r="C116" s="109" t="s">
        <v>1462</v>
      </c>
      <c r="D116" s="144"/>
      <c r="E116" s="100">
        <v>1500</v>
      </c>
      <c r="F116" s="97">
        <f t="shared" si="4"/>
        <v>0</v>
      </c>
      <c r="G116" s="155"/>
      <c r="H116" s="110" t="s">
        <v>937</v>
      </c>
      <c r="I116" s="110" t="str">
        <f>VLOOKUP(H116,Presupuesto!$B$11:$C$565,2,0)</f>
        <v>UTILES Y MATERIALES ELECTRICOS</v>
      </c>
      <c r="J116" s="98" t="str">
        <f t="shared" si="5"/>
        <v>Posgrado</v>
      </c>
      <c r="K116" s="98" t="s">
        <v>391</v>
      </c>
      <c r="L116" s="98"/>
    </row>
    <row r="117" spans="3:12" x14ac:dyDescent="0.25">
      <c r="C117" s="109" t="s">
        <v>78</v>
      </c>
      <c r="D117" s="144"/>
      <c r="E117" s="100">
        <v>1500</v>
      </c>
      <c r="F117" s="97">
        <f t="shared" si="4"/>
        <v>0</v>
      </c>
      <c r="G117" s="155"/>
      <c r="H117" s="110" t="s">
        <v>1005</v>
      </c>
      <c r="I117" s="110" t="str">
        <f>VLOOKUP(H117,Presupuesto!$B$11:$C$565,2,0)</f>
        <v>EQUIPO DE COMPUTACION</v>
      </c>
      <c r="J117" s="98" t="str">
        <f t="shared" si="5"/>
        <v>Posgrado</v>
      </c>
      <c r="K117" s="98" t="s">
        <v>391</v>
      </c>
      <c r="L117" s="98"/>
    </row>
    <row r="118" spans="3:12" x14ac:dyDescent="0.25">
      <c r="C118" s="109" t="s">
        <v>79</v>
      </c>
      <c r="D118" s="144"/>
      <c r="E118" s="100">
        <v>500</v>
      </c>
      <c r="F118" s="97">
        <f t="shared" si="4"/>
        <v>0</v>
      </c>
      <c r="G118" s="155"/>
      <c r="H118" s="110" t="s">
        <v>946</v>
      </c>
      <c r="I118" s="110" t="str">
        <f>VLOOKUP(H118,Presupuesto!$B$11:$C$565,2,0)</f>
        <v>OTROS RESPUESTOS Y ACCESORIOS MENORES</v>
      </c>
      <c r="J118" s="98" t="str">
        <f t="shared" si="5"/>
        <v>Posgrado</v>
      </c>
      <c r="K118" s="98" t="s">
        <v>391</v>
      </c>
      <c r="L118" s="98"/>
    </row>
    <row r="119" spans="3:12" ht="15.75" thickBot="1" x14ac:dyDescent="0.3">
      <c r="C119" s="102" t="s">
        <v>80</v>
      </c>
      <c r="D119" s="151"/>
      <c r="E119" s="104">
        <v>20</v>
      </c>
      <c r="F119" s="105">
        <f t="shared" si="4"/>
        <v>0</v>
      </c>
      <c r="G119" s="154"/>
      <c r="H119" s="106" t="s">
        <v>946</v>
      </c>
      <c r="I119" s="106" t="str">
        <f>VLOOKUP(H119,Presupuesto!$B$11:$C$565,2,0)</f>
        <v>OTROS RESPUESTOS Y ACCESORIOS MENORES</v>
      </c>
      <c r="J119" s="106" t="str">
        <f>$J$106</f>
        <v>Posgrado</v>
      </c>
      <c r="K119" s="121" t="s">
        <v>390</v>
      </c>
      <c r="L119" s="121"/>
    </row>
    <row r="121" spans="3:12" ht="15.75" thickBot="1" x14ac:dyDescent="0.3"/>
    <row r="122" spans="3:12" ht="15.75" thickBot="1" x14ac:dyDescent="0.3">
      <c r="C122" s="29" t="s">
        <v>43</v>
      </c>
      <c r="D122" s="108">
        <f>SUM(F129:F142)</f>
        <v>0</v>
      </c>
      <c r="F122" s="70"/>
      <c r="G122" s="79"/>
      <c r="H122" s="70"/>
      <c r="I122" s="70"/>
    </row>
    <row r="123" spans="3:12" x14ac:dyDescent="0.25">
      <c r="C123" s="70"/>
      <c r="D123" s="31"/>
      <c r="E123" s="93"/>
      <c r="F123" s="93"/>
      <c r="G123" s="93"/>
      <c r="H123" s="76"/>
      <c r="I123" s="76"/>
      <c r="J123" s="76"/>
      <c r="K123" s="112"/>
    </row>
    <row r="124" spans="3:12" x14ac:dyDescent="0.25">
      <c r="C124" s="70"/>
      <c r="D124" s="31"/>
      <c r="E124" s="93"/>
      <c r="F124" s="93"/>
      <c r="G124" s="93"/>
      <c r="H124" s="76"/>
      <c r="I124" s="76"/>
      <c r="J124" s="76"/>
      <c r="K124" s="112"/>
    </row>
    <row r="125" spans="3:12" ht="15.75" x14ac:dyDescent="0.25">
      <c r="C125" s="187" t="s">
        <v>388</v>
      </c>
      <c r="D125" s="325"/>
      <c r="E125" s="93"/>
      <c r="F125" s="93"/>
      <c r="G125" s="93"/>
      <c r="H125" s="76"/>
      <c r="I125" s="76"/>
      <c r="J125" s="76"/>
      <c r="K125" s="112"/>
    </row>
    <row r="126" spans="3:12" ht="18.75" x14ac:dyDescent="0.25">
      <c r="C126" s="193" t="e">
        <f>IFERROR(VLOOKUP(D125,'1. Desarrollo e Innov. Curricu.'!$F:$G,2,FALSE),IFERROR(VLOOKUP(D125,'2. Investigación Científica'!$F:$G,2,FALSE),IFERROR(VLOOKUP(D125,'3. Vinculación Univ. Sociedad'!$F:$G,2,FALSE),IFERROR(VLOOKUP(D125,'4. Docencia y Profesorado Univ.'!$F:$G,2,FALSE),IFERROR(VLOOKUP(D125,'5. Estudiantes y Graduados'!$F:$G,2,FALSE),IFERROR(VLOOKUP(D125,'11. Gestion Administrativa'!$F:$G,2,FALSE),IFERROR(VLOOKUP(D125,'13. Gestión Académica'!$F:$G,2,FALSE),IFERROR(VLOOKUP(D125,'9. Asegura. de la Calid. y M'!$F:$G,2,FALSE),IFERROR(VLOOKUP(D125,'6. Gestión del Conocimiento'!$F:$G,2,FALSE),IFERROR(VLOOKUP(D125,'15. Gobernabilidad y Proceso...'!$F:$G,2,FALSE),IFERROR(VLOOKUP(D125,'12. Gestión del Talento Humano'!$F:$G,2,FALSE),IFERROR(VLOOKUP(D125,'14. Internacional... de la E.S.'!$F:$G,2,FALSE),IFERROR(VLOOKUP(D125,'10. Posgrado'!$F:$G,2,FALSE),IFERROR(VLOOKUP(D125,'16. Desa. del Sistema Educ.Sup.'!$F:$G,2,FALSE),IFERROR(VLOOKUP(D125,'8. Cultura de Inno. Insti...'!$F:$G,2,FALSE),VLOOKUP(D125,'7. Lo Esencial de la Reforma U.'!$F:$G,2,0))))))))))))))))</f>
        <v>#N/A</v>
      </c>
      <c r="D126" s="31"/>
      <c r="E126" s="93"/>
      <c r="F126" s="93"/>
      <c r="G126" s="93"/>
      <c r="H126" s="76"/>
      <c r="I126" s="76"/>
      <c r="J126" s="76"/>
      <c r="K126" s="112"/>
    </row>
    <row r="127" spans="3:12" x14ac:dyDescent="0.25">
      <c r="F127" s="93"/>
      <c r="G127" s="76"/>
      <c r="H127" s="76"/>
      <c r="I127" s="76"/>
    </row>
    <row r="128" spans="3:12" ht="30.75" thickBot="1" x14ac:dyDescent="0.3">
      <c r="C128" s="142" t="s">
        <v>44</v>
      </c>
      <c r="D128" s="142" t="s">
        <v>55</v>
      </c>
      <c r="E128" s="142" t="s">
        <v>57</v>
      </c>
      <c r="F128" s="143" t="s">
        <v>27</v>
      </c>
      <c r="G128" s="143" t="s">
        <v>127</v>
      </c>
      <c r="H128" s="142" t="s">
        <v>46</v>
      </c>
      <c r="I128" s="142" t="s">
        <v>128</v>
      </c>
      <c r="J128" s="142" t="s">
        <v>406</v>
      </c>
      <c r="K128" s="142" t="s">
        <v>407</v>
      </c>
      <c r="L128" s="142" t="s">
        <v>459</v>
      </c>
    </row>
    <row r="129" spans="3:12" ht="15.75" thickBot="1" x14ac:dyDescent="0.3">
      <c r="C129" s="273" t="s">
        <v>1330</v>
      </c>
      <c r="D129" s="150"/>
      <c r="E129" s="96">
        <f>HLOOKUP($C129,$CB$2:$CE$3,2,0)</f>
        <v>15000</v>
      </c>
      <c r="F129" s="97">
        <f>D129*E129</f>
        <v>0</v>
      </c>
      <c r="G129" s="155"/>
      <c r="H129" s="98" t="s">
        <v>1005</v>
      </c>
      <c r="I129" s="98" t="str">
        <f>VLOOKUP(H129,Presupuesto!$B$11:$C$565,2,0)</f>
        <v>EQUIPO DE COMPUTACION</v>
      </c>
      <c r="J129" s="201" t="s">
        <v>1435</v>
      </c>
      <c r="K129" s="98" t="s">
        <v>390</v>
      </c>
      <c r="L129" s="98"/>
    </row>
    <row r="130" spans="3:12" x14ac:dyDescent="0.25">
      <c r="C130" s="273" t="s">
        <v>1328</v>
      </c>
      <c r="D130" s="144"/>
      <c r="E130" s="96">
        <f>HLOOKUP($C130,$CB$2:$CE$3,2,0)</f>
        <v>35000</v>
      </c>
      <c r="F130" s="97">
        <f>D130*E130</f>
        <v>0</v>
      </c>
      <c r="G130" s="155"/>
      <c r="H130" s="101" t="s">
        <v>1005</v>
      </c>
      <c r="I130" s="101" t="str">
        <f>VLOOKUP(H130,Presupuesto!$B$11:$C$565,2,0)</f>
        <v>EQUIPO DE COMPUTACION</v>
      </c>
      <c r="J130" s="98" t="str">
        <f>$J$129</f>
        <v>Posgrado</v>
      </c>
      <c r="K130" s="98" t="s">
        <v>408</v>
      </c>
      <c r="L130" s="98"/>
    </row>
    <row r="131" spans="3:12" x14ac:dyDescent="0.25">
      <c r="C131" s="99" t="s">
        <v>71</v>
      </c>
      <c r="D131" s="144"/>
      <c r="E131" s="100">
        <v>4000</v>
      </c>
      <c r="F131" s="97">
        <f t="shared" ref="F131:F142" si="6">D131*E131</f>
        <v>0</v>
      </c>
      <c r="G131" s="155"/>
      <c r="H131" s="101" t="s">
        <v>977</v>
      </c>
      <c r="I131" s="101" t="str">
        <f>VLOOKUP(H131,Presupuesto!$B$11:$C$565,2,0)</f>
        <v>EQUIPOS VARIOS DE OFICINA</v>
      </c>
      <c r="J131" s="98" t="str">
        <f t="shared" ref="J131:J142" si="7">$J$129</f>
        <v>Posgrado</v>
      </c>
      <c r="K131" s="98" t="s">
        <v>391</v>
      </c>
      <c r="L131" s="98"/>
    </row>
    <row r="132" spans="3:12" x14ac:dyDescent="0.25">
      <c r="C132" s="99" t="s">
        <v>72</v>
      </c>
      <c r="D132" s="144"/>
      <c r="E132" s="100">
        <v>8000</v>
      </c>
      <c r="F132" s="97">
        <f t="shared" si="6"/>
        <v>0</v>
      </c>
      <c r="G132" s="155"/>
      <c r="H132" s="101" t="s">
        <v>1005</v>
      </c>
      <c r="I132" s="101" t="str">
        <f>VLOOKUP(H132,Presupuesto!$B$11:$C$565,2,0)</f>
        <v>EQUIPO DE COMPUTACION</v>
      </c>
      <c r="J132" s="98" t="str">
        <f t="shared" si="7"/>
        <v>Posgrado</v>
      </c>
      <c r="K132" s="98" t="s">
        <v>391</v>
      </c>
      <c r="L132" s="98"/>
    </row>
    <row r="133" spans="3:12" x14ac:dyDescent="0.25">
      <c r="C133" s="99" t="s">
        <v>73</v>
      </c>
      <c r="D133" s="144"/>
      <c r="E133" s="100">
        <v>5000</v>
      </c>
      <c r="F133" s="97">
        <f t="shared" si="6"/>
        <v>0</v>
      </c>
      <c r="G133" s="155"/>
      <c r="H133" s="101" t="s">
        <v>1005</v>
      </c>
      <c r="I133" s="101" t="str">
        <f>VLOOKUP(H133,Presupuesto!$B$11:$C$565,2,0)</f>
        <v>EQUIPO DE COMPUTACION</v>
      </c>
      <c r="J133" s="98" t="str">
        <f t="shared" si="7"/>
        <v>Posgrado</v>
      </c>
      <c r="K133" s="98" t="s">
        <v>391</v>
      </c>
      <c r="L133" s="98"/>
    </row>
    <row r="134" spans="3:12" x14ac:dyDescent="0.25">
      <c r="C134" s="99" t="s">
        <v>35</v>
      </c>
      <c r="D134" s="144"/>
      <c r="E134" s="100">
        <v>13000</v>
      </c>
      <c r="F134" s="97">
        <f t="shared" si="6"/>
        <v>0</v>
      </c>
      <c r="G134" s="155"/>
      <c r="H134" s="101" t="s">
        <v>991</v>
      </c>
      <c r="I134" s="101" t="str">
        <f>VLOOKUP(H134,Presupuesto!$B$11:$C$565,2,0)</f>
        <v>EQUIPO DE TRANSPORTE TRACCION Y ELEVACION</v>
      </c>
      <c r="J134" s="98" t="str">
        <f t="shared" si="7"/>
        <v>Posgrado</v>
      </c>
      <c r="K134" s="98" t="s">
        <v>391</v>
      </c>
      <c r="L134" s="98"/>
    </row>
    <row r="135" spans="3:12" x14ac:dyDescent="0.25">
      <c r="C135" s="99" t="s">
        <v>74</v>
      </c>
      <c r="D135" s="144"/>
      <c r="E135" s="100">
        <v>15000</v>
      </c>
      <c r="F135" s="97">
        <f t="shared" si="6"/>
        <v>0</v>
      </c>
      <c r="G135" s="155"/>
      <c r="H135" s="101" t="s">
        <v>991</v>
      </c>
      <c r="I135" s="101" t="str">
        <f>VLOOKUP(H135,Presupuesto!$B$11:$C$565,2,0)</f>
        <v>EQUIPO DE TRANSPORTE TRACCION Y ELEVACION</v>
      </c>
      <c r="J135" s="98" t="str">
        <f t="shared" si="7"/>
        <v>Posgrado</v>
      </c>
      <c r="K135" s="98" t="s">
        <v>391</v>
      </c>
      <c r="L135" s="98"/>
    </row>
    <row r="136" spans="3:12" x14ac:dyDescent="0.25">
      <c r="C136" s="99" t="s">
        <v>75</v>
      </c>
      <c r="D136" s="144"/>
      <c r="E136" s="100">
        <v>10000</v>
      </c>
      <c r="F136" s="97">
        <f t="shared" si="6"/>
        <v>0</v>
      </c>
      <c r="G136" s="155"/>
      <c r="H136" s="101" t="s">
        <v>991</v>
      </c>
      <c r="I136" s="101" t="str">
        <f>VLOOKUP(H136,Presupuesto!$B$11:$C$565,2,0)</f>
        <v>EQUIPO DE TRANSPORTE TRACCION Y ELEVACION</v>
      </c>
      <c r="J136" s="98" t="str">
        <f t="shared" si="7"/>
        <v>Posgrado</v>
      </c>
      <c r="K136" s="98" t="s">
        <v>399</v>
      </c>
      <c r="L136" s="98"/>
    </row>
    <row r="137" spans="3:12" x14ac:dyDescent="0.25">
      <c r="C137" s="99" t="s">
        <v>76</v>
      </c>
      <c r="D137" s="144"/>
      <c r="E137" s="100">
        <v>10000</v>
      </c>
      <c r="F137" s="97">
        <f t="shared" si="6"/>
        <v>0</v>
      </c>
      <c r="G137" s="155"/>
      <c r="H137" s="101" t="s">
        <v>1037</v>
      </c>
      <c r="I137" s="101" t="str">
        <f>VLOOKUP(H137,Presupuesto!$B$11:$C$565,2,0)</f>
        <v>APLICACIONES INFORMATICAS</v>
      </c>
      <c r="J137" s="98" t="str">
        <f t="shared" si="7"/>
        <v>Posgrado</v>
      </c>
      <c r="K137" s="98" t="s">
        <v>395</v>
      </c>
      <c r="L137" s="98"/>
    </row>
    <row r="138" spans="3:12" x14ac:dyDescent="0.25">
      <c r="C138" s="109" t="s">
        <v>77</v>
      </c>
      <c r="D138" s="144"/>
      <c r="E138" s="100">
        <v>2000</v>
      </c>
      <c r="F138" s="97">
        <f t="shared" si="6"/>
        <v>0</v>
      </c>
      <c r="G138" s="155"/>
      <c r="H138" s="110" t="s">
        <v>1005</v>
      </c>
      <c r="I138" s="110" t="str">
        <f>VLOOKUP(H138,Presupuesto!$B$11:$C$565,2,0)</f>
        <v>EQUIPO DE COMPUTACION</v>
      </c>
      <c r="J138" s="98" t="str">
        <f t="shared" si="7"/>
        <v>Posgrado</v>
      </c>
      <c r="K138" s="98" t="s">
        <v>391</v>
      </c>
      <c r="L138" s="98"/>
    </row>
    <row r="139" spans="3:12" x14ac:dyDescent="0.25">
      <c r="C139" s="109" t="s">
        <v>1462</v>
      </c>
      <c r="D139" s="144"/>
      <c r="E139" s="100">
        <v>1500</v>
      </c>
      <c r="F139" s="97">
        <f t="shared" si="6"/>
        <v>0</v>
      </c>
      <c r="G139" s="155"/>
      <c r="H139" s="110" t="s">
        <v>937</v>
      </c>
      <c r="I139" s="110" t="str">
        <f>VLOOKUP(H139,Presupuesto!$B$11:$C$565,2,0)</f>
        <v>UTILES Y MATERIALES ELECTRICOS</v>
      </c>
      <c r="J139" s="98" t="str">
        <f t="shared" si="7"/>
        <v>Posgrado</v>
      </c>
      <c r="K139" s="98" t="s">
        <v>391</v>
      </c>
      <c r="L139" s="98"/>
    </row>
    <row r="140" spans="3:12" x14ac:dyDescent="0.25">
      <c r="C140" s="109" t="s">
        <v>78</v>
      </c>
      <c r="D140" s="144"/>
      <c r="E140" s="100">
        <v>1500</v>
      </c>
      <c r="F140" s="97">
        <f t="shared" si="6"/>
        <v>0</v>
      </c>
      <c r="G140" s="155"/>
      <c r="H140" s="110" t="s">
        <v>1005</v>
      </c>
      <c r="I140" s="110" t="str">
        <f>VLOOKUP(H140,Presupuesto!$B$11:$C$565,2,0)</f>
        <v>EQUIPO DE COMPUTACION</v>
      </c>
      <c r="J140" s="98" t="str">
        <f t="shared" si="7"/>
        <v>Posgrado</v>
      </c>
      <c r="K140" s="98" t="s">
        <v>391</v>
      </c>
      <c r="L140" s="98"/>
    </row>
    <row r="141" spans="3:12" x14ac:dyDescent="0.25">
      <c r="C141" s="109" t="s">
        <v>79</v>
      </c>
      <c r="D141" s="144"/>
      <c r="E141" s="100">
        <v>500</v>
      </c>
      <c r="F141" s="97">
        <f t="shared" si="6"/>
        <v>0</v>
      </c>
      <c r="G141" s="155"/>
      <c r="H141" s="110" t="s">
        <v>946</v>
      </c>
      <c r="I141" s="110" t="str">
        <f>VLOOKUP(H141,Presupuesto!$B$11:$C$565,2,0)</f>
        <v>OTROS RESPUESTOS Y ACCESORIOS MENORES</v>
      </c>
      <c r="J141" s="98" t="str">
        <f t="shared" si="7"/>
        <v>Posgrado</v>
      </c>
      <c r="K141" s="98" t="s">
        <v>391</v>
      </c>
      <c r="L141" s="98"/>
    </row>
    <row r="142" spans="3:12" ht="15.75" thickBot="1" x14ac:dyDescent="0.3">
      <c r="C142" s="102" t="s">
        <v>80</v>
      </c>
      <c r="D142" s="151"/>
      <c r="E142" s="104">
        <v>20</v>
      </c>
      <c r="F142" s="105">
        <f t="shared" si="6"/>
        <v>0</v>
      </c>
      <c r="G142" s="154"/>
      <c r="H142" s="106" t="s">
        <v>946</v>
      </c>
      <c r="I142" s="106" t="str">
        <f>VLOOKUP(H142,Presupuesto!$B$11:$C$565,2,0)</f>
        <v>OTROS RESPUESTOS Y ACCESORIOS MENORES</v>
      </c>
      <c r="J142" s="106" t="str">
        <f t="shared" si="7"/>
        <v>Posgrado</v>
      </c>
      <c r="K142" s="121" t="s">
        <v>390</v>
      </c>
      <c r="L142" s="121"/>
    </row>
    <row r="143" spans="3:12" x14ac:dyDescent="0.25">
      <c r="F143" s="93"/>
      <c r="G143" s="76"/>
      <c r="H143" s="76"/>
      <c r="I143" s="76"/>
    </row>
    <row r="144" spans="3:12" ht="15.75" thickBot="1" x14ac:dyDescent="0.3"/>
    <row r="145" spans="3:12" ht="15.75" thickBot="1" x14ac:dyDescent="0.3">
      <c r="C145" s="29" t="s">
        <v>43</v>
      </c>
      <c r="D145" s="108">
        <f>SUM(F152:F165)</f>
        <v>0</v>
      </c>
      <c r="F145" s="70"/>
      <c r="G145" s="79"/>
      <c r="H145" s="70"/>
      <c r="I145" s="70"/>
    </row>
    <row r="146" spans="3:12" x14ac:dyDescent="0.25">
      <c r="C146" s="70"/>
      <c r="D146" s="31"/>
      <c r="E146" s="93"/>
      <c r="F146" s="93"/>
      <c r="G146" s="93"/>
      <c r="H146" s="76"/>
      <c r="I146" s="76"/>
      <c r="J146" s="76"/>
      <c r="K146" s="112"/>
    </row>
    <row r="147" spans="3:12" x14ac:dyDescent="0.25">
      <c r="C147" s="70"/>
      <c r="D147" s="31"/>
      <c r="E147" s="93"/>
      <c r="F147" s="93"/>
      <c r="G147" s="93"/>
      <c r="H147" s="76"/>
      <c r="I147" s="76"/>
      <c r="J147" s="76"/>
      <c r="K147" s="112"/>
    </row>
    <row r="148" spans="3:12" ht="15.75" x14ac:dyDescent="0.25">
      <c r="C148" s="187" t="s">
        <v>388</v>
      </c>
      <c r="D148" s="325"/>
      <c r="E148" s="93"/>
      <c r="F148" s="93"/>
      <c r="G148" s="93"/>
      <c r="H148" s="76"/>
      <c r="I148" s="76"/>
      <c r="J148" s="76"/>
      <c r="K148" s="112"/>
    </row>
    <row r="149" spans="3:12" ht="18.75" x14ac:dyDescent="0.25">
      <c r="C149" s="193" t="e">
        <f>IFERROR(VLOOKUP(D148,'1. Desarrollo e Innov. Curricu.'!$F:$G,2,FALSE),IFERROR(VLOOKUP(D148,'2. Investigación Científica'!$F:$G,2,FALSE),IFERROR(VLOOKUP(D148,'3. Vinculación Univ. Sociedad'!$F:$G,2,FALSE),IFERROR(VLOOKUP(D148,'4. Docencia y Profesorado Univ.'!$F:$G,2,FALSE),IFERROR(VLOOKUP(D148,'5. Estudiantes y Graduados'!$F:$G,2,FALSE),IFERROR(VLOOKUP(D148,'11. Gestion Administrativa'!$F:$G,2,FALSE),IFERROR(VLOOKUP(D148,'13. Gestión Académica'!$F:$G,2,FALSE),IFERROR(VLOOKUP(D148,'9. Asegura. de la Calid. y M'!$F:$G,2,FALSE),IFERROR(VLOOKUP(D148,'6. Gestión del Conocimiento'!$F:$G,2,FALSE),IFERROR(VLOOKUP(D148,'15. Gobernabilidad y Proceso...'!$F:$G,2,FALSE),IFERROR(VLOOKUP(D148,'12. Gestión del Talento Humano'!$F:$G,2,FALSE),IFERROR(VLOOKUP(D148,'14. Internacional... de la E.S.'!$F:$G,2,FALSE),IFERROR(VLOOKUP(D148,'10. Posgrado'!$F:$G,2,FALSE),IFERROR(VLOOKUP(D148,'16. Desa. del Sistema Educ.Sup.'!$F:$G,2,FALSE),IFERROR(VLOOKUP(D148,'8. Cultura de Inno. Insti...'!$F:$G,2,FALSE),VLOOKUP(D148,'7. Lo Esencial de la Reforma U.'!$F:$G,2,0))))))))))))))))</f>
        <v>#N/A</v>
      </c>
      <c r="D149" s="31"/>
      <c r="E149" s="93"/>
      <c r="F149" s="93"/>
      <c r="G149" s="93"/>
      <c r="H149" s="76"/>
      <c r="I149" s="76"/>
      <c r="J149" s="76"/>
      <c r="K149" s="112"/>
    </row>
    <row r="150" spans="3:12" x14ac:dyDescent="0.25">
      <c r="F150" s="93"/>
      <c r="G150" s="76"/>
      <c r="H150" s="76"/>
      <c r="I150" s="76"/>
    </row>
    <row r="151" spans="3:12" ht="30.75" thickBot="1" x14ac:dyDescent="0.3">
      <c r="C151" s="142" t="s">
        <v>44</v>
      </c>
      <c r="D151" s="142" t="s">
        <v>55</v>
      </c>
      <c r="E151" s="142" t="s">
        <v>57</v>
      </c>
      <c r="F151" s="143" t="s">
        <v>27</v>
      </c>
      <c r="G151" s="143" t="s">
        <v>127</v>
      </c>
      <c r="H151" s="142" t="s">
        <v>46</v>
      </c>
      <c r="I151" s="142" t="s">
        <v>128</v>
      </c>
      <c r="J151" s="142" t="s">
        <v>406</v>
      </c>
      <c r="K151" s="142" t="s">
        <v>407</v>
      </c>
      <c r="L151" s="142" t="s">
        <v>459</v>
      </c>
    </row>
    <row r="152" spans="3:12" ht="15.75" thickBot="1" x14ac:dyDescent="0.3">
      <c r="C152" s="273" t="s">
        <v>1330</v>
      </c>
      <c r="D152" s="150"/>
      <c r="E152" s="96">
        <f>HLOOKUP($C152,$CB$2:$CE$3,2,0)</f>
        <v>15000</v>
      </c>
      <c r="F152" s="97">
        <f>D152*E152</f>
        <v>0</v>
      </c>
      <c r="G152" s="155"/>
      <c r="H152" s="98" t="s">
        <v>1005</v>
      </c>
      <c r="I152" s="98" t="str">
        <f>VLOOKUP(H152,Presupuesto!$B$11:$C$565,2,0)</f>
        <v>EQUIPO DE COMPUTACION</v>
      </c>
      <c r="J152" s="201" t="s">
        <v>1435</v>
      </c>
      <c r="K152" s="98" t="s">
        <v>390</v>
      </c>
      <c r="L152" s="98"/>
    </row>
    <row r="153" spans="3:12" x14ac:dyDescent="0.25">
      <c r="C153" s="273" t="s">
        <v>1328</v>
      </c>
      <c r="D153" s="144"/>
      <c r="E153" s="96">
        <f>HLOOKUP($C153,$CB$2:$CE$3,2,0)</f>
        <v>35000</v>
      </c>
      <c r="F153" s="97">
        <f>D153*E153</f>
        <v>0</v>
      </c>
      <c r="G153" s="155"/>
      <c r="H153" s="101" t="s">
        <v>1005</v>
      </c>
      <c r="I153" s="101" t="str">
        <f>VLOOKUP(H153,Presupuesto!$B$11:$C$565,2,0)</f>
        <v>EQUIPO DE COMPUTACION</v>
      </c>
      <c r="J153" s="98" t="str">
        <f>$J$152</f>
        <v>Posgrado</v>
      </c>
      <c r="K153" s="98" t="s">
        <v>408</v>
      </c>
      <c r="L153" s="98"/>
    </row>
    <row r="154" spans="3:12" x14ac:dyDescent="0.25">
      <c r="C154" s="99" t="s">
        <v>71</v>
      </c>
      <c r="D154" s="144"/>
      <c r="E154" s="100">
        <v>4000</v>
      </c>
      <c r="F154" s="97">
        <f t="shared" ref="F154:F165" si="8">D154*E154</f>
        <v>0</v>
      </c>
      <c r="G154" s="155"/>
      <c r="H154" s="101" t="s">
        <v>977</v>
      </c>
      <c r="I154" s="101" t="str">
        <f>VLOOKUP(H154,Presupuesto!$B$11:$C$565,2,0)</f>
        <v>EQUIPOS VARIOS DE OFICINA</v>
      </c>
      <c r="J154" s="98" t="str">
        <f t="shared" ref="J154:J165" si="9">$J$152</f>
        <v>Posgrado</v>
      </c>
      <c r="K154" s="98" t="s">
        <v>391</v>
      </c>
      <c r="L154" s="98"/>
    </row>
    <row r="155" spans="3:12" x14ac:dyDescent="0.25">
      <c r="C155" s="99" t="s">
        <v>72</v>
      </c>
      <c r="D155" s="144"/>
      <c r="E155" s="100">
        <v>8000</v>
      </c>
      <c r="F155" s="97">
        <f t="shared" si="8"/>
        <v>0</v>
      </c>
      <c r="G155" s="155"/>
      <c r="H155" s="101" t="s">
        <v>1005</v>
      </c>
      <c r="I155" s="101" t="str">
        <f>VLOOKUP(H155,Presupuesto!$B$11:$C$565,2,0)</f>
        <v>EQUIPO DE COMPUTACION</v>
      </c>
      <c r="J155" s="98" t="str">
        <f t="shared" si="9"/>
        <v>Posgrado</v>
      </c>
      <c r="K155" s="98" t="s">
        <v>391</v>
      </c>
      <c r="L155" s="98"/>
    </row>
    <row r="156" spans="3:12" x14ac:dyDescent="0.25">
      <c r="C156" s="99" t="s">
        <v>73</v>
      </c>
      <c r="D156" s="144"/>
      <c r="E156" s="100">
        <v>5000</v>
      </c>
      <c r="F156" s="97">
        <f t="shared" si="8"/>
        <v>0</v>
      </c>
      <c r="G156" s="155"/>
      <c r="H156" s="101" t="s">
        <v>1005</v>
      </c>
      <c r="I156" s="101" t="str">
        <f>VLOOKUP(H156,Presupuesto!$B$11:$C$565,2,0)</f>
        <v>EQUIPO DE COMPUTACION</v>
      </c>
      <c r="J156" s="98" t="str">
        <f t="shared" si="9"/>
        <v>Posgrado</v>
      </c>
      <c r="K156" s="98" t="s">
        <v>391</v>
      </c>
      <c r="L156" s="98"/>
    </row>
    <row r="157" spans="3:12" x14ac:dyDescent="0.25">
      <c r="C157" s="99" t="s">
        <v>35</v>
      </c>
      <c r="D157" s="144"/>
      <c r="E157" s="100">
        <v>13000</v>
      </c>
      <c r="F157" s="97">
        <f t="shared" si="8"/>
        <v>0</v>
      </c>
      <c r="G157" s="155"/>
      <c r="H157" s="101" t="s">
        <v>991</v>
      </c>
      <c r="I157" s="101" t="str">
        <f>VLOOKUP(H157,Presupuesto!$B$11:$C$565,2,0)</f>
        <v>EQUIPO DE TRANSPORTE TRACCION Y ELEVACION</v>
      </c>
      <c r="J157" s="98" t="str">
        <f t="shared" si="9"/>
        <v>Posgrado</v>
      </c>
      <c r="K157" s="98" t="s">
        <v>391</v>
      </c>
      <c r="L157" s="98"/>
    </row>
    <row r="158" spans="3:12" x14ac:dyDescent="0.25">
      <c r="C158" s="99" t="s">
        <v>74</v>
      </c>
      <c r="D158" s="144"/>
      <c r="E158" s="100">
        <v>15000</v>
      </c>
      <c r="F158" s="97">
        <f t="shared" si="8"/>
        <v>0</v>
      </c>
      <c r="G158" s="155"/>
      <c r="H158" s="101" t="s">
        <v>991</v>
      </c>
      <c r="I158" s="101" t="str">
        <f>VLOOKUP(H158,Presupuesto!$B$11:$C$565,2,0)</f>
        <v>EQUIPO DE TRANSPORTE TRACCION Y ELEVACION</v>
      </c>
      <c r="J158" s="98" t="str">
        <f t="shared" si="9"/>
        <v>Posgrado</v>
      </c>
      <c r="K158" s="98" t="s">
        <v>391</v>
      </c>
      <c r="L158" s="98"/>
    </row>
    <row r="159" spans="3:12" x14ac:dyDescent="0.25">
      <c r="C159" s="99" t="s">
        <v>75</v>
      </c>
      <c r="D159" s="144"/>
      <c r="E159" s="100">
        <v>10000</v>
      </c>
      <c r="F159" s="97">
        <f t="shared" si="8"/>
        <v>0</v>
      </c>
      <c r="G159" s="155"/>
      <c r="H159" s="101" t="s">
        <v>991</v>
      </c>
      <c r="I159" s="101" t="str">
        <f>VLOOKUP(H159,Presupuesto!$B$11:$C$565,2,0)</f>
        <v>EQUIPO DE TRANSPORTE TRACCION Y ELEVACION</v>
      </c>
      <c r="J159" s="98" t="str">
        <f t="shared" si="9"/>
        <v>Posgrado</v>
      </c>
      <c r="K159" s="98" t="s">
        <v>399</v>
      </c>
      <c r="L159" s="98"/>
    </row>
    <row r="160" spans="3:12" x14ac:dyDescent="0.25">
      <c r="C160" s="99" t="s">
        <v>76</v>
      </c>
      <c r="D160" s="144"/>
      <c r="E160" s="100">
        <v>10000</v>
      </c>
      <c r="F160" s="97">
        <f t="shared" si="8"/>
        <v>0</v>
      </c>
      <c r="G160" s="155"/>
      <c r="H160" s="101" t="s">
        <v>1037</v>
      </c>
      <c r="I160" s="101" t="str">
        <f>VLOOKUP(H160,Presupuesto!$B$11:$C$565,2,0)</f>
        <v>APLICACIONES INFORMATICAS</v>
      </c>
      <c r="J160" s="98" t="str">
        <f t="shared" si="9"/>
        <v>Posgrado</v>
      </c>
      <c r="K160" s="98" t="s">
        <v>395</v>
      </c>
      <c r="L160" s="98"/>
    </row>
    <row r="161" spans="3:12" x14ac:dyDescent="0.25">
      <c r="C161" s="109" t="s">
        <v>77</v>
      </c>
      <c r="D161" s="144"/>
      <c r="E161" s="100">
        <v>2000</v>
      </c>
      <c r="F161" s="97">
        <f t="shared" si="8"/>
        <v>0</v>
      </c>
      <c r="G161" s="155"/>
      <c r="H161" s="110" t="s">
        <v>1005</v>
      </c>
      <c r="I161" s="110" t="str">
        <f>VLOOKUP(H161,Presupuesto!$B$11:$C$565,2,0)</f>
        <v>EQUIPO DE COMPUTACION</v>
      </c>
      <c r="J161" s="98" t="str">
        <f t="shared" si="9"/>
        <v>Posgrado</v>
      </c>
      <c r="K161" s="98" t="s">
        <v>391</v>
      </c>
      <c r="L161" s="98"/>
    </row>
    <row r="162" spans="3:12" x14ac:dyDescent="0.25">
      <c r="C162" s="109" t="s">
        <v>1462</v>
      </c>
      <c r="D162" s="144"/>
      <c r="E162" s="100">
        <v>1500</v>
      </c>
      <c r="F162" s="97">
        <f t="shared" si="8"/>
        <v>0</v>
      </c>
      <c r="G162" s="155"/>
      <c r="H162" s="110" t="s">
        <v>937</v>
      </c>
      <c r="I162" s="110" t="str">
        <f>VLOOKUP(H162,Presupuesto!$B$11:$C$565,2,0)</f>
        <v>UTILES Y MATERIALES ELECTRICOS</v>
      </c>
      <c r="J162" s="98" t="str">
        <f t="shared" si="9"/>
        <v>Posgrado</v>
      </c>
      <c r="K162" s="98" t="s">
        <v>391</v>
      </c>
      <c r="L162" s="98"/>
    </row>
    <row r="163" spans="3:12" x14ac:dyDescent="0.25">
      <c r="C163" s="109" t="s">
        <v>78</v>
      </c>
      <c r="D163" s="144"/>
      <c r="E163" s="100">
        <v>1500</v>
      </c>
      <c r="F163" s="97">
        <f t="shared" si="8"/>
        <v>0</v>
      </c>
      <c r="G163" s="155"/>
      <c r="H163" s="110" t="s">
        <v>1005</v>
      </c>
      <c r="I163" s="110" t="str">
        <f>VLOOKUP(H163,Presupuesto!$B$11:$C$565,2,0)</f>
        <v>EQUIPO DE COMPUTACION</v>
      </c>
      <c r="J163" s="98" t="str">
        <f t="shared" si="9"/>
        <v>Posgrado</v>
      </c>
      <c r="K163" s="98" t="s">
        <v>391</v>
      </c>
      <c r="L163" s="98"/>
    </row>
    <row r="164" spans="3:12" x14ac:dyDescent="0.25">
      <c r="C164" s="109" t="s">
        <v>79</v>
      </c>
      <c r="D164" s="144"/>
      <c r="E164" s="100">
        <v>500</v>
      </c>
      <c r="F164" s="97">
        <f t="shared" si="8"/>
        <v>0</v>
      </c>
      <c r="G164" s="155"/>
      <c r="H164" s="110" t="s">
        <v>946</v>
      </c>
      <c r="I164" s="110" t="str">
        <f>VLOOKUP(H164,Presupuesto!$B$11:$C$565,2,0)</f>
        <v>OTROS RESPUESTOS Y ACCESORIOS MENORES</v>
      </c>
      <c r="J164" s="98" t="str">
        <f t="shared" si="9"/>
        <v>Posgrado</v>
      </c>
      <c r="K164" s="98" t="s">
        <v>391</v>
      </c>
      <c r="L164" s="98"/>
    </row>
    <row r="165" spans="3:12" ht="15.75" thickBot="1" x14ac:dyDescent="0.3">
      <c r="C165" s="102" t="s">
        <v>80</v>
      </c>
      <c r="D165" s="151"/>
      <c r="E165" s="104">
        <v>20</v>
      </c>
      <c r="F165" s="105">
        <f t="shared" si="8"/>
        <v>0</v>
      </c>
      <c r="G165" s="154"/>
      <c r="H165" s="106" t="s">
        <v>946</v>
      </c>
      <c r="I165" s="106" t="str">
        <f>VLOOKUP(H165,Presupuesto!$B$11:$C$565,2,0)</f>
        <v>OTROS RESPUESTOS Y ACCESORIOS MENORES</v>
      </c>
      <c r="J165" s="106" t="str">
        <f t="shared" si="9"/>
        <v>Posgrado</v>
      </c>
      <c r="K165" s="121" t="s">
        <v>390</v>
      </c>
      <c r="L165" s="121"/>
    </row>
    <row r="167" spans="3:12" ht="15.75" thickBot="1" x14ac:dyDescent="0.3"/>
    <row r="168" spans="3:12" ht="15.75" thickBot="1" x14ac:dyDescent="0.3">
      <c r="C168" s="29" t="s">
        <v>43</v>
      </c>
      <c r="D168" s="108">
        <f>SUM(F175:F188)</f>
        <v>0</v>
      </c>
      <c r="F168" s="70"/>
      <c r="G168" s="79"/>
      <c r="H168" s="70"/>
      <c r="I168" s="70"/>
    </row>
    <row r="169" spans="3:12" x14ac:dyDescent="0.25">
      <c r="C169" s="70"/>
      <c r="D169" s="31"/>
      <c r="E169" s="93"/>
      <c r="F169" s="93"/>
      <c r="G169" s="93"/>
      <c r="H169" s="76"/>
      <c r="I169" s="76"/>
      <c r="J169" s="76"/>
      <c r="K169" s="112"/>
    </row>
    <row r="170" spans="3:12" x14ac:dyDescent="0.25">
      <c r="C170" s="70"/>
      <c r="D170" s="31"/>
      <c r="E170" s="93"/>
      <c r="F170" s="93"/>
      <c r="G170" s="93"/>
      <c r="H170" s="76"/>
      <c r="I170" s="76"/>
      <c r="J170" s="76"/>
      <c r="K170" s="112"/>
    </row>
    <row r="171" spans="3:12" ht="15.75" x14ac:dyDescent="0.25">
      <c r="C171" s="187" t="s">
        <v>388</v>
      </c>
      <c r="D171" s="325"/>
      <c r="E171" s="93"/>
      <c r="F171" s="93"/>
      <c r="G171" s="93"/>
      <c r="H171" s="76"/>
      <c r="I171" s="76"/>
      <c r="J171" s="76"/>
      <c r="K171" s="112"/>
    </row>
    <row r="172" spans="3:12" ht="18.75" x14ac:dyDescent="0.25">
      <c r="C172" s="193" t="e">
        <f>IFERROR(VLOOKUP(D171,'1. Desarrollo e Innov. Curricu.'!$F:$G,2,FALSE),IFERROR(VLOOKUP(D171,'2. Investigación Científica'!$F:$G,2,FALSE),IFERROR(VLOOKUP(D171,'3. Vinculación Univ. Sociedad'!$F:$G,2,FALSE),IFERROR(VLOOKUP(D171,'4. Docencia y Profesorado Univ.'!$F:$G,2,FALSE),IFERROR(VLOOKUP(D171,'5. Estudiantes y Graduados'!$F:$G,2,FALSE),IFERROR(VLOOKUP(D171,'11. Gestion Administrativa'!$F:$G,2,FALSE),IFERROR(VLOOKUP(D171,'13. Gestión Académica'!$F:$G,2,FALSE),IFERROR(VLOOKUP(D171,'9. Asegura. de la Calid. y M'!$F:$G,2,FALSE),IFERROR(VLOOKUP(D171,'6. Gestión del Conocimiento'!$F:$G,2,FALSE),IFERROR(VLOOKUP(D171,'15. Gobernabilidad y Proceso...'!$F:$G,2,FALSE),IFERROR(VLOOKUP(D171,'12. Gestión del Talento Humano'!$F:$G,2,FALSE),IFERROR(VLOOKUP(D171,'14. Internacional... de la E.S.'!$F:$G,2,FALSE),IFERROR(VLOOKUP(D171,'10. Posgrado'!$F:$G,2,FALSE),IFERROR(VLOOKUP(D171,'16. Desa. del Sistema Educ.Sup.'!$F:$G,2,FALSE),IFERROR(VLOOKUP(D171,'8. Cultura de Inno. Insti...'!$F:$G,2,FALSE),VLOOKUP(D171,'7. Lo Esencial de la Reforma U.'!$F:$G,2,0))))))))))))))))</f>
        <v>#N/A</v>
      </c>
      <c r="D172" s="31"/>
      <c r="E172" s="93"/>
      <c r="F172" s="93"/>
      <c r="G172" s="93"/>
      <c r="H172" s="76"/>
      <c r="I172" s="76"/>
      <c r="J172" s="76"/>
      <c r="K172" s="112"/>
    </row>
    <row r="173" spans="3:12" x14ac:dyDescent="0.25">
      <c r="F173" s="93"/>
      <c r="G173" s="76"/>
      <c r="H173" s="76"/>
      <c r="I173" s="76"/>
    </row>
    <row r="174" spans="3:12" ht="30.75" thickBot="1" x14ac:dyDescent="0.3">
      <c r="C174" s="142" t="s">
        <v>44</v>
      </c>
      <c r="D174" s="142" t="s">
        <v>55</v>
      </c>
      <c r="E174" s="142" t="s">
        <v>57</v>
      </c>
      <c r="F174" s="143" t="s">
        <v>27</v>
      </c>
      <c r="G174" s="143" t="s">
        <v>127</v>
      </c>
      <c r="H174" s="142" t="s">
        <v>46</v>
      </c>
      <c r="I174" s="142" t="s">
        <v>128</v>
      </c>
      <c r="J174" s="142" t="s">
        <v>406</v>
      </c>
      <c r="K174" s="142" t="s">
        <v>407</v>
      </c>
      <c r="L174" s="142" t="s">
        <v>459</v>
      </c>
    </row>
    <row r="175" spans="3:12" ht="15.75" thickBot="1" x14ac:dyDescent="0.3">
      <c r="C175" s="273" t="s">
        <v>1330</v>
      </c>
      <c r="D175" s="150"/>
      <c r="E175" s="96">
        <f>HLOOKUP($C175,$CB$2:$CE$3,2,0)</f>
        <v>15000</v>
      </c>
      <c r="F175" s="97">
        <f>D175*E175</f>
        <v>0</v>
      </c>
      <c r="G175" s="155"/>
      <c r="H175" s="98" t="s">
        <v>1005</v>
      </c>
      <c r="I175" s="98" t="str">
        <f>VLOOKUP(H175,Presupuesto!$B$11:$C$565,2,0)</f>
        <v>EQUIPO DE COMPUTACION</v>
      </c>
      <c r="J175" s="201" t="s">
        <v>1435</v>
      </c>
      <c r="K175" s="98" t="s">
        <v>390</v>
      </c>
      <c r="L175" s="98"/>
    </row>
    <row r="176" spans="3:12" x14ac:dyDescent="0.25">
      <c r="C176" s="273" t="s">
        <v>1328</v>
      </c>
      <c r="D176" s="144"/>
      <c r="E176" s="96">
        <f>HLOOKUP($C176,$CB$2:$CE$3,2,0)</f>
        <v>35000</v>
      </c>
      <c r="F176" s="97">
        <f>D176*E176</f>
        <v>0</v>
      </c>
      <c r="G176" s="155"/>
      <c r="H176" s="101" t="s">
        <v>1005</v>
      </c>
      <c r="I176" s="101" t="str">
        <f>VLOOKUP(H176,Presupuesto!$B$11:$C$565,2,0)</f>
        <v>EQUIPO DE COMPUTACION</v>
      </c>
      <c r="J176" s="98" t="str">
        <f>$J$175</f>
        <v>Posgrado</v>
      </c>
      <c r="K176" s="98" t="s">
        <v>408</v>
      </c>
      <c r="L176" s="98"/>
    </row>
    <row r="177" spans="3:12" x14ac:dyDescent="0.25">
      <c r="C177" s="99" t="s">
        <v>71</v>
      </c>
      <c r="D177" s="144"/>
      <c r="E177" s="100">
        <v>4000</v>
      </c>
      <c r="F177" s="97">
        <f t="shared" ref="F177:F188" si="10">D177*E177</f>
        <v>0</v>
      </c>
      <c r="G177" s="155"/>
      <c r="H177" s="101" t="s">
        <v>977</v>
      </c>
      <c r="I177" s="101" t="str">
        <f>VLOOKUP(H177,Presupuesto!$B$11:$C$565,2,0)</f>
        <v>EQUIPOS VARIOS DE OFICINA</v>
      </c>
      <c r="J177" s="98" t="str">
        <f t="shared" ref="J177:J188" si="11">$J$175</f>
        <v>Posgrado</v>
      </c>
      <c r="K177" s="98" t="s">
        <v>391</v>
      </c>
      <c r="L177" s="98"/>
    </row>
    <row r="178" spans="3:12" x14ac:dyDescent="0.25">
      <c r="C178" s="99" t="s">
        <v>72</v>
      </c>
      <c r="D178" s="144"/>
      <c r="E178" s="100">
        <v>8000</v>
      </c>
      <c r="F178" s="97">
        <f t="shared" si="10"/>
        <v>0</v>
      </c>
      <c r="G178" s="155"/>
      <c r="H178" s="101" t="s">
        <v>1005</v>
      </c>
      <c r="I178" s="101" t="str">
        <f>VLOOKUP(H178,Presupuesto!$B$11:$C$565,2,0)</f>
        <v>EQUIPO DE COMPUTACION</v>
      </c>
      <c r="J178" s="98" t="str">
        <f t="shared" si="11"/>
        <v>Posgrado</v>
      </c>
      <c r="K178" s="98" t="s">
        <v>391</v>
      </c>
      <c r="L178" s="98"/>
    </row>
    <row r="179" spans="3:12" x14ac:dyDescent="0.25">
      <c r="C179" s="99" t="s">
        <v>73</v>
      </c>
      <c r="D179" s="144"/>
      <c r="E179" s="100">
        <v>5000</v>
      </c>
      <c r="F179" s="97">
        <f t="shared" si="10"/>
        <v>0</v>
      </c>
      <c r="G179" s="155"/>
      <c r="H179" s="101" t="s">
        <v>1005</v>
      </c>
      <c r="I179" s="101" t="str">
        <f>VLOOKUP(H179,Presupuesto!$B$11:$C$565,2,0)</f>
        <v>EQUIPO DE COMPUTACION</v>
      </c>
      <c r="J179" s="98" t="str">
        <f t="shared" si="11"/>
        <v>Posgrado</v>
      </c>
      <c r="K179" s="98" t="s">
        <v>391</v>
      </c>
      <c r="L179" s="98"/>
    </row>
    <row r="180" spans="3:12" x14ac:dyDescent="0.25">
      <c r="C180" s="99" t="s">
        <v>35</v>
      </c>
      <c r="D180" s="144"/>
      <c r="E180" s="100">
        <v>13000</v>
      </c>
      <c r="F180" s="97">
        <f t="shared" si="10"/>
        <v>0</v>
      </c>
      <c r="G180" s="155"/>
      <c r="H180" s="101" t="s">
        <v>991</v>
      </c>
      <c r="I180" s="101" t="str">
        <f>VLOOKUP(H180,Presupuesto!$B$11:$C$565,2,0)</f>
        <v>EQUIPO DE TRANSPORTE TRACCION Y ELEVACION</v>
      </c>
      <c r="J180" s="98" t="str">
        <f t="shared" si="11"/>
        <v>Posgrado</v>
      </c>
      <c r="K180" s="98" t="s">
        <v>391</v>
      </c>
      <c r="L180" s="98"/>
    </row>
    <row r="181" spans="3:12" x14ac:dyDescent="0.25">
      <c r="C181" s="99" t="s">
        <v>74</v>
      </c>
      <c r="D181" s="144"/>
      <c r="E181" s="100">
        <v>15000</v>
      </c>
      <c r="F181" s="97">
        <f t="shared" si="10"/>
        <v>0</v>
      </c>
      <c r="G181" s="155"/>
      <c r="H181" s="101" t="s">
        <v>991</v>
      </c>
      <c r="I181" s="101" t="str">
        <f>VLOOKUP(H181,Presupuesto!$B$11:$C$565,2,0)</f>
        <v>EQUIPO DE TRANSPORTE TRACCION Y ELEVACION</v>
      </c>
      <c r="J181" s="98" t="str">
        <f t="shared" si="11"/>
        <v>Posgrado</v>
      </c>
      <c r="K181" s="98" t="s">
        <v>391</v>
      </c>
      <c r="L181" s="98"/>
    </row>
    <row r="182" spans="3:12" x14ac:dyDescent="0.25">
      <c r="C182" s="99" t="s">
        <v>75</v>
      </c>
      <c r="D182" s="144"/>
      <c r="E182" s="100">
        <v>10000</v>
      </c>
      <c r="F182" s="97">
        <f t="shared" si="10"/>
        <v>0</v>
      </c>
      <c r="G182" s="155"/>
      <c r="H182" s="101" t="s">
        <v>991</v>
      </c>
      <c r="I182" s="101" t="str">
        <f>VLOOKUP(H182,Presupuesto!$B$11:$C$565,2,0)</f>
        <v>EQUIPO DE TRANSPORTE TRACCION Y ELEVACION</v>
      </c>
      <c r="J182" s="98" t="str">
        <f t="shared" si="11"/>
        <v>Posgrado</v>
      </c>
      <c r="K182" s="98" t="s">
        <v>399</v>
      </c>
      <c r="L182" s="98"/>
    </row>
    <row r="183" spans="3:12" x14ac:dyDescent="0.25">
      <c r="C183" s="99" t="s">
        <v>76</v>
      </c>
      <c r="D183" s="144"/>
      <c r="E183" s="100">
        <v>10000</v>
      </c>
      <c r="F183" s="97">
        <f t="shared" si="10"/>
        <v>0</v>
      </c>
      <c r="G183" s="155"/>
      <c r="H183" s="101" t="s">
        <v>1037</v>
      </c>
      <c r="I183" s="101" t="str">
        <f>VLOOKUP(H183,Presupuesto!$B$11:$C$565,2,0)</f>
        <v>APLICACIONES INFORMATICAS</v>
      </c>
      <c r="J183" s="98" t="str">
        <f t="shared" si="11"/>
        <v>Posgrado</v>
      </c>
      <c r="K183" s="98" t="s">
        <v>395</v>
      </c>
      <c r="L183" s="98"/>
    </row>
    <row r="184" spans="3:12" x14ac:dyDescent="0.25">
      <c r="C184" s="109" t="s">
        <v>77</v>
      </c>
      <c r="D184" s="144"/>
      <c r="E184" s="100">
        <v>2000</v>
      </c>
      <c r="F184" s="97">
        <f t="shared" si="10"/>
        <v>0</v>
      </c>
      <c r="G184" s="155"/>
      <c r="H184" s="110" t="s">
        <v>1005</v>
      </c>
      <c r="I184" s="110" t="str">
        <f>VLOOKUP(H184,Presupuesto!$B$11:$C$565,2,0)</f>
        <v>EQUIPO DE COMPUTACION</v>
      </c>
      <c r="J184" s="98" t="str">
        <f t="shared" si="11"/>
        <v>Posgrado</v>
      </c>
      <c r="K184" s="98" t="s">
        <v>391</v>
      </c>
      <c r="L184" s="98"/>
    </row>
    <row r="185" spans="3:12" x14ac:dyDescent="0.25">
      <c r="C185" s="109" t="s">
        <v>1462</v>
      </c>
      <c r="D185" s="144"/>
      <c r="E185" s="100">
        <v>1500</v>
      </c>
      <c r="F185" s="97">
        <f t="shared" si="10"/>
        <v>0</v>
      </c>
      <c r="G185" s="155"/>
      <c r="H185" s="110" t="s">
        <v>937</v>
      </c>
      <c r="I185" s="110" t="str">
        <f>VLOOKUP(H185,Presupuesto!$B$11:$C$565,2,0)</f>
        <v>UTILES Y MATERIALES ELECTRICOS</v>
      </c>
      <c r="J185" s="98" t="str">
        <f t="shared" si="11"/>
        <v>Posgrado</v>
      </c>
      <c r="K185" s="98" t="s">
        <v>391</v>
      </c>
      <c r="L185" s="98"/>
    </row>
    <row r="186" spans="3:12" x14ac:dyDescent="0.25">
      <c r="C186" s="109" t="s">
        <v>78</v>
      </c>
      <c r="D186" s="144"/>
      <c r="E186" s="100">
        <v>1500</v>
      </c>
      <c r="F186" s="97">
        <f t="shared" si="10"/>
        <v>0</v>
      </c>
      <c r="G186" s="155"/>
      <c r="H186" s="110" t="s">
        <v>1005</v>
      </c>
      <c r="I186" s="110" t="str">
        <f>VLOOKUP(H186,Presupuesto!$B$11:$C$565,2,0)</f>
        <v>EQUIPO DE COMPUTACION</v>
      </c>
      <c r="J186" s="98" t="str">
        <f t="shared" si="11"/>
        <v>Posgrado</v>
      </c>
      <c r="K186" s="98" t="s">
        <v>391</v>
      </c>
      <c r="L186" s="98"/>
    </row>
    <row r="187" spans="3:12" x14ac:dyDescent="0.25">
      <c r="C187" s="109" t="s">
        <v>79</v>
      </c>
      <c r="D187" s="144"/>
      <c r="E187" s="100">
        <v>500</v>
      </c>
      <c r="F187" s="97">
        <f t="shared" si="10"/>
        <v>0</v>
      </c>
      <c r="G187" s="155"/>
      <c r="H187" s="110" t="s">
        <v>946</v>
      </c>
      <c r="I187" s="110" t="str">
        <f>VLOOKUP(H187,Presupuesto!$B$11:$C$565,2,0)</f>
        <v>OTROS RESPUESTOS Y ACCESORIOS MENORES</v>
      </c>
      <c r="J187" s="98" t="str">
        <f t="shared" si="11"/>
        <v>Posgrado</v>
      </c>
      <c r="K187" s="98" t="s">
        <v>391</v>
      </c>
      <c r="L187" s="98"/>
    </row>
    <row r="188" spans="3:12" ht="15.75" thickBot="1" x14ac:dyDescent="0.3">
      <c r="C188" s="102" t="s">
        <v>80</v>
      </c>
      <c r="D188" s="151"/>
      <c r="E188" s="104">
        <v>20</v>
      </c>
      <c r="F188" s="105">
        <f t="shared" si="10"/>
        <v>0</v>
      </c>
      <c r="G188" s="154"/>
      <c r="H188" s="106" t="s">
        <v>946</v>
      </c>
      <c r="I188" s="106" t="str">
        <f>VLOOKUP(H188,Presupuesto!$B$11:$C$565,2,0)</f>
        <v>OTROS RESPUESTOS Y ACCESORIOS MENORES</v>
      </c>
      <c r="J188" s="106" t="str">
        <f t="shared" si="11"/>
        <v>Posgrado</v>
      </c>
      <c r="K188" s="121" t="s">
        <v>390</v>
      </c>
      <c r="L188" s="121"/>
    </row>
    <row r="189" spans="3:12" x14ac:dyDescent="0.25">
      <c r="F189" s="93"/>
      <c r="G189" s="76"/>
      <c r="H189" s="76"/>
      <c r="I189" s="76"/>
    </row>
    <row r="190" spans="3:12" ht="15.75" thickBot="1" x14ac:dyDescent="0.3"/>
    <row r="191" spans="3:12" ht="15.75" thickBot="1" x14ac:dyDescent="0.3">
      <c r="C191" s="29" t="s">
        <v>43</v>
      </c>
      <c r="D191" s="108">
        <f>SUM(F198:F211)</f>
        <v>0</v>
      </c>
      <c r="F191" s="70"/>
      <c r="G191" s="79"/>
      <c r="H191" s="70"/>
      <c r="I191" s="70"/>
    </row>
    <row r="192" spans="3:12" x14ac:dyDescent="0.25">
      <c r="C192" s="70"/>
      <c r="D192" s="31"/>
      <c r="E192" s="93"/>
      <c r="F192" s="93"/>
      <c r="G192" s="93"/>
      <c r="H192" s="76"/>
      <c r="I192" s="76"/>
      <c r="J192" s="76"/>
      <c r="K192" s="112"/>
    </row>
    <row r="193" spans="3:12" x14ac:dyDescent="0.25">
      <c r="C193" s="70"/>
      <c r="D193" s="31"/>
      <c r="E193" s="93"/>
      <c r="F193" s="93"/>
      <c r="G193" s="93"/>
      <c r="H193" s="76"/>
      <c r="I193" s="76"/>
      <c r="J193" s="76"/>
      <c r="K193" s="112"/>
    </row>
    <row r="194" spans="3:12" ht="15.75" x14ac:dyDescent="0.25">
      <c r="C194" s="187" t="s">
        <v>388</v>
      </c>
      <c r="D194" s="325"/>
      <c r="E194" s="93"/>
      <c r="F194" s="93"/>
      <c r="G194" s="93"/>
      <c r="H194" s="76"/>
      <c r="I194" s="76"/>
      <c r="J194" s="76"/>
      <c r="K194" s="112"/>
    </row>
    <row r="195" spans="3:12" ht="18.75" x14ac:dyDescent="0.25">
      <c r="C195" s="193" t="e">
        <f>IFERROR(VLOOKUP(D194,'1. Desarrollo e Innov. Curricu.'!$F:$G,2,FALSE),IFERROR(VLOOKUP(D194,'2. Investigación Científica'!$F:$G,2,FALSE),IFERROR(VLOOKUP(D194,'3. Vinculación Univ. Sociedad'!$F:$G,2,FALSE),IFERROR(VLOOKUP(D194,'4. Docencia y Profesorado Univ.'!$F:$G,2,FALSE),IFERROR(VLOOKUP(D194,'5. Estudiantes y Graduados'!$F:$G,2,FALSE),IFERROR(VLOOKUP(D194,'11. Gestion Administrativa'!$F:$G,2,FALSE),IFERROR(VLOOKUP(D194,'13. Gestión Académica'!$F:$G,2,FALSE),IFERROR(VLOOKUP(D194,'9. Asegura. de la Calid. y M'!$F:$G,2,FALSE),IFERROR(VLOOKUP(D194,'6. Gestión del Conocimiento'!$F:$G,2,FALSE),IFERROR(VLOOKUP(D194,'15. Gobernabilidad y Proceso...'!$F:$G,2,FALSE),IFERROR(VLOOKUP(D194,'12. Gestión del Talento Humano'!$F:$G,2,FALSE),IFERROR(VLOOKUP(D194,'14. Internacional... de la E.S.'!$F:$G,2,FALSE),IFERROR(VLOOKUP(D194,'10. Posgrado'!$F:$G,2,FALSE),IFERROR(VLOOKUP(D194,'16. Desa. del Sistema Educ.Sup.'!$F:$G,2,FALSE),IFERROR(VLOOKUP(D194,'8. Cultura de Inno. Insti...'!$F:$G,2,FALSE),VLOOKUP(D194,'7. Lo Esencial de la Reforma U.'!$F:$G,2,0))))))))))))))))</f>
        <v>#N/A</v>
      </c>
      <c r="D195" s="31"/>
      <c r="E195" s="93"/>
      <c r="F195" s="93"/>
      <c r="G195" s="93"/>
      <c r="H195" s="76"/>
      <c r="I195" s="76"/>
      <c r="J195" s="76"/>
      <c r="K195" s="112"/>
    </row>
    <row r="196" spans="3:12" x14ac:dyDescent="0.25">
      <c r="F196" s="93"/>
      <c r="G196" s="76"/>
      <c r="H196" s="76"/>
      <c r="I196" s="76"/>
    </row>
    <row r="197" spans="3:12" ht="30.75" thickBot="1" x14ac:dyDescent="0.3">
      <c r="C197" s="142" t="s">
        <v>44</v>
      </c>
      <c r="D197" s="142" t="s">
        <v>55</v>
      </c>
      <c r="E197" s="142" t="s">
        <v>57</v>
      </c>
      <c r="F197" s="143" t="s">
        <v>27</v>
      </c>
      <c r="G197" s="143" t="s">
        <v>127</v>
      </c>
      <c r="H197" s="142" t="s">
        <v>46</v>
      </c>
      <c r="I197" s="142" t="s">
        <v>128</v>
      </c>
      <c r="J197" s="142" t="s">
        <v>406</v>
      </c>
      <c r="K197" s="142" t="s">
        <v>407</v>
      </c>
      <c r="L197" s="142" t="s">
        <v>459</v>
      </c>
    </row>
    <row r="198" spans="3:12" ht="15.75" thickBot="1" x14ac:dyDescent="0.3">
      <c r="C198" s="273" t="s">
        <v>1330</v>
      </c>
      <c r="D198" s="150"/>
      <c r="E198" s="96">
        <f>HLOOKUP($C198,$CB$2:$CE$3,2,0)</f>
        <v>15000</v>
      </c>
      <c r="F198" s="97">
        <f>D198*E198</f>
        <v>0</v>
      </c>
      <c r="G198" s="155"/>
      <c r="H198" s="98" t="s">
        <v>1005</v>
      </c>
      <c r="I198" s="98" t="str">
        <f>VLOOKUP(H198,Presupuesto!$B$11:$C$565,2,0)</f>
        <v>EQUIPO DE COMPUTACION</v>
      </c>
      <c r="J198" s="201" t="s">
        <v>1435</v>
      </c>
      <c r="K198" s="98" t="s">
        <v>390</v>
      </c>
      <c r="L198" s="98"/>
    </row>
    <row r="199" spans="3:12" x14ac:dyDescent="0.25">
      <c r="C199" s="273" t="s">
        <v>1328</v>
      </c>
      <c r="D199" s="144"/>
      <c r="E199" s="96">
        <f>HLOOKUP($C199,$CB$2:$CE$3,2,0)</f>
        <v>35000</v>
      </c>
      <c r="F199" s="97">
        <f>D199*E199</f>
        <v>0</v>
      </c>
      <c r="G199" s="155"/>
      <c r="H199" s="101" t="s">
        <v>1005</v>
      </c>
      <c r="I199" s="101" t="str">
        <f>VLOOKUP(H199,Presupuesto!$B$11:$C$565,2,0)</f>
        <v>EQUIPO DE COMPUTACION</v>
      </c>
      <c r="J199" s="98" t="str">
        <f>$J$198</f>
        <v>Posgrado</v>
      </c>
      <c r="K199" s="98" t="s">
        <v>408</v>
      </c>
      <c r="L199" s="98"/>
    </row>
    <row r="200" spans="3:12" x14ac:dyDescent="0.25">
      <c r="C200" s="99" t="s">
        <v>71</v>
      </c>
      <c r="D200" s="144"/>
      <c r="E200" s="100">
        <v>4000</v>
      </c>
      <c r="F200" s="97">
        <f t="shared" ref="F200:F211" si="12">D200*E200</f>
        <v>0</v>
      </c>
      <c r="G200" s="155"/>
      <c r="H200" s="101" t="s">
        <v>977</v>
      </c>
      <c r="I200" s="101" t="str">
        <f>VLOOKUP(H200,Presupuesto!$B$11:$C$565,2,0)</f>
        <v>EQUIPOS VARIOS DE OFICINA</v>
      </c>
      <c r="J200" s="98" t="str">
        <f t="shared" ref="J200:J211" si="13">$J$198</f>
        <v>Posgrado</v>
      </c>
      <c r="K200" s="98" t="s">
        <v>391</v>
      </c>
      <c r="L200" s="98"/>
    </row>
    <row r="201" spans="3:12" x14ac:dyDescent="0.25">
      <c r="C201" s="99" t="s">
        <v>72</v>
      </c>
      <c r="D201" s="144"/>
      <c r="E201" s="100">
        <v>8000</v>
      </c>
      <c r="F201" s="97">
        <f t="shared" si="12"/>
        <v>0</v>
      </c>
      <c r="G201" s="155"/>
      <c r="H201" s="101" t="s">
        <v>1005</v>
      </c>
      <c r="I201" s="101" t="str">
        <f>VLOOKUP(H201,Presupuesto!$B$11:$C$565,2,0)</f>
        <v>EQUIPO DE COMPUTACION</v>
      </c>
      <c r="J201" s="98" t="str">
        <f t="shared" si="13"/>
        <v>Posgrado</v>
      </c>
      <c r="K201" s="98" t="s">
        <v>391</v>
      </c>
      <c r="L201" s="98"/>
    </row>
    <row r="202" spans="3:12" x14ac:dyDescent="0.25">
      <c r="C202" s="99" t="s">
        <v>73</v>
      </c>
      <c r="D202" s="144"/>
      <c r="E202" s="100">
        <v>5000</v>
      </c>
      <c r="F202" s="97">
        <f t="shared" si="12"/>
        <v>0</v>
      </c>
      <c r="G202" s="155"/>
      <c r="H202" s="101" t="s">
        <v>1005</v>
      </c>
      <c r="I202" s="101" t="str">
        <f>VLOOKUP(H202,Presupuesto!$B$11:$C$565,2,0)</f>
        <v>EQUIPO DE COMPUTACION</v>
      </c>
      <c r="J202" s="98" t="str">
        <f t="shared" si="13"/>
        <v>Posgrado</v>
      </c>
      <c r="K202" s="98" t="s">
        <v>391</v>
      </c>
      <c r="L202" s="98"/>
    </row>
    <row r="203" spans="3:12" x14ac:dyDescent="0.25">
      <c r="C203" s="99" t="s">
        <v>35</v>
      </c>
      <c r="D203" s="144"/>
      <c r="E203" s="100">
        <v>13000</v>
      </c>
      <c r="F203" s="97">
        <f t="shared" si="12"/>
        <v>0</v>
      </c>
      <c r="G203" s="155"/>
      <c r="H203" s="101" t="s">
        <v>991</v>
      </c>
      <c r="I203" s="101" t="str">
        <f>VLOOKUP(H203,Presupuesto!$B$11:$C$565,2,0)</f>
        <v>EQUIPO DE TRANSPORTE TRACCION Y ELEVACION</v>
      </c>
      <c r="J203" s="98" t="str">
        <f t="shared" si="13"/>
        <v>Posgrado</v>
      </c>
      <c r="K203" s="98" t="s">
        <v>391</v>
      </c>
      <c r="L203" s="98"/>
    </row>
    <row r="204" spans="3:12" x14ac:dyDescent="0.25">
      <c r="C204" s="99" t="s">
        <v>74</v>
      </c>
      <c r="D204" s="144"/>
      <c r="E204" s="100">
        <v>15000</v>
      </c>
      <c r="F204" s="97">
        <f t="shared" si="12"/>
        <v>0</v>
      </c>
      <c r="G204" s="155"/>
      <c r="H204" s="101" t="s">
        <v>991</v>
      </c>
      <c r="I204" s="101" t="str">
        <f>VLOOKUP(H204,Presupuesto!$B$11:$C$565,2,0)</f>
        <v>EQUIPO DE TRANSPORTE TRACCION Y ELEVACION</v>
      </c>
      <c r="J204" s="98" t="str">
        <f t="shared" si="13"/>
        <v>Posgrado</v>
      </c>
      <c r="K204" s="98" t="s">
        <v>391</v>
      </c>
      <c r="L204" s="98"/>
    </row>
    <row r="205" spans="3:12" x14ac:dyDescent="0.25">
      <c r="C205" s="99" t="s">
        <v>75</v>
      </c>
      <c r="D205" s="144"/>
      <c r="E205" s="100">
        <v>10000</v>
      </c>
      <c r="F205" s="97">
        <f t="shared" si="12"/>
        <v>0</v>
      </c>
      <c r="G205" s="155"/>
      <c r="H205" s="101" t="s">
        <v>991</v>
      </c>
      <c r="I205" s="101" t="str">
        <f>VLOOKUP(H205,Presupuesto!$B$11:$C$565,2,0)</f>
        <v>EQUIPO DE TRANSPORTE TRACCION Y ELEVACION</v>
      </c>
      <c r="J205" s="98" t="str">
        <f t="shared" si="13"/>
        <v>Posgrado</v>
      </c>
      <c r="K205" s="98" t="s">
        <v>399</v>
      </c>
      <c r="L205" s="98"/>
    </row>
    <row r="206" spans="3:12" x14ac:dyDescent="0.25">
      <c r="C206" s="99" t="s">
        <v>76</v>
      </c>
      <c r="D206" s="144"/>
      <c r="E206" s="100">
        <v>10000</v>
      </c>
      <c r="F206" s="97">
        <f t="shared" si="12"/>
        <v>0</v>
      </c>
      <c r="G206" s="155"/>
      <c r="H206" s="101" t="s">
        <v>1037</v>
      </c>
      <c r="I206" s="101" t="str">
        <f>VLOOKUP(H206,Presupuesto!$B$11:$C$565,2,0)</f>
        <v>APLICACIONES INFORMATICAS</v>
      </c>
      <c r="J206" s="98" t="str">
        <f t="shared" si="13"/>
        <v>Posgrado</v>
      </c>
      <c r="K206" s="98" t="s">
        <v>395</v>
      </c>
      <c r="L206" s="98"/>
    </row>
    <row r="207" spans="3:12" x14ac:dyDescent="0.25">
      <c r="C207" s="109" t="s">
        <v>77</v>
      </c>
      <c r="D207" s="144"/>
      <c r="E207" s="100">
        <v>2000</v>
      </c>
      <c r="F207" s="97">
        <f t="shared" si="12"/>
        <v>0</v>
      </c>
      <c r="G207" s="155"/>
      <c r="H207" s="110" t="s">
        <v>1005</v>
      </c>
      <c r="I207" s="110" t="str">
        <f>VLOOKUP(H207,Presupuesto!$B$11:$C$565,2,0)</f>
        <v>EQUIPO DE COMPUTACION</v>
      </c>
      <c r="J207" s="98" t="str">
        <f t="shared" si="13"/>
        <v>Posgrado</v>
      </c>
      <c r="K207" s="98" t="s">
        <v>391</v>
      </c>
      <c r="L207" s="98"/>
    </row>
    <row r="208" spans="3:12" x14ac:dyDescent="0.25">
      <c r="C208" s="109" t="s">
        <v>1462</v>
      </c>
      <c r="D208" s="144"/>
      <c r="E208" s="100">
        <v>1500</v>
      </c>
      <c r="F208" s="97">
        <f t="shared" si="12"/>
        <v>0</v>
      </c>
      <c r="G208" s="155"/>
      <c r="H208" s="110" t="s">
        <v>937</v>
      </c>
      <c r="I208" s="110" t="str">
        <f>VLOOKUP(H208,Presupuesto!$B$11:$C$565,2,0)</f>
        <v>UTILES Y MATERIALES ELECTRICOS</v>
      </c>
      <c r="J208" s="98" t="str">
        <f t="shared" si="13"/>
        <v>Posgrado</v>
      </c>
      <c r="K208" s="98" t="s">
        <v>391</v>
      </c>
      <c r="L208" s="98"/>
    </row>
    <row r="209" spans="3:12" x14ac:dyDescent="0.25">
      <c r="C209" s="109" t="s">
        <v>78</v>
      </c>
      <c r="D209" s="144"/>
      <c r="E209" s="100">
        <v>1500</v>
      </c>
      <c r="F209" s="97">
        <f t="shared" si="12"/>
        <v>0</v>
      </c>
      <c r="G209" s="155"/>
      <c r="H209" s="110" t="s">
        <v>1005</v>
      </c>
      <c r="I209" s="110" t="str">
        <f>VLOOKUP(H209,Presupuesto!$B$11:$C$565,2,0)</f>
        <v>EQUIPO DE COMPUTACION</v>
      </c>
      <c r="J209" s="98" t="str">
        <f t="shared" si="13"/>
        <v>Posgrado</v>
      </c>
      <c r="K209" s="98" t="s">
        <v>391</v>
      </c>
      <c r="L209" s="98"/>
    </row>
    <row r="210" spans="3:12" x14ac:dyDescent="0.25">
      <c r="C210" s="109" t="s">
        <v>79</v>
      </c>
      <c r="D210" s="144"/>
      <c r="E210" s="100">
        <v>500</v>
      </c>
      <c r="F210" s="97">
        <f t="shared" si="12"/>
        <v>0</v>
      </c>
      <c r="G210" s="155"/>
      <c r="H210" s="110" t="s">
        <v>946</v>
      </c>
      <c r="I210" s="110" t="str">
        <f>VLOOKUP(H210,Presupuesto!$B$11:$C$565,2,0)</f>
        <v>OTROS RESPUESTOS Y ACCESORIOS MENORES</v>
      </c>
      <c r="J210" s="98" t="str">
        <f t="shared" si="13"/>
        <v>Posgrado</v>
      </c>
      <c r="K210" s="98" t="s">
        <v>391</v>
      </c>
      <c r="L210" s="98"/>
    </row>
    <row r="211" spans="3:12" ht="15.75" thickBot="1" x14ac:dyDescent="0.3">
      <c r="C211" s="102" t="s">
        <v>80</v>
      </c>
      <c r="D211" s="151"/>
      <c r="E211" s="104">
        <v>20</v>
      </c>
      <c r="F211" s="105">
        <f t="shared" si="12"/>
        <v>0</v>
      </c>
      <c r="G211" s="154"/>
      <c r="H211" s="106" t="s">
        <v>946</v>
      </c>
      <c r="I211" s="106" t="str">
        <f>VLOOKUP(H211,Presupuesto!$B$11:$C$565,2,0)</f>
        <v>OTROS RESPUESTOS Y ACCESORIOS MENORES</v>
      </c>
      <c r="J211" s="106" t="str">
        <f t="shared" si="13"/>
        <v>Posgrado</v>
      </c>
      <c r="K211" s="121" t="s">
        <v>390</v>
      </c>
      <c r="L211" s="121"/>
    </row>
    <row r="213" spans="3:12" ht="15.75" thickBot="1" x14ac:dyDescent="0.3"/>
    <row r="214" spans="3:12" ht="15.75" thickBot="1" x14ac:dyDescent="0.3">
      <c r="C214" s="29" t="s">
        <v>43</v>
      </c>
      <c r="D214" s="108">
        <f>SUM(F221:F234)</f>
        <v>0</v>
      </c>
      <c r="F214" s="70"/>
      <c r="G214" s="79"/>
      <c r="H214" s="70"/>
      <c r="I214" s="70"/>
    </row>
    <row r="215" spans="3:12" x14ac:dyDescent="0.25">
      <c r="C215" s="70"/>
      <c r="D215" s="31"/>
      <c r="E215" s="93"/>
      <c r="F215" s="93"/>
      <c r="G215" s="93"/>
      <c r="H215" s="76"/>
      <c r="I215" s="76"/>
      <c r="J215" s="76"/>
      <c r="K215" s="112"/>
    </row>
    <row r="216" spans="3:12" x14ac:dyDescent="0.25">
      <c r="C216" s="70"/>
      <c r="D216" s="31"/>
      <c r="E216" s="93"/>
      <c r="F216" s="93"/>
      <c r="G216" s="93"/>
      <c r="H216" s="76"/>
      <c r="I216" s="76"/>
      <c r="J216" s="76"/>
      <c r="K216" s="112"/>
    </row>
    <row r="217" spans="3:12" ht="15.75" x14ac:dyDescent="0.25">
      <c r="C217" s="187" t="s">
        <v>388</v>
      </c>
      <c r="D217" s="325"/>
      <c r="E217" s="93"/>
      <c r="F217" s="93"/>
      <c r="G217" s="93"/>
      <c r="H217" s="76"/>
      <c r="I217" s="76"/>
      <c r="J217" s="76"/>
      <c r="K217" s="112"/>
    </row>
    <row r="218" spans="3:12" ht="18.75" x14ac:dyDescent="0.25">
      <c r="C218" s="193" t="e">
        <f>IFERROR(VLOOKUP(D217,'1. Desarrollo e Innov. Curricu.'!$F:$G,2,FALSE),IFERROR(VLOOKUP(D217,'2. Investigación Científica'!$F:$G,2,FALSE),IFERROR(VLOOKUP(D217,'3. Vinculación Univ. Sociedad'!$F:$G,2,FALSE),IFERROR(VLOOKUP(D217,'4. Docencia y Profesorado Univ.'!$F:$G,2,FALSE),IFERROR(VLOOKUP(D217,'5. Estudiantes y Graduados'!$F:$G,2,FALSE),IFERROR(VLOOKUP(D217,'11. Gestion Administrativa'!$F:$G,2,FALSE),IFERROR(VLOOKUP(D217,'13. Gestión Académica'!$F:$G,2,FALSE),IFERROR(VLOOKUP(D217,'9. Asegura. de la Calid. y M'!$F:$G,2,FALSE),IFERROR(VLOOKUP(D217,'6. Gestión del Conocimiento'!$F:$G,2,FALSE),IFERROR(VLOOKUP(D217,'15. Gobernabilidad y Proceso...'!$F:$G,2,FALSE),IFERROR(VLOOKUP(D217,'12. Gestión del Talento Humano'!$F:$G,2,FALSE),IFERROR(VLOOKUP(D217,'14. Internacional... de la E.S.'!$F:$G,2,FALSE),IFERROR(VLOOKUP(D217,'10. Posgrado'!$F:$G,2,FALSE),IFERROR(VLOOKUP(D217,'16. Desa. del Sistema Educ.Sup.'!$F:$G,2,FALSE),IFERROR(VLOOKUP(D217,'8. Cultura de Inno. Insti...'!$F:$G,2,FALSE),VLOOKUP(D217,'7. Lo Esencial de la Reforma U.'!$F:$G,2,0))))))))))))))))</f>
        <v>#N/A</v>
      </c>
      <c r="D218" s="31"/>
      <c r="E218" s="93"/>
      <c r="F218" s="93"/>
      <c r="G218" s="93"/>
      <c r="H218" s="76"/>
      <c r="I218" s="76"/>
      <c r="J218" s="76"/>
      <c r="K218" s="112"/>
    </row>
    <row r="219" spans="3:12" x14ac:dyDescent="0.25">
      <c r="F219" s="93"/>
      <c r="G219" s="76"/>
      <c r="H219" s="76"/>
      <c r="I219" s="76"/>
    </row>
    <row r="220" spans="3:12" ht="30.75" thickBot="1" x14ac:dyDescent="0.3">
      <c r="C220" s="142" t="s">
        <v>44</v>
      </c>
      <c r="D220" s="142" t="s">
        <v>55</v>
      </c>
      <c r="E220" s="142" t="s">
        <v>57</v>
      </c>
      <c r="F220" s="143" t="s">
        <v>27</v>
      </c>
      <c r="G220" s="143" t="s">
        <v>127</v>
      </c>
      <c r="H220" s="142" t="s">
        <v>46</v>
      </c>
      <c r="I220" s="142" t="s">
        <v>128</v>
      </c>
      <c r="J220" s="142" t="s">
        <v>406</v>
      </c>
      <c r="K220" s="142" t="s">
        <v>407</v>
      </c>
      <c r="L220" s="142" t="s">
        <v>459</v>
      </c>
    </row>
    <row r="221" spans="3:12" ht="15.75" thickBot="1" x14ac:dyDescent="0.3">
      <c r="C221" s="273" t="s">
        <v>1330</v>
      </c>
      <c r="D221" s="150"/>
      <c r="E221" s="96">
        <f>HLOOKUP($C221,$CB$2:$CE$3,2,0)</f>
        <v>15000</v>
      </c>
      <c r="F221" s="97">
        <f>D221*E221</f>
        <v>0</v>
      </c>
      <c r="G221" s="155"/>
      <c r="H221" s="98" t="s">
        <v>1005</v>
      </c>
      <c r="I221" s="98" t="str">
        <f>VLOOKUP(H221,Presupuesto!$B$11:$C$565,2,0)</f>
        <v>EQUIPO DE COMPUTACION</v>
      </c>
      <c r="J221" s="201" t="s">
        <v>1435</v>
      </c>
      <c r="K221" s="98" t="s">
        <v>390</v>
      </c>
      <c r="L221" s="98"/>
    </row>
    <row r="222" spans="3:12" x14ac:dyDescent="0.25">
      <c r="C222" s="273" t="s">
        <v>1328</v>
      </c>
      <c r="D222" s="144"/>
      <c r="E222" s="96">
        <f>HLOOKUP($C222,$CB$2:$CE$3,2,0)</f>
        <v>35000</v>
      </c>
      <c r="F222" s="97">
        <f>D222*E222</f>
        <v>0</v>
      </c>
      <c r="G222" s="155"/>
      <c r="H222" s="101" t="s">
        <v>1005</v>
      </c>
      <c r="I222" s="101" t="str">
        <f>VLOOKUP(H222,Presupuesto!$B$11:$C$565,2,0)</f>
        <v>EQUIPO DE COMPUTACION</v>
      </c>
      <c r="J222" s="98" t="str">
        <f>$J$221</f>
        <v>Posgrado</v>
      </c>
      <c r="K222" s="98" t="s">
        <v>408</v>
      </c>
      <c r="L222" s="98"/>
    </row>
    <row r="223" spans="3:12" x14ac:dyDescent="0.25">
      <c r="C223" s="99" t="s">
        <v>71</v>
      </c>
      <c r="D223" s="144"/>
      <c r="E223" s="100">
        <v>4000</v>
      </c>
      <c r="F223" s="97">
        <f t="shared" ref="F223:F234" si="14">D223*E223</f>
        <v>0</v>
      </c>
      <c r="G223" s="155"/>
      <c r="H223" s="101" t="s">
        <v>977</v>
      </c>
      <c r="I223" s="101" t="str">
        <f>VLOOKUP(H223,Presupuesto!$B$11:$C$565,2,0)</f>
        <v>EQUIPOS VARIOS DE OFICINA</v>
      </c>
      <c r="J223" s="98" t="str">
        <f t="shared" ref="J223:J234" si="15">$J$221</f>
        <v>Posgrado</v>
      </c>
      <c r="K223" s="98" t="s">
        <v>391</v>
      </c>
      <c r="L223" s="98"/>
    </row>
    <row r="224" spans="3:12" x14ac:dyDescent="0.25">
      <c r="C224" s="99" t="s">
        <v>72</v>
      </c>
      <c r="D224" s="144"/>
      <c r="E224" s="100">
        <v>8000</v>
      </c>
      <c r="F224" s="97">
        <f t="shared" si="14"/>
        <v>0</v>
      </c>
      <c r="G224" s="155"/>
      <c r="H224" s="101" t="s">
        <v>1005</v>
      </c>
      <c r="I224" s="101" t="str">
        <f>VLOOKUP(H224,Presupuesto!$B$11:$C$565,2,0)</f>
        <v>EQUIPO DE COMPUTACION</v>
      </c>
      <c r="J224" s="98" t="str">
        <f t="shared" si="15"/>
        <v>Posgrado</v>
      </c>
      <c r="K224" s="98" t="s">
        <v>391</v>
      </c>
      <c r="L224" s="98"/>
    </row>
    <row r="225" spans="3:12" x14ac:dyDescent="0.25">
      <c r="C225" s="99" t="s">
        <v>73</v>
      </c>
      <c r="D225" s="144"/>
      <c r="E225" s="100">
        <v>5000</v>
      </c>
      <c r="F225" s="97">
        <f t="shared" si="14"/>
        <v>0</v>
      </c>
      <c r="G225" s="155"/>
      <c r="H225" s="101" t="s">
        <v>1005</v>
      </c>
      <c r="I225" s="101" t="str">
        <f>VLOOKUP(H225,Presupuesto!$B$11:$C$565,2,0)</f>
        <v>EQUIPO DE COMPUTACION</v>
      </c>
      <c r="J225" s="98" t="str">
        <f t="shared" si="15"/>
        <v>Posgrado</v>
      </c>
      <c r="K225" s="98" t="s">
        <v>391</v>
      </c>
      <c r="L225" s="98"/>
    </row>
    <row r="226" spans="3:12" x14ac:dyDescent="0.25">
      <c r="C226" s="99" t="s">
        <v>35</v>
      </c>
      <c r="D226" s="144"/>
      <c r="E226" s="100">
        <v>13000</v>
      </c>
      <c r="F226" s="97">
        <f t="shared" si="14"/>
        <v>0</v>
      </c>
      <c r="G226" s="155"/>
      <c r="H226" s="101" t="s">
        <v>991</v>
      </c>
      <c r="I226" s="101" t="str">
        <f>VLOOKUP(H226,Presupuesto!$B$11:$C$565,2,0)</f>
        <v>EQUIPO DE TRANSPORTE TRACCION Y ELEVACION</v>
      </c>
      <c r="J226" s="98" t="str">
        <f t="shared" si="15"/>
        <v>Posgrado</v>
      </c>
      <c r="K226" s="98" t="s">
        <v>391</v>
      </c>
      <c r="L226" s="98"/>
    </row>
    <row r="227" spans="3:12" x14ac:dyDescent="0.25">
      <c r="C227" s="99" t="s">
        <v>74</v>
      </c>
      <c r="D227" s="144"/>
      <c r="E227" s="100">
        <v>15000</v>
      </c>
      <c r="F227" s="97">
        <f t="shared" si="14"/>
        <v>0</v>
      </c>
      <c r="G227" s="155"/>
      <c r="H227" s="101" t="s">
        <v>991</v>
      </c>
      <c r="I227" s="101" t="str">
        <f>VLOOKUP(H227,Presupuesto!$B$11:$C$565,2,0)</f>
        <v>EQUIPO DE TRANSPORTE TRACCION Y ELEVACION</v>
      </c>
      <c r="J227" s="98" t="str">
        <f t="shared" si="15"/>
        <v>Posgrado</v>
      </c>
      <c r="K227" s="98" t="s">
        <v>391</v>
      </c>
      <c r="L227" s="98"/>
    </row>
    <row r="228" spans="3:12" x14ac:dyDescent="0.25">
      <c r="C228" s="99" t="s">
        <v>75</v>
      </c>
      <c r="D228" s="144"/>
      <c r="E228" s="100">
        <v>10000</v>
      </c>
      <c r="F228" s="97">
        <f t="shared" si="14"/>
        <v>0</v>
      </c>
      <c r="G228" s="155"/>
      <c r="H228" s="101" t="s">
        <v>991</v>
      </c>
      <c r="I228" s="101" t="str">
        <f>VLOOKUP(H228,Presupuesto!$B$11:$C$565,2,0)</f>
        <v>EQUIPO DE TRANSPORTE TRACCION Y ELEVACION</v>
      </c>
      <c r="J228" s="98" t="str">
        <f t="shared" si="15"/>
        <v>Posgrado</v>
      </c>
      <c r="K228" s="98" t="s">
        <v>399</v>
      </c>
      <c r="L228" s="98"/>
    </row>
    <row r="229" spans="3:12" x14ac:dyDescent="0.25">
      <c r="C229" s="99" t="s">
        <v>76</v>
      </c>
      <c r="D229" s="144"/>
      <c r="E229" s="100">
        <v>10000</v>
      </c>
      <c r="F229" s="97">
        <f t="shared" si="14"/>
        <v>0</v>
      </c>
      <c r="G229" s="155"/>
      <c r="H229" s="101" t="s">
        <v>1037</v>
      </c>
      <c r="I229" s="101" t="str">
        <f>VLOOKUP(H229,Presupuesto!$B$11:$C$565,2,0)</f>
        <v>APLICACIONES INFORMATICAS</v>
      </c>
      <c r="J229" s="98" t="str">
        <f t="shared" si="15"/>
        <v>Posgrado</v>
      </c>
      <c r="K229" s="98" t="s">
        <v>395</v>
      </c>
      <c r="L229" s="98"/>
    </row>
    <row r="230" spans="3:12" x14ac:dyDescent="0.25">
      <c r="C230" s="109" t="s">
        <v>77</v>
      </c>
      <c r="D230" s="144"/>
      <c r="E230" s="100">
        <v>2000</v>
      </c>
      <c r="F230" s="97">
        <f t="shared" si="14"/>
        <v>0</v>
      </c>
      <c r="G230" s="155"/>
      <c r="H230" s="110" t="s">
        <v>1005</v>
      </c>
      <c r="I230" s="110" t="str">
        <f>VLOOKUP(H230,Presupuesto!$B$11:$C$565,2,0)</f>
        <v>EQUIPO DE COMPUTACION</v>
      </c>
      <c r="J230" s="98" t="str">
        <f t="shared" si="15"/>
        <v>Posgrado</v>
      </c>
      <c r="K230" s="98" t="s">
        <v>391</v>
      </c>
      <c r="L230" s="98"/>
    </row>
    <row r="231" spans="3:12" x14ac:dyDescent="0.25">
      <c r="C231" s="109" t="s">
        <v>1462</v>
      </c>
      <c r="D231" s="144"/>
      <c r="E231" s="100">
        <v>1500</v>
      </c>
      <c r="F231" s="97">
        <f t="shared" si="14"/>
        <v>0</v>
      </c>
      <c r="G231" s="155"/>
      <c r="H231" s="110" t="s">
        <v>937</v>
      </c>
      <c r="I231" s="110" t="str">
        <f>VLOOKUP(H231,Presupuesto!$B$11:$C$565,2,0)</f>
        <v>UTILES Y MATERIALES ELECTRICOS</v>
      </c>
      <c r="J231" s="98" t="str">
        <f t="shared" si="15"/>
        <v>Posgrado</v>
      </c>
      <c r="K231" s="98" t="s">
        <v>391</v>
      </c>
      <c r="L231" s="98"/>
    </row>
    <row r="232" spans="3:12" x14ac:dyDescent="0.25">
      <c r="C232" s="109" t="s">
        <v>78</v>
      </c>
      <c r="D232" s="144"/>
      <c r="E232" s="100">
        <v>1500</v>
      </c>
      <c r="F232" s="97">
        <f t="shared" si="14"/>
        <v>0</v>
      </c>
      <c r="G232" s="155"/>
      <c r="H232" s="110" t="s">
        <v>1005</v>
      </c>
      <c r="I232" s="110" t="str">
        <f>VLOOKUP(H232,Presupuesto!$B$11:$C$565,2,0)</f>
        <v>EQUIPO DE COMPUTACION</v>
      </c>
      <c r="J232" s="98" t="str">
        <f t="shared" si="15"/>
        <v>Posgrado</v>
      </c>
      <c r="K232" s="98" t="s">
        <v>391</v>
      </c>
      <c r="L232" s="98"/>
    </row>
    <row r="233" spans="3:12" x14ac:dyDescent="0.25">
      <c r="C233" s="109" t="s">
        <v>79</v>
      </c>
      <c r="D233" s="144"/>
      <c r="E233" s="100">
        <v>500</v>
      </c>
      <c r="F233" s="97">
        <f t="shared" si="14"/>
        <v>0</v>
      </c>
      <c r="G233" s="155"/>
      <c r="H233" s="110" t="s">
        <v>946</v>
      </c>
      <c r="I233" s="110" t="str">
        <f>VLOOKUP(H233,Presupuesto!$B$11:$C$565,2,0)</f>
        <v>OTROS RESPUESTOS Y ACCESORIOS MENORES</v>
      </c>
      <c r="J233" s="98" t="str">
        <f t="shared" si="15"/>
        <v>Posgrado</v>
      </c>
      <c r="K233" s="98" t="s">
        <v>391</v>
      </c>
      <c r="L233" s="98"/>
    </row>
    <row r="234" spans="3:12" ht="15.75" thickBot="1" x14ac:dyDescent="0.3">
      <c r="C234" s="102" t="s">
        <v>80</v>
      </c>
      <c r="D234" s="151"/>
      <c r="E234" s="104">
        <v>20</v>
      </c>
      <c r="F234" s="105">
        <f t="shared" si="14"/>
        <v>0</v>
      </c>
      <c r="G234" s="154"/>
      <c r="H234" s="106" t="s">
        <v>946</v>
      </c>
      <c r="I234" s="106" t="str">
        <f>VLOOKUP(H234,Presupuesto!$B$11:$C$565,2,0)</f>
        <v>OTROS RESPUESTOS Y ACCESORIOS MENORES</v>
      </c>
      <c r="J234" s="106" t="str">
        <f t="shared" si="15"/>
        <v>Posgrado</v>
      </c>
      <c r="K234" s="121" t="s">
        <v>390</v>
      </c>
      <c r="L234" s="121"/>
    </row>
    <row r="235" spans="3:12" x14ac:dyDescent="0.25">
      <c r="F235" s="93"/>
      <c r="G235" s="76"/>
      <c r="H235" s="76"/>
      <c r="I235" s="76"/>
    </row>
    <row r="236" spans="3:12" ht="15.75" thickBot="1" x14ac:dyDescent="0.3"/>
    <row r="237" spans="3:12" ht="15.75" thickBot="1" x14ac:dyDescent="0.3">
      <c r="C237" s="29" t="s">
        <v>43</v>
      </c>
      <c r="D237" s="108">
        <f>SUM(F244:F257)</f>
        <v>0</v>
      </c>
      <c r="F237" s="70"/>
      <c r="G237" s="79"/>
      <c r="H237" s="70"/>
      <c r="I237" s="70"/>
    </row>
    <row r="238" spans="3:12" x14ac:dyDescent="0.25">
      <c r="C238" s="70"/>
      <c r="D238" s="31"/>
      <c r="E238" s="93"/>
      <c r="F238" s="93"/>
      <c r="G238" s="93"/>
      <c r="H238" s="76"/>
      <c r="I238" s="76"/>
      <c r="J238" s="76"/>
      <c r="K238" s="112"/>
    </row>
    <row r="239" spans="3:12" x14ac:dyDescent="0.25">
      <c r="C239" s="70"/>
      <c r="D239" s="31"/>
      <c r="E239" s="93"/>
      <c r="F239" s="93"/>
      <c r="G239" s="93"/>
      <c r="H239" s="76"/>
      <c r="I239" s="76"/>
      <c r="J239" s="76"/>
      <c r="K239" s="112"/>
    </row>
    <row r="240" spans="3:12" ht="15.75" x14ac:dyDescent="0.25">
      <c r="C240" s="187" t="s">
        <v>388</v>
      </c>
      <c r="D240" s="325"/>
      <c r="E240" s="93"/>
      <c r="F240" s="93"/>
      <c r="G240" s="93"/>
      <c r="H240" s="76"/>
      <c r="I240" s="76"/>
      <c r="J240" s="76"/>
      <c r="K240" s="112"/>
    </row>
    <row r="241" spans="3:12" ht="18.75" x14ac:dyDescent="0.25">
      <c r="C241" s="193" t="e">
        <f>IFERROR(VLOOKUP(D240,'1. Desarrollo e Innov. Curricu.'!$F:$G,2,FALSE),IFERROR(VLOOKUP(D240,'2. Investigación Científica'!$F:$G,2,FALSE),IFERROR(VLOOKUP(D240,'3. Vinculación Univ. Sociedad'!$F:$G,2,FALSE),IFERROR(VLOOKUP(D240,'4. Docencia y Profesorado Univ.'!$F:$G,2,FALSE),IFERROR(VLOOKUP(D240,'5. Estudiantes y Graduados'!$F:$G,2,FALSE),IFERROR(VLOOKUP(D240,'11. Gestion Administrativa'!$F:$G,2,FALSE),IFERROR(VLOOKUP(D240,'13. Gestión Académica'!$F:$G,2,FALSE),IFERROR(VLOOKUP(D240,'9. Asegura. de la Calid. y M'!$F:$G,2,FALSE),IFERROR(VLOOKUP(D240,'6. Gestión del Conocimiento'!$F:$G,2,FALSE),IFERROR(VLOOKUP(D240,'15. Gobernabilidad y Proceso...'!$F:$G,2,FALSE),IFERROR(VLOOKUP(D240,'12. Gestión del Talento Humano'!$F:$G,2,FALSE),IFERROR(VLOOKUP(D240,'14. Internacional... de la E.S.'!$F:$G,2,FALSE),IFERROR(VLOOKUP(D240,'10. Posgrado'!$F:$G,2,FALSE),IFERROR(VLOOKUP(D240,'16. Desa. del Sistema Educ.Sup.'!$F:$G,2,FALSE),IFERROR(VLOOKUP(D240,'8. Cultura de Inno. Insti...'!$F:$G,2,FALSE),VLOOKUP(D240,'7. Lo Esencial de la Reforma U.'!$F:$G,2,0))))))))))))))))</f>
        <v>#N/A</v>
      </c>
      <c r="D241" s="31"/>
      <c r="E241" s="93"/>
      <c r="F241" s="93"/>
      <c r="G241" s="93"/>
      <c r="H241" s="76"/>
      <c r="I241" s="76"/>
      <c r="J241" s="76"/>
      <c r="K241" s="112"/>
    </row>
    <row r="242" spans="3:12" x14ac:dyDescent="0.25">
      <c r="F242" s="93"/>
      <c r="G242" s="76"/>
      <c r="H242" s="76"/>
      <c r="I242" s="76"/>
    </row>
    <row r="243" spans="3:12" ht="30.75" thickBot="1" x14ac:dyDescent="0.3">
      <c r="C243" s="142" t="s">
        <v>44</v>
      </c>
      <c r="D243" s="142" t="s">
        <v>55</v>
      </c>
      <c r="E243" s="142" t="s">
        <v>57</v>
      </c>
      <c r="F243" s="143" t="s">
        <v>27</v>
      </c>
      <c r="G243" s="143" t="s">
        <v>127</v>
      </c>
      <c r="H243" s="142" t="s">
        <v>46</v>
      </c>
      <c r="I243" s="142" t="s">
        <v>128</v>
      </c>
      <c r="J243" s="142" t="s">
        <v>406</v>
      </c>
      <c r="K243" s="142" t="s">
        <v>407</v>
      </c>
      <c r="L243" s="142" t="s">
        <v>459</v>
      </c>
    </row>
    <row r="244" spans="3:12" ht="15.75" thickBot="1" x14ac:dyDescent="0.3">
      <c r="C244" s="273" t="s">
        <v>1330</v>
      </c>
      <c r="D244" s="150"/>
      <c r="E244" s="96">
        <f>HLOOKUP($C244,$CB$2:$CE$3,2,0)</f>
        <v>15000</v>
      </c>
      <c r="F244" s="97">
        <f>D244*E244</f>
        <v>0</v>
      </c>
      <c r="G244" s="155"/>
      <c r="H244" s="98" t="s">
        <v>1005</v>
      </c>
      <c r="I244" s="98" t="str">
        <f>VLOOKUP(H244,Presupuesto!$B$11:$C$565,2,0)</f>
        <v>EQUIPO DE COMPUTACION</v>
      </c>
      <c r="J244" s="201" t="s">
        <v>1459</v>
      </c>
      <c r="K244" s="98" t="s">
        <v>390</v>
      </c>
      <c r="L244" s="98"/>
    </row>
    <row r="245" spans="3:12" x14ac:dyDescent="0.25">
      <c r="C245" s="273" t="s">
        <v>1328</v>
      </c>
      <c r="D245" s="144"/>
      <c r="E245" s="96">
        <f>HLOOKUP($C245,$CB$2:$CE$3,2,0)</f>
        <v>35000</v>
      </c>
      <c r="F245" s="97">
        <f>D245*E245</f>
        <v>0</v>
      </c>
      <c r="G245" s="155"/>
      <c r="H245" s="101" t="s">
        <v>1005</v>
      </c>
      <c r="I245" s="101" t="str">
        <f>VLOOKUP(H245,Presupuesto!$B$11:$C$565,2,0)</f>
        <v>EQUIPO DE COMPUTACION</v>
      </c>
      <c r="J245" s="98" t="str">
        <f>$J$244</f>
        <v>Desarrollo del Sistema de Educación Superior</v>
      </c>
      <c r="K245" s="98" t="s">
        <v>408</v>
      </c>
      <c r="L245" s="98"/>
    </row>
    <row r="246" spans="3:12" x14ac:dyDescent="0.25">
      <c r="C246" s="99" t="s">
        <v>71</v>
      </c>
      <c r="D246" s="144"/>
      <c r="E246" s="100">
        <v>4000</v>
      </c>
      <c r="F246" s="97">
        <f t="shared" ref="F246:F257" si="16">D246*E246</f>
        <v>0</v>
      </c>
      <c r="G246" s="155"/>
      <c r="H246" s="101" t="s">
        <v>977</v>
      </c>
      <c r="I246" s="101" t="str">
        <f>VLOOKUP(H246,Presupuesto!$B$11:$C$565,2,0)</f>
        <v>EQUIPOS VARIOS DE OFICINA</v>
      </c>
      <c r="J246" s="98" t="str">
        <f t="shared" ref="J246:J257" si="17">$J$244</f>
        <v>Desarrollo del Sistema de Educación Superior</v>
      </c>
      <c r="K246" s="98" t="s">
        <v>391</v>
      </c>
      <c r="L246" s="98"/>
    </row>
    <row r="247" spans="3:12" x14ac:dyDescent="0.25">
      <c r="C247" s="99" t="s">
        <v>72</v>
      </c>
      <c r="D247" s="144"/>
      <c r="E247" s="100">
        <v>8000</v>
      </c>
      <c r="F247" s="97">
        <f t="shared" si="16"/>
        <v>0</v>
      </c>
      <c r="G247" s="155"/>
      <c r="H247" s="101" t="s">
        <v>1005</v>
      </c>
      <c r="I247" s="101" t="str">
        <f>VLOOKUP(H247,Presupuesto!$B$11:$C$565,2,0)</f>
        <v>EQUIPO DE COMPUTACION</v>
      </c>
      <c r="J247" s="98" t="str">
        <f t="shared" si="17"/>
        <v>Desarrollo del Sistema de Educación Superior</v>
      </c>
      <c r="K247" s="98" t="s">
        <v>391</v>
      </c>
      <c r="L247" s="98"/>
    </row>
    <row r="248" spans="3:12" x14ac:dyDescent="0.25">
      <c r="C248" s="99" t="s">
        <v>73</v>
      </c>
      <c r="D248" s="144"/>
      <c r="E248" s="100">
        <v>5000</v>
      </c>
      <c r="F248" s="97">
        <f t="shared" si="16"/>
        <v>0</v>
      </c>
      <c r="G248" s="155"/>
      <c r="H248" s="101" t="s">
        <v>1005</v>
      </c>
      <c r="I248" s="101" t="str">
        <f>VLOOKUP(H248,Presupuesto!$B$11:$C$565,2,0)</f>
        <v>EQUIPO DE COMPUTACION</v>
      </c>
      <c r="J248" s="98" t="str">
        <f t="shared" si="17"/>
        <v>Desarrollo del Sistema de Educación Superior</v>
      </c>
      <c r="K248" s="98" t="s">
        <v>391</v>
      </c>
      <c r="L248" s="98"/>
    </row>
    <row r="249" spans="3:12" x14ac:dyDescent="0.25">
      <c r="C249" s="99" t="s">
        <v>35</v>
      </c>
      <c r="D249" s="144"/>
      <c r="E249" s="100">
        <v>13000</v>
      </c>
      <c r="F249" s="97">
        <f t="shared" si="16"/>
        <v>0</v>
      </c>
      <c r="G249" s="155"/>
      <c r="H249" s="101" t="s">
        <v>991</v>
      </c>
      <c r="I249" s="101" t="str">
        <f>VLOOKUP(H249,Presupuesto!$B$11:$C$565,2,0)</f>
        <v>EQUIPO DE TRANSPORTE TRACCION Y ELEVACION</v>
      </c>
      <c r="J249" s="98" t="str">
        <f t="shared" si="17"/>
        <v>Desarrollo del Sistema de Educación Superior</v>
      </c>
      <c r="K249" s="98" t="s">
        <v>391</v>
      </c>
      <c r="L249" s="98"/>
    </row>
    <row r="250" spans="3:12" x14ac:dyDescent="0.25">
      <c r="C250" s="99" t="s">
        <v>74</v>
      </c>
      <c r="D250" s="144"/>
      <c r="E250" s="100">
        <v>15000</v>
      </c>
      <c r="F250" s="97">
        <f t="shared" si="16"/>
        <v>0</v>
      </c>
      <c r="G250" s="155"/>
      <c r="H250" s="101" t="s">
        <v>991</v>
      </c>
      <c r="I250" s="101" t="str">
        <f>VLOOKUP(H250,Presupuesto!$B$11:$C$565,2,0)</f>
        <v>EQUIPO DE TRANSPORTE TRACCION Y ELEVACION</v>
      </c>
      <c r="J250" s="98" t="str">
        <f t="shared" si="17"/>
        <v>Desarrollo del Sistema de Educación Superior</v>
      </c>
      <c r="K250" s="98" t="s">
        <v>391</v>
      </c>
      <c r="L250" s="98"/>
    </row>
    <row r="251" spans="3:12" x14ac:dyDescent="0.25">
      <c r="C251" s="99" t="s">
        <v>75</v>
      </c>
      <c r="D251" s="144"/>
      <c r="E251" s="100">
        <v>10000</v>
      </c>
      <c r="F251" s="97">
        <f t="shared" si="16"/>
        <v>0</v>
      </c>
      <c r="G251" s="155"/>
      <c r="H251" s="101" t="s">
        <v>991</v>
      </c>
      <c r="I251" s="101" t="str">
        <f>VLOOKUP(H251,Presupuesto!$B$11:$C$565,2,0)</f>
        <v>EQUIPO DE TRANSPORTE TRACCION Y ELEVACION</v>
      </c>
      <c r="J251" s="98" t="str">
        <f t="shared" si="17"/>
        <v>Desarrollo del Sistema de Educación Superior</v>
      </c>
      <c r="K251" s="98" t="s">
        <v>399</v>
      </c>
      <c r="L251" s="98"/>
    </row>
    <row r="252" spans="3:12" x14ac:dyDescent="0.25">
      <c r="C252" s="99" t="s">
        <v>76</v>
      </c>
      <c r="D252" s="144"/>
      <c r="E252" s="100">
        <v>10000</v>
      </c>
      <c r="F252" s="97">
        <f t="shared" si="16"/>
        <v>0</v>
      </c>
      <c r="G252" s="155"/>
      <c r="H252" s="101" t="s">
        <v>1037</v>
      </c>
      <c r="I252" s="101" t="str">
        <f>VLOOKUP(H252,Presupuesto!$B$11:$C$565,2,0)</f>
        <v>APLICACIONES INFORMATICAS</v>
      </c>
      <c r="J252" s="98" t="str">
        <f t="shared" si="17"/>
        <v>Desarrollo del Sistema de Educación Superior</v>
      </c>
      <c r="K252" s="98" t="s">
        <v>395</v>
      </c>
      <c r="L252" s="98"/>
    </row>
    <row r="253" spans="3:12" x14ac:dyDescent="0.25">
      <c r="C253" s="109" t="s">
        <v>77</v>
      </c>
      <c r="D253" s="144"/>
      <c r="E253" s="100">
        <v>2000</v>
      </c>
      <c r="F253" s="97">
        <f t="shared" si="16"/>
        <v>0</v>
      </c>
      <c r="G253" s="155"/>
      <c r="H253" s="110" t="s">
        <v>1005</v>
      </c>
      <c r="I253" s="110" t="str">
        <f>VLOOKUP(H253,Presupuesto!$B$11:$C$565,2,0)</f>
        <v>EQUIPO DE COMPUTACION</v>
      </c>
      <c r="J253" s="98" t="str">
        <f t="shared" si="17"/>
        <v>Desarrollo del Sistema de Educación Superior</v>
      </c>
      <c r="K253" s="98" t="s">
        <v>391</v>
      </c>
      <c r="L253" s="98"/>
    </row>
    <row r="254" spans="3:12" x14ac:dyDescent="0.25">
      <c r="C254" s="109" t="s">
        <v>1462</v>
      </c>
      <c r="D254" s="144"/>
      <c r="E254" s="100">
        <v>1500</v>
      </c>
      <c r="F254" s="97">
        <f t="shared" si="16"/>
        <v>0</v>
      </c>
      <c r="G254" s="155"/>
      <c r="H254" s="110" t="s">
        <v>937</v>
      </c>
      <c r="I254" s="110" t="str">
        <f>VLOOKUP(H254,Presupuesto!$B$11:$C$565,2,0)</f>
        <v>UTILES Y MATERIALES ELECTRICOS</v>
      </c>
      <c r="J254" s="98" t="str">
        <f t="shared" si="17"/>
        <v>Desarrollo del Sistema de Educación Superior</v>
      </c>
      <c r="K254" s="98" t="s">
        <v>391</v>
      </c>
      <c r="L254" s="98"/>
    </row>
    <row r="255" spans="3:12" x14ac:dyDescent="0.25">
      <c r="C255" s="109" t="s">
        <v>78</v>
      </c>
      <c r="D255" s="144"/>
      <c r="E255" s="100">
        <v>1500</v>
      </c>
      <c r="F255" s="97">
        <f t="shared" si="16"/>
        <v>0</v>
      </c>
      <c r="G255" s="155"/>
      <c r="H255" s="110" t="s">
        <v>1005</v>
      </c>
      <c r="I255" s="110" t="str">
        <f>VLOOKUP(H255,Presupuesto!$B$11:$C$565,2,0)</f>
        <v>EQUIPO DE COMPUTACION</v>
      </c>
      <c r="J255" s="98" t="str">
        <f t="shared" si="17"/>
        <v>Desarrollo del Sistema de Educación Superior</v>
      </c>
      <c r="K255" s="98" t="s">
        <v>391</v>
      </c>
      <c r="L255" s="98"/>
    </row>
    <row r="256" spans="3:12" x14ac:dyDescent="0.25">
      <c r="C256" s="109" t="s">
        <v>79</v>
      </c>
      <c r="D256" s="144"/>
      <c r="E256" s="100">
        <v>500</v>
      </c>
      <c r="F256" s="97">
        <f t="shared" si="16"/>
        <v>0</v>
      </c>
      <c r="G256" s="155"/>
      <c r="H256" s="110" t="s">
        <v>946</v>
      </c>
      <c r="I256" s="110" t="str">
        <f>VLOOKUP(H256,Presupuesto!$B$11:$C$565,2,0)</f>
        <v>OTROS RESPUESTOS Y ACCESORIOS MENORES</v>
      </c>
      <c r="J256" s="98" t="str">
        <f t="shared" si="17"/>
        <v>Desarrollo del Sistema de Educación Superior</v>
      </c>
      <c r="K256" s="98" t="s">
        <v>391</v>
      </c>
      <c r="L256" s="98"/>
    </row>
    <row r="257" spans="3:12" ht="15.75" thickBot="1" x14ac:dyDescent="0.3">
      <c r="C257" s="102" t="s">
        <v>80</v>
      </c>
      <c r="D257" s="151"/>
      <c r="E257" s="104">
        <v>20</v>
      </c>
      <c r="F257" s="105">
        <f t="shared" si="16"/>
        <v>0</v>
      </c>
      <c r="G257" s="154"/>
      <c r="H257" s="106" t="s">
        <v>946</v>
      </c>
      <c r="I257" s="106" t="str">
        <f>VLOOKUP(H257,Presupuesto!$B$11:$C$565,2,0)</f>
        <v>OTROS RESPUESTOS Y ACCESORIOS MENORES</v>
      </c>
      <c r="J257" s="106" t="str">
        <f t="shared" si="17"/>
        <v>Desarrollo del Sistema de Educación Superior</v>
      </c>
      <c r="K257" s="121" t="s">
        <v>390</v>
      </c>
      <c r="L257" s="121"/>
    </row>
  </sheetData>
  <dataValidations xWindow="824" yWindow="657" count="8">
    <dataValidation type="list" allowBlank="1" showInputMessage="1" showErrorMessage="1" errorTitle="¡Ingreso Inválido!" error="Seleccione una opción de la lista._x000a_" promptTitle="Tipo de Presupuesto" prompt="Seleccione una opción de la lista." sqref="G244:G257 G17:G18 G32:G33 G83:G96 G106:G119 G129:G142 G152:G165 G175:G188 G198:G211 G221:G234 G45:G58">
      <formula1>$R$2:$S$2</formula1>
    </dataValidation>
    <dataValidation type="list" allowBlank="1" showInputMessage="1" showErrorMessage="1" errorTitle="¡Ingreso Inválido!" error="Seleccione una opción de la lista" promptTitle="Mes Requerido" prompt="Seleccione el mes en el que requiere el recurso." sqref="K244:K257 K17:K21 K32:K34 K83:K96 K106:K119 K129:K142 K152:K165 K175:K188 K198:K211 K221:K234 K45:K58">
      <formula1>$U$2:$AF$2</formula1>
    </dataValidation>
    <dataValidation type="list" allowBlank="1" showInputMessage="1" showErrorMessage="1" sqref="C17:C18 C32:C33 C45:C46 C83:C84 C106:C107 C129:C130 C152:C153 C175:C176 C198:C199 C221:C222 C244:C245">
      <formula1>$CB$2:$CE$2</formula1>
    </dataValidation>
    <dataValidation type="list" allowBlank="1" showInputMessage="1" showErrorMessage="1" errorTitle="¡Ingreso Inválido!" error="Verifique el valor ingresado" promptTitle="Objeto de Gasto" prompt="Ingrese el Objeto de Gasto" sqref="H244:H257 H17:H18 H32:H34 H83:H96 H106:H119 H129:H142 H152:H165 H175:H188 H198:H211 H221:H234 H45:H58">
      <formula1>$A$1:$UI$1</formula1>
    </dataValidation>
    <dataValidation type="list" allowBlank="1" showInputMessage="1" showErrorMessage="1" errorTitle="¡Ingreso Inválido!" error="Seleccione una opción de la lista." promptTitle="Dimensión Estratégica" prompt="Seleccione una opción de la lista." sqref="J245:J257 J18 J33 J84:J96 J107:J119 J130:J142 J153:J165 J176:J188 J199:J211 J222:J234">
      <formula1>$A$2:$P$2</formula1>
    </dataValidation>
    <dataValidation type="list" allowBlank="1" showInputMessage="1" showErrorMessage="1" errorTitle="¡Ingreso Inválido!" error="Seleccione una opción de la lista." promptTitle="Dimensión Estratégica" prompt="Seleccione una opción de la lista." sqref="J17 J32 J83 J106 J129 J152 J175 J198 J221 J244 J19:J21 J34 J45:J58">
      <formula1>$A$2:$Q$2</formula1>
    </dataValidation>
    <dataValidation type="list" allowBlank="1" showInputMessage="1" showErrorMessage="1" errorTitle="¡Ingreso Inválido!" error="Verifique el valor ingresado." promptTitle="Ingrese el Objeto de Gasto" prompt="Ingrese el Objeto de Gasto" sqref="H19:H21">
      <formula1>$A$1:$UI$1</formula1>
    </dataValidation>
    <dataValidation type="list" allowBlank="1" showInputMessage="1" showErrorMessage="1" errorTitle="¡Ingreso Inválido!" error="Seleccione una opción de la lista." promptTitle="Tipo de Presupuesto" prompt="Seleccione una opción de la lista." sqref="G19:G21 G34">
      <formula1>$R$2:$S$2</formula1>
    </dataValidation>
  </dataValidations>
  <pageMargins left="0.7" right="0.7" top="0.75" bottom="0.75" header="0.3" footer="0.3"/>
  <pageSetup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2D050"/>
  </sheetPr>
  <dimension ref="A1:UI1519"/>
  <sheetViews>
    <sheetView showGridLines="0" topLeftCell="B95" zoomScaleNormal="100" workbookViewId="0">
      <selection activeCell="J109" sqref="J109"/>
    </sheetView>
  </sheetViews>
  <sheetFormatPr baseColWidth="10" defaultColWidth="11.5703125" defaultRowHeight="15" x14ac:dyDescent="0.25"/>
  <cols>
    <col min="1" max="1" width="1.85546875" style="86" customWidth="1"/>
    <col min="2" max="2" width="7.85546875" style="86" customWidth="1"/>
    <col min="3" max="3" width="86.5703125" style="86" customWidth="1"/>
    <col min="4" max="4" width="29.42578125" style="86" bestFit="1" customWidth="1"/>
    <col min="5" max="5" width="13.85546875" style="86" customWidth="1"/>
    <col min="6" max="6" width="15" style="86" customWidth="1"/>
    <col min="7" max="7" width="24.140625" style="77" customWidth="1"/>
    <col min="8" max="8" width="17.7109375" style="86" customWidth="1"/>
    <col min="9" max="9" width="47.140625" style="86" customWidth="1"/>
    <col min="10" max="10" width="52" style="86" customWidth="1"/>
    <col min="11" max="11" width="19.85546875" style="86" bestFit="1" customWidth="1"/>
    <col min="12" max="16384" width="11.5703125" style="86"/>
  </cols>
  <sheetData>
    <row r="1" spans="1:555" ht="26.25" hidden="1" x14ac:dyDescent="0.25">
      <c r="A1" s="412" t="s">
        <v>247</v>
      </c>
      <c r="B1" s="413" t="s">
        <v>248</v>
      </c>
      <c r="C1" s="410" t="s">
        <v>249</v>
      </c>
      <c r="D1" s="410" t="s">
        <v>487</v>
      </c>
      <c r="E1" s="410" t="s">
        <v>489</v>
      </c>
      <c r="F1" s="410" t="s">
        <v>491</v>
      </c>
      <c r="G1" s="410" t="s">
        <v>493</v>
      </c>
      <c r="H1" s="410" t="s">
        <v>495</v>
      </c>
      <c r="I1" s="410" t="s">
        <v>497</v>
      </c>
      <c r="J1" s="410" t="s">
        <v>250</v>
      </c>
      <c r="K1" s="410" t="s">
        <v>500</v>
      </c>
      <c r="L1" s="410" t="s">
        <v>251</v>
      </c>
      <c r="M1" s="410" t="s">
        <v>502</v>
      </c>
      <c r="N1" s="410" t="s">
        <v>504</v>
      </c>
      <c r="O1" s="410" t="s">
        <v>506</v>
      </c>
      <c r="P1" s="410" t="s">
        <v>252</v>
      </c>
      <c r="Q1" s="410" t="s">
        <v>507</v>
      </c>
      <c r="R1" s="410" t="s">
        <v>510</v>
      </c>
      <c r="S1" s="410" t="s">
        <v>253</v>
      </c>
      <c r="T1" s="410" t="s">
        <v>512</v>
      </c>
      <c r="U1" s="410" t="s">
        <v>254</v>
      </c>
      <c r="V1" s="410" t="s">
        <v>513</v>
      </c>
      <c r="W1" s="410" t="s">
        <v>514</v>
      </c>
      <c r="X1" s="410" t="s">
        <v>518</v>
      </c>
      <c r="Y1" s="410" t="s">
        <v>270</v>
      </c>
      <c r="Z1" s="410" t="s">
        <v>519</v>
      </c>
      <c r="AA1" s="410" t="s">
        <v>521</v>
      </c>
      <c r="AB1" s="410" t="s">
        <v>523</v>
      </c>
      <c r="AC1" s="410" t="s">
        <v>271</v>
      </c>
      <c r="AD1" s="410" t="s">
        <v>525</v>
      </c>
      <c r="AE1" s="410" t="s">
        <v>527</v>
      </c>
      <c r="AF1" s="410" t="s">
        <v>529</v>
      </c>
      <c r="AG1" s="410" t="s">
        <v>531</v>
      </c>
      <c r="AH1" s="410" t="s">
        <v>246</v>
      </c>
      <c r="AI1" s="410" t="s">
        <v>533</v>
      </c>
      <c r="AJ1" s="413" t="s">
        <v>255</v>
      </c>
      <c r="AK1" s="410" t="s">
        <v>535</v>
      </c>
      <c r="AL1" s="410" t="s">
        <v>256</v>
      </c>
      <c r="AM1" s="410" t="s">
        <v>537</v>
      </c>
      <c r="AN1" s="410" t="s">
        <v>539</v>
      </c>
      <c r="AO1" s="410" t="s">
        <v>257</v>
      </c>
      <c r="AP1" s="410" t="s">
        <v>541</v>
      </c>
      <c r="AQ1" s="410" t="s">
        <v>543</v>
      </c>
      <c r="AR1" s="410" t="s">
        <v>258</v>
      </c>
      <c r="AS1" s="410" t="s">
        <v>544</v>
      </c>
      <c r="AT1" s="410" t="s">
        <v>546</v>
      </c>
      <c r="AU1" s="410" t="s">
        <v>547</v>
      </c>
      <c r="AV1" s="410" t="s">
        <v>548</v>
      </c>
      <c r="AW1" s="410" t="s">
        <v>550</v>
      </c>
      <c r="AX1" s="410" t="s">
        <v>552</v>
      </c>
      <c r="AY1" s="410" t="s">
        <v>553</v>
      </c>
      <c r="AZ1" s="410" t="s">
        <v>259</v>
      </c>
      <c r="BA1" s="410" t="s">
        <v>555</v>
      </c>
      <c r="BB1" s="410" t="s">
        <v>557</v>
      </c>
      <c r="BC1" s="410" t="s">
        <v>559</v>
      </c>
      <c r="BD1" s="410" t="s">
        <v>561</v>
      </c>
      <c r="BE1" s="410" t="s">
        <v>563</v>
      </c>
      <c r="BF1" s="410" t="s">
        <v>565</v>
      </c>
      <c r="BG1" s="410" t="s">
        <v>567</v>
      </c>
      <c r="BH1" s="410" t="s">
        <v>569</v>
      </c>
      <c r="BI1" s="410" t="s">
        <v>272</v>
      </c>
      <c r="BJ1" s="410" t="s">
        <v>571</v>
      </c>
      <c r="BK1" s="410" t="s">
        <v>573</v>
      </c>
      <c r="BL1" s="410" t="s">
        <v>575</v>
      </c>
      <c r="BM1" s="410" t="s">
        <v>577</v>
      </c>
      <c r="BN1" s="410" t="s">
        <v>579</v>
      </c>
      <c r="BO1" s="410" t="s">
        <v>581</v>
      </c>
      <c r="BP1" s="410" t="s">
        <v>583</v>
      </c>
      <c r="BQ1" s="410" t="s">
        <v>585</v>
      </c>
      <c r="BR1" s="410" t="s">
        <v>587</v>
      </c>
      <c r="BS1" s="410" t="s">
        <v>589</v>
      </c>
      <c r="BT1" s="413" t="s">
        <v>260</v>
      </c>
      <c r="BU1" s="410" t="s">
        <v>261</v>
      </c>
      <c r="BV1" s="410" t="s">
        <v>591</v>
      </c>
      <c r="BW1" s="410" t="s">
        <v>262</v>
      </c>
      <c r="BX1" s="410" t="s">
        <v>593</v>
      </c>
      <c r="BY1" s="410" t="s">
        <v>595</v>
      </c>
      <c r="BZ1" s="413" t="s">
        <v>263</v>
      </c>
      <c r="CA1" s="410" t="s">
        <v>264</v>
      </c>
      <c r="CB1" s="410" t="s">
        <v>597</v>
      </c>
      <c r="CC1" s="410" t="s">
        <v>265</v>
      </c>
      <c r="CD1" s="410" t="s">
        <v>599</v>
      </c>
      <c r="CE1" s="410" t="s">
        <v>601</v>
      </c>
      <c r="CF1" s="410" t="s">
        <v>603</v>
      </c>
      <c r="CG1" s="413" t="s">
        <v>266</v>
      </c>
      <c r="CH1" s="410" t="s">
        <v>609</v>
      </c>
      <c r="CI1" s="410" t="s">
        <v>611</v>
      </c>
      <c r="CJ1" s="410" t="s">
        <v>267</v>
      </c>
      <c r="CK1" s="410" t="s">
        <v>605</v>
      </c>
      <c r="CL1" s="410" t="s">
        <v>607</v>
      </c>
      <c r="CM1" s="410" t="s">
        <v>268</v>
      </c>
      <c r="CN1" s="410" t="s">
        <v>613</v>
      </c>
      <c r="CO1" s="410" t="s">
        <v>269</v>
      </c>
      <c r="CP1" s="410" t="s">
        <v>614</v>
      </c>
      <c r="CQ1" s="409" t="s">
        <v>273</v>
      </c>
      <c r="CR1" s="413" t="s">
        <v>274</v>
      </c>
      <c r="CS1" s="410" t="s">
        <v>615</v>
      </c>
      <c r="CT1" s="410" t="s">
        <v>616</v>
      </c>
      <c r="CU1" s="410" t="s">
        <v>618</v>
      </c>
      <c r="CV1" s="410" t="s">
        <v>275</v>
      </c>
      <c r="CW1" s="410" t="s">
        <v>620</v>
      </c>
      <c r="CX1" s="410" t="s">
        <v>622</v>
      </c>
      <c r="CY1" s="410" t="s">
        <v>624</v>
      </c>
      <c r="CZ1" s="410" t="s">
        <v>626</v>
      </c>
      <c r="DA1" s="410" t="s">
        <v>628</v>
      </c>
      <c r="DB1" s="410" t="s">
        <v>630</v>
      </c>
      <c r="DC1" s="413" t="s">
        <v>276</v>
      </c>
      <c r="DD1" s="410" t="s">
        <v>277</v>
      </c>
      <c r="DE1" s="410" t="s">
        <v>632</v>
      </c>
      <c r="DF1" s="410" t="s">
        <v>278</v>
      </c>
      <c r="DG1" s="410" t="s">
        <v>634</v>
      </c>
      <c r="DH1" s="410" t="s">
        <v>636</v>
      </c>
      <c r="DI1" s="410" t="s">
        <v>638</v>
      </c>
      <c r="DJ1" s="410" t="s">
        <v>640</v>
      </c>
      <c r="DK1" s="410" t="s">
        <v>642</v>
      </c>
      <c r="DL1" s="410" t="s">
        <v>644</v>
      </c>
      <c r="DM1" s="410" t="s">
        <v>646</v>
      </c>
      <c r="DN1" s="410" t="s">
        <v>279</v>
      </c>
      <c r="DO1" s="410" t="s">
        <v>648</v>
      </c>
      <c r="DP1" s="410" t="s">
        <v>650</v>
      </c>
      <c r="DQ1" s="410" t="s">
        <v>652</v>
      </c>
      <c r="DR1" s="413" t="s">
        <v>280</v>
      </c>
      <c r="DS1" s="410" t="s">
        <v>654</v>
      </c>
      <c r="DT1" s="410" t="s">
        <v>281</v>
      </c>
      <c r="DU1" s="410" t="s">
        <v>656</v>
      </c>
      <c r="DV1" s="410" t="s">
        <v>282</v>
      </c>
      <c r="DW1" s="410" t="s">
        <v>658</v>
      </c>
      <c r="DX1" s="410" t="s">
        <v>660</v>
      </c>
      <c r="DY1" s="410" t="s">
        <v>662</v>
      </c>
      <c r="DZ1" s="410" t="s">
        <v>664</v>
      </c>
      <c r="EA1" s="410" t="s">
        <v>666</v>
      </c>
      <c r="EB1" s="410" t="s">
        <v>668</v>
      </c>
      <c r="EC1" s="410" t="s">
        <v>670</v>
      </c>
      <c r="ED1" s="410" t="s">
        <v>672</v>
      </c>
      <c r="EE1" s="410" t="s">
        <v>674</v>
      </c>
      <c r="EF1" s="410" t="s">
        <v>676</v>
      </c>
      <c r="EG1" s="410" t="s">
        <v>678</v>
      </c>
      <c r="EH1" s="413" t="s">
        <v>283</v>
      </c>
      <c r="EI1" s="410" t="s">
        <v>680</v>
      </c>
      <c r="EJ1" s="410" t="s">
        <v>284</v>
      </c>
      <c r="EK1" s="410" t="s">
        <v>682</v>
      </c>
      <c r="EL1" s="410" t="s">
        <v>684</v>
      </c>
      <c r="EM1" s="410" t="s">
        <v>285</v>
      </c>
      <c r="EN1" s="410" t="s">
        <v>686</v>
      </c>
      <c r="EO1" s="410" t="s">
        <v>688</v>
      </c>
      <c r="EP1" s="410" t="s">
        <v>286</v>
      </c>
      <c r="EQ1" s="410" t="s">
        <v>690</v>
      </c>
      <c r="ER1" s="410" t="s">
        <v>692</v>
      </c>
      <c r="ES1" s="410" t="s">
        <v>694</v>
      </c>
      <c r="ET1" s="410" t="s">
        <v>287</v>
      </c>
      <c r="EU1" s="410" t="s">
        <v>696</v>
      </c>
      <c r="EV1" s="410" t="s">
        <v>698</v>
      </c>
      <c r="EW1" s="413" t="s">
        <v>288</v>
      </c>
      <c r="EX1" s="410" t="s">
        <v>289</v>
      </c>
      <c r="EY1" s="410" t="s">
        <v>700</v>
      </c>
      <c r="EZ1" s="410" t="s">
        <v>702</v>
      </c>
      <c r="FA1" s="410" t="s">
        <v>704</v>
      </c>
      <c r="FB1" s="410" t="s">
        <v>706</v>
      </c>
      <c r="FC1" s="410" t="s">
        <v>290</v>
      </c>
      <c r="FD1" s="410" t="s">
        <v>708</v>
      </c>
      <c r="FE1" s="410" t="s">
        <v>710</v>
      </c>
      <c r="FF1" s="410" t="s">
        <v>712</v>
      </c>
      <c r="FG1" s="410" t="s">
        <v>714</v>
      </c>
      <c r="FH1" s="410" t="s">
        <v>716</v>
      </c>
      <c r="FI1" s="410" t="s">
        <v>291</v>
      </c>
      <c r="FJ1" s="410" t="s">
        <v>719</v>
      </c>
      <c r="FK1" s="410" t="s">
        <v>292</v>
      </c>
      <c r="FL1" s="410" t="s">
        <v>722</v>
      </c>
      <c r="FM1" s="410" t="s">
        <v>723</v>
      </c>
      <c r="FN1" s="410" t="s">
        <v>725</v>
      </c>
      <c r="FO1" s="410" t="s">
        <v>293</v>
      </c>
      <c r="FP1" s="410" t="s">
        <v>728</v>
      </c>
      <c r="FQ1" s="410" t="s">
        <v>729</v>
      </c>
      <c r="FR1" s="410" t="s">
        <v>731</v>
      </c>
      <c r="FS1" s="410" t="s">
        <v>294</v>
      </c>
      <c r="FT1" s="410" t="s">
        <v>734</v>
      </c>
      <c r="FU1" s="410" t="s">
        <v>736</v>
      </c>
      <c r="FV1" s="410" t="s">
        <v>738</v>
      </c>
      <c r="FW1" s="413" t="s">
        <v>295</v>
      </c>
      <c r="FX1" s="413" t="s">
        <v>296</v>
      </c>
      <c r="FY1" s="410" t="s">
        <v>302</v>
      </c>
      <c r="FZ1" s="410" t="s">
        <v>740</v>
      </c>
      <c r="GA1" s="410" t="s">
        <v>742</v>
      </c>
      <c r="GB1" s="410" t="s">
        <v>744</v>
      </c>
      <c r="GC1" s="410" t="s">
        <v>746</v>
      </c>
      <c r="GD1" s="410" t="s">
        <v>748</v>
      </c>
      <c r="GE1" s="410" t="s">
        <v>750</v>
      </c>
      <c r="GF1" s="413" t="s">
        <v>297</v>
      </c>
      <c r="GG1" s="410" t="s">
        <v>303</v>
      </c>
      <c r="GH1" s="410" t="s">
        <v>752</v>
      </c>
      <c r="GI1" s="410" t="s">
        <v>754</v>
      </c>
      <c r="GJ1" s="410" t="s">
        <v>755</v>
      </c>
      <c r="GK1" s="410" t="s">
        <v>304</v>
      </c>
      <c r="GL1" s="410" t="s">
        <v>758</v>
      </c>
      <c r="GM1" s="410" t="s">
        <v>759</v>
      </c>
      <c r="GN1" s="413" t="s">
        <v>298</v>
      </c>
      <c r="GO1" s="410" t="s">
        <v>299</v>
      </c>
      <c r="GP1" s="410" t="s">
        <v>761</v>
      </c>
      <c r="GQ1" s="410" t="s">
        <v>763</v>
      </c>
      <c r="GR1" s="410" t="s">
        <v>765</v>
      </c>
      <c r="GS1" s="410" t="s">
        <v>767</v>
      </c>
      <c r="GT1" s="410" t="s">
        <v>769</v>
      </c>
      <c r="GU1" s="413" t="s">
        <v>300</v>
      </c>
      <c r="GV1" s="410" t="s">
        <v>301</v>
      </c>
      <c r="GW1" s="410" t="s">
        <v>771</v>
      </c>
      <c r="GX1" s="410" t="s">
        <v>773</v>
      </c>
      <c r="GY1" s="410" t="s">
        <v>775</v>
      </c>
      <c r="GZ1" s="410" t="s">
        <v>777</v>
      </c>
      <c r="HA1" s="410" t="s">
        <v>779</v>
      </c>
      <c r="HB1" s="410" t="s">
        <v>781</v>
      </c>
      <c r="HC1" s="409" t="s">
        <v>305</v>
      </c>
      <c r="HD1" s="413" t="s">
        <v>306</v>
      </c>
      <c r="HE1" s="410" t="s">
        <v>307</v>
      </c>
      <c r="HF1" s="410" t="s">
        <v>783</v>
      </c>
      <c r="HG1" s="410" t="s">
        <v>785</v>
      </c>
      <c r="HH1" s="410" t="s">
        <v>787</v>
      </c>
      <c r="HI1" s="410" t="s">
        <v>789</v>
      </c>
      <c r="HJ1" s="410" t="s">
        <v>308</v>
      </c>
      <c r="HK1" s="410" t="s">
        <v>792</v>
      </c>
      <c r="HL1" s="410" t="s">
        <v>325</v>
      </c>
      <c r="HM1" s="410" t="s">
        <v>830</v>
      </c>
      <c r="HN1" s="410" t="s">
        <v>832</v>
      </c>
      <c r="HO1" s="410" t="s">
        <v>834</v>
      </c>
      <c r="HP1" s="413" t="s">
        <v>309</v>
      </c>
      <c r="HQ1" s="410" t="s">
        <v>794</v>
      </c>
      <c r="HR1" s="410" t="s">
        <v>796</v>
      </c>
      <c r="HS1" s="410" t="s">
        <v>310</v>
      </c>
      <c r="HT1" s="410" t="s">
        <v>799</v>
      </c>
      <c r="HU1" s="410" t="s">
        <v>801</v>
      </c>
      <c r="HV1" s="410" t="s">
        <v>802</v>
      </c>
      <c r="HW1" s="410" t="s">
        <v>804</v>
      </c>
      <c r="HX1" s="413" t="s">
        <v>311</v>
      </c>
      <c r="HY1" s="410" t="s">
        <v>806</v>
      </c>
      <c r="HZ1" s="410" t="s">
        <v>808</v>
      </c>
      <c r="IA1" s="410" t="s">
        <v>810</v>
      </c>
      <c r="IB1" s="410" t="s">
        <v>312</v>
      </c>
      <c r="IC1" s="410" t="s">
        <v>812</v>
      </c>
      <c r="ID1" s="410" t="s">
        <v>814</v>
      </c>
      <c r="IE1" s="410" t="s">
        <v>313</v>
      </c>
      <c r="IF1" s="410" t="s">
        <v>816</v>
      </c>
      <c r="IG1" s="410" t="s">
        <v>818</v>
      </c>
      <c r="IH1" s="410" t="s">
        <v>314</v>
      </c>
      <c r="II1" s="410" t="s">
        <v>820</v>
      </c>
      <c r="IJ1" s="410" t="s">
        <v>822</v>
      </c>
      <c r="IK1" s="410" t="s">
        <v>824</v>
      </c>
      <c r="IL1" s="410" t="s">
        <v>826</v>
      </c>
      <c r="IM1" s="410" t="s">
        <v>315</v>
      </c>
      <c r="IN1" s="410" t="s">
        <v>828</v>
      </c>
      <c r="IO1" s="413" t="s">
        <v>316</v>
      </c>
      <c r="IP1" s="410" t="s">
        <v>836</v>
      </c>
      <c r="IQ1" s="410" t="s">
        <v>838</v>
      </c>
      <c r="IR1" s="410" t="s">
        <v>317</v>
      </c>
      <c r="IS1" s="410" t="s">
        <v>840</v>
      </c>
      <c r="IT1" s="410" t="s">
        <v>842</v>
      </c>
      <c r="IU1" s="410" t="s">
        <v>844</v>
      </c>
      <c r="IV1" s="413" t="s">
        <v>318</v>
      </c>
      <c r="IW1" s="410" t="s">
        <v>846</v>
      </c>
      <c r="IX1" s="410" t="s">
        <v>319</v>
      </c>
      <c r="IY1" s="410" t="s">
        <v>849</v>
      </c>
      <c r="IZ1" s="410" t="s">
        <v>851</v>
      </c>
      <c r="JA1" s="410" t="s">
        <v>853</v>
      </c>
      <c r="JB1" s="410" t="s">
        <v>855</v>
      </c>
      <c r="JC1" s="410" t="s">
        <v>857</v>
      </c>
      <c r="JD1" s="410" t="s">
        <v>859</v>
      </c>
      <c r="JE1" s="410" t="s">
        <v>320</v>
      </c>
      <c r="JF1" s="410" t="s">
        <v>862</v>
      </c>
      <c r="JG1" s="410" t="s">
        <v>864</v>
      </c>
      <c r="JH1" s="410" t="s">
        <v>866</v>
      </c>
      <c r="JI1" s="410" t="s">
        <v>868</v>
      </c>
      <c r="JJ1" s="410" t="s">
        <v>870</v>
      </c>
      <c r="JK1" s="410" t="s">
        <v>872</v>
      </c>
      <c r="JL1" s="410" t="s">
        <v>874</v>
      </c>
      <c r="JM1" s="410" t="s">
        <v>876</v>
      </c>
      <c r="JN1" s="410" t="s">
        <v>321</v>
      </c>
      <c r="JO1" s="410" t="s">
        <v>879</v>
      </c>
      <c r="JP1" s="410" t="s">
        <v>881</v>
      </c>
      <c r="JQ1" s="410" t="s">
        <v>883</v>
      </c>
      <c r="JR1" s="410" t="s">
        <v>885</v>
      </c>
      <c r="JS1" s="410" t="s">
        <v>886</v>
      </c>
      <c r="JT1" s="410" t="s">
        <v>888</v>
      </c>
      <c r="JU1" s="410" t="s">
        <v>890</v>
      </c>
      <c r="JV1" s="410" t="s">
        <v>892</v>
      </c>
      <c r="JW1" s="410" t="s">
        <v>894</v>
      </c>
      <c r="JX1" s="410" t="s">
        <v>896</v>
      </c>
      <c r="JY1" s="410" t="s">
        <v>898</v>
      </c>
      <c r="JZ1" s="410" t="s">
        <v>900</v>
      </c>
      <c r="KA1" s="410" t="s">
        <v>902</v>
      </c>
      <c r="KB1" s="410" t="s">
        <v>904</v>
      </c>
      <c r="KC1" s="410" t="s">
        <v>906</v>
      </c>
      <c r="KD1" s="410" t="s">
        <v>908</v>
      </c>
      <c r="KE1" s="410" t="s">
        <v>910</v>
      </c>
      <c r="KF1" s="410" t="s">
        <v>912</v>
      </c>
      <c r="KG1" s="410" t="s">
        <v>914</v>
      </c>
      <c r="KH1" s="410" t="s">
        <v>916</v>
      </c>
      <c r="KI1" s="410" t="s">
        <v>918</v>
      </c>
      <c r="KJ1" s="410" t="s">
        <v>920</v>
      </c>
      <c r="KK1" s="410" t="s">
        <v>922</v>
      </c>
      <c r="KL1" s="410" t="s">
        <v>924</v>
      </c>
      <c r="KM1" s="410" t="s">
        <v>926</v>
      </c>
      <c r="KN1" s="410" t="s">
        <v>928</v>
      </c>
      <c r="KO1" s="413" t="s">
        <v>322</v>
      </c>
      <c r="KP1" s="410" t="s">
        <v>930</v>
      </c>
      <c r="KQ1" s="410" t="s">
        <v>323</v>
      </c>
      <c r="KR1" s="410" t="s">
        <v>933</v>
      </c>
      <c r="KS1" s="410" t="s">
        <v>935</v>
      </c>
      <c r="KT1" s="410" t="s">
        <v>937</v>
      </c>
      <c r="KU1" s="410" t="s">
        <v>939</v>
      </c>
      <c r="KV1" s="410" t="s">
        <v>324</v>
      </c>
      <c r="KW1" s="410" t="s">
        <v>942</v>
      </c>
      <c r="KX1" s="410" t="s">
        <v>944</v>
      </c>
      <c r="KY1" s="410" t="s">
        <v>946</v>
      </c>
      <c r="KZ1" s="410" t="s">
        <v>948</v>
      </c>
      <c r="LA1" s="410" t="s">
        <v>950</v>
      </c>
      <c r="LB1" s="410" t="s">
        <v>952</v>
      </c>
      <c r="LC1" s="410" t="s">
        <v>954</v>
      </c>
      <c r="LD1" s="409" t="s">
        <v>326</v>
      </c>
      <c r="LE1" s="413" t="s">
        <v>327</v>
      </c>
      <c r="LF1" s="410" t="s">
        <v>328</v>
      </c>
      <c r="LG1" s="410" t="s">
        <v>342</v>
      </c>
      <c r="LH1" s="410" t="s">
        <v>956</v>
      </c>
      <c r="LI1" s="410" t="s">
        <v>958</v>
      </c>
      <c r="LJ1" s="410" t="s">
        <v>960</v>
      </c>
      <c r="LK1" s="410" t="s">
        <v>962</v>
      </c>
      <c r="LL1" s="410" t="s">
        <v>343</v>
      </c>
      <c r="LM1" s="410" t="s">
        <v>964</v>
      </c>
      <c r="LN1" s="410" t="s">
        <v>344</v>
      </c>
      <c r="LO1" s="410" t="s">
        <v>966</v>
      </c>
      <c r="LP1" s="410" t="s">
        <v>329</v>
      </c>
      <c r="LQ1" s="410" t="s">
        <v>968</v>
      </c>
      <c r="LR1" s="410" t="s">
        <v>345</v>
      </c>
      <c r="LS1" s="410" t="s">
        <v>970</v>
      </c>
      <c r="LT1" s="410" t="s">
        <v>972</v>
      </c>
      <c r="LU1" s="410" t="s">
        <v>346</v>
      </c>
      <c r="LV1" s="413" t="s">
        <v>330</v>
      </c>
      <c r="LW1" s="410" t="s">
        <v>331</v>
      </c>
      <c r="LX1" s="410" t="s">
        <v>974</v>
      </c>
      <c r="LY1" s="410" t="s">
        <v>976</v>
      </c>
      <c r="LZ1" s="410" t="s">
        <v>977</v>
      </c>
      <c r="MA1" s="410" t="s">
        <v>979</v>
      </c>
      <c r="MB1" s="410" t="s">
        <v>980</v>
      </c>
      <c r="MC1" s="410" t="s">
        <v>982</v>
      </c>
      <c r="MD1" s="410" t="s">
        <v>984</v>
      </c>
      <c r="ME1" s="410" t="s">
        <v>986</v>
      </c>
      <c r="MF1" s="410" t="s">
        <v>988</v>
      </c>
      <c r="MG1" s="410" t="s">
        <v>332</v>
      </c>
      <c r="MH1" s="410" t="s">
        <v>991</v>
      </c>
      <c r="MI1" s="410" t="s">
        <v>992</v>
      </c>
      <c r="MJ1" s="410" t="s">
        <v>994</v>
      </c>
      <c r="MK1" s="410" t="s">
        <v>333</v>
      </c>
      <c r="ML1" s="410" t="s">
        <v>997</v>
      </c>
      <c r="MM1" s="410" t="s">
        <v>998</v>
      </c>
      <c r="MN1" s="410" t="s">
        <v>1000</v>
      </c>
      <c r="MO1" s="410" t="s">
        <v>1002</v>
      </c>
      <c r="MP1" s="410" t="s">
        <v>334</v>
      </c>
      <c r="MQ1" s="410" t="s">
        <v>1005</v>
      </c>
      <c r="MR1" s="410" t="s">
        <v>1007</v>
      </c>
      <c r="MS1" s="410" t="s">
        <v>1009</v>
      </c>
      <c r="MT1" s="410" t="s">
        <v>1011</v>
      </c>
      <c r="MU1" s="410" t="s">
        <v>335</v>
      </c>
      <c r="MV1" s="410" t="s">
        <v>1014</v>
      </c>
      <c r="MW1" s="410" t="s">
        <v>1016</v>
      </c>
      <c r="MX1" s="410" t="s">
        <v>1018</v>
      </c>
      <c r="MY1" s="410" t="s">
        <v>1020</v>
      </c>
      <c r="MZ1" s="410" t="s">
        <v>1022</v>
      </c>
      <c r="NA1" s="410" t="s">
        <v>1024</v>
      </c>
      <c r="NB1" s="410" t="s">
        <v>1026</v>
      </c>
      <c r="NC1" s="410" t="s">
        <v>1028</v>
      </c>
      <c r="ND1" s="410" t="s">
        <v>1030</v>
      </c>
      <c r="NE1" s="410" t="s">
        <v>1032</v>
      </c>
      <c r="NF1" s="410" t="s">
        <v>1034</v>
      </c>
      <c r="NG1" s="410" t="s">
        <v>1035</v>
      </c>
      <c r="NH1" s="413" t="s">
        <v>336</v>
      </c>
      <c r="NI1" s="410" t="s">
        <v>337</v>
      </c>
      <c r="NJ1" s="410" t="s">
        <v>1037</v>
      </c>
      <c r="NK1" s="410" t="s">
        <v>1039</v>
      </c>
      <c r="NL1" s="410" t="s">
        <v>1041</v>
      </c>
      <c r="NM1" s="410" t="s">
        <v>1043</v>
      </c>
      <c r="NN1" s="413" t="s">
        <v>338</v>
      </c>
      <c r="NO1" s="410" t="s">
        <v>339</v>
      </c>
      <c r="NP1" s="410" t="s">
        <v>1044</v>
      </c>
      <c r="NQ1" s="410" t="s">
        <v>340</v>
      </c>
      <c r="NR1" s="410" t="s">
        <v>1046</v>
      </c>
      <c r="NS1" s="410" t="s">
        <v>1048</v>
      </c>
      <c r="NT1" s="410" t="s">
        <v>341</v>
      </c>
      <c r="NU1" s="410" t="s">
        <v>1050</v>
      </c>
      <c r="NV1" s="409" t="s">
        <v>347</v>
      </c>
      <c r="NW1" s="413" t="s">
        <v>348</v>
      </c>
      <c r="NX1" s="410" t="s">
        <v>349</v>
      </c>
      <c r="NY1" s="410" t="s">
        <v>1053</v>
      </c>
      <c r="NZ1" s="410" t="s">
        <v>1055</v>
      </c>
      <c r="OA1" s="410" t="s">
        <v>350</v>
      </c>
      <c r="OB1" s="410" t="s">
        <v>360</v>
      </c>
      <c r="OC1" s="410" t="s">
        <v>1057</v>
      </c>
      <c r="OD1" s="410" t="s">
        <v>1059</v>
      </c>
      <c r="OE1" s="410" t="s">
        <v>1061</v>
      </c>
      <c r="OF1" s="410" t="s">
        <v>1063</v>
      </c>
      <c r="OG1" s="410" t="s">
        <v>1065</v>
      </c>
      <c r="OH1" s="410" t="s">
        <v>1067</v>
      </c>
      <c r="OI1" s="410" t="s">
        <v>1069</v>
      </c>
      <c r="OJ1" s="410" t="s">
        <v>1071</v>
      </c>
      <c r="OK1" s="410" t="s">
        <v>1073</v>
      </c>
      <c r="OL1" s="410" t="s">
        <v>1075</v>
      </c>
      <c r="OM1" s="410" t="s">
        <v>1077</v>
      </c>
      <c r="ON1" s="410" t="s">
        <v>1079</v>
      </c>
      <c r="OO1" s="410" t="s">
        <v>1081</v>
      </c>
      <c r="OP1" s="410" t="s">
        <v>1083</v>
      </c>
      <c r="OQ1" s="410" t="s">
        <v>1085</v>
      </c>
      <c r="OR1" s="410" t="s">
        <v>1087</v>
      </c>
      <c r="OS1" s="410" t="s">
        <v>1089</v>
      </c>
      <c r="OT1" s="410" t="s">
        <v>1091</v>
      </c>
      <c r="OU1" s="410" t="s">
        <v>1093</v>
      </c>
      <c r="OV1" s="410" t="s">
        <v>1095</v>
      </c>
      <c r="OW1" s="410" t="s">
        <v>1097</v>
      </c>
      <c r="OX1" s="410" t="s">
        <v>1099</v>
      </c>
      <c r="OY1" s="410" t="s">
        <v>361</v>
      </c>
      <c r="OZ1" s="410" t="s">
        <v>1102</v>
      </c>
      <c r="PA1" s="410" t="s">
        <v>1104</v>
      </c>
      <c r="PB1" s="410" t="s">
        <v>1105</v>
      </c>
      <c r="PC1" s="410" t="s">
        <v>1107</v>
      </c>
      <c r="PD1" s="410" t="s">
        <v>1109</v>
      </c>
      <c r="PE1" s="410" t="s">
        <v>1111</v>
      </c>
      <c r="PF1" s="410" t="s">
        <v>1113</v>
      </c>
      <c r="PG1" s="410" t="s">
        <v>1115</v>
      </c>
      <c r="PH1" s="410" t="s">
        <v>1117</v>
      </c>
      <c r="PI1" s="410" t="s">
        <v>1119</v>
      </c>
      <c r="PJ1" s="410" t="s">
        <v>1121</v>
      </c>
      <c r="PK1" s="410" t="s">
        <v>1123</v>
      </c>
      <c r="PL1" s="410" t="s">
        <v>1125</v>
      </c>
      <c r="PM1" s="410" t="s">
        <v>1127</v>
      </c>
      <c r="PN1" s="410" t="s">
        <v>1129</v>
      </c>
      <c r="PO1" s="410" t="s">
        <v>1131</v>
      </c>
      <c r="PP1" s="410" t="s">
        <v>1133</v>
      </c>
      <c r="PQ1" s="410" t="s">
        <v>1135</v>
      </c>
      <c r="PR1" s="410" t="s">
        <v>1137</v>
      </c>
      <c r="PS1" s="410" t="s">
        <v>1139</v>
      </c>
      <c r="PT1" s="410" t="s">
        <v>1141</v>
      </c>
      <c r="PU1" s="410" t="s">
        <v>1143</v>
      </c>
      <c r="PV1" s="410" t="s">
        <v>1145</v>
      </c>
      <c r="PW1" s="410" t="s">
        <v>1147</v>
      </c>
      <c r="PX1" s="410" t="s">
        <v>1149</v>
      </c>
      <c r="PY1" s="410" t="s">
        <v>1151</v>
      </c>
      <c r="PZ1" s="410" t="s">
        <v>351</v>
      </c>
      <c r="QA1" s="410" t="s">
        <v>1153</v>
      </c>
      <c r="QB1" s="410" t="s">
        <v>1155</v>
      </c>
      <c r="QC1" s="410" t="s">
        <v>1157</v>
      </c>
      <c r="QD1" s="410" t="s">
        <v>1159</v>
      </c>
      <c r="QE1" s="410" t="s">
        <v>1161</v>
      </c>
      <c r="QF1" s="413" t="s">
        <v>352</v>
      </c>
      <c r="QG1" s="410" t="s">
        <v>353</v>
      </c>
      <c r="QH1" s="410" t="s">
        <v>1163</v>
      </c>
      <c r="QI1" s="410" t="s">
        <v>1165</v>
      </c>
      <c r="QJ1" s="410" t="s">
        <v>1167</v>
      </c>
      <c r="QK1" s="410" t="s">
        <v>1169</v>
      </c>
      <c r="QL1" s="410" t="s">
        <v>1171</v>
      </c>
      <c r="QM1" s="410" t="s">
        <v>1173</v>
      </c>
      <c r="QN1" s="413" t="s">
        <v>354</v>
      </c>
      <c r="QO1" s="410" t="s">
        <v>1175</v>
      </c>
      <c r="QP1" s="410" t="s">
        <v>355</v>
      </c>
      <c r="QQ1" s="410" t="s">
        <v>362</v>
      </c>
      <c r="QR1" s="410" t="s">
        <v>1177</v>
      </c>
      <c r="QS1" s="410" t="s">
        <v>1179</v>
      </c>
      <c r="QT1" s="410" t="s">
        <v>1181</v>
      </c>
      <c r="QU1" s="410" t="s">
        <v>1183</v>
      </c>
      <c r="QV1" s="410" t="s">
        <v>1185</v>
      </c>
      <c r="QW1" s="410" t="s">
        <v>1187</v>
      </c>
      <c r="QX1" s="410" t="s">
        <v>1189</v>
      </c>
      <c r="QY1" s="410" t="s">
        <v>1191</v>
      </c>
      <c r="QZ1" s="410" t="s">
        <v>1193</v>
      </c>
      <c r="RA1" s="410" t="s">
        <v>1195</v>
      </c>
      <c r="RB1" s="410" t="s">
        <v>1197</v>
      </c>
      <c r="RC1" s="410" t="s">
        <v>1199</v>
      </c>
      <c r="RD1" s="410" t="s">
        <v>1201</v>
      </c>
      <c r="RE1" s="410" t="s">
        <v>1203</v>
      </c>
      <c r="RF1" s="413" t="s">
        <v>356</v>
      </c>
      <c r="RG1" s="410" t="s">
        <v>357</v>
      </c>
      <c r="RH1" s="410" t="s">
        <v>1205</v>
      </c>
      <c r="RI1" s="410" t="s">
        <v>1207</v>
      </c>
      <c r="RJ1" s="413" t="s">
        <v>358</v>
      </c>
      <c r="RK1" s="410" t="s">
        <v>359</v>
      </c>
      <c r="RL1" s="410" t="s">
        <v>1209</v>
      </c>
      <c r="RM1" s="410" t="s">
        <v>1210</v>
      </c>
      <c r="RN1" s="410" t="s">
        <v>1211</v>
      </c>
      <c r="RO1" s="410" t="s">
        <v>1212</v>
      </c>
      <c r="RP1" s="410" t="s">
        <v>1214</v>
      </c>
      <c r="RQ1" s="410" t="s">
        <v>1215</v>
      </c>
      <c r="RR1" s="410" t="s">
        <v>1217</v>
      </c>
      <c r="RS1" s="410" t="s">
        <v>1218</v>
      </c>
      <c r="RT1" s="409" t="s">
        <v>363</v>
      </c>
      <c r="RU1" s="413" t="s">
        <v>364</v>
      </c>
      <c r="RV1" s="410" t="s">
        <v>365</v>
      </c>
      <c r="RW1" s="410" t="s">
        <v>1220</v>
      </c>
      <c r="RX1" s="410" t="s">
        <v>1222</v>
      </c>
      <c r="RY1" s="410" t="s">
        <v>366</v>
      </c>
      <c r="RZ1" s="410" t="s">
        <v>1224</v>
      </c>
      <c r="SA1" s="410" t="s">
        <v>1226</v>
      </c>
      <c r="SB1" s="410" t="s">
        <v>1228</v>
      </c>
      <c r="SC1" s="410" t="s">
        <v>1230</v>
      </c>
      <c r="SD1" s="413" t="s">
        <v>367</v>
      </c>
      <c r="SE1" s="410" t="s">
        <v>368</v>
      </c>
      <c r="SF1" s="410" t="s">
        <v>1232</v>
      </c>
      <c r="SG1" s="410" t="s">
        <v>1234</v>
      </c>
      <c r="SH1" s="410" t="s">
        <v>1236</v>
      </c>
      <c r="SI1" s="410" t="s">
        <v>1238</v>
      </c>
      <c r="SJ1" s="410" t="s">
        <v>1240</v>
      </c>
      <c r="SK1" s="410" t="s">
        <v>1242</v>
      </c>
      <c r="SL1" s="410" t="s">
        <v>1244</v>
      </c>
      <c r="SM1" s="410" t="s">
        <v>1246</v>
      </c>
      <c r="SN1" s="410" t="s">
        <v>1248</v>
      </c>
      <c r="SO1" s="410" t="s">
        <v>1250</v>
      </c>
      <c r="SP1" s="410" t="s">
        <v>1252</v>
      </c>
      <c r="SQ1" s="410" t="s">
        <v>1254</v>
      </c>
      <c r="SR1" s="410" t="s">
        <v>1256</v>
      </c>
      <c r="SS1" s="410" t="s">
        <v>1258</v>
      </c>
      <c r="ST1" s="410" t="s">
        <v>1260</v>
      </c>
      <c r="SU1" s="409" t="s">
        <v>369</v>
      </c>
      <c r="SV1" s="413" t="s">
        <v>370</v>
      </c>
      <c r="SW1" s="410" t="s">
        <v>371</v>
      </c>
      <c r="SX1" s="410" t="s">
        <v>1262</v>
      </c>
      <c r="SY1" s="410" t="s">
        <v>1264</v>
      </c>
      <c r="SZ1" s="410" t="s">
        <v>1266</v>
      </c>
      <c r="TA1" s="410" t="s">
        <v>1268</v>
      </c>
      <c r="TB1" s="410" t="s">
        <v>1270</v>
      </c>
      <c r="TC1" s="410" t="s">
        <v>372</v>
      </c>
      <c r="TD1" s="410" t="s">
        <v>1272</v>
      </c>
      <c r="TE1" s="410" t="s">
        <v>1274</v>
      </c>
      <c r="TF1" s="410" t="s">
        <v>1276</v>
      </c>
      <c r="TG1" s="410" t="s">
        <v>1278</v>
      </c>
      <c r="TH1" s="410" t="s">
        <v>1280</v>
      </c>
      <c r="TI1" s="410" t="s">
        <v>1282</v>
      </c>
      <c r="TJ1" s="413" t="s">
        <v>373</v>
      </c>
      <c r="TK1" s="410" t="s">
        <v>374</v>
      </c>
      <c r="TL1" s="410" t="s">
        <v>375</v>
      </c>
      <c r="TM1" s="410" t="s">
        <v>1284</v>
      </c>
      <c r="TN1" s="410" t="s">
        <v>1286</v>
      </c>
      <c r="TO1" s="410" t="s">
        <v>1287</v>
      </c>
      <c r="TP1" s="410" t="s">
        <v>1289</v>
      </c>
      <c r="TQ1" s="410" t="s">
        <v>1291</v>
      </c>
      <c r="TR1" s="410" t="s">
        <v>1293</v>
      </c>
      <c r="TS1" s="410" t="s">
        <v>1295</v>
      </c>
      <c r="TT1" s="410" t="s">
        <v>1297</v>
      </c>
      <c r="TU1" s="410" t="s">
        <v>1299</v>
      </c>
      <c r="TV1" s="410" t="s">
        <v>1301</v>
      </c>
      <c r="TW1" s="410" t="s">
        <v>1303</v>
      </c>
      <c r="TX1" s="410" t="s">
        <v>1305</v>
      </c>
      <c r="TY1" s="410" t="s">
        <v>1307</v>
      </c>
      <c r="TZ1" s="410" t="s">
        <v>1309</v>
      </c>
      <c r="UA1" s="410" t="s">
        <v>1311</v>
      </c>
      <c r="UB1" s="410" t="s">
        <v>1313</v>
      </c>
      <c r="UC1" s="409" t="s">
        <v>1315</v>
      </c>
      <c r="UD1" s="410" t="s">
        <v>1317</v>
      </c>
      <c r="UE1" s="410" t="s">
        <v>1319</v>
      </c>
      <c r="UF1" s="410" t="s">
        <v>1321</v>
      </c>
      <c r="UG1" s="410" t="s">
        <v>1323</v>
      </c>
      <c r="UH1" s="410" t="s">
        <v>1325</v>
      </c>
      <c r="UI1" s="411"/>
    </row>
    <row r="2" spans="1:555" s="119" customFormat="1" hidden="1" x14ac:dyDescent="0.25">
      <c r="A2" s="407" t="s">
        <v>1348</v>
      </c>
      <c r="B2" s="407" t="s">
        <v>1350</v>
      </c>
      <c r="C2" s="407" t="s">
        <v>462</v>
      </c>
      <c r="D2" s="407" t="s">
        <v>1349</v>
      </c>
      <c r="E2" s="407" t="s">
        <v>1351</v>
      </c>
      <c r="F2" s="407" t="s">
        <v>463</v>
      </c>
      <c r="G2" s="408" t="s">
        <v>1352</v>
      </c>
      <c r="H2" s="407" t="s">
        <v>1353</v>
      </c>
      <c r="I2" s="407" t="s">
        <v>1354</v>
      </c>
      <c r="J2" s="407" t="s">
        <v>1435</v>
      </c>
      <c r="K2" s="407" t="s">
        <v>1355</v>
      </c>
      <c r="L2" s="407" t="s">
        <v>1356</v>
      </c>
      <c r="M2" s="407" t="s">
        <v>1357</v>
      </c>
      <c r="N2" s="407" t="s">
        <v>1358</v>
      </c>
      <c r="O2" s="407" t="s">
        <v>1359</v>
      </c>
      <c r="P2" s="407" t="s">
        <v>1459</v>
      </c>
      <c r="Q2" s="407" t="s">
        <v>1494</v>
      </c>
      <c r="R2" s="402" t="str">
        <f>+Presupuesto!D11</f>
        <v>Recurrente</v>
      </c>
      <c r="S2" s="402" t="str">
        <f>+Presupuesto!E11</f>
        <v>Programa / Proyecto 2017</v>
      </c>
      <c r="T2" s="407"/>
      <c r="U2" s="407" t="s">
        <v>390</v>
      </c>
      <c r="V2" s="407" t="s">
        <v>408</v>
      </c>
      <c r="W2" s="407" t="s">
        <v>391</v>
      </c>
      <c r="X2" s="407" t="s">
        <v>392</v>
      </c>
      <c r="Y2" s="407" t="s">
        <v>393</v>
      </c>
      <c r="Z2" s="407" t="s">
        <v>394</v>
      </c>
      <c r="AA2" s="407" t="s">
        <v>395</v>
      </c>
      <c r="AB2" s="407" t="s">
        <v>396</v>
      </c>
      <c r="AC2" s="407" t="s">
        <v>397</v>
      </c>
      <c r="AD2" s="407" t="s">
        <v>398</v>
      </c>
      <c r="AE2" s="407" t="s">
        <v>399</v>
      </c>
      <c r="AF2" s="407" t="s">
        <v>400</v>
      </c>
      <c r="AG2" s="407"/>
      <c r="AH2" s="407" t="s">
        <v>415</v>
      </c>
      <c r="AI2" s="407" t="s">
        <v>416</v>
      </c>
      <c r="AJ2" s="407" t="s">
        <v>417</v>
      </c>
      <c r="AK2" s="407" t="s">
        <v>418</v>
      </c>
      <c r="AL2" s="407" t="s">
        <v>419</v>
      </c>
      <c r="AM2" s="407" t="s">
        <v>422</v>
      </c>
      <c r="AN2" s="407" t="s">
        <v>420</v>
      </c>
      <c r="AO2" s="407" t="s">
        <v>421</v>
      </c>
      <c r="AP2" s="407" t="s">
        <v>423</v>
      </c>
      <c r="AQ2" s="407" t="s">
        <v>424</v>
      </c>
      <c r="AR2" s="407" t="s">
        <v>425</v>
      </c>
      <c r="AS2" s="407" t="s">
        <v>426</v>
      </c>
      <c r="AT2" s="407" t="s">
        <v>427</v>
      </c>
      <c r="AU2" s="407" t="s">
        <v>428</v>
      </c>
      <c r="AV2" s="407" t="s">
        <v>429</v>
      </c>
      <c r="AW2" s="407" t="s">
        <v>430</v>
      </c>
      <c r="AX2" s="407" t="s">
        <v>431</v>
      </c>
      <c r="AY2" s="407" t="s">
        <v>432</v>
      </c>
      <c r="AZ2" s="407" t="s">
        <v>433</v>
      </c>
      <c r="BA2" s="407" t="s">
        <v>434</v>
      </c>
      <c r="BB2" s="407" t="s">
        <v>435</v>
      </c>
      <c r="BC2" s="407" t="s">
        <v>436</v>
      </c>
      <c r="BD2" s="407" t="s">
        <v>437</v>
      </c>
      <c r="BE2" s="407" t="s">
        <v>438</v>
      </c>
      <c r="BF2" s="407" t="s">
        <v>439</v>
      </c>
      <c r="BG2" s="407" t="s">
        <v>440</v>
      </c>
      <c r="BH2" s="407" t="s">
        <v>441</v>
      </c>
      <c r="BI2" s="407" t="s">
        <v>442</v>
      </c>
      <c r="BJ2" s="407" t="s">
        <v>443</v>
      </c>
      <c r="BK2" s="407" t="s">
        <v>444</v>
      </c>
      <c r="BL2" s="407" t="s">
        <v>445</v>
      </c>
      <c r="BM2" s="407" t="s">
        <v>446</v>
      </c>
      <c r="BN2" s="407" t="s">
        <v>447</v>
      </c>
      <c r="BO2" s="407" t="s">
        <v>448</v>
      </c>
      <c r="BP2" s="407" t="s">
        <v>449</v>
      </c>
      <c r="BQ2" s="407" t="s">
        <v>450</v>
      </c>
      <c r="BR2" s="407" t="s">
        <v>451</v>
      </c>
      <c r="BS2" s="407" t="s">
        <v>452</v>
      </c>
      <c r="BT2" s="407" t="s">
        <v>453</v>
      </c>
      <c r="BU2" s="407" t="s">
        <v>454</v>
      </c>
      <c r="BV2" s="407"/>
      <c r="BW2" s="407"/>
      <c r="BX2" s="407"/>
      <c r="BY2" s="407"/>
      <c r="BZ2" s="407"/>
      <c r="CA2" s="407"/>
      <c r="CB2" s="407"/>
      <c r="CC2" s="407"/>
      <c r="CD2" s="407"/>
      <c r="CE2" s="407"/>
      <c r="CF2" s="407"/>
      <c r="CG2" s="407"/>
      <c r="CH2" s="407"/>
      <c r="CI2" s="407"/>
      <c r="CJ2" s="407"/>
      <c r="CK2" s="407"/>
      <c r="CL2" s="407"/>
      <c r="CM2" s="407"/>
      <c r="CN2" s="407"/>
      <c r="CO2" s="407"/>
      <c r="CP2" s="407"/>
      <c r="CQ2" s="407"/>
      <c r="CR2" s="407"/>
      <c r="CS2" s="407"/>
      <c r="CT2" s="407"/>
      <c r="CU2" s="407"/>
      <c r="CV2" s="407"/>
      <c r="CW2" s="407"/>
      <c r="CX2" s="407"/>
      <c r="CY2" s="407"/>
      <c r="CZ2" s="407"/>
      <c r="DA2" s="407"/>
      <c r="DB2" s="407"/>
      <c r="DC2" s="407"/>
      <c r="DD2" s="407"/>
      <c r="DE2" s="407"/>
      <c r="DF2" s="407"/>
      <c r="DG2" s="407"/>
      <c r="DH2" s="407"/>
      <c r="DI2" s="407"/>
      <c r="DJ2" s="407"/>
      <c r="DK2" s="407"/>
      <c r="DL2" s="407"/>
      <c r="DM2" s="407"/>
      <c r="DN2" s="407"/>
      <c r="DO2" s="407"/>
      <c r="DP2" s="407"/>
      <c r="DQ2" s="407"/>
      <c r="DR2" s="407"/>
      <c r="DS2" s="407"/>
      <c r="DT2" s="407"/>
      <c r="DU2" s="407"/>
      <c r="DV2" s="407"/>
      <c r="DW2" s="407"/>
      <c r="DX2" s="407"/>
      <c r="DY2" s="407"/>
      <c r="DZ2" s="407"/>
      <c r="EA2" s="407"/>
      <c r="EB2" s="407"/>
      <c r="EC2" s="407"/>
      <c r="ED2" s="407"/>
      <c r="EE2" s="407"/>
      <c r="EF2" s="407"/>
      <c r="EG2" s="407"/>
      <c r="EH2" s="407"/>
      <c r="EI2" s="407"/>
      <c r="EJ2" s="407"/>
      <c r="EK2" s="407"/>
      <c r="EL2" s="407"/>
      <c r="EM2" s="407"/>
      <c r="EN2" s="407"/>
      <c r="EO2" s="407"/>
      <c r="EP2" s="407"/>
      <c r="EQ2" s="407"/>
      <c r="ER2" s="407"/>
      <c r="ES2" s="407"/>
      <c r="ET2" s="407"/>
      <c r="EU2" s="407"/>
      <c r="EV2" s="407"/>
      <c r="EW2" s="407"/>
      <c r="EX2" s="407"/>
      <c r="EY2" s="407"/>
      <c r="EZ2" s="407"/>
      <c r="FA2" s="407"/>
      <c r="FB2" s="407"/>
      <c r="FC2" s="407"/>
      <c r="FD2" s="407"/>
      <c r="FE2" s="407"/>
      <c r="FF2" s="407"/>
      <c r="FG2" s="407"/>
      <c r="FH2" s="407"/>
      <c r="FI2" s="407"/>
      <c r="FJ2" s="407"/>
      <c r="FK2" s="407"/>
      <c r="FL2" s="407"/>
      <c r="FM2" s="407"/>
      <c r="FN2" s="407"/>
      <c r="FO2" s="407"/>
      <c r="FP2" s="407"/>
      <c r="FQ2" s="407"/>
      <c r="FR2" s="407"/>
      <c r="FS2" s="407"/>
      <c r="FT2" s="407"/>
      <c r="FU2" s="407"/>
      <c r="FV2" s="407"/>
      <c r="FW2" s="407"/>
      <c r="FX2" s="407"/>
      <c r="FY2" s="407"/>
      <c r="FZ2" s="407"/>
      <c r="GA2" s="407"/>
      <c r="GB2" s="407"/>
      <c r="GC2" s="407"/>
      <c r="GD2" s="407"/>
      <c r="GE2" s="407"/>
      <c r="GF2" s="407"/>
      <c r="GG2" s="407"/>
      <c r="GH2" s="407"/>
      <c r="GI2" s="407"/>
      <c r="GJ2" s="407"/>
      <c r="GK2" s="407"/>
      <c r="GL2" s="407"/>
      <c r="GM2" s="407"/>
      <c r="GN2" s="407"/>
      <c r="GO2" s="407"/>
      <c r="GP2" s="407"/>
      <c r="GQ2" s="407"/>
      <c r="GR2" s="407"/>
      <c r="GS2" s="407"/>
      <c r="GT2" s="407"/>
      <c r="GU2" s="407"/>
      <c r="GV2" s="407"/>
      <c r="GW2" s="407"/>
      <c r="GX2" s="407"/>
      <c r="GY2" s="407"/>
      <c r="GZ2" s="407"/>
      <c r="HA2" s="407"/>
      <c r="HB2" s="407"/>
      <c r="HC2" s="407"/>
      <c r="HD2" s="407"/>
      <c r="HE2" s="407"/>
      <c r="HF2" s="407"/>
      <c r="HG2" s="407"/>
      <c r="HH2" s="407"/>
      <c r="HI2" s="407"/>
      <c r="HJ2" s="407"/>
      <c r="HK2" s="407"/>
      <c r="HL2" s="407"/>
      <c r="HM2" s="407"/>
      <c r="HN2" s="407"/>
      <c r="HO2" s="407"/>
      <c r="HP2" s="407"/>
      <c r="HQ2" s="407"/>
      <c r="HR2" s="407"/>
      <c r="HS2" s="407"/>
      <c r="HT2" s="407"/>
      <c r="HU2" s="407"/>
      <c r="HV2" s="407"/>
      <c r="HW2" s="407"/>
      <c r="HX2" s="407"/>
      <c r="HY2" s="407"/>
      <c r="HZ2" s="407"/>
      <c r="IA2" s="407"/>
      <c r="IB2" s="407"/>
      <c r="IC2" s="407"/>
      <c r="ID2" s="407"/>
      <c r="IE2" s="407"/>
      <c r="IF2" s="407"/>
      <c r="IG2" s="407"/>
      <c r="IH2" s="407"/>
      <c r="II2" s="407"/>
      <c r="IJ2" s="407"/>
      <c r="IK2" s="407"/>
      <c r="IL2" s="407"/>
      <c r="IM2" s="407"/>
      <c r="IN2" s="407"/>
      <c r="IO2" s="407"/>
      <c r="IP2" s="407"/>
      <c r="IQ2" s="407"/>
      <c r="IR2" s="407"/>
      <c r="IS2" s="407"/>
      <c r="IT2" s="407"/>
      <c r="IU2" s="407"/>
      <c r="IV2" s="407"/>
      <c r="IW2" s="407"/>
      <c r="IX2" s="407"/>
      <c r="IY2" s="407"/>
      <c r="IZ2" s="407"/>
      <c r="JA2" s="407"/>
      <c r="JB2" s="407"/>
      <c r="JC2" s="407"/>
      <c r="JD2" s="407"/>
      <c r="JE2" s="407"/>
      <c r="JF2" s="407"/>
      <c r="JG2" s="407"/>
      <c r="JH2" s="407"/>
      <c r="JI2" s="407"/>
      <c r="JJ2" s="407"/>
      <c r="JK2" s="407"/>
      <c r="JL2" s="407"/>
      <c r="JM2" s="407"/>
      <c r="JN2" s="407"/>
      <c r="JO2" s="407"/>
      <c r="JP2" s="407"/>
      <c r="JQ2" s="407"/>
      <c r="JR2" s="407"/>
      <c r="JS2" s="407"/>
      <c r="JT2" s="407"/>
      <c r="JU2" s="407"/>
      <c r="JV2" s="407"/>
      <c r="JW2" s="407"/>
      <c r="JX2" s="407"/>
      <c r="JY2" s="407"/>
      <c r="JZ2" s="407"/>
      <c r="KA2" s="407"/>
      <c r="KB2" s="407"/>
      <c r="KC2" s="407"/>
      <c r="KD2" s="407"/>
      <c r="KE2" s="407"/>
      <c r="KF2" s="407"/>
      <c r="KG2" s="407"/>
      <c r="KH2" s="407"/>
      <c r="KI2" s="407"/>
      <c r="KJ2" s="407"/>
      <c r="KK2" s="407"/>
      <c r="KL2" s="407"/>
      <c r="KM2" s="407"/>
      <c r="KN2" s="407"/>
      <c r="KO2" s="407"/>
      <c r="KP2" s="407"/>
      <c r="KQ2" s="407"/>
      <c r="KR2" s="407"/>
      <c r="KS2" s="407"/>
      <c r="KT2" s="407"/>
      <c r="KU2" s="407"/>
      <c r="KV2" s="407"/>
      <c r="KW2" s="407"/>
      <c r="KX2" s="407"/>
      <c r="KY2" s="407"/>
      <c r="KZ2" s="407"/>
      <c r="LA2" s="407"/>
      <c r="LB2" s="407"/>
      <c r="LC2" s="407"/>
      <c r="LD2" s="407"/>
      <c r="LE2" s="407"/>
      <c r="LF2" s="407"/>
      <c r="LG2" s="407"/>
      <c r="LH2" s="407"/>
      <c r="LI2" s="407"/>
      <c r="LJ2" s="407"/>
      <c r="LK2" s="407"/>
      <c r="LL2" s="407"/>
      <c r="LM2" s="407"/>
      <c r="LN2" s="407"/>
      <c r="LO2" s="407"/>
      <c r="LP2" s="407"/>
      <c r="LQ2" s="407"/>
      <c r="LR2" s="407"/>
      <c r="LS2" s="407"/>
      <c r="LT2" s="407"/>
      <c r="LU2" s="407"/>
      <c r="LV2" s="407"/>
      <c r="LW2" s="407"/>
      <c r="LX2" s="407"/>
      <c r="LY2" s="407"/>
      <c r="LZ2" s="407"/>
      <c r="MA2" s="407"/>
      <c r="MB2" s="407"/>
      <c r="MC2" s="407"/>
      <c r="MD2" s="407"/>
      <c r="ME2" s="407"/>
      <c r="MF2" s="407"/>
      <c r="MG2" s="407"/>
      <c r="MH2" s="407"/>
      <c r="MI2" s="407"/>
      <c r="MJ2" s="407"/>
      <c r="MK2" s="407"/>
      <c r="ML2" s="407"/>
      <c r="MM2" s="407"/>
      <c r="MN2" s="407"/>
      <c r="MO2" s="407"/>
      <c r="MP2" s="407"/>
      <c r="MQ2" s="407"/>
      <c r="MR2" s="407"/>
      <c r="MS2" s="407"/>
      <c r="MT2" s="407"/>
      <c r="MU2" s="407"/>
      <c r="MV2" s="407"/>
      <c r="MW2" s="407"/>
      <c r="MX2" s="407"/>
      <c r="MY2" s="407"/>
      <c r="MZ2" s="407"/>
      <c r="NA2" s="407"/>
      <c r="NB2" s="407"/>
      <c r="NC2" s="407"/>
      <c r="ND2" s="407"/>
      <c r="NE2" s="407"/>
      <c r="NF2" s="407"/>
      <c r="NG2" s="407"/>
      <c r="NH2" s="407"/>
      <c r="NI2" s="407"/>
      <c r="NJ2" s="407"/>
      <c r="NK2" s="407"/>
      <c r="NL2" s="407"/>
      <c r="NM2" s="407"/>
      <c r="NN2" s="407"/>
      <c r="NO2" s="407"/>
      <c r="NP2" s="407"/>
      <c r="NQ2" s="407"/>
      <c r="NR2" s="407"/>
      <c r="NS2" s="407"/>
      <c r="NT2" s="407"/>
      <c r="NU2" s="407"/>
      <c r="NV2" s="407"/>
      <c r="NW2" s="407"/>
      <c r="NX2" s="407"/>
      <c r="NY2" s="407"/>
      <c r="NZ2" s="407"/>
      <c r="OA2" s="407"/>
      <c r="OB2" s="407"/>
      <c r="OC2" s="407"/>
      <c r="OD2" s="407"/>
      <c r="OE2" s="407"/>
      <c r="OF2" s="407"/>
      <c r="OG2" s="407"/>
      <c r="OH2" s="407"/>
      <c r="OI2" s="407"/>
      <c r="OJ2" s="407"/>
      <c r="OK2" s="407"/>
      <c r="OL2" s="407"/>
      <c r="OM2" s="407"/>
      <c r="ON2" s="407"/>
      <c r="OO2" s="407"/>
      <c r="OP2" s="407"/>
      <c r="OQ2" s="407"/>
      <c r="OR2" s="407"/>
      <c r="OS2" s="407"/>
      <c r="OT2" s="407"/>
      <c r="OU2" s="407"/>
      <c r="OV2" s="407"/>
      <c r="OW2" s="407"/>
      <c r="OX2" s="407"/>
      <c r="OY2" s="407"/>
      <c r="OZ2" s="407"/>
      <c r="PA2" s="407"/>
      <c r="PB2" s="407"/>
      <c r="PC2" s="407"/>
      <c r="PD2" s="407"/>
      <c r="PE2" s="407"/>
      <c r="PF2" s="407"/>
      <c r="PG2" s="407"/>
      <c r="PH2" s="407"/>
      <c r="PI2" s="407"/>
      <c r="PJ2" s="407"/>
      <c r="PK2" s="407"/>
      <c r="PL2" s="407"/>
      <c r="PM2" s="407"/>
      <c r="PN2" s="407"/>
      <c r="PO2" s="407"/>
      <c r="PP2" s="407"/>
      <c r="PQ2" s="407"/>
      <c r="PR2" s="407"/>
      <c r="PS2" s="407"/>
      <c r="PT2" s="407"/>
      <c r="PU2" s="407"/>
      <c r="PV2" s="407"/>
      <c r="PW2" s="407"/>
      <c r="PX2" s="407"/>
      <c r="PY2" s="407"/>
      <c r="PZ2" s="407"/>
      <c r="QA2" s="407"/>
      <c r="QB2" s="407"/>
      <c r="QC2" s="407"/>
      <c r="QD2" s="407"/>
      <c r="QE2" s="407"/>
      <c r="QF2" s="407"/>
      <c r="QG2" s="407"/>
      <c r="QH2" s="407"/>
      <c r="QI2" s="407"/>
      <c r="QJ2" s="407"/>
      <c r="QK2" s="407"/>
      <c r="QL2" s="407"/>
      <c r="QM2" s="407"/>
      <c r="QN2" s="407"/>
      <c r="QO2" s="407"/>
      <c r="QP2" s="407"/>
      <c r="QQ2" s="407"/>
      <c r="QR2" s="407"/>
      <c r="QS2" s="407"/>
      <c r="QT2" s="407"/>
      <c r="QU2" s="407"/>
      <c r="QV2" s="407"/>
      <c r="QW2" s="407"/>
      <c r="QX2" s="407"/>
      <c r="QY2" s="407"/>
      <c r="QZ2" s="407"/>
      <c r="RA2" s="407"/>
      <c r="RB2" s="407"/>
      <c r="RC2" s="407"/>
      <c r="RD2" s="407"/>
      <c r="RE2" s="407"/>
      <c r="RF2" s="407"/>
      <c r="RG2" s="407"/>
      <c r="RH2" s="407"/>
      <c r="RI2" s="407"/>
      <c r="RJ2" s="407"/>
      <c r="RK2" s="407"/>
      <c r="RL2" s="407"/>
      <c r="RM2" s="407"/>
      <c r="RN2" s="407"/>
      <c r="RO2" s="407"/>
      <c r="RP2" s="407"/>
      <c r="RQ2" s="407"/>
      <c r="RR2" s="407"/>
      <c r="RS2" s="407"/>
      <c r="RT2" s="407"/>
      <c r="RU2" s="407"/>
      <c r="RV2" s="407"/>
      <c r="RW2" s="407"/>
      <c r="RX2" s="407"/>
      <c r="RY2" s="407"/>
      <c r="RZ2" s="407"/>
      <c r="SA2" s="407"/>
      <c r="SB2" s="407"/>
      <c r="SC2" s="407"/>
      <c r="SD2" s="407"/>
      <c r="SE2" s="407"/>
      <c r="SF2" s="407"/>
      <c r="SG2" s="407"/>
      <c r="SH2" s="407"/>
      <c r="SI2" s="407"/>
      <c r="SJ2" s="407"/>
      <c r="SK2" s="407"/>
      <c r="SL2" s="407"/>
      <c r="SM2" s="407"/>
      <c r="SN2" s="407"/>
      <c r="SO2" s="407"/>
      <c r="SP2" s="407"/>
      <c r="SQ2" s="407"/>
      <c r="SR2" s="407"/>
      <c r="SS2" s="407"/>
      <c r="ST2" s="407"/>
      <c r="SU2" s="407"/>
      <c r="SV2" s="407"/>
      <c r="SW2" s="407"/>
      <c r="SX2" s="407"/>
      <c r="SY2" s="407"/>
      <c r="SZ2" s="407"/>
      <c r="TA2" s="407"/>
      <c r="TB2" s="407"/>
      <c r="TC2" s="407"/>
      <c r="TD2" s="407"/>
      <c r="TE2" s="407"/>
      <c r="TF2" s="407"/>
      <c r="TG2" s="407"/>
      <c r="TH2" s="407"/>
      <c r="TI2" s="407"/>
      <c r="TJ2" s="407"/>
      <c r="TK2" s="407"/>
      <c r="TL2" s="407"/>
      <c r="TM2" s="407"/>
      <c r="TN2" s="407"/>
      <c r="TO2" s="407"/>
      <c r="TP2" s="407"/>
      <c r="TQ2" s="407"/>
      <c r="TR2" s="407"/>
      <c r="TS2" s="407"/>
      <c r="TT2" s="407"/>
      <c r="TU2" s="407"/>
      <c r="TV2" s="407"/>
      <c r="TW2" s="407"/>
      <c r="TX2" s="407"/>
      <c r="TY2" s="407"/>
      <c r="TZ2" s="407"/>
      <c r="UA2" s="407"/>
      <c r="UB2" s="407"/>
      <c r="UC2" s="407"/>
      <c r="UD2" s="407"/>
      <c r="UE2" s="407"/>
      <c r="UF2" s="407"/>
      <c r="UG2" s="407"/>
      <c r="UH2" s="407"/>
      <c r="UI2" s="407"/>
    </row>
    <row r="3" spans="1:555" s="119" customFormat="1" hidden="1" x14ac:dyDescent="0.25">
      <c r="A3" s="405"/>
      <c r="B3" s="405"/>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6">
        <v>2500</v>
      </c>
      <c r="AI3" s="406">
        <v>1900</v>
      </c>
      <c r="AJ3" s="406">
        <v>1650</v>
      </c>
      <c r="AK3" s="406">
        <v>1580</v>
      </c>
      <c r="AL3" s="406">
        <v>2250</v>
      </c>
      <c r="AM3" s="406">
        <v>1650</v>
      </c>
      <c r="AN3" s="406">
        <v>1400</v>
      </c>
      <c r="AO3" s="406">
        <v>1340</v>
      </c>
      <c r="AP3" s="406">
        <v>2000</v>
      </c>
      <c r="AQ3" s="406">
        <v>1400</v>
      </c>
      <c r="AR3" s="406">
        <v>1150</v>
      </c>
      <c r="AS3" s="406">
        <v>1100</v>
      </c>
      <c r="AT3" s="406">
        <v>1750</v>
      </c>
      <c r="AU3" s="406">
        <v>1150</v>
      </c>
      <c r="AV3" s="406">
        <v>900</v>
      </c>
      <c r="AW3" s="406">
        <v>860</v>
      </c>
      <c r="AX3" s="406">
        <v>1200</v>
      </c>
      <c r="AY3" s="406">
        <v>900</v>
      </c>
      <c r="AZ3" s="406">
        <v>650</v>
      </c>
      <c r="BA3" s="406">
        <v>620</v>
      </c>
      <c r="BB3" s="404">
        <f>+'Cuadro Resumen'!C213</f>
        <v>5759.1495000000004</v>
      </c>
      <c r="BC3" s="404">
        <f>+'Cuadro Resumen'!D213</f>
        <v>5307.4515000000001</v>
      </c>
      <c r="BD3" s="404">
        <f>+'Cuadro Resumen'!E213</f>
        <v>6775.47</v>
      </c>
      <c r="BE3" s="404">
        <f>+'Cuadro Resumen'!F213</f>
        <v>6323.7719999999999</v>
      </c>
      <c r="BF3" s="404">
        <f>+'Cuadro Resumen'!C214</f>
        <v>5081.6025</v>
      </c>
      <c r="BG3" s="404">
        <f>+'Cuadro Resumen'!D214</f>
        <v>4629.9045000000006</v>
      </c>
      <c r="BH3" s="404">
        <f>+'Cuadro Resumen'!E214</f>
        <v>6097.9230000000007</v>
      </c>
      <c r="BI3" s="404">
        <f>+'Cuadro Resumen'!F214</f>
        <v>5646.2250000000004</v>
      </c>
      <c r="BJ3" s="404">
        <f>+'Cuadro Resumen'!C215</f>
        <v>4404.0555000000004</v>
      </c>
      <c r="BK3" s="404">
        <f>+'Cuadro Resumen'!D215</f>
        <v>4065.2820000000002</v>
      </c>
      <c r="BL3" s="404">
        <f>+'Cuadro Resumen'!E215</f>
        <v>5420.3760000000002</v>
      </c>
      <c r="BM3" s="404">
        <f>+'Cuadro Resumen'!F215</f>
        <v>4968.6779999999999</v>
      </c>
      <c r="BN3" s="404">
        <f>+'Cuadro Resumen'!C216</f>
        <v>3726.5085000000004</v>
      </c>
      <c r="BO3" s="404">
        <f>+'Cuadro Resumen'!D216</f>
        <v>3387.7350000000001</v>
      </c>
      <c r="BP3" s="404">
        <f>+'Cuadro Resumen'!E216</f>
        <v>4742.8290000000006</v>
      </c>
      <c r="BQ3" s="404">
        <f>+'Cuadro Resumen'!F216</f>
        <v>4404.0555000000004</v>
      </c>
      <c r="BR3" s="404">
        <f>+'Cuadro Resumen'!C217</f>
        <v>3274.8105</v>
      </c>
      <c r="BS3" s="404">
        <f>+'Cuadro Resumen'!D217</f>
        <v>3048.9615000000003</v>
      </c>
      <c r="BT3" s="404">
        <f>+'Cuadro Resumen'!E217</f>
        <v>4178.2065000000002</v>
      </c>
      <c r="BU3" s="404">
        <f>+'Cuadro Resumen'!F217</f>
        <v>3839.433</v>
      </c>
      <c r="BV3" s="405"/>
      <c r="BW3" s="405"/>
      <c r="BX3" s="405"/>
      <c r="BY3" s="405"/>
      <c r="BZ3" s="405"/>
      <c r="CA3" s="405"/>
      <c r="CB3" s="405"/>
      <c r="CC3" s="405"/>
      <c r="CD3" s="405"/>
      <c r="CE3" s="405"/>
      <c r="CF3" s="405"/>
      <c r="CG3" s="405"/>
      <c r="CH3" s="405"/>
      <c r="CI3" s="405"/>
      <c r="CJ3" s="405"/>
      <c r="CK3" s="405"/>
      <c r="CL3" s="405"/>
      <c r="CM3" s="405"/>
      <c r="CN3" s="405"/>
      <c r="CO3" s="405"/>
      <c r="CP3" s="405"/>
      <c r="CQ3" s="405"/>
      <c r="CR3" s="405"/>
      <c r="CS3" s="405"/>
      <c r="CT3" s="405"/>
      <c r="CU3" s="405"/>
      <c r="CV3" s="405"/>
      <c r="CW3" s="405"/>
      <c r="CX3" s="405"/>
      <c r="CY3" s="405"/>
      <c r="CZ3" s="405"/>
      <c r="DA3" s="405"/>
      <c r="DB3" s="405"/>
      <c r="DC3" s="405"/>
      <c r="DD3" s="405"/>
      <c r="DE3" s="405"/>
      <c r="DF3" s="405"/>
      <c r="DG3" s="405"/>
      <c r="DH3" s="405"/>
      <c r="DI3" s="405"/>
      <c r="DJ3" s="405"/>
      <c r="DK3" s="405"/>
      <c r="DL3" s="405"/>
      <c r="DM3" s="405"/>
      <c r="DN3" s="405"/>
      <c r="DO3" s="405"/>
      <c r="DP3" s="405"/>
      <c r="DQ3" s="405"/>
      <c r="DR3" s="405"/>
      <c r="DS3" s="405"/>
      <c r="DT3" s="405"/>
      <c r="DU3" s="405"/>
      <c r="DV3" s="405"/>
      <c r="DW3" s="405"/>
      <c r="DX3" s="405"/>
      <c r="DY3" s="405"/>
      <c r="DZ3" s="405"/>
      <c r="EA3" s="405"/>
      <c r="EB3" s="405"/>
      <c r="EC3" s="405"/>
      <c r="ED3" s="405"/>
      <c r="EE3" s="405"/>
      <c r="EF3" s="405"/>
      <c r="EG3" s="405"/>
      <c r="EH3" s="405"/>
      <c r="EI3" s="405"/>
      <c r="EJ3" s="405"/>
      <c r="EK3" s="405"/>
      <c r="EL3" s="405"/>
      <c r="EM3" s="405"/>
      <c r="EN3" s="405"/>
      <c r="EO3" s="405"/>
      <c r="EP3" s="405"/>
      <c r="EQ3" s="405"/>
      <c r="ER3" s="405"/>
      <c r="ES3" s="405"/>
      <c r="ET3" s="405"/>
      <c r="EU3" s="405"/>
      <c r="EV3" s="405"/>
      <c r="EW3" s="405"/>
      <c r="EX3" s="405"/>
      <c r="EY3" s="405"/>
      <c r="EZ3" s="405"/>
      <c r="FA3" s="405"/>
      <c r="FB3" s="405"/>
      <c r="FC3" s="405"/>
      <c r="FD3" s="405"/>
      <c r="FE3" s="405"/>
      <c r="FF3" s="405"/>
      <c r="FG3" s="405"/>
      <c r="FH3" s="405"/>
      <c r="FI3" s="405"/>
      <c r="FJ3" s="405"/>
      <c r="FK3" s="405"/>
      <c r="FL3" s="405"/>
      <c r="FM3" s="405"/>
      <c r="FN3" s="405"/>
      <c r="FO3" s="405"/>
      <c r="FP3" s="405"/>
      <c r="FQ3" s="405"/>
      <c r="FR3" s="405"/>
      <c r="FS3" s="405"/>
      <c r="FT3" s="405"/>
      <c r="FU3" s="405"/>
      <c r="FV3" s="405"/>
      <c r="FW3" s="405"/>
      <c r="FX3" s="405"/>
      <c r="FY3" s="405"/>
      <c r="FZ3" s="405"/>
      <c r="GA3" s="405"/>
      <c r="GB3" s="405"/>
      <c r="GC3" s="405"/>
      <c r="GD3" s="405"/>
      <c r="GE3" s="405"/>
      <c r="GF3" s="405"/>
      <c r="GG3" s="405"/>
      <c r="GH3" s="405"/>
      <c r="GI3" s="405"/>
      <c r="GJ3" s="405"/>
      <c r="GK3" s="405"/>
      <c r="GL3" s="405"/>
      <c r="GM3" s="405"/>
      <c r="GN3" s="405"/>
      <c r="GO3" s="405"/>
      <c r="GP3" s="405"/>
      <c r="GQ3" s="405"/>
      <c r="GR3" s="405"/>
      <c r="GS3" s="405"/>
      <c r="GT3" s="405"/>
      <c r="GU3" s="405"/>
      <c r="GV3" s="405"/>
      <c r="GW3" s="405"/>
      <c r="GX3" s="405"/>
      <c r="GY3" s="405"/>
      <c r="GZ3" s="405"/>
      <c r="HA3" s="405"/>
      <c r="HB3" s="405"/>
      <c r="HC3" s="405"/>
      <c r="HD3" s="405"/>
      <c r="HE3" s="405"/>
      <c r="HF3" s="405"/>
      <c r="HG3" s="405"/>
      <c r="HH3" s="405"/>
      <c r="HI3" s="405"/>
      <c r="HJ3" s="405"/>
      <c r="HK3" s="405"/>
      <c r="HL3" s="405"/>
      <c r="HM3" s="405"/>
      <c r="HN3" s="405"/>
      <c r="HO3" s="405"/>
      <c r="HP3" s="405"/>
      <c r="HQ3" s="405"/>
      <c r="HR3" s="405"/>
      <c r="HS3" s="405"/>
      <c r="HT3" s="405"/>
      <c r="HU3" s="405"/>
      <c r="HV3" s="405"/>
      <c r="HW3" s="405"/>
      <c r="HX3" s="405"/>
      <c r="HY3" s="405"/>
      <c r="HZ3" s="405"/>
      <c r="IA3" s="405"/>
      <c r="IB3" s="405"/>
      <c r="IC3" s="405"/>
      <c r="ID3" s="405"/>
      <c r="IE3" s="405"/>
      <c r="IF3" s="405"/>
      <c r="IG3" s="405"/>
      <c r="IH3" s="405"/>
      <c r="II3" s="405"/>
      <c r="IJ3" s="405"/>
      <c r="IK3" s="405"/>
      <c r="IL3" s="405"/>
      <c r="IM3" s="405"/>
      <c r="IN3" s="405"/>
      <c r="IO3" s="405"/>
      <c r="IP3" s="405"/>
      <c r="IQ3" s="405"/>
      <c r="IR3" s="405"/>
      <c r="IS3" s="405"/>
      <c r="IT3" s="405"/>
      <c r="IU3" s="405"/>
      <c r="IV3" s="405"/>
      <c r="IW3" s="405"/>
      <c r="IX3" s="405"/>
      <c r="IY3" s="405"/>
      <c r="IZ3" s="405"/>
      <c r="JA3" s="405"/>
      <c r="JB3" s="405"/>
      <c r="JC3" s="405"/>
      <c r="JD3" s="405"/>
      <c r="JE3" s="405"/>
      <c r="JF3" s="405"/>
      <c r="JG3" s="405"/>
      <c r="JH3" s="405"/>
      <c r="JI3" s="405"/>
      <c r="JJ3" s="405"/>
      <c r="JK3" s="405"/>
      <c r="JL3" s="405"/>
      <c r="JM3" s="405"/>
      <c r="JN3" s="405"/>
      <c r="JO3" s="405"/>
      <c r="JP3" s="405"/>
      <c r="JQ3" s="405"/>
      <c r="JR3" s="405"/>
      <c r="JS3" s="405"/>
      <c r="JT3" s="405"/>
      <c r="JU3" s="405"/>
      <c r="JV3" s="405"/>
      <c r="JW3" s="405"/>
      <c r="JX3" s="405"/>
      <c r="JY3" s="405"/>
      <c r="JZ3" s="405"/>
      <c r="KA3" s="405"/>
      <c r="KB3" s="405"/>
      <c r="KC3" s="405"/>
      <c r="KD3" s="405"/>
      <c r="KE3" s="405"/>
      <c r="KF3" s="405"/>
      <c r="KG3" s="405"/>
      <c r="KH3" s="405"/>
      <c r="KI3" s="405"/>
      <c r="KJ3" s="405"/>
      <c r="KK3" s="405"/>
      <c r="KL3" s="405"/>
      <c r="KM3" s="405"/>
      <c r="KN3" s="405"/>
      <c r="KO3" s="405"/>
      <c r="KP3" s="405"/>
      <c r="KQ3" s="405"/>
      <c r="KR3" s="405"/>
      <c r="KS3" s="405"/>
      <c r="KT3" s="405"/>
      <c r="KU3" s="405"/>
      <c r="KV3" s="405"/>
      <c r="KW3" s="405"/>
      <c r="KX3" s="405"/>
      <c r="KY3" s="405"/>
      <c r="KZ3" s="405"/>
      <c r="LA3" s="405"/>
      <c r="LB3" s="405"/>
      <c r="LC3" s="405"/>
      <c r="LD3" s="405"/>
      <c r="LE3" s="405"/>
      <c r="LF3" s="405"/>
      <c r="LG3" s="405"/>
      <c r="LH3" s="405"/>
      <c r="LI3" s="405"/>
      <c r="LJ3" s="405"/>
      <c r="LK3" s="405"/>
      <c r="LL3" s="405"/>
      <c r="LM3" s="405"/>
      <c r="LN3" s="405"/>
      <c r="LO3" s="405"/>
      <c r="LP3" s="405"/>
      <c r="LQ3" s="405"/>
      <c r="LR3" s="405"/>
      <c r="LS3" s="405"/>
      <c r="LT3" s="405"/>
      <c r="LU3" s="405"/>
      <c r="LV3" s="405"/>
      <c r="LW3" s="405"/>
      <c r="LX3" s="405"/>
      <c r="LY3" s="405"/>
      <c r="LZ3" s="405"/>
      <c r="MA3" s="405"/>
      <c r="MB3" s="405"/>
      <c r="MC3" s="405"/>
      <c r="MD3" s="405"/>
      <c r="ME3" s="405"/>
      <c r="MF3" s="405"/>
      <c r="MG3" s="405"/>
      <c r="MH3" s="405"/>
      <c r="MI3" s="405"/>
      <c r="MJ3" s="405"/>
      <c r="MK3" s="405"/>
      <c r="ML3" s="405"/>
      <c r="MM3" s="405"/>
      <c r="MN3" s="405"/>
      <c r="MO3" s="405"/>
      <c r="MP3" s="405"/>
      <c r="MQ3" s="405"/>
      <c r="MR3" s="405"/>
      <c r="MS3" s="405"/>
      <c r="MT3" s="405"/>
      <c r="MU3" s="405"/>
      <c r="MV3" s="405"/>
      <c r="MW3" s="405"/>
      <c r="MX3" s="405"/>
      <c r="MY3" s="405"/>
      <c r="MZ3" s="405"/>
      <c r="NA3" s="405"/>
      <c r="NB3" s="405"/>
      <c r="NC3" s="405"/>
      <c r="ND3" s="405"/>
      <c r="NE3" s="405"/>
      <c r="NF3" s="405"/>
      <c r="NG3" s="405"/>
      <c r="NH3" s="405"/>
      <c r="NI3" s="405"/>
      <c r="NJ3" s="405"/>
      <c r="NK3" s="405"/>
      <c r="NL3" s="405"/>
      <c r="NM3" s="405"/>
      <c r="NN3" s="405"/>
      <c r="NO3" s="405"/>
      <c r="NP3" s="405"/>
      <c r="NQ3" s="405"/>
      <c r="NR3" s="405"/>
      <c r="NS3" s="405"/>
      <c r="NT3" s="405"/>
      <c r="NU3" s="405"/>
      <c r="NV3" s="405"/>
      <c r="NW3" s="405"/>
      <c r="NX3" s="405"/>
      <c r="NY3" s="405"/>
      <c r="NZ3" s="405"/>
      <c r="OA3" s="405"/>
      <c r="OB3" s="405"/>
      <c r="OC3" s="405"/>
      <c r="OD3" s="405"/>
      <c r="OE3" s="405"/>
      <c r="OF3" s="405"/>
      <c r="OG3" s="405"/>
      <c r="OH3" s="405"/>
      <c r="OI3" s="405"/>
      <c r="OJ3" s="405"/>
      <c r="OK3" s="405"/>
      <c r="OL3" s="405"/>
      <c r="OM3" s="405"/>
      <c r="ON3" s="405"/>
      <c r="OO3" s="405"/>
      <c r="OP3" s="405"/>
      <c r="OQ3" s="405"/>
      <c r="OR3" s="405"/>
      <c r="OS3" s="405"/>
      <c r="OT3" s="405"/>
      <c r="OU3" s="405"/>
      <c r="OV3" s="405"/>
      <c r="OW3" s="405"/>
      <c r="OX3" s="405"/>
      <c r="OY3" s="405"/>
      <c r="OZ3" s="405"/>
      <c r="PA3" s="405"/>
      <c r="PB3" s="405"/>
      <c r="PC3" s="405"/>
      <c r="PD3" s="405"/>
      <c r="PE3" s="405"/>
      <c r="PF3" s="405"/>
      <c r="PG3" s="405"/>
      <c r="PH3" s="405"/>
      <c r="PI3" s="405"/>
      <c r="PJ3" s="405"/>
      <c r="PK3" s="405"/>
      <c r="PL3" s="405"/>
      <c r="PM3" s="405"/>
      <c r="PN3" s="405"/>
      <c r="PO3" s="405"/>
      <c r="PP3" s="405"/>
      <c r="PQ3" s="405"/>
      <c r="PR3" s="405"/>
      <c r="PS3" s="405"/>
      <c r="PT3" s="405"/>
      <c r="PU3" s="405"/>
      <c r="PV3" s="405"/>
      <c r="PW3" s="405"/>
      <c r="PX3" s="405"/>
      <c r="PY3" s="405"/>
      <c r="PZ3" s="405"/>
      <c r="QA3" s="405"/>
      <c r="QB3" s="405"/>
      <c r="QC3" s="405"/>
      <c r="QD3" s="405"/>
      <c r="QE3" s="405"/>
      <c r="QF3" s="405"/>
      <c r="QG3" s="405"/>
      <c r="QH3" s="405"/>
      <c r="QI3" s="405"/>
      <c r="QJ3" s="405"/>
      <c r="QK3" s="405"/>
      <c r="QL3" s="405"/>
      <c r="QM3" s="405"/>
      <c r="QN3" s="405"/>
      <c r="QO3" s="405"/>
      <c r="QP3" s="405"/>
      <c r="QQ3" s="405"/>
      <c r="QR3" s="405"/>
      <c r="QS3" s="405"/>
      <c r="QT3" s="405"/>
      <c r="QU3" s="405"/>
      <c r="QV3" s="405"/>
      <c r="QW3" s="405"/>
      <c r="QX3" s="405"/>
      <c r="QY3" s="405"/>
      <c r="QZ3" s="405"/>
      <c r="RA3" s="405"/>
      <c r="RB3" s="405"/>
      <c r="RC3" s="405"/>
      <c r="RD3" s="405"/>
      <c r="RE3" s="405"/>
      <c r="RF3" s="405"/>
      <c r="RG3" s="405"/>
      <c r="RH3" s="405"/>
      <c r="RI3" s="405"/>
      <c r="RJ3" s="405"/>
      <c r="RK3" s="405"/>
      <c r="RL3" s="405"/>
      <c r="RM3" s="405"/>
      <c r="RN3" s="405"/>
      <c r="RO3" s="405"/>
      <c r="RP3" s="405"/>
      <c r="RQ3" s="405"/>
      <c r="RR3" s="405"/>
      <c r="RS3" s="405"/>
      <c r="RT3" s="405"/>
      <c r="RU3" s="405"/>
      <c r="RV3" s="405"/>
      <c r="RW3" s="405"/>
      <c r="RX3" s="405"/>
      <c r="RY3" s="405"/>
      <c r="RZ3" s="405"/>
      <c r="SA3" s="405"/>
      <c r="SB3" s="405"/>
      <c r="SC3" s="405"/>
      <c r="SD3" s="405"/>
      <c r="SE3" s="405"/>
      <c r="SF3" s="405"/>
      <c r="SG3" s="405"/>
      <c r="SH3" s="405"/>
      <c r="SI3" s="405"/>
      <c r="SJ3" s="405"/>
      <c r="SK3" s="405"/>
      <c r="SL3" s="405"/>
      <c r="SM3" s="405"/>
      <c r="SN3" s="405"/>
      <c r="SO3" s="405"/>
      <c r="SP3" s="405"/>
      <c r="SQ3" s="405"/>
      <c r="SR3" s="405"/>
      <c r="SS3" s="405"/>
      <c r="ST3" s="405"/>
      <c r="SU3" s="405"/>
      <c r="SV3" s="405"/>
      <c r="SW3" s="405"/>
      <c r="SX3" s="405"/>
      <c r="SY3" s="405"/>
      <c r="SZ3" s="405"/>
      <c r="TA3" s="405"/>
      <c r="TB3" s="405"/>
      <c r="TC3" s="405"/>
      <c r="TD3" s="405"/>
      <c r="TE3" s="405"/>
      <c r="TF3" s="405"/>
      <c r="TG3" s="405"/>
      <c r="TH3" s="405"/>
      <c r="TI3" s="405"/>
      <c r="TJ3" s="405"/>
      <c r="TK3" s="405"/>
      <c r="TL3" s="405"/>
      <c r="TM3" s="405"/>
      <c r="TN3" s="405"/>
      <c r="TO3" s="405"/>
      <c r="TP3" s="405"/>
      <c r="TQ3" s="405"/>
      <c r="TR3" s="405"/>
      <c r="TS3" s="405"/>
      <c r="TT3" s="405"/>
      <c r="TU3" s="405"/>
      <c r="TV3" s="405"/>
      <c r="TW3" s="405"/>
      <c r="TX3" s="405"/>
      <c r="TY3" s="405"/>
      <c r="TZ3" s="405"/>
      <c r="UA3" s="405"/>
      <c r="UB3" s="405"/>
      <c r="UC3" s="405"/>
      <c r="UD3" s="405"/>
      <c r="UE3" s="405"/>
      <c r="UF3" s="405"/>
      <c r="UG3" s="405"/>
      <c r="UH3" s="405"/>
      <c r="UI3" s="405"/>
    </row>
    <row r="4" spans="1:555" ht="15.75" thickBot="1" x14ac:dyDescent="0.3"/>
    <row r="5" spans="1:555" ht="27" thickBot="1" x14ac:dyDescent="0.3">
      <c r="C5" s="87" t="s">
        <v>381</v>
      </c>
      <c r="D5" s="183">
        <f>SUMIF(C:C,$C$10,D:D)</f>
        <v>5161391.080000001</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61"/>
    </row>
    <row r="10" spans="1:555" ht="15.75" thickBot="1" x14ac:dyDescent="0.3">
      <c r="C10" s="149" t="s">
        <v>53</v>
      </c>
      <c r="D10" s="327">
        <f>SUM(F17:F17)</f>
        <v>1800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187" t="s">
        <v>388</v>
      </c>
      <c r="D13" s="493">
        <f>'1. Desarrollo e Innov. Curricu.'!F14</f>
        <v>1.06</v>
      </c>
      <c r="E13" s="93"/>
      <c r="F13" s="93"/>
      <c r="G13" s="93"/>
      <c r="H13" s="76"/>
      <c r="I13" s="76"/>
      <c r="J13" s="76"/>
      <c r="K13" s="112"/>
    </row>
    <row r="14" spans="1:555" ht="18.75" x14ac:dyDescent="0.25">
      <c r="B14" s="93"/>
      <c r="C14" s="19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Elaborar el reglamento de pasantías del nuevo plan de estudio de la carrera.</v>
      </c>
      <c r="D14" s="31"/>
      <c r="E14" s="93"/>
      <c r="F14" s="93"/>
      <c r="G14" s="93"/>
      <c r="H14" s="76"/>
      <c r="I14" s="76"/>
      <c r="J14" s="76"/>
      <c r="K14" s="112"/>
    </row>
    <row r="15" spans="1:555" ht="15.75" thickBot="1" x14ac:dyDescent="0.3">
      <c r="C15" s="540" t="s">
        <v>1987</v>
      </c>
      <c r="F15" s="93"/>
      <c r="G15" s="76"/>
      <c r="H15" s="76"/>
      <c r="I15" s="76"/>
    </row>
    <row r="16" spans="1:555" ht="15.75" thickBot="1" x14ac:dyDescent="0.3">
      <c r="C16" s="126" t="s">
        <v>44</v>
      </c>
      <c r="D16" s="126" t="s">
        <v>55</v>
      </c>
      <c r="E16" s="132" t="s">
        <v>57</v>
      </c>
      <c r="F16" s="131" t="s">
        <v>27</v>
      </c>
      <c r="G16" s="129" t="s">
        <v>127</v>
      </c>
      <c r="H16" s="132" t="s">
        <v>46</v>
      </c>
      <c r="I16" s="129" t="s">
        <v>128</v>
      </c>
      <c r="J16" s="129" t="s">
        <v>406</v>
      </c>
      <c r="K16" s="129" t="s">
        <v>407</v>
      </c>
    </row>
    <row r="17" spans="3:11" x14ac:dyDescent="0.25">
      <c r="C17" s="136" t="s">
        <v>1930</v>
      </c>
      <c r="D17" s="150"/>
      <c r="E17" s="120"/>
      <c r="F17" s="855">
        <v>1800</v>
      </c>
      <c r="G17" s="153" t="s">
        <v>1676</v>
      </c>
      <c r="H17" s="517" t="s">
        <v>783</v>
      </c>
      <c r="I17" s="127" t="str">
        <f>VLOOKUP(H17,Presupuesto!$B$11:$C$565,2,0)</f>
        <v>ALIMENTOS B EBIDAS PARA PERSONAS</v>
      </c>
      <c r="J17" s="98" t="s">
        <v>1348</v>
      </c>
      <c r="K17" s="98" t="s">
        <v>394</v>
      </c>
    </row>
    <row r="19" spans="3:11" ht="15.75" thickBot="1" x14ac:dyDescent="0.3">
      <c r="F19" s="90"/>
      <c r="G19" s="89"/>
      <c r="H19" s="90"/>
      <c r="I19" s="90"/>
    </row>
    <row r="20" spans="3:11" ht="15.75" thickBot="1" x14ac:dyDescent="0.3">
      <c r="C20" s="149" t="s">
        <v>53</v>
      </c>
      <c r="D20" s="327">
        <f>SUM(F27:F27)</f>
        <v>1800</v>
      </c>
      <c r="F20" s="70"/>
      <c r="G20" s="79"/>
      <c r="H20" s="70"/>
      <c r="I20" s="70"/>
    </row>
    <row r="21" spans="3:11" x14ac:dyDescent="0.25">
      <c r="C21" s="70"/>
      <c r="D21" s="31"/>
      <c r="E21" s="93"/>
      <c r="F21" s="93"/>
      <c r="G21" s="93"/>
      <c r="H21" s="76"/>
      <c r="I21" s="76"/>
      <c r="J21" s="76"/>
      <c r="K21" s="112"/>
    </row>
    <row r="22" spans="3:11" x14ac:dyDescent="0.25">
      <c r="C22" s="70"/>
      <c r="D22" s="31"/>
      <c r="E22" s="93" t="s">
        <v>2734</v>
      </c>
      <c r="F22" s="93"/>
      <c r="G22" s="93"/>
      <c r="H22" s="76"/>
      <c r="I22" s="76"/>
      <c r="J22" s="76"/>
      <c r="K22" s="112"/>
    </row>
    <row r="23" spans="3:11" ht="15.75" x14ac:dyDescent="0.25">
      <c r="C23" s="187" t="s">
        <v>388</v>
      </c>
      <c r="D23" s="493">
        <f>'1. Desarrollo e Innov. Curricu.'!F14</f>
        <v>1.06</v>
      </c>
      <c r="E23" s="93"/>
      <c r="F23" s="93"/>
      <c r="G23" s="93"/>
      <c r="H23" s="76"/>
      <c r="I23" s="76"/>
      <c r="J23" s="76"/>
      <c r="K23" s="112"/>
    </row>
    <row r="24" spans="3:11" ht="18.75" x14ac:dyDescent="0.25">
      <c r="C24" s="193" t="str">
        <f>IFERROR(VLOOKUP(D23,'1. Desarrollo e Innov. Curricu.'!$F:$G,2,FALSE),IFERROR(VLOOKUP(D23,'2. Investigación Científica'!$F:$G,2,FALSE),IFERROR(VLOOKUP(D23,'3. Vinculación Univ. Sociedad'!$F:$G,2,FALSE),IFERROR(VLOOKUP(D23,'4. Docencia y Profesorado Univ.'!$F:$G,2,FALSE),IFERROR(VLOOKUP(D23,'5. Estudiantes y Graduados'!$F:$G,2,FALSE),IFERROR(VLOOKUP(D23,'11. Gestion Administrativa'!$F:$G,2,FALSE),IFERROR(VLOOKUP(D23,'13. Gestión Académica'!$F:$G,2,FALSE),IFERROR(VLOOKUP(D23,'9. Asegura. de la Calid. y M'!$F:$G,2,FALSE),IFERROR(VLOOKUP(D23,'6. Gestión del Conocimiento'!$F:$G,2,FALSE),IFERROR(VLOOKUP(D23,'15. Gobernabilidad y Proceso...'!$F:$G,2,FALSE),IFERROR(VLOOKUP(D23,'12. Gestión del Talento Humano'!$F:$G,2,FALSE),IFERROR(VLOOKUP(D23,'14. Internacional... de la E.S.'!$F:$G,2,FALSE),IFERROR(VLOOKUP(D23,'10. Posgrado'!$F:$G,2,FALSE),IFERROR(VLOOKUP(D23,'17. Gestión TIC'!$F:$G,2,FALSE),IFERROR(VLOOKUP(D23,'16. Desa. del Sistema Educ.Sup.'!$F:$G,2,FALSE),IFERROR(VLOOKUP(D23,'8. Cultura de Inno. Insti...'!$F:$G,2,FALSE),VLOOKUP(D23,'7. Lo Esencial de la Reforma U.'!$F:$G,2,0)))))))))))))))))</f>
        <v>Elaborar el reglamento de pasantías del nuevo plan de estudio de la carrera.</v>
      </c>
      <c r="D24" s="31"/>
      <c r="E24" s="93"/>
      <c r="F24" s="93"/>
      <c r="G24" s="93"/>
      <c r="H24" s="76"/>
      <c r="I24" s="76"/>
      <c r="J24" s="76"/>
      <c r="K24" s="112"/>
    </row>
    <row r="25" spans="3:11" ht="15.75" thickBot="1" x14ac:dyDescent="0.3">
      <c r="C25" s="540" t="s">
        <v>2001</v>
      </c>
      <c r="F25" s="93"/>
      <c r="G25" s="76"/>
      <c r="H25" s="76"/>
      <c r="I25" s="76"/>
    </row>
    <row r="26" spans="3:11" ht="15.75" thickBot="1" x14ac:dyDescent="0.3">
      <c r="C26" s="126" t="s">
        <v>44</v>
      </c>
      <c r="D26" s="126" t="s">
        <v>55</v>
      </c>
      <c r="E26" s="132" t="s">
        <v>57</v>
      </c>
      <c r="F26" s="131" t="s">
        <v>27</v>
      </c>
      <c r="G26" s="129" t="s">
        <v>127</v>
      </c>
      <c r="H26" s="132" t="s">
        <v>46</v>
      </c>
      <c r="I26" s="129" t="s">
        <v>128</v>
      </c>
      <c r="J26" s="129" t="s">
        <v>406</v>
      </c>
      <c r="K26" s="129" t="s">
        <v>407</v>
      </c>
    </row>
    <row r="27" spans="3:11" x14ac:dyDescent="0.25">
      <c r="C27" s="855" t="s">
        <v>1943</v>
      </c>
      <c r="D27" s="896"/>
      <c r="E27" s="854"/>
      <c r="F27" s="855">
        <v>1800</v>
      </c>
      <c r="G27" s="153" t="s">
        <v>1676</v>
      </c>
      <c r="H27" s="517" t="s">
        <v>783</v>
      </c>
      <c r="I27" s="127" t="str">
        <f>VLOOKUP(H27,Presupuesto!$B$11:$C$565,2,0)</f>
        <v>ALIMENTOS B EBIDAS PARA PERSONAS</v>
      </c>
      <c r="J27" s="98" t="s">
        <v>1348</v>
      </c>
      <c r="K27" s="98" t="s">
        <v>397</v>
      </c>
    </row>
    <row r="29" spans="3:11" s="501" customFormat="1" x14ac:dyDescent="0.25">
      <c r="G29" s="499"/>
    </row>
    <row r="30" spans="3:11" s="501" customFormat="1" ht="15.75" thickBot="1" x14ac:dyDescent="0.3">
      <c r="G30" s="499"/>
    </row>
    <row r="31" spans="3:11" s="501" customFormat="1" ht="15.75" thickBot="1" x14ac:dyDescent="0.3">
      <c r="C31" s="520" t="s">
        <v>53</v>
      </c>
      <c r="D31" s="534">
        <f>SUM(F38:F38)</f>
        <v>900</v>
      </c>
      <c r="F31" s="497"/>
      <c r="G31" s="500"/>
      <c r="H31" s="497"/>
      <c r="I31" s="497"/>
    </row>
    <row r="32" spans="3:11" s="501" customFormat="1" x14ac:dyDescent="0.25">
      <c r="C32" s="497"/>
      <c r="D32" s="31"/>
      <c r="E32" s="504"/>
      <c r="F32" s="504"/>
      <c r="G32" s="504"/>
      <c r="H32" s="498"/>
      <c r="I32" s="498"/>
      <c r="J32" s="498"/>
      <c r="K32" s="506"/>
    </row>
    <row r="33" spans="3:14" s="501" customFormat="1" x14ac:dyDescent="0.25">
      <c r="C33" s="497"/>
      <c r="D33" s="31"/>
      <c r="E33" s="504"/>
      <c r="F33" s="504"/>
      <c r="G33" s="504"/>
      <c r="H33" s="498"/>
      <c r="I33" s="498"/>
      <c r="J33" s="498"/>
      <c r="K33" s="506"/>
    </row>
    <row r="34" spans="3:14" s="501" customFormat="1" ht="15.75" x14ac:dyDescent="0.25">
      <c r="C34" s="526" t="s">
        <v>388</v>
      </c>
      <c r="D34" s="493">
        <f>'1. Desarrollo e Innov. Curricu.'!F15</f>
        <v>1.07</v>
      </c>
      <c r="E34" s="504"/>
      <c r="F34" s="504"/>
      <c r="G34" s="504"/>
      <c r="H34" s="498"/>
      <c r="I34" s="498"/>
      <c r="J34" s="498"/>
      <c r="K34" s="506"/>
    </row>
    <row r="35" spans="3:14" s="501" customFormat="1" ht="18.75" x14ac:dyDescent="0.25">
      <c r="C35" s="527" t="str">
        <f>IFERROR(VLOOKUP(D34,'1. Desarrollo e Innov. Curricu.'!$F:$G,2,FALSE),IFERROR(VLOOKUP(D34,'2. Investigación Científica'!$F:$G,2,FALSE),IFERROR(VLOOKUP(D34,'3. Vinculación Univ. Sociedad'!$F:$G,2,FALSE),IFERROR(VLOOKUP(D34,'4. Docencia y Profesorado Univ.'!$F:$G,2,FALSE),IFERROR(VLOOKUP(D34,'5. Estudiantes y Graduados'!$F:$G,2,FALSE),IFERROR(VLOOKUP(D34,'11. Gestion Administrativa'!$F:$G,2,FALSE),IFERROR(VLOOKUP(D34,'13. Gestión Académica'!$F:$G,2,FALSE),IFERROR(VLOOKUP(D34,'9. Asegura. de la Calid. y M'!$F:$G,2,FALSE),IFERROR(VLOOKUP(D34,'6. Gestión del Conocimiento'!$F:$G,2,FALSE),IFERROR(VLOOKUP(D34,'15. Gobernabilidad y Proceso...'!$F:$G,2,FALSE),IFERROR(VLOOKUP(D34,'12. Gestión del Talento Humano'!$F:$G,2,FALSE),IFERROR(VLOOKUP(D34,'14. Internacional... de la E.S.'!$F:$G,2,FALSE),IFERROR(VLOOKUP(D34,'10. Posgrado'!$F:$G,2,FALSE),IFERROR(VLOOKUP(D34,'17. Gestión TIC'!$F:$G,2,FALSE),IFERROR(VLOOKUP(D34,'16. Desa. del Sistema Educ.Sup.'!$F:$G,2,FALSE),IFERROR(VLOOKUP(D34,'8. Cultura de Inno. Insti...'!$F:$G,2,FALSE),VLOOKUP(D34,'7. Lo Esencial de la Reforma U.'!$F:$G,2,0)))))))))))))))))</f>
        <v>Establecer las equivalencias de las asignaturas de la carrera con las demás carreras de la UNAH.</v>
      </c>
      <c r="D35" s="31"/>
      <c r="E35" s="504"/>
      <c r="F35" s="504"/>
      <c r="G35" s="504"/>
      <c r="H35" s="498"/>
      <c r="I35" s="498"/>
      <c r="J35" s="498"/>
      <c r="K35" s="506"/>
    </row>
    <row r="36" spans="3:14" s="501" customFormat="1" ht="15.75" thickBot="1" x14ac:dyDescent="0.3">
      <c r="C36" s="540"/>
      <c r="F36" s="504"/>
      <c r="G36" s="498"/>
      <c r="H36" s="498"/>
      <c r="I36" s="498"/>
    </row>
    <row r="37" spans="3:14" s="501" customFormat="1" ht="15.75" thickBot="1" x14ac:dyDescent="0.3">
      <c r="C37" s="511" t="s">
        <v>44</v>
      </c>
      <c r="D37" s="511" t="s">
        <v>55</v>
      </c>
      <c r="E37" s="513" t="s">
        <v>57</v>
      </c>
      <c r="F37" s="131" t="s">
        <v>27</v>
      </c>
      <c r="G37" s="129" t="s">
        <v>127</v>
      </c>
      <c r="H37" s="513" t="s">
        <v>46</v>
      </c>
      <c r="I37" s="129" t="s">
        <v>128</v>
      </c>
      <c r="J37" s="129" t="s">
        <v>406</v>
      </c>
      <c r="K37" s="129" t="s">
        <v>407</v>
      </c>
    </row>
    <row r="38" spans="3:14" s="501" customFormat="1" x14ac:dyDescent="0.25">
      <c r="C38" s="855" t="s">
        <v>1943</v>
      </c>
      <c r="D38" s="896"/>
      <c r="E38" s="854"/>
      <c r="F38" s="855">
        <v>900</v>
      </c>
      <c r="G38" s="153" t="s">
        <v>1676</v>
      </c>
      <c r="H38" s="517" t="s">
        <v>783</v>
      </c>
      <c r="I38" s="127" t="str">
        <f>VLOOKUP(H38,Presupuesto!$B$11:$C$565,2,0)</f>
        <v>ALIMENTOS B EBIDAS PARA PERSONAS</v>
      </c>
      <c r="J38" s="505" t="s">
        <v>1348</v>
      </c>
      <c r="K38" s="505" t="s">
        <v>394</v>
      </c>
    </row>
    <row r="39" spans="3:14" s="501" customFormat="1" x14ac:dyDescent="0.25">
      <c r="G39" s="499"/>
    </row>
    <row r="40" spans="3:14" s="501" customFormat="1" x14ac:dyDescent="0.25">
      <c r="G40" s="499"/>
    </row>
    <row r="41" spans="3:14" s="501" customFormat="1" ht="15.75" thickBot="1" x14ac:dyDescent="0.3">
      <c r="G41" s="499"/>
    </row>
    <row r="42" spans="3:14" s="501" customFormat="1" ht="15.75" thickBot="1" x14ac:dyDescent="0.3">
      <c r="C42" s="520" t="s">
        <v>53</v>
      </c>
      <c r="D42" s="534">
        <f>SUM(F49:F49)</f>
        <v>900</v>
      </c>
      <c r="F42" s="497"/>
      <c r="G42" s="500"/>
      <c r="H42" s="497"/>
      <c r="I42" s="497"/>
      <c r="N42" s="501" t="s">
        <v>2735</v>
      </c>
    </row>
    <row r="43" spans="3:14" s="501" customFormat="1" x14ac:dyDescent="0.25">
      <c r="C43" s="497"/>
      <c r="D43" s="31"/>
      <c r="E43" s="504"/>
      <c r="F43" s="504"/>
      <c r="G43" s="504"/>
      <c r="H43" s="498"/>
      <c r="I43" s="498"/>
      <c r="J43" s="498"/>
      <c r="K43" s="506"/>
    </row>
    <row r="44" spans="3:14" s="501" customFormat="1" x14ac:dyDescent="0.25">
      <c r="C44" s="497"/>
      <c r="D44" s="31"/>
      <c r="E44" s="504"/>
      <c r="F44" s="504"/>
      <c r="G44" s="504"/>
      <c r="H44" s="498"/>
      <c r="I44" s="498"/>
      <c r="J44" s="498"/>
      <c r="K44" s="506"/>
    </row>
    <row r="45" spans="3:14" s="501" customFormat="1" ht="15.75" x14ac:dyDescent="0.25">
      <c r="C45" s="526" t="s">
        <v>388</v>
      </c>
      <c r="D45" s="493">
        <f>'1. Desarrollo e Innov. Curricu.'!F16</f>
        <v>1.08</v>
      </c>
      <c r="E45" s="504"/>
      <c r="F45" s="504"/>
      <c r="G45" s="504"/>
      <c r="H45" s="498"/>
      <c r="I45" s="498"/>
      <c r="J45" s="498"/>
      <c r="K45" s="506"/>
    </row>
    <row r="46" spans="3:14" s="501" customFormat="1" ht="18.75" x14ac:dyDescent="0.25">
      <c r="C46" s="527" t="str">
        <f>IFERROR(VLOOKUP(D45,'1. Desarrollo e Innov. Curricu.'!$F:$G,2,FALSE),IFERROR(VLOOKUP(D45,'2. Investigación Científica'!$F:$G,2,FALSE),IFERROR(VLOOKUP(D45,'3. Vinculación Univ. Sociedad'!$F:$G,2,FALSE),IFERROR(VLOOKUP(D45,'4. Docencia y Profesorado Univ.'!$F:$G,2,FALSE),IFERROR(VLOOKUP(D45,'5. Estudiantes y Graduados'!$F:$G,2,FALSE),IFERROR(VLOOKUP(D45,'11. Gestion Administrativa'!$F:$G,2,FALSE),IFERROR(VLOOKUP(D45,'13. Gestión Académica'!$F:$G,2,FALSE),IFERROR(VLOOKUP(D45,'9. Asegura. de la Calid. y M'!$F:$G,2,FALSE),IFERROR(VLOOKUP(D45,'6. Gestión del Conocimiento'!$F:$G,2,FALSE),IFERROR(VLOOKUP(D45,'15. Gobernabilidad y Proceso...'!$F:$G,2,FALSE),IFERROR(VLOOKUP(D45,'12. Gestión del Talento Humano'!$F:$G,2,FALSE),IFERROR(VLOOKUP(D45,'14. Internacional... de la E.S.'!$F:$G,2,FALSE),IFERROR(VLOOKUP(D45,'10. Posgrado'!$F:$G,2,FALSE),IFERROR(VLOOKUP(D45,'17. Gestión TIC'!$F:$G,2,FALSE),IFERROR(VLOOKUP(D45,'16. Desa. del Sistema Educ.Sup.'!$F:$G,2,FALSE),IFERROR(VLOOKUP(D45,'8. Cultura de Inno. Insti...'!$F:$G,2,FALSE),VLOOKUP(D45,'7. Lo Esencial de la Reforma U.'!$F:$G,2,0)))))))))))))))))</f>
        <v>Elaborar el Plan de Factibilidad para la implementación del nuevo currículum de la Carrera.</v>
      </c>
      <c r="D46" s="31"/>
      <c r="E46" s="504"/>
      <c r="F46" s="504"/>
      <c r="G46" s="504"/>
      <c r="H46" s="498"/>
      <c r="I46" s="498"/>
      <c r="J46" s="498"/>
      <c r="K46" s="506"/>
    </row>
    <row r="47" spans="3:14" s="501" customFormat="1" ht="15.75" thickBot="1" x14ac:dyDescent="0.3">
      <c r="C47" s="540" t="s">
        <v>1986</v>
      </c>
      <c r="F47" s="504"/>
      <c r="G47" s="498"/>
      <c r="H47" s="498"/>
      <c r="I47" s="498"/>
    </row>
    <row r="48" spans="3:14" s="501" customFormat="1" ht="15.75" thickBot="1" x14ac:dyDescent="0.3">
      <c r="C48" s="511" t="s">
        <v>44</v>
      </c>
      <c r="D48" s="511" t="s">
        <v>55</v>
      </c>
      <c r="E48" s="513" t="s">
        <v>57</v>
      </c>
      <c r="F48" s="131" t="s">
        <v>27</v>
      </c>
      <c r="G48" s="129" t="s">
        <v>127</v>
      </c>
      <c r="H48" s="513" t="s">
        <v>46</v>
      </c>
      <c r="I48" s="129" t="s">
        <v>128</v>
      </c>
      <c r="J48" s="129" t="s">
        <v>406</v>
      </c>
      <c r="K48" s="129" t="s">
        <v>407</v>
      </c>
    </row>
    <row r="49" spans="3:11" s="501" customFormat="1" x14ac:dyDescent="0.25">
      <c r="C49" s="855" t="s">
        <v>1943</v>
      </c>
      <c r="D49" s="896"/>
      <c r="E49" s="854"/>
      <c r="F49" s="855">
        <v>900</v>
      </c>
      <c r="G49" s="153" t="s">
        <v>1676</v>
      </c>
      <c r="H49" s="517" t="s">
        <v>783</v>
      </c>
      <c r="I49" s="127" t="str">
        <f>VLOOKUP(H49,Presupuesto!$B$11:$C$565,2,0)</f>
        <v>ALIMENTOS B EBIDAS PARA PERSONAS</v>
      </c>
      <c r="J49" s="505" t="s">
        <v>1348</v>
      </c>
      <c r="K49" s="505" t="s">
        <v>408</v>
      </c>
    </row>
    <row r="50" spans="3:11" s="501" customFormat="1" x14ac:dyDescent="0.25">
      <c r="G50" s="499"/>
    </row>
    <row r="51" spans="3:11" s="501" customFormat="1" x14ac:dyDescent="0.25">
      <c r="G51" s="499"/>
    </row>
    <row r="52" spans="3:11" ht="15.75" thickBot="1" x14ac:dyDescent="0.3"/>
    <row r="53" spans="3:11" ht="15.75" thickBot="1" x14ac:dyDescent="0.3">
      <c r="C53" s="149" t="s">
        <v>53</v>
      </c>
      <c r="D53" s="327">
        <f>SUM(F60:F60)</f>
        <v>1800</v>
      </c>
      <c r="F53" s="70"/>
      <c r="G53" s="79"/>
      <c r="H53" s="70"/>
      <c r="I53" s="70"/>
    </row>
    <row r="54" spans="3:11" x14ac:dyDescent="0.25">
      <c r="C54" s="70"/>
      <c r="D54" s="31"/>
      <c r="E54" s="93"/>
      <c r="F54" s="93"/>
      <c r="G54" s="93"/>
      <c r="H54" s="76"/>
      <c r="I54" s="76"/>
      <c r="J54" s="76"/>
      <c r="K54" s="112"/>
    </row>
    <row r="55" spans="3:11" x14ac:dyDescent="0.25">
      <c r="C55" s="70"/>
      <c r="D55" s="31"/>
      <c r="E55" s="93"/>
      <c r="F55" s="93"/>
      <c r="G55" s="93"/>
      <c r="H55" s="76"/>
      <c r="I55" s="76"/>
      <c r="J55" s="76"/>
      <c r="K55" s="112"/>
    </row>
    <row r="56" spans="3:11" ht="15.75" x14ac:dyDescent="0.25">
      <c r="C56" s="187" t="s">
        <v>388</v>
      </c>
      <c r="D56" s="493">
        <f>'1. Desarrollo e Innov. Curricu.'!F16</f>
        <v>1.08</v>
      </c>
      <c r="E56" s="93"/>
      <c r="F56" s="93"/>
      <c r="G56" s="93"/>
      <c r="H56" s="76"/>
      <c r="I56" s="76"/>
      <c r="J56" s="76"/>
      <c r="K56" s="112"/>
    </row>
    <row r="57" spans="3:11" ht="18.75" x14ac:dyDescent="0.25">
      <c r="C57" s="193" t="str">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Elaborar el Plan de Factibilidad para la implementación del nuevo currículum de la Carrera.</v>
      </c>
      <c r="D57" s="348"/>
      <c r="E57" s="93"/>
      <c r="F57" s="93"/>
      <c r="G57" s="93"/>
      <c r="H57" s="76"/>
      <c r="I57" s="76"/>
      <c r="J57" s="76"/>
      <c r="K57" s="112"/>
    </row>
    <row r="58" spans="3:11" ht="15.75" thickBot="1" x14ac:dyDescent="0.3">
      <c r="C58" s="540" t="s">
        <v>1987</v>
      </c>
      <c r="F58" s="93"/>
      <c r="G58" s="76"/>
      <c r="H58" s="76"/>
      <c r="I58" s="76"/>
    </row>
    <row r="59" spans="3:11" ht="15.75" thickBot="1" x14ac:dyDescent="0.3">
      <c r="C59" s="126" t="s">
        <v>44</v>
      </c>
      <c r="D59" s="126" t="s">
        <v>55</v>
      </c>
      <c r="E59" s="132" t="s">
        <v>57</v>
      </c>
      <c r="F59" s="131" t="s">
        <v>27</v>
      </c>
      <c r="G59" s="129" t="s">
        <v>127</v>
      </c>
      <c r="H59" s="132" t="s">
        <v>46</v>
      </c>
      <c r="I59" s="129" t="s">
        <v>128</v>
      </c>
      <c r="J59" s="129" t="s">
        <v>406</v>
      </c>
      <c r="K59" s="129" t="s">
        <v>407</v>
      </c>
    </row>
    <row r="60" spans="3:11" x14ac:dyDescent="0.25">
      <c r="C60" s="516" t="s">
        <v>1943</v>
      </c>
      <c r="D60" s="521"/>
      <c r="E60" s="120"/>
      <c r="F60" s="855">
        <v>1800</v>
      </c>
      <c r="G60" s="153" t="s">
        <v>1676</v>
      </c>
      <c r="H60" s="517" t="s">
        <v>783</v>
      </c>
      <c r="I60" s="127" t="str">
        <f>VLOOKUP(H60,Presupuesto!$B$11:$C$565,2,0)</f>
        <v>ALIMENTOS B EBIDAS PARA PERSONAS</v>
      </c>
      <c r="J60" s="98" t="s">
        <v>1348</v>
      </c>
      <c r="K60" s="98" t="s">
        <v>392</v>
      </c>
    </row>
    <row r="62" spans="3:11" ht="15.75" thickBot="1" x14ac:dyDescent="0.3">
      <c r="F62" s="90"/>
      <c r="G62" s="89"/>
      <c r="H62" s="90"/>
      <c r="I62" s="90"/>
    </row>
    <row r="63" spans="3:11" ht="15.75" thickBot="1" x14ac:dyDescent="0.3">
      <c r="C63" s="149" t="s">
        <v>53</v>
      </c>
      <c r="D63" s="327">
        <f>SUM(F70:F70)</f>
        <v>1800</v>
      </c>
      <c r="F63" s="70"/>
      <c r="G63" s="79"/>
      <c r="H63" s="70"/>
      <c r="I63" s="70"/>
    </row>
    <row r="64" spans="3:11" x14ac:dyDescent="0.25">
      <c r="C64" s="70"/>
      <c r="D64" s="31"/>
      <c r="E64" s="93"/>
      <c r="F64" s="93"/>
      <c r="G64" s="93"/>
      <c r="H64" s="76"/>
      <c r="I64" s="76"/>
      <c r="J64" s="76"/>
      <c r="K64" s="112"/>
    </row>
    <row r="65" spans="3:11" x14ac:dyDescent="0.25">
      <c r="C65" s="70"/>
      <c r="D65" s="31"/>
      <c r="E65" s="93"/>
      <c r="F65" s="93"/>
      <c r="G65" s="93"/>
      <c r="H65" s="76"/>
      <c r="I65" s="76"/>
      <c r="J65" s="76"/>
      <c r="K65" s="112"/>
    </row>
    <row r="66" spans="3:11" ht="15.75" x14ac:dyDescent="0.25">
      <c r="C66" s="187" t="s">
        <v>388</v>
      </c>
      <c r="D66" s="493">
        <f>'1. Desarrollo e Innov. Curricu.'!F16</f>
        <v>1.08</v>
      </c>
      <c r="E66" s="93"/>
      <c r="F66" s="93"/>
      <c r="G66" s="93"/>
      <c r="H66" s="76"/>
      <c r="I66" s="76"/>
      <c r="J66" s="76"/>
      <c r="K66" s="112"/>
    </row>
    <row r="67" spans="3:11" ht="18.75" x14ac:dyDescent="0.25">
      <c r="C67" s="193" t="str">
        <f>IFERROR(VLOOKUP(D66,'1. Desarrollo e Innov. Curricu.'!$F:$G,2,FALSE),IFERROR(VLOOKUP(D66,'2. Investigación Científica'!$F:$G,2,FALSE),IFERROR(VLOOKUP(D66,'3. Vinculación Univ. Sociedad'!$F:$G,2,FALSE),IFERROR(VLOOKUP(D66,'4. Docencia y Profesorado Univ.'!$F:$G,2,FALSE),IFERROR(VLOOKUP(D66,'5. Estudiantes y Graduados'!$F:$G,2,FALSE),IFERROR(VLOOKUP(D66,'11. Gestion Administrativa'!$F:$G,2,FALSE),IFERROR(VLOOKUP(D66,'13. Gestión Académica'!$F:$G,2,FALSE),IFERROR(VLOOKUP(D66,'9. Asegura. de la Calid. y M'!$F:$G,2,FALSE),IFERROR(VLOOKUP(D66,'6. Gestión del Conocimiento'!$F:$G,2,FALSE),IFERROR(VLOOKUP(D66,'15. Gobernabilidad y Proceso...'!$F:$G,2,FALSE),IFERROR(VLOOKUP(D66,'12. Gestión del Talento Humano'!$F:$G,2,FALSE),IFERROR(VLOOKUP(D66,'14. Internacional... de la E.S.'!$F:$G,2,FALSE),IFERROR(VLOOKUP(D66,'10. Posgrado'!$F:$G,2,FALSE),IFERROR(VLOOKUP(D66,'17. Gestión TIC'!$F:$G,2,FALSE),IFERROR(VLOOKUP(D66,'16. Desa. del Sistema Educ.Sup.'!$F:$G,2,FALSE),IFERROR(VLOOKUP(D66,'8. Cultura de Inno. Insti...'!$F:$G,2,FALSE),VLOOKUP(D66,'7. Lo Esencial de la Reforma U.'!$F:$G,2,0)))))))))))))))))</f>
        <v>Elaborar el Plan de Factibilidad para la implementación del nuevo currículum de la Carrera.</v>
      </c>
      <c r="D67" s="31"/>
      <c r="E67" s="93"/>
      <c r="F67" s="93"/>
      <c r="G67" s="93"/>
      <c r="H67" s="76"/>
      <c r="I67" s="76"/>
      <c r="J67" s="76"/>
      <c r="K67" s="112"/>
    </row>
    <row r="68" spans="3:11" ht="15.75" thickBot="1" x14ac:dyDescent="0.3">
      <c r="C68" s="540" t="s">
        <v>2001</v>
      </c>
      <c r="F68" s="93"/>
      <c r="G68" s="76"/>
      <c r="H68" s="76"/>
      <c r="I68" s="76"/>
    </row>
    <row r="69" spans="3:11" ht="15.75" thickBot="1" x14ac:dyDescent="0.3">
      <c r="C69" s="126" t="s">
        <v>44</v>
      </c>
      <c r="D69" s="126" t="s">
        <v>55</v>
      </c>
      <c r="E69" s="132" t="s">
        <v>57</v>
      </c>
      <c r="F69" s="131" t="s">
        <v>27</v>
      </c>
      <c r="G69" s="129" t="s">
        <v>127</v>
      </c>
      <c r="H69" s="132" t="s">
        <v>46</v>
      </c>
      <c r="I69" s="129" t="s">
        <v>128</v>
      </c>
      <c r="J69" s="129" t="s">
        <v>406</v>
      </c>
      <c r="K69" s="129" t="s">
        <v>407</v>
      </c>
    </row>
    <row r="70" spans="3:11" x14ac:dyDescent="0.25">
      <c r="C70" s="516" t="s">
        <v>1943</v>
      </c>
      <c r="D70" s="521"/>
      <c r="E70" s="120"/>
      <c r="F70" s="855">
        <v>1800</v>
      </c>
      <c r="G70" s="153" t="s">
        <v>1676</v>
      </c>
      <c r="H70" s="517" t="s">
        <v>783</v>
      </c>
      <c r="I70" s="127" t="str">
        <f>VLOOKUP(H70,Presupuesto!$B$11:$C$565,2,0)</f>
        <v>ALIMENTOS B EBIDAS PARA PERSONAS</v>
      </c>
      <c r="J70" s="201" t="s">
        <v>1348</v>
      </c>
      <c r="K70" s="98" t="s">
        <v>395</v>
      </c>
    </row>
    <row r="72" spans="3:11" s="501" customFormat="1" x14ac:dyDescent="0.25">
      <c r="G72" s="499"/>
    </row>
    <row r="73" spans="3:11" s="501" customFormat="1" ht="15.75" thickBot="1" x14ac:dyDescent="0.3">
      <c r="G73" s="499"/>
    </row>
    <row r="74" spans="3:11" s="501" customFormat="1" ht="15.75" thickBot="1" x14ac:dyDescent="0.3">
      <c r="C74" s="520" t="s">
        <v>53</v>
      </c>
      <c r="D74" s="534">
        <f>SUM(F81:F81)</f>
        <v>1800</v>
      </c>
      <c r="F74" s="497"/>
      <c r="G74" s="500"/>
      <c r="H74" s="497"/>
      <c r="I74" s="497"/>
    </row>
    <row r="75" spans="3:11" s="501" customFormat="1" x14ac:dyDescent="0.25">
      <c r="C75" s="497"/>
      <c r="D75" s="31"/>
      <c r="E75" s="504"/>
      <c r="F75" s="504"/>
      <c r="G75" s="504"/>
      <c r="H75" s="498"/>
      <c r="I75" s="498"/>
      <c r="J75" s="498"/>
      <c r="K75" s="506"/>
    </row>
    <row r="76" spans="3:11" s="501" customFormat="1" x14ac:dyDescent="0.25">
      <c r="C76" s="497"/>
      <c r="D76" s="31"/>
      <c r="E76" s="504"/>
      <c r="F76" s="504"/>
      <c r="G76" s="504"/>
      <c r="H76" s="498"/>
      <c r="I76" s="498"/>
      <c r="J76" s="498"/>
      <c r="K76" s="506"/>
    </row>
    <row r="77" spans="3:11" s="501" customFormat="1" ht="15.75" x14ac:dyDescent="0.25">
      <c r="C77" s="526" t="s">
        <v>388</v>
      </c>
      <c r="D77" s="493">
        <f>'1. Desarrollo e Innov. Curricu.'!F17</f>
        <v>1.0900000000000001</v>
      </c>
      <c r="E77" s="504"/>
      <c r="F77" s="504"/>
      <c r="G77" s="504"/>
      <c r="H77" s="498"/>
      <c r="I77" s="498"/>
      <c r="J77" s="498"/>
      <c r="K77" s="506"/>
    </row>
    <row r="78" spans="3:11" s="501" customFormat="1" ht="18.75" x14ac:dyDescent="0.25">
      <c r="C78" s="527" t="str">
        <f>IFERROR(VLOOKUP(D77,'1. Desarrollo e Innov. Curricu.'!$F:$G,2,FALSE),IFERROR(VLOOKUP(D77,'2. Investigación Científica'!$F:$G,2,FALSE),IFERROR(VLOOKUP(D77,'3. Vinculación Univ. Sociedad'!$F:$G,2,FALSE),IFERROR(VLOOKUP(D77,'4. Docencia y Profesorado Univ.'!$F:$G,2,FALSE),IFERROR(VLOOKUP(D77,'5. Estudiantes y Graduados'!$F:$G,2,FALSE),IFERROR(VLOOKUP(D77,'11. Gestion Administrativa'!$F:$G,2,FALSE),IFERROR(VLOOKUP(D77,'13. Gestión Académica'!$F:$G,2,FALSE),IFERROR(VLOOKUP(D77,'9. Asegura. de la Calid. y M'!$F:$G,2,FALSE),IFERROR(VLOOKUP(D77,'6. Gestión del Conocimiento'!$F:$G,2,FALSE),IFERROR(VLOOKUP(D77,'15. Gobernabilidad y Proceso...'!$F:$G,2,FALSE),IFERROR(VLOOKUP(D77,'12. Gestión del Talento Humano'!$F:$G,2,FALSE),IFERROR(VLOOKUP(D77,'14. Internacional... de la E.S.'!$F:$G,2,FALSE),IFERROR(VLOOKUP(D77,'10. Posgrado'!$F:$G,2,FALSE),IFERROR(VLOOKUP(D77,'17. Gestión TIC'!$F:$G,2,FALSE),IFERROR(VLOOKUP(D77,'16. Desa. del Sistema Educ.Sup.'!$F:$G,2,FALSE),IFERROR(VLOOKUP(D77,'8. Cultura de Inno. Insti...'!$F:$G,2,FALSE),VLOOKUP(D77,'7. Lo Esencial de la Reforma U.'!$F:$G,2,0)))))))))))))))))</f>
        <v>Elaborar el documento curricular que contemple los diferentes enfoques y que explicite las diferentes corrientes del pensamiento en el campo de la Química y Farmacia. (Impresión y empastado del documento curricular).</v>
      </c>
      <c r="D78" s="31"/>
      <c r="E78" s="504"/>
      <c r="F78" s="504"/>
      <c r="G78" s="504"/>
      <c r="H78" s="498"/>
      <c r="I78" s="498"/>
      <c r="J78" s="498"/>
      <c r="K78" s="506"/>
    </row>
    <row r="79" spans="3:11" s="501" customFormat="1" ht="15.75" thickBot="1" x14ac:dyDescent="0.3">
      <c r="C79" s="540" t="s">
        <v>1987</v>
      </c>
      <c r="F79" s="504"/>
      <c r="G79" s="498"/>
      <c r="H79" s="498"/>
      <c r="I79" s="498"/>
    </row>
    <row r="80" spans="3:11" s="501" customFormat="1" ht="15.75" thickBot="1" x14ac:dyDescent="0.3">
      <c r="C80" s="511" t="s">
        <v>44</v>
      </c>
      <c r="D80" s="511" t="s">
        <v>55</v>
      </c>
      <c r="E80" s="513" t="s">
        <v>57</v>
      </c>
      <c r="F80" s="131" t="s">
        <v>27</v>
      </c>
      <c r="G80" s="129" t="s">
        <v>127</v>
      </c>
      <c r="H80" s="513" t="s">
        <v>46</v>
      </c>
      <c r="I80" s="129" t="s">
        <v>128</v>
      </c>
      <c r="J80" s="129" t="s">
        <v>406</v>
      </c>
      <c r="K80" s="129" t="s">
        <v>407</v>
      </c>
    </row>
    <row r="81" spans="3:11" s="501" customFormat="1" x14ac:dyDescent="0.25">
      <c r="C81" s="516" t="s">
        <v>1943</v>
      </c>
      <c r="D81" s="521"/>
      <c r="E81" s="120"/>
      <c r="F81" s="855">
        <v>1800</v>
      </c>
      <c r="G81" s="153" t="s">
        <v>1676</v>
      </c>
      <c r="H81" s="517" t="s">
        <v>783</v>
      </c>
      <c r="I81" s="127" t="str">
        <f>VLOOKUP(H81,Presupuesto!$B$11:$C$565,2,0)</f>
        <v>ALIMENTOS B EBIDAS PARA PERSONAS</v>
      </c>
      <c r="J81" s="505" t="s">
        <v>1348</v>
      </c>
      <c r="K81" s="505" t="s">
        <v>393</v>
      </c>
    </row>
    <row r="82" spans="3:11" s="501" customFormat="1" x14ac:dyDescent="0.25">
      <c r="G82" s="499"/>
    </row>
    <row r="83" spans="3:11" s="501" customFormat="1" x14ac:dyDescent="0.25">
      <c r="G83" s="499"/>
    </row>
    <row r="84" spans="3:11" ht="15.75" thickBot="1" x14ac:dyDescent="0.3">
      <c r="F84" s="90"/>
      <c r="G84" s="89"/>
      <c r="H84" s="90"/>
      <c r="I84" s="90"/>
    </row>
    <row r="85" spans="3:11" ht="15.75" thickBot="1" x14ac:dyDescent="0.3">
      <c r="C85" s="149" t="s">
        <v>53</v>
      </c>
      <c r="D85" s="327">
        <f>SUM(F92:F92)</f>
        <v>1800</v>
      </c>
      <c r="F85" s="70"/>
      <c r="G85" s="79"/>
      <c r="H85" s="70"/>
      <c r="I85" s="70"/>
    </row>
    <row r="86" spans="3:11" x14ac:dyDescent="0.25">
      <c r="C86" s="70"/>
      <c r="D86" s="31"/>
      <c r="E86" s="93"/>
      <c r="F86" s="93"/>
      <c r="G86" s="93"/>
      <c r="H86" s="76"/>
      <c r="I86" s="76"/>
      <c r="J86" s="76"/>
      <c r="K86" s="112"/>
    </row>
    <row r="87" spans="3:11" x14ac:dyDescent="0.25">
      <c r="C87" s="70"/>
      <c r="D87" s="31"/>
      <c r="E87" s="93"/>
      <c r="F87" s="93"/>
      <c r="G87" s="93"/>
      <c r="H87" s="76"/>
      <c r="I87" s="76"/>
      <c r="J87" s="76"/>
      <c r="K87" s="112"/>
    </row>
    <row r="88" spans="3:11" ht="15.75" x14ac:dyDescent="0.25">
      <c r="C88" s="187" t="s">
        <v>388</v>
      </c>
      <c r="D88" s="493">
        <f>'1. Desarrollo e Innov. Curricu.'!F17</f>
        <v>1.0900000000000001</v>
      </c>
      <c r="E88" s="93"/>
      <c r="F88" s="93"/>
      <c r="G88" s="93"/>
      <c r="H88" s="76"/>
      <c r="I88" s="76"/>
      <c r="J88" s="76"/>
      <c r="K88" s="112"/>
    </row>
    <row r="89" spans="3:11" ht="18.75" x14ac:dyDescent="0.25">
      <c r="C89" s="193" t="str">
        <f>IFERROR(VLOOKUP(D88,'1. Desarrollo e Innov. Curricu.'!$F:$G,2,FALSE),IFERROR(VLOOKUP(D88,'2. Investigación Científica'!$F:$G,2,FALSE),IFERROR(VLOOKUP(D88,'3. Vinculación Univ. Sociedad'!$F:$G,2,FALSE),IFERROR(VLOOKUP(D88,'4. Docencia y Profesorado Univ.'!$F:$G,2,FALSE),IFERROR(VLOOKUP(D88,'5. Estudiantes y Graduados'!$F:$G,2,FALSE),IFERROR(VLOOKUP(D88,'11. Gestion Administrativa'!$F:$G,2,FALSE),IFERROR(VLOOKUP(D88,'13. Gestión Académica'!$F:$G,2,FALSE),IFERROR(VLOOKUP(D88,'9. Asegura. de la Calid. y M'!$F:$G,2,FALSE),IFERROR(VLOOKUP(D88,'6. Gestión del Conocimiento'!$F:$G,2,FALSE),IFERROR(VLOOKUP(D88,'15. Gobernabilidad y Proceso...'!$F:$G,2,FALSE),IFERROR(VLOOKUP(D88,'12. Gestión del Talento Humano'!$F:$G,2,FALSE),IFERROR(VLOOKUP(D88,'14. Internacional... de la E.S.'!$F:$G,2,FALSE),IFERROR(VLOOKUP(D88,'10. Posgrado'!$F:$G,2,FALSE),IFERROR(VLOOKUP(D88,'17. Gestión TIC'!$F:$G,2,FALSE),IFERROR(VLOOKUP(D88,'16. Desa. del Sistema Educ.Sup.'!$F:$G,2,FALSE),IFERROR(VLOOKUP(D88,'8. Cultura de Inno. Insti...'!$F:$G,2,FALSE),VLOOKUP(D88,'7. Lo Esencial de la Reforma U.'!$F:$G,2,0)))))))))))))))))</f>
        <v>Elaborar el documento curricular que contemple los diferentes enfoques y que explicite las diferentes corrientes del pensamiento en el campo de la Química y Farmacia. (Impresión y empastado del documento curricular).</v>
      </c>
      <c r="D89" s="31"/>
      <c r="E89" s="93"/>
      <c r="F89" s="93"/>
      <c r="G89" s="93"/>
      <c r="H89" s="76"/>
      <c r="I89" s="76"/>
      <c r="J89" s="76"/>
      <c r="K89" s="112"/>
    </row>
    <row r="90" spans="3:11" ht="15.75" thickBot="1" x14ac:dyDescent="0.3">
      <c r="C90" s="540" t="s">
        <v>2001</v>
      </c>
      <c r="F90" s="93"/>
      <c r="G90" s="76"/>
      <c r="H90" s="76"/>
      <c r="I90" s="76"/>
    </row>
    <row r="91" spans="3:11" ht="15.75" thickBot="1" x14ac:dyDescent="0.3">
      <c r="C91" s="126" t="s">
        <v>44</v>
      </c>
      <c r="D91" s="126" t="s">
        <v>55</v>
      </c>
      <c r="E91" s="132" t="s">
        <v>57</v>
      </c>
      <c r="F91" s="131" t="s">
        <v>27</v>
      </c>
      <c r="G91" s="129" t="s">
        <v>127</v>
      </c>
      <c r="H91" s="132" t="s">
        <v>46</v>
      </c>
      <c r="I91" s="129" t="s">
        <v>128</v>
      </c>
      <c r="J91" s="129" t="s">
        <v>406</v>
      </c>
      <c r="K91" s="129" t="s">
        <v>407</v>
      </c>
    </row>
    <row r="92" spans="3:11" x14ac:dyDescent="0.25">
      <c r="C92" s="136" t="s">
        <v>1931</v>
      </c>
      <c r="D92" s="150"/>
      <c r="E92" s="120"/>
      <c r="F92" s="855">
        <v>1800</v>
      </c>
      <c r="G92" s="153" t="s">
        <v>1676</v>
      </c>
      <c r="H92" s="517" t="s">
        <v>783</v>
      </c>
      <c r="I92" s="127" t="str">
        <f>VLOOKUP(H92,Presupuesto!$B$11:$C$565,2,0)</f>
        <v>ALIMENTOS B EBIDAS PARA PERSONAS</v>
      </c>
      <c r="J92" s="505" t="s">
        <v>1348</v>
      </c>
      <c r="K92" s="505" t="s">
        <v>396</v>
      </c>
    </row>
    <row r="94" spans="3:11" s="501" customFormat="1" x14ac:dyDescent="0.25">
      <c r="G94" s="499"/>
    </row>
    <row r="95" spans="3:11" s="501" customFormat="1" x14ac:dyDescent="0.25">
      <c r="G95" s="499"/>
    </row>
    <row r="96" spans="3:11" ht="15.75" thickBot="1" x14ac:dyDescent="0.3"/>
    <row r="97" spans="3:11" ht="15.75" thickBot="1" x14ac:dyDescent="0.3">
      <c r="C97" s="149" t="s">
        <v>53</v>
      </c>
      <c r="D97" s="327">
        <f>SUM(F104:F104)</f>
        <v>104658</v>
      </c>
      <c r="F97" s="70"/>
      <c r="G97" s="79"/>
      <c r="H97" s="70"/>
      <c r="I97" s="70"/>
    </row>
    <row r="98" spans="3:11" x14ac:dyDescent="0.25">
      <c r="C98" s="70"/>
      <c r="D98" s="31"/>
      <c r="E98" s="93"/>
      <c r="F98" s="93"/>
      <c r="G98" s="93"/>
      <c r="H98" s="76"/>
      <c r="I98" s="76"/>
      <c r="J98" s="76"/>
      <c r="K98" s="112"/>
    </row>
    <row r="99" spans="3:11" x14ac:dyDescent="0.25">
      <c r="C99" s="70"/>
      <c r="D99" s="31"/>
      <c r="E99" s="93"/>
      <c r="F99" s="93"/>
      <c r="G99" s="93"/>
      <c r="H99" s="76"/>
      <c r="I99" s="76"/>
      <c r="J99" s="76"/>
      <c r="K99" s="112"/>
    </row>
    <row r="100" spans="3:11" ht="15.75" x14ac:dyDescent="0.25">
      <c r="C100" s="187" t="s">
        <v>388</v>
      </c>
      <c r="D100" s="493">
        <f>'1. Desarrollo e Innov. Curricu.'!F18</f>
        <v>1.1000000000000001</v>
      </c>
      <c r="E100" s="93"/>
      <c r="F100" s="93"/>
      <c r="G100" s="93"/>
      <c r="H100" s="76"/>
      <c r="I100" s="76"/>
      <c r="J100" s="76"/>
      <c r="K100" s="112"/>
    </row>
    <row r="101" spans="3:11" ht="18.75" x14ac:dyDescent="0.25">
      <c r="C101" s="193" t="str">
        <f>IFERROR(VLOOKUP(D100,'1. Desarrollo e Innov. Curricu.'!$F:$G,2,FALSE),IFERROR(VLOOKUP(D100,'2. Investigación Científica'!$F:$G,2,FALSE),IFERROR(VLOOKUP(D100,'3. Vinculación Univ. Sociedad'!$F:$G,2,FALSE),IFERROR(VLOOKUP(D100,'4. Docencia y Profesorado Univ.'!$F:$G,2,FALSE),IFERROR(VLOOKUP(D100,'5. Estudiantes y Graduados'!$F:$G,2,FALSE),IFERROR(VLOOKUP(D100,'11. Gestion Administrativa'!$F:$G,2,FALSE),IFERROR(VLOOKUP(D100,'13. Gestión Académica'!$F:$G,2,FALSE),IFERROR(VLOOKUP(D100,'9. Asegura. de la Calid. y M'!$F:$G,2,FALSE),IFERROR(VLOOKUP(D100,'6. Gestión del Conocimiento'!$F:$G,2,FALSE),IFERROR(VLOOKUP(D100,'15. Gobernabilidad y Proceso...'!$F:$G,2,FALSE),IFERROR(VLOOKUP(D100,'12. Gestión del Talento Humano'!$F:$G,2,FALSE),IFERROR(VLOOKUP(D100,'14. Internacional... de la E.S.'!$F:$G,2,FALSE),IFERROR(VLOOKUP(D100,'10. Posgrado'!$F:$G,2,FALSE),IFERROR(VLOOKUP(D100,'17. Gestión TIC'!$F:$G,2,FALSE),IFERROR(VLOOKUP(D100,'16. Desa. del Sistema Educ.Sup.'!$F:$G,2,FALSE),IFERROR(VLOOKUP(D100,'8. Cultura de Inno. Insti...'!$F:$G,2,FALSE),VLOOKUP(D100,'7. Lo Esencial de la Reforma U.'!$F:$G,2,0)))))))))))))))))</f>
        <v>Viaje a la Universidad de Nicaragua para conocer la implementación de Biotecnología de las vacunas y establecimiento de convenios de formación. (Tres personas)</v>
      </c>
      <c r="D101" s="31"/>
      <c r="E101" s="93"/>
      <c r="F101" s="93"/>
      <c r="G101" s="93"/>
      <c r="H101" s="76"/>
      <c r="I101" s="76"/>
      <c r="J101" s="76"/>
      <c r="K101" s="112"/>
    </row>
    <row r="102" spans="3:11" ht="15.75" thickBot="1" x14ac:dyDescent="0.3">
      <c r="F102" s="93"/>
      <c r="G102" s="76"/>
      <c r="H102" s="76"/>
      <c r="I102" s="76"/>
    </row>
    <row r="103" spans="3:11" ht="15.75" thickBot="1" x14ac:dyDescent="0.3">
      <c r="C103" s="126" t="s">
        <v>44</v>
      </c>
      <c r="D103" s="126" t="s">
        <v>55</v>
      </c>
      <c r="E103" s="132" t="s">
        <v>57</v>
      </c>
      <c r="F103" s="131" t="s">
        <v>27</v>
      </c>
      <c r="G103" s="129" t="s">
        <v>127</v>
      </c>
      <c r="H103" s="132" t="s">
        <v>46</v>
      </c>
      <c r="I103" s="129" t="s">
        <v>128</v>
      </c>
      <c r="J103" s="129" t="s">
        <v>406</v>
      </c>
      <c r="K103" s="129" t="s">
        <v>407</v>
      </c>
    </row>
    <row r="104" spans="3:11" ht="15.75" thickBot="1" x14ac:dyDescent="0.3">
      <c r="C104" s="529" t="s">
        <v>423</v>
      </c>
      <c r="D104" s="150"/>
      <c r="E104" s="120"/>
      <c r="F104" s="855">
        <v>104658</v>
      </c>
      <c r="G104" s="153" t="s">
        <v>1676</v>
      </c>
      <c r="H104" s="533" t="s">
        <v>752</v>
      </c>
      <c r="I104" s="127" t="str">
        <f>VLOOKUP(H104,Presupuesto!$B$11:$C$565,2,0)</f>
        <v>VIATICOS NACIONALES</v>
      </c>
      <c r="J104" s="98" t="s">
        <v>1348</v>
      </c>
      <c r="K104" s="98" t="s">
        <v>397</v>
      </c>
    </row>
    <row r="106" spans="3:11" s="501" customFormat="1" x14ac:dyDescent="0.25">
      <c r="G106" s="499"/>
    </row>
    <row r="107" spans="3:11" s="501" customFormat="1" x14ac:dyDescent="0.25">
      <c r="G107" s="499"/>
    </row>
    <row r="108" spans="3:11" ht="15.75" thickBot="1" x14ac:dyDescent="0.3">
      <c r="F108" s="90"/>
      <c r="G108" s="89"/>
      <c r="H108" s="90"/>
      <c r="I108" s="90"/>
    </row>
    <row r="109" spans="3:11" ht="15.75" thickBot="1" x14ac:dyDescent="0.3">
      <c r="C109" s="520" t="s">
        <v>53</v>
      </c>
      <c r="D109" s="534">
        <f>SUM(F116:F116)</f>
        <v>104658</v>
      </c>
      <c r="E109" s="501"/>
      <c r="F109" s="497"/>
      <c r="G109" s="500"/>
      <c r="H109" s="497"/>
      <c r="I109" s="497"/>
      <c r="J109" s="501"/>
      <c r="K109" s="501"/>
    </row>
    <row r="110" spans="3:11" x14ac:dyDescent="0.25">
      <c r="C110" s="497"/>
      <c r="D110" s="31"/>
      <c r="E110" s="504"/>
      <c r="F110" s="504"/>
      <c r="G110" s="504"/>
      <c r="H110" s="498"/>
      <c r="I110" s="498"/>
      <c r="J110" s="498"/>
      <c r="K110" s="506"/>
    </row>
    <row r="111" spans="3:11" x14ac:dyDescent="0.25">
      <c r="C111" s="497"/>
      <c r="D111" s="31"/>
      <c r="E111" s="504"/>
      <c r="F111" s="504"/>
      <c r="G111" s="504"/>
      <c r="H111" s="498"/>
      <c r="I111" s="498"/>
      <c r="J111" s="498"/>
      <c r="K111" s="506"/>
    </row>
    <row r="112" spans="3:11" ht="15.75" x14ac:dyDescent="0.25">
      <c r="C112" s="526" t="s">
        <v>388</v>
      </c>
      <c r="D112" s="493">
        <f>'1. Desarrollo e Innov. Curricu.'!F19</f>
        <v>1.1100000000000001</v>
      </c>
      <c r="E112" s="504"/>
      <c r="F112" s="504"/>
      <c r="G112" s="504"/>
      <c r="H112" s="498"/>
      <c r="I112" s="498"/>
      <c r="J112" s="498"/>
      <c r="K112" s="506"/>
    </row>
    <row r="113" spans="3:11" ht="18.75" x14ac:dyDescent="0.25">
      <c r="C113" s="527" t="str">
        <f>IFERROR(VLOOKUP(D112,'1. Desarrollo e Innov. Curricu.'!$F:$G,2,FALSE),IFERROR(VLOOKUP(D112,'2. Investigación Científica'!$F:$G,2,FALSE),IFERROR(VLOOKUP(D112,'3. Vinculación Univ. Sociedad'!$F:$G,2,FALSE),IFERROR(VLOOKUP(D112,'4. Docencia y Profesorado Univ.'!$F:$G,2,FALSE),IFERROR(VLOOKUP(D112,'5. Estudiantes y Graduados'!$F:$G,2,FALSE),IFERROR(VLOOKUP(D112,'11. Gestion Administrativa'!$F:$G,2,FALSE),IFERROR(VLOOKUP(D112,'13. Gestión Académica'!$F:$G,2,FALSE),IFERROR(VLOOKUP(D112,'9. Asegura. de la Calid. y M'!$F:$G,2,FALSE),IFERROR(VLOOKUP(D112,'6. Gestión del Conocimiento'!$F:$G,2,FALSE),IFERROR(VLOOKUP(D112,'15. Gobernabilidad y Proceso...'!$F:$G,2,FALSE),IFERROR(VLOOKUP(D112,'12. Gestión del Talento Humano'!$F:$G,2,FALSE),IFERROR(VLOOKUP(D112,'14. Internacional... de la E.S.'!$F:$G,2,FALSE),IFERROR(VLOOKUP(D112,'10. Posgrado'!$F:$G,2,FALSE),IFERROR(VLOOKUP(D112,'17. Gestión TIC'!$F:$G,2,FALSE),IFERROR(VLOOKUP(D112,'16. Desa. del Sistema Educ.Sup.'!$F:$G,2,FALSE),IFERROR(VLOOKUP(D112,'8. Cultura de Inno. Insti...'!$F:$G,2,FALSE),VLOOKUP(D112,'7. Lo Esencial de la Reforma U.'!$F:$G,2,0)))))))))))))))))</f>
        <v>Viaje a la Universidad de Costa Rica UCR con el propósito de conocer la formación de los estudiantes en los Servicios Farmacéuticos y establecimiento de convenios de formación. (Tres personas)</v>
      </c>
      <c r="D113" s="31"/>
      <c r="E113" s="504"/>
      <c r="F113" s="504"/>
      <c r="G113" s="504"/>
      <c r="H113" s="498"/>
      <c r="I113" s="498"/>
      <c r="J113" s="498"/>
      <c r="K113" s="506"/>
    </row>
    <row r="114" spans="3:11" ht="15.75" thickBot="1" x14ac:dyDescent="0.3">
      <c r="C114" s="501"/>
      <c r="D114" s="501"/>
      <c r="E114" s="501"/>
      <c r="F114" s="504"/>
      <c r="G114" s="498"/>
      <c r="H114" s="498"/>
      <c r="I114" s="498"/>
      <c r="J114" s="501"/>
      <c r="K114" s="501"/>
    </row>
    <row r="115" spans="3:11" ht="15.75" thickBot="1" x14ac:dyDescent="0.3">
      <c r="C115" s="511" t="s">
        <v>44</v>
      </c>
      <c r="D115" s="511" t="s">
        <v>55</v>
      </c>
      <c r="E115" s="513" t="s">
        <v>57</v>
      </c>
      <c r="F115" s="131" t="s">
        <v>27</v>
      </c>
      <c r="G115" s="129" t="s">
        <v>127</v>
      </c>
      <c r="H115" s="513" t="s">
        <v>46</v>
      </c>
      <c r="I115" s="129" t="s">
        <v>128</v>
      </c>
      <c r="J115" s="129" t="s">
        <v>406</v>
      </c>
      <c r="K115" s="129" t="s">
        <v>407</v>
      </c>
    </row>
    <row r="116" spans="3:11" ht="15.75" thickBot="1" x14ac:dyDescent="0.3">
      <c r="C116" s="529" t="s">
        <v>423</v>
      </c>
      <c r="D116" s="521"/>
      <c r="E116" s="120"/>
      <c r="F116" s="855">
        <v>104658</v>
      </c>
      <c r="G116" s="153" t="s">
        <v>1676</v>
      </c>
      <c r="H116" s="533" t="s">
        <v>752</v>
      </c>
      <c r="I116" s="127" t="str">
        <f>VLOOKUP(H116,Presupuesto!$B$11:$C$565,2,0)</f>
        <v>VIATICOS NACIONALES</v>
      </c>
      <c r="J116" s="505" t="s">
        <v>1348</v>
      </c>
      <c r="K116" s="505" t="s">
        <v>398</v>
      </c>
    </row>
    <row r="117" spans="3:11" hidden="1" x14ac:dyDescent="0.25">
      <c r="C117" s="136" t="s">
        <v>1932</v>
      </c>
      <c r="D117" s="150"/>
      <c r="E117" s="120"/>
      <c r="F117" s="97">
        <f>D117*E117</f>
        <v>0</v>
      </c>
      <c r="G117" s="153" t="s">
        <v>125</v>
      </c>
      <c r="H117" s="517" t="s">
        <v>656</v>
      </c>
      <c r="I117" s="127" t="str">
        <f>VLOOKUP(H117,Presupuesto!$B$11:$C$565,2,0)</f>
        <v>MANTENIMIENTO Y REPARACION DE EQUIPOS Y MEDIOS DE TRANSPORTE</v>
      </c>
      <c r="J117" s="505" t="s">
        <v>1350</v>
      </c>
      <c r="K117" s="505" t="s">
        <v>395</v>
      </c>
    </row>
    <row r="118" spans="3:11" hidden="1" x14ac:dyDescent="0.25">
      <c r="C118" s="136" t="s">
        <v>1933</v>
      </c>
      <c r="D118" s="150"/>
      <c r="E118" s="120"/>
      <c r="F118" s="97">
        <f>D118*E118</f>
        <v>0</v>
      </c>
      <c r="G118" s="153" t="s">
        <v>125</v>
      </c>
      <c r="H118" s="517" t="s">
        <v>656</v>
      </c>
      <c r="I118" s="127" t="str">
        <f>VLOOKUP(H118,Presupuesto!$B$11:$C$565,2,0)</f>
        <v>MANTENIMIENTO Y REPARACION DE EQUIPOS Y MEDIOS DE TRANSPORTE</v>
      </c>
      <c r="J118" s="505" t="s">
        <v>1350</v>
      </c>
      <c r="K118" s="505" t="s">
        <v>395</v>
      </c>
    </row>
    <row r="119" spans="3:11" hidden="1" x14ac:dyDescent="0.25">
      <c r="C119" s="516" t="s">
        <v>1936</v>
      </c>
      <c r="D119" s="150"/>
      <c r="E119" s="120"/>
      <c r="F119" s="97">
        <f>D119*E119</f>
        <v>0</v>
      </c>
      <c r="G119" s="153" t="s">
        <v>125</v>
      </c>
      <c r="H119" s="517" t="s">
        <v>656</v>
      </c>
      <c r="I119" s="127" t="str">
        <f>VLOOKUP(H119,Presupuesto!$B$11:$C$565,2,0)</f>
        <v>MANTENIMIENTO Y REPARACION DE EQUIPOS Y MEDIOS DE TRANSPORTE</v>
      </c>
      <c r="J119" s="505" t="s">
        <v>1350</v>
      </c>
      <c r="K119" s="505" t="s">
        <v>395</v>
      </c>
    </row>
    <row r="120" spans="3:11" hidden="1" x14ac:dyDescent="0.25">
      <c r="C120" s="136" t="s">
        <v>1934</v>
      </c>
      <c r="D120" s="150"/>
      <c r="E120" s="120"/>
      <c r="F120" s="97">
        <f>D120*E120</f>
        <v>0</v>
      </c>
      <c r="G120" s="153" t="s">
        <v>125</v>
      </c>
      <c r="H120" s="517" t="s">
        <v>656</v>
      </c>
      <c r="I120" s="127" t="str">
        <f>VLOOKUP(H120,Presupuesto!$B$11:$C$565,2,0)</f>
        <v>MANTENIMIENTO Y REPARACION DE EQUIPOS Y MEDIOS DE TRANSPORTE</v>
      </c>
      <c r="J120" s="505" t="s">
        <v>1350</v>
      </c>
      <c r="K120" s="505" t="s">
        <v>395</v>
      </c>
    </row>
    <row r="121" spans="3:11" hidden="1" x14ac:dyDescent="0.25">
      <c r="C121" s="136" t="s">
        <v>1935</v>
      </c>
      <c r="D121" s="150"/>
      <c r="E121" s="120"/>
      <c r="F121" s="97">
        <f>D121*E121</f>
        <v>0</v>
      </c>
      <c r="G121" s="153" t="s">
        <v>125</v>
      </c>
      <c r="H121" s="517" t="s">
        <v>656</v>
      </c>
      <c r="I121" s="127" t="str">
        <f>VLOOKUP(H121,Presupuesto!$B$11:$C$565,2,0)</f>
        <v>MANTENIMIENTO Y REPARACION DE EQUIPOS Y MEDIOS DE TRANSPORTE</v>
      </c>
      <c r="J121" s="505" t="s">
        <v>1350</v>
      </c>
      <c r="K121" s="505" t="s">
        <v>395</v>
      </c>
    </row>
    <row r="123" spans="3:11" s="501" customFormat="1" x14ac:dyDescent="0.25">
      <c r="G123" s="499"/>
    </row>
    <row r="124" spans="3:11" s="501" customFormat="1" ht="15.75" thickBot="1" x14ac:dyDescent="0.3">
      <c r="G124" s="499"/>
    </row>
    <row r="125" spans="3:11" s="501" customFormat="1" ht="15.75" thickBot="1" x14ac:dyDescent="0.3">
      <c r="C125" s="520" t="s">
        <v>53</v>
      </c>
      <c r="D125" s="534">
        <f>SUM(F132:F134)</f>
        <v>15500</v>
      </c>
      <c r="F125" s="497"/>
      <c r="G125" s="500"/>
      <c r="H125" s="497"/>
      <c r="I125" s="497"/>
    </row>
    <row r="126" spans="3:11" s="501" customFormat="1" x14ac:dyDescent="0.25">
      <c r="C126" s="497"/>
      <c r="D126" s="31"/>
      <c r="E126" s="504"/>
      <c r="F126" s="504"/>
      <c r="G126" s="504"/>
      <c r="H126" s="498"/>
      <c r="I126" s="498"/>
      <c r="J126" s="498"/>
      <c r="K126" s="506"/>
    </row>
    <row r="127" spans="3:11" s="501" customFormat="1" x14ac:dyDescent="0.25">
      <c r="C127" s="497"/>
      <c r="D127" s="31"/>
      <c r="E127" s="504"/>
      <c r="F127" s="504"/>
      <c r="G127" s="504"/>
      <c r="H127" s="498"/>
      <c r="I127" s="498"/>
      <c r="J127" s="498"/>
      <c r="K127" s="506"/>
    </row>
    <row r="128" spans="3:11" s="501" customFormat="1" ht="15.75" x14ac:dyDescent="0.25">
      <c r="C128" s="526" t="s">
        <v>388</v>
      </c>
      <c r="D128" s="493">
        <f>'2. Investigación Científica'!F11</f>
        <v>2.04</v>
      </c>
      <c r="E128" s="504"/>
      <c r="F128" s="504"/>
      <c r="G128" s="504"/>
      <c r="H128" s="498"/>
      <c r="I128" s="498"/>
      <c r="J128" s="498"/>
      <c r="K128" s="506"/>
    </row>
    <row r="129" spans="3:11" s="501" customFormat="1" ht="18.75" x14ac:dyDescent="0.25">
      <c r="C129" s="527" t="str">
        <f>IFERROR(VLOOKUP(D128,'[3]1. Desarrollo e Innov. Curricu.'!$E:$F,2,FALSE),IFERROR(VLOOKUP(D128,'[3]2. Investigación Científica'!$E:$F,2,FALSE),IFERROR(VLOOKUP(D128,'[3]3. Vinculación Univ. Sociedad'!$E:$F,2,FALSE),IFERROR(VLOOKUP(D128,'[3]4. Docencia y Profesorado Univ.'!$E:$F,2,FALSE),IFERROR(VLOOKUP(D128,'[3]5. Estudiantes y Graduados'!$E:$F,2,FALSE),IFERROR(VLOOKUP(D128,'[3]11. Gestion Administrativa'!$E:$F,2,FALSE),IFERROR(VLOOKUP(D128,'[3]13. Gestión Académica'!$E:$F,2,FALSE),IFERROR(VLOOKUP(D128,'[3]8. Asegura. de la Calid. y M'!$E:$F,2,FALSE),IFERROR(VLOOKUP(D128,'[3]6. Gestión del Conocimiento'!$E:$F,2,FALSE),IFERROR(VLOOKUP(D128,'[3]15. Gobernabilidad y Proceso...'!$E:$F,2,FALSE),IFERROR(VLOOKUP(D128,'[3]12. Gestión del Talento Humano'!$E:$F,2,FALSE),IFERROR(VLOOKUP(D128,'[3]14. Internacional... de la E.S.'!$E:$F,2,FALSE),IFERROR(VLOOKUP(D128,'[3]10. Posgrado'!$E:$F,2,FALSE),IFERROR(VLOOKUP(D128,'[3]17. Gestión TIC'!$E:$F,2,FALSE),IFERROR(VLOOKUP(D128,'[3]16. Desa. del Sistema Educ.Sup.'!$E:$F,2,FALSE),IFERROR(VLOOKUP(D128,'[3]9. Cultura de Inno. Insti...'!$E:$F,2,FALSE),VLOOKUP(D128,'[3]7. Lo Esencial de la Reforma U.'!$E:$F,2,0)))))))))))))))))</f>
        <v xml:space="preserve">Desarrollar el "Taller de Socialización de políticas de investigación", dirigido a Docentes y Estudiantes de la Facultad. </v>
      </c>
      <c r="D129" s="31"/>
      <c r="E129" s="504"/>
      <c r="F129" s="504"/>
      <c r="G129" s="504"/>
      <c r="H129" s="498"/>
      <c r="I129" s="498"/>
      <c r="J129" s="498"/>
      <c r="K129" s="506"/>
    </row>
    <row r="130" spans="3:11" s="501" customFormat="1" ht="15.75" thickBot="1" x14ac:dyDescent="0.3">
      <c r="F130" s="504"/>
      <c r="G130" s="498"/>
      <c r="H130" s="498"/>
      <c r="I130" s="498"/>
    </row>
    <row r="131" spans="3:11" s="501" customFormat="1" ht="15.75" thickBot="1" x14ac:dyDescent="0.3">
      <c r="C131" s="511" t="s">
        <v>44</v>
      </c>
      <c r="D131" s="511" t="s">
        <v>55</v>
      </c>
      <c r="E131" s="513" t="s">
        <v>57</v>
      </c>
      <c r="F131" s="131" t="s">
        <v>27</v>
      </c>
      <c r="G131" s="129" t="s">
        <v>127</v>
      </c>
      <c r="H131" s="513" t="s">
        <v>46</v>
      </c>
      <c r="I131" s="129" t="s">
        <v>128</v>
      </c>
      <c r="J131" s="129" t="s">
        <v>406</v>
      </c>
      <c r="K131" s="129" t="s">
        <v>407</v>
      </c>
    </row>
    <row r="132" spans="3:11" s="501" customFormat="1" x14ac:dyDescent="0.25">
      <c r="C132" s="516" t="s">
        <v>1930</v>
      </c>
      <c r="D132" s="521">
        <v>300</v>
      </c>
      <c r="E132" s="854">
        <v>30</v>
      </c>
      <c r="F132" s="855">
        <f>D132*E132</f>
        <v>9000</v>
      </c>
      <c r="G132" s="153" t="s">
        <v>1676</v>
      </c>
      <c r="H132" s="517" t="s">
        <v>783</v>
      </c>
      <c r="I132" s="127" t="str">
        <f>VLOOKUP(H132,[1]Presupuesto!$B$11:$C$565,2,0)</f>
        <v>ALIMENTOS B EBIDAS PARA PERSONAS</v>
      </c>
      <c r="J132" s="505" t="s">
        <v>1350</v>
      </c>
      <c r="K132" s="505" t="s">
        <v>398</v>
      </c>
    </row>
    <row r="133" spans="3:11" s="501" customFormat="1" x14ac:dyDescent="0.25">
      <c r="C133" s="516" t="s">
        <v>2294</v>
      </c>
      <c r="D133" s="521">
        <v>4</v>
      </c>
      <c r="E133" s="854">
        <v>500</v>
      </c>
      <c r="F133" s="855">
        <f>D133*E133</f>
        <v>2000</v>
      </c>
      <c r="G133" s="153" t="s">
        <v>1676</v>
      </c>
      <c r="H133" s="517" t="s">
        <v>898</v>
      </c>
      <c r="I133" s="127" t="str">
        <f>VLOOKUP(H133,[1]Presupuesto!$B$11:$C$565,2,0)</f>
        <v>OTROS PRODUCTOS METALICOS</v>
      </c>
      <c r="J133" s="505" t="s">
        <v>1350</v>
      </c>
      <c r="K133" s="505" t="s">
        <v>398</v>
      </c>
    </row>
    <row r="134" spans="3:11" s="501" customFormat="1" x14ac:dyDescent="0.25">
      <c r="C134" s="516" t="s">
        <v>2295</v>
      </c>
      <c r="D134" s="521">
        <v>300</v>
      </c>
      <c r="E134" s="854">
        <v>15</v>
      </c>
      <c r="F134" s="855">
        <f>D134*E134</f>
        <v>4500</v>
      </c>
      <c r="G134" s="153" t="s">
        <v>1676</v>
      </c>
      <c r="H134" s="505" t="s">
        <v>708</v>
      </c>
      <c r="I134" s="127" t="str">
        <f>VLOOKUP(H134,[1]Presupuesto!$B$11:$C$565,2,0)</f>
        <v>SERVICIOS DE IMPRENTA PUBLIC.Y REPRODUCCION</v>
      </c>
      <c r="J134" s="505" t="s">
        <v>1350</v>
      </c>
      <c r="K134" s="505" t="s">
        <v>398</v>
      </c>
    </row>
    <row r="135" spans="3:11" s="501" customFormat="1" x14ac:dyDescent="0.25">
      <c r="G135" s="499"/>
    </row>
    <row r="136" spans="3:11" s="501" customFormat="1" x14ac:dyDescent="0.25">
      <c r="G136" s="499"/>
    </row>
    <row r="137" spans="3:11" s="501" customFormat="1" ht="15.75" thickBot="1" x14ac:dyDescent="0.3">
      <c r="F137" s="503"/>
      <c r="G137" s="502"/>
      <c r="H137" s="503"/>
      <c r="I137" s="503"/>
    </row>
    <row r="138" spans="3:11" s="501" customFormat="1" ht="15.75" thickBot="1" x14ac:dyDescent="0.3">
      <c r="C138" s="520" t="s">
        <v>53</v>
      </c>
      <c r="D138" s="534">
        <f>SUM(F145:F145)</f>
        <v>104455.14</v>
      </c>
      <c r="F138" s="497"/>
      <c r="G138" s="500"/>
      <c r="H138" s="497"/>
      <c r="I138" s="497"/>
    </row>
    <row r="139" spans="3:11" s="501" customFormat="1" x14ac:dyDescent="0.25">
      <c r="C139" s="497"/>
      <c r="D139" s="31"/>
      <c r="E139" s="504"/>
      <c r="F139" s="504"/>
      <c r="G139" s="504"/>
      <c r="H139" s="498"/>
      <c r="I139" s="498"/>
      <c r="J139" s="498"/>
      <c r="K139" s="506"/>
    </row>
    <row r="140" spans="3:11" s="501" customFormat="1" x14ac:dyDescent="0.25">
      <c r="C140" s="497"/>
      <c r="D140" s="31"/>
      <c r="E140" s="504"/>
      <c r="F140" s="504"/>
      <c r="G140" s="504"/>
      <c r="H140" s="498"/>
      <c r="I140" s="498"/>
      <c r="J140" s="498"/>
      <c r="K140" s="506"/>
    </row>
    <row r="141" spans="3:11" s="501" customFormat="1" ht="15.75" x14ac:dyDescent="0.25">
      <c r="C141" s="526" t="s">
        <v>388</v>
      </c>
      <c r="D141" s="493">
        <f>'2. Investigación Científica'!F12</f>
        <v>2.0499999999999998</v>
      </c>
      <c r="E141" s="504"/>
      <c r="F141" s="504"/>
      <c r="G141" s="504"/>
      <c r="H141" s="498"/>
      <c r="I141" s="498"/>
      <c r="J141" s="498"/>
      <c r="K141" s="506"/>
    </row>
    <row r="142" spans="3:11" s="501" customFormat="1" ht="18.75" x14ac:dyDescent="0.25">
      <c r="C142" s="527" t="str">
        <f>IFERROR(VLOOKUP(D141,'[3]1. Desarrollo e Innov. Curricu.'!$E:$F,2,FALSE),IFERROR(VLOOKUP(D141,'[3]2. Investigación Científica'!$E:$F,2,FALSE),IFERROR(VLOOKUP(D141,'[3]3. Vinculación Univ. Sociedad'!$E:$F,2,FALSE),IFERROR(VLOOKUP(D141,'[3]4. Docencia y Profesorado Univ.'!$E:$F,2,FALSE),IFERROR(VLOOKUP(D141,'[3]5. Estudiantes y Graduados'!$E:$F,2,FALSE),IFERROR(VLOOKUP(D141,'[3]11. Gestion Administrativa'!$E:$F,2,FALSE),IFERROR(VLOOKUP(D141,'[3]13. Gestión Académica'!$E:$F,2,FALSE),IFERROR(VLOOKUP(D141,'[3]8. Asegura. de la Calid. y M'!$E:$F,2,FALSE),IFERROR(VLOOKUP(D141,'[3]6. Gestión del Conocimiento'!$E:$F,2,FALSE),IFERROR(VLOOKUP(D141,'[3]15. Gobernabilidad y Proceso...'!$E:$F,2,FALSE),IFERROR(VLOOKUP(D141,'[3]12. Gestión del Talento Humano'!$E:$F,2,FALSE),IFERROR(VLOOKUP(D141,'[3]14. Internacional... de la E.S.'!$E:$F,2,FALSE),IFERROR(VLOOKUP(D141,'[3]10. Posgrado'!$E:$F,2,FALSE),IFERROR(VLOOKUP(D141,'[3]17. Gestión TIC'!$E:$F,2,FALSE),IFERROR(VLOOKUP(D141,'[3]16. Desa. del Sistema Educ.Sup.'!$E:$F,2,FALSE),IFERROR(VLOOKUP(D141,'[3]9. Cultura de Inno. Insti...'!$E:$F,2,FALSE),VLOOKUP(D141,'[3]7. Lo Esencial de la Reforma U.'!$E:$F,2,0)))))))))))))))))</f>
        <v>Participar en 1 evento internacional de carácter científico para presentar rasultados de investigaciones de la Facultad. (Al evento internacional acudirán 6 personas por 3 días).</v>
      </c>
      <c r="D142" s="31"/>
      <c r="E142" s="504"/>
      <c r="F142" s="504"/>
      <c r="G142" s="504"/>
      <c r="H142" s="498"/>
      <c r="I142" s="498"/>
      <c r="J142" s="498"/>
      <c r="K142" s="506"/>
    </row>
    <row r="143" spans="3:11" s="501" customFormat="1" ht="15.75" thickBot="1" x14ac:dyDescent="0.3">
      <c r="F143" s="504"/>
      <c r="G143" s="498"/>
      <c r="H143" s="498"/>
      <c r="I143" s="498"/>
    </row>
    <row r="144" spans="3:11" s="501" customFormat="1" ht="15.75" thickBot="1" x14ac:dyDescent="0.3">
      <c r="C144" s="511" t="s">
        <v>44</v>
      </c>
      <c r="D144" s="511" t="s">
        <v>55</v>
      </c>
      <c r="E144" s="513" t="s">
        <v>57</v>
      </c>
      <c r="F144" s="131" t="s">
        <v>27</v>
      </c>
      <c r="G144" s="129" t="s">
        <v>127</v>
      </c>
      <c r="H144" s="513" t="s">
        <v>46</v>
      </c>
      <c r="I144" s="129" t="s">
        <v>128</v>
      </c>
      <c r="J144" s="129" t="s">
        <v>406</v>
      </c>
      <c r="K144" s="129" t="s">
        <v>407</v>
      </c>
    </row>
    <row r="145" spans="3:11" s="501" customFormat="1" x14ac:dyDescent="0.25">
      <c r="C145" s="529" t="s">
        <v>434</v>
      </c>
      <c r="D145" s="530"/>
      <c r="E145" s="897">
        <f>HLOOKUP(C145,$AH$2:$BU$3,2,0)</f>
        <v>620</v>
      </c>
      <c r="F145" s="855">
        <v>104455.14</v>
      </c>
      <c r="G145" s="153" t="s">
        <v>1676</v>
      </c>
      <c r="H145" s="517" t="s">
        <v>758</v>
      </c>
      <c r="I145" s="127" t="str">
        <f>VLOOKUP(H145,[1]Presupuesto!$B$11:$C$565,2,0)</f>
        <v>VIATICOS AL EXTERIOR</v>
      </c>
      <c r="J145" s="528" t="s">
        <v>1350</v>
      </c>
      <c r="K145" s="505" t="s">
        <v>398</v>
      </c>
    </row>
    <row r="146" spans="3:11" s="501" customFormat="1" x14ac:dyDescent="0.25">
      <c r="G146" s="499"/>
    </row>
    <row r="147" spans="3:11" s="648" customFormat="1" x14ac:dyDescent="0.25">
      <c r="G147" s="646"/>
    </row>
    <row r="148" spans="3:11" s="648" customFormat="1" ht="15.75" thickBot="1" x14ac:dyDescent="0.3">
      <c r="G148" s="646"/>
    </row>
    <row r="149" spans="3:11" s="648" customFormat="1" ht="15.75" thickBot="1" x14ac:dyDescent="0.3">
      <c r="C149" s="657" t="s">
        <v>53</v>
      </c>
      <c r="D149" s="663">
        <f>SUM(F156:F156)</f>
        <v>40000</v>
      </c>
      <c r="F149" s="644"/>
      <c r="G149" s="647"/>
      <c r="H149" s="644"/>
      <c r="I149" s="644"/>
    </row>
    <row r="150" spans="3:11" s="648" customFormat="1" x14ac:dyDescent="0.25">
      <c r="C150" s="644"/>
      <c r="D150" s="31"/>
      <c r="E150" s="649"/>
      <c r="F150" s="649"/>
      <c r="G150" s="649"/>
      <c r="H150" s="645"/>
      <c r="I150" s="645"/>
      <c r="J150" s="645"/>
      <c r="K150" s="651"/>
    </row>
    <row r="151" spans="3:11" s="648" customFormat="1" x14ac:dyDescent="0.25">
      <c r="C151" s="644"/>
      <c r="D151" s="31"/>
      <c r="E151" s="649"/>
      <c r="F151" s="649"/>
      <c r="G151" s="649"/>
      <c r="H151" s="645"/>
      <c r="I151" s="645"/>
      <c r="J151" s="645"/>
      <c r="K151" s="651"/>
    </row>
    <row r="152" spans="3:11" s="648" customFormat="1" ht="15.75" x14ac:dyDescent="0.25">
      <c r="C152" s="660" t="s">
        <v>388</v>
      </c>
      <c r="D152" s="493">
        <f>'2. Investigación Científica'!F16</f>
        <v>2.09</v>
      </c>
      <c r="E152" s="649"/>
      <c r="F152" s="649"/>
      <c r="G152" s="649"/>
      <c r="H152" s="645"/>
      <c r="I152" s="645"/>
      <c r="J152" s="645"/>
      <c r="K152" s="651"/>
    </row>
    <row r="153" spans="3:11" s="648" customFormat="1" ht="18.75" x14ac:dyDescent="0.25">
      <c r="C153" s="661" t="str">
        <f>IFERROR(VLOOKUP(D152,'1. Desarrollo e Innov. Curricu.'!$F:$G,2,FALSE),IFERROR(VLOOKUP(D152,'2. Investigación Científica'!$F:$G,2,FALSE),IFERROR(VLOOKUP(D152,'3. Vinculación Univ. Sociedad'!$F:$G,2,FALSE),IFERROR(VLOOKUP(D152,'4. Docencia y Profesorado Univ.'!$F:$G,2,FALSE),IFERROR(VLOOKUP(D152,'5. Estudiantes y Graduados'!$F:$G,2,FALSE),IFERROR(VLOOKUP(D152,'11. Gestion Administrativa'!$F:$G,2,FALSE),IFERROR(VLOOKUP(D152,'13. Gestión Académica'!$F:$G,2,FALSE),IFERROR(VLOOKUP(D152,'9. Asegura. de la Calid. y M'!$F:$G,2,FALSE),IFERROR(VLOOKUP(D152,'6. Gestión del Conocimiento'!$F:$G,2,FALSE),IFERROR(VLOOKUP(D152,'15. Gobernabilidad y Proceso...'!$F:$G,2,FALSE),IFERROR(VLOOKUP(D152,'12. Gestión del Talento Humano'!$F:$G,2,FALSE),IFERROR(VLOOKUP(D152,'14. Internacional... de la E.S.'!$F:$G,2,FALSE),IFERROR(VLOOKUP(D152,'10. Posgrado'!$F:$G,2,FALSE),IFERROR(VLOOKUP(D152,'17. Gestión TIC'!$F:$G,2,FALSE),IFERROR(VLOOKUP(D152,'16. Desa. del Sistema Educ.Sup.'!$F:$G,2,FALSE),IFERROR(VLOOKUP(D152,'8. Cultura de Inno. Insti...'!$F:$G,2,FALSE),VLOOKUP(D152,'7. Lo Esencial de la Reforma U.'!$F:$G,2,0)))))))))))))))))</f>
        <v xml:space="preserve">Apoyar y Participar en el V Simposio de la Facultad de Ciencias Químicas y Farmacia. </v>
      </c>
      <c r="D153" s="31"/>
      <c r="E153" s="649"/>
      <c r="F153" s="649"/>
      <c r="G153" s="649"/>
      <c r="H153" s="645"/>
      <c r="I153" s="645"/>
      <c r="J153" s="645"/>
      <c r="K153" s="651"/>
    </row>
    <row r="154" spans="3:11" s="648" customFormat="1" ht="15.75" thickBot="1" x14ac:dyDescent="0.3">
      <c r="C154" s="540"/>
      <c r="F154" s="649"/>
      <c r="G154" s="645"/>
      <c r="H154" s="645"/>
      <c r="I154" s="645"/>
    </row>
    <row r="155" spans="3:11" s="648" customFormat="1" ht="15.75" thickBot="1" x14ac:dyDescent="0.3">
      <c r="C155" s="653" t="s">
        <v>44</v>
      </c>
      <c r="D155" s="653" t="s">
        <v>55</v>
      </c>
      <c r="E155" s="654" t="s">
        <v>57</v>
      </c>
      <c r="F155" s="131" t="s">
        <v>27</v>
      </c>
      <c r="G155" s="129" t="s">
        <v>127</v>
      </c>
      <c r="H155" s="654" t="s">
        <v>46</v>
      </c>
      <c r="I155" s="129" t="s">
        <v>128</v>
      </c>
      <c r="J155" s="129" t="s">
        <v>406</v>
      </c>
      <c r="K155" s="129" t="s">
        <v>407</v>
      </c>
    </row>
    <row r="156" spans="3:11" s="648" customFormat="1" x14ac:dyDescent="0.25">
      <c r="C156" s="516" t="s">
        <v>1931</v>
      </c>
      <c r="D156" s="521"/>
      <c r="E156" s="854"/>
      <c r="F156" s="855">
        <v>40000</v>
      </c>
      <c r="G156" s="153" t="s">
        <v>125</v>
      </c>
      <c r="H156" s="656" t="s">
        <v>783</v>
      </c>
      <c r="I156" s="127" t="str">
        <f>VLOOKUP(H156,Presupuesto!$B$11:$C$565,2,0)</f>
        <v>ALIMENTOS B EBIDAS PARA PERSONAS</v>
      </c>
      <c r="J156" s="650" t="s">
        <v>1350</v>
      </c>
      <c r="K156" s="650" t="s">
        <v>397</v>
      </c>
    </row>
    <row r="157" spans="3:11" s="648" customFormat="1" x14ac:dyDescent="0.25">
      <c r="G157" s="646"/>
    </row>
    <row r="158" spans="3:11" s="648" customFormat="1" x14ac:dyDescent="0.25">
      <c r="G158" s="646"/>
    </row>
    <row r="159" spans="3:11" s="648" customFormat="1" x14ac:dyDescent="0.25">
      <c r="G159" s="646"/>
    </row>
    <row r="160" spans="3:11" ht="15.75" thickBot="1" x14ac:dyDescent="0.3">
      <c r="F160" s="90"/>
      <c r="G160" s="89"/>
      <c r="H160" s="90"/>
      <c r="I160" s="90"/>
    </row>
    <row r="161" spans="3:11" ht="15.75" thickBot="1" x14ac:dyDescent="0.3">
      <c r="C161" s="149" t="s">
        <v>53</v>
      </c>
      <c r="D161" s="327">
        <f>SUM(F168:F169)</f>
        <v>67000</v>
      </c>
      <c r="F161" s="70"/>
      <c r="G161" s="79"/>
      <c r="H161" s="70"/>
      <c r="I161" s="70"/>
    </row>
    <row r="162" spans="3:11" x14ac:dyDescent="0.25">
      <c r="C162" s="70"/>
      <c r="D162" s="31"/>
      <c r="E162" s="93"/>
      <c r="F162" s="93"/>
      <c r="G162" s="93"/>
      <c r="H162" s="76"/>
      <c r="I162" s="76"/>
      <c r="J162" s="76"/>
      <c r="K162" s="112"/>
    </row>
    <row r="163" spans="3:11" x14ac:dyDescent="0.25">
      <c r="C163" s="70"/>
      <c r="D163" s="31"/>
      <c r="E163" s="93"/>
      <c r="F163" s="93"/>
      <c r="G163" s="93"/>
      <c r="H163" s="76"/>
      <c r="I163" s="76"/>
      <c r="J163" s="76"/>
      <c r="K163" s="112"/>
    </row>
    <row r="164" spans="3:11" ht="15.75" x14ac:dyDescent="0.25">
      <c r="C164" s="187" t="s">
        <v>388</v>
      </c>
      <c r="D164" s="493">
        <f>'2. Investigación Científica'!F17</f>
        <v>2.1</v>
      </c>
      <c r="E164" s="93"/>
      <c r="F164" s="93"/>
      <c r="G164" s="93"/>
      <c r="H164" s="76"/>
      <c r="I164" s="76"/>
      <c r="J164" s="76"/>
      <c r="K164" s="112"/>
    </row>
    <row r="165" spans="3:11" ht="18.75" x14ac:dyDescent="0.25">
      <c r="C165" s="193" t="str">
        <f>IFERROR(VLOOKUP(D164,'1. Desarrollo e Innov. Curricu.'!$F:$G,2,FALSE),IFERROR(VLOOKUP(D164,'2. Investigación Científica'!$F:$G,2,FALSE),IFERROR(VLOOKUP(D164,'3. Vinculación Univ. Sociedad'!$F:$G,2,FALSE),IFERROR(VLOOKUP(D164,'4. Docencia y Profesorado Univ.'!$F:$G,2,FALSE),IFERROR(VLOOKUP(D164,'5. Estudiantes y Graduados'!$F:$G,2,FALSE),IFERROR(VLOOKUP(D164,'11. Gestion Administrativa'!$F:$G,2,FALSE),IFERROR(VLOOKUP(D164,'13. Gestión Académica'!$F:$G,2,FALSE),IFERROR(VLOOKUP(D164,'9. Asegura. de la Calid. y M'!$F:$G,2,FALSE),IFERROR(VLOOKUP(D164,'6. Gestión del Conocimiento'!$F:$G,2,FALSE),IFERROR(VLOOKUP(D164,'15. Gobernabilidad y Proceso...'!$F:$G,2,FALSE),IFERROR(VLOOKUP(D164,'12. Gestión del Talento Humano'!$F:$G,2,FALSE),IFERROR(VLOOKUP(D164,'14. Internacional... de la E.S.'!$F:$G,2,FALSE),IFERROR(VLOOKUP(D164,'10. Posgrado'!$F:$G,2,FALSE),IFERROR(VLOOKUP(D164,'17. Gestión TIC'!$F:$G,2,FALSE),IFERROR(VLOOKUP(D164,'16. Desa. del Sistema Educ.Sup.'!$F:$G,2,FALSE),IFERROR(VLOOKUP(D164,'8. Cultura de Inno. Insti...'!$F:$G,2,FALSE),VLOOKUP(D164,'7. Lo Esencial de la Reforma U.'!$F:$G,2,0)))))))))))))))))</f>
        <v>Organizar y participar en  la Jornada de Investigación Científica de la Facultad de Ciencias Químicas y Farmacia.</v>
      </c>
      <c r="D165" s="31"/>
      <c r="E165" s="93"/>
      <c r="F165" s="93"/>
      <c r="G165" s="93"/>
      <c r="H165" s="76"/>
      <c r="I165" s="76"/>
      <c r="J165" s="76"/>
      <c r="K165" s="112"/>
    </row>
    <row r="166" spans="3:11" ht="15.75" thickBot="1" x14ac:dyDescent="0.3">
      <c r="F166" s="93"/>
      <c r="G166" s="76"/>
      <c r="H166" s="76"/>
      <c r="I166" s="76"/>
    </row>
    <row r="167" spans="3:11" ht="15.75" thickBot="1" x14ac:dyDescent="0.3">
      <c r="C167" s="126" t="s">
        <v>44</v>
      </c>
      <c r="D167" s="126" t="s">
        <v>55</v>
      </c>
      <c r="E167" s="132" t="s">
        <v>57</v>
      </c>
      <c r="F167" s="131" t="s">
        <v>27</v>
      </c>
      <c r="G167" s="129" t="s">
        <v>127</v>
      </c>
      <c r="H167" s="132" t="s">
        <v>46</v>
      </c>
      <c r="I167" s="129" t="s">
        <v>128</v>
      </c>
      <c r="J167" s="129" t="s">
        <v>406</v>
      </c>
      <c r="K167" s="129" t="s">
        <v>407</v>
      </c>
    </row>
    <row r="168" spans="3:11" x14ac:dyDescent="0.25">
      <c r="C168" s="516" t="s">
        <v>2296</v>
      </c>
      <c r="D168" s="521">
        <v>900</v>
      </c>
      <c r="E168" s="854">
        <v>30</v>
      </c>
      <c r="F168" s="855">
        <f>D168*E168</f>
        <v>27000</v>
      </c>
      <c r="G168" s="153" t="s">
        <v>1676</v>
      </c>
      <c r="H168" s="505" t="s">
        <v>708</v>
      </c>
      <c r="I168" s="127" t="str">
        <f>VLOOKUP(H168,[1]Presupuesto!$B$11:$C$565,2,0)</f>
        <v>SERVICIOS DE IMPRENTA PUBLIC.Y REPRODUCCION</v>
      </c>
      <c r="J168" s="505" t="s">
        <v>1350</v>
      </c>
      <c r="K168" s="505" t="s">
        <v>394</v>
      </c>
    </row>
    <row r="169" spans="3:11" x14ac:dyDescent="0.25">
      <c r="C169" s="516" t="s">
        <v>1931</v>
      </c>
      <c r="D169" s="521">
        <v>200</v>
      </c>
      <c r="E169" s="854">
        <v>200</v>
      </c>
      <c r="F169" s="855">
        <f>D169*E169</f>
        <v>40000</v>
      </c>
      <c r="G169" s="153" t="s">
        <v>1676</v>
      </c>
      <c r="H169" s="517" t="s">
        <v>783</v>
      </c>
      <c r="I169" s="127" t="str">
        <f>VLOOKUP(H169,[1]Presupuesto!$B$11:$C$565,2,0)</f>
        <v>ALIMENTOS B EBIDAS PARA PERSONAS</v>
      </c>
      <c r="J169" s="505" t="s">
        <v>1350</v>
      </c>
      <c r="K169" s="505" t="s">
        <v>394</v>
      </c>
    </row>
    <row r="170" spans="3:11" s="501" customFormat="1" x14ac:dyDescent="0.25">
      <c r="G170" s="499"/>
    </row>
    <row r="171" spans="3:11" s="501" customFormat="1" x14ac:dyDescent="0.25">
      <c r="G171" s="499"/>
    </row>
    <row r="172" spans="3:11" s="501" customFormat="1" ht="15.75" thickBot="1" x14ac:dyDescent="0.3">
      <c r="G172" s="499"/>
    </row>
    <row r="173" spans="3:11" s="501" customFormat="1" ht="15.75" thickBot="1" x14ac:dyDescent="0.3">
      <c r="C173" s="520" t="s">
        <v>53</v>
      </c>
      <c r="D173" s="534">
        <f>SUM(F180:F180)</f>
        <v>500000</v>
      </c>
      <c r="F173" s="497"/>
      <c r="G173" s="500"/>
      <c r="H173" s="497"/>
      <c r="I173" s="497"/>
    </row>
    <row r="174" spans="3:11" s="501" customFormat="1" x14ac:dyDescent="0.25">
      <c r="C174" s="497"/>
      <c r="D174" s="31"/>
      <c r="E174" s="504"/>
      <c r="F174" s="504"/>
      <c r="G174" s="504"/>
      <c r="H174" s="498"/>
      <c r="I174" s="498"/>
      <c r="J174" s="498"/>
      <c r="K174" s="506"/>
    </row>
    <row r="175" spans="3:11" s="501" customFormat="1" x14ac:dyDescent="0.25">
      <c r="C175" s="497"/>
      <c r="D175" s="31"/>
      <c r="E175" s="504"/>
      <c r="F175" s="504"/>
      <c r="G175" s="504"/>
      <c r="H175" s="498"/>
      <c r="I175" s="498"/>
      <c r="J175" s="498"/>
      <c r="K175" s="506"/>
    </row>
    <row r="176" spans="3:11" s="501" customFormat="1" ht="15.75" x14ac:dyDescent="0.25">
      <c r="C176" s="526" t="s">
        <v>388</v>
      </c>
      <c r="D176" s="493">
        <f>'2. Investigación Científica'!F18</f>
        <v>2.11</v>
      </c>
      <c r="E176" s="504"/>
      <c r="F176" s="504"/>
      <c r="G176" s="504"/>
      <c r="H176" s="498"/>
      <c r="I176" s="498"/>
      <c r="J176" s="498"/>
      <c r="K176" s="506"/>
    </row>
    <row r="177" spans="3:11" s="501" customFormat="1" ht="18.75" x14ac:dyDescent="0.25">
      <c r="C177" s="527" t="str">
        <f>IFERROR(VLOOKUP(D176,'1. Desarrollo e Innov. Curricu.'!$F:$G,2,FALSE),IFERROR(VLOOKUP(D176,'2. Investigación Científica'!$F:$G,2,FALSE),IFERROR(VLOOKUP(D176,'3. Vinculación Univ. Sociedad'!$F:$G,2,FALSE),IFERROR(VLOOKUP(D176,'4. Docencia y Profesorado Univ.'!$F:$G,2,FALSE),IFERROR(VLOOKUP(D176,'5. Estudiantes y Graduados'!$F:$G,2,FALSE),IFERROR(VLOOKUP(D176,'11. Gestion Administrativa'!$F:$G,2,FALSE),IFERROR(VLOOKUP(D176,'13. Gestión Académica'!$F:$G,2,FALSE),IFERROR(VLOOKUP(D176,'9. Asegura. de la Calid. y M'!$F:$G,2,FALSE),IFERROR(VLOOKUP(D176,'6. Gestión del Conocimiento'!$F:$G,2,FALSE),IFERROR(VLOOKUP(D176,'15. Gobernabilidad y Proceso...'!$F:$G,2,FALSE),IFERROR(VLOOKUP(D176,'12. Gestión del Talento Humano'!$F:$G,2,FALSE),IFERROR(VLOOKUP(D176,'14. Internacional... de la E.S.'!$F:$G,2,FALSE),IFERROR(VLOOKUP(D176,'10. Posgrado'!$F:$G,2,FALSE),IFERROR(VLOOKUP(D176,'17. Gestión TIC'!$F:$G,2,FALSE),IFERROR(VLOOKUP(D176,'16. Desa. del Sistema Educ.Sup.'!$F:$G,2,FALSE),IFERROR(VLOOKUP(D176,'8. Cultura de Inno. Insti...'!$F:$G,2,FALSE),VLOOKUP(D176,'7. Lo Esencial de la Reforma U.'!$F:$G,2,0)))))))))))))))))</f>
        <v>Organizar y participar en el "II Congreso Centroamericano de Productos Naturales Medicinales".</v>
      </c>
      <c r="D177" s="31"/>
      <c r="E177" s="504"/>
      <c r="F177" s="504"/>
      <c r="G177" s="504"/>
      <c r="H177" s="498"/>
      <c r="I177" s="498"/>
      <c r="J177" s="498"/>
      <c r="K177" s="506"/>
    </row>
    <row r="178" spans="3:11" s="501" customFormat="1" ht="15.75" thickBot="1" x14ac:dyDescent="0.3">
      <c r="F178" s="504"/>
      <c r="G178" s="498"/>
      <c r="H178" s="498"/>
      <c r="I178" s="498"/>
    </row>
    <row r="179" spans="3:11" s="501" customFormat="1" ht="15.75" thickBot="1" x14ac:dyDescent="0.3">
      <c r="C179" s="511" t="s">
        <v>44</v>
      </c>
      <c r="D179" s="511" t="s">
        <v>55</v>
      </c>
      <c r="E179" s="513" t="s">
        <v>57</v>
      </c>
      <c r="F179" s="131" t="s">
        <v>27</v>
      </c>
      <c r="G179" s="129" t="s">
        <v>127</v>
      </c>
      <c r="H179" s="513" t="s">
        <v>46</v>
      </c>
      <c r="I179" s="129" t="s">
        <v>128</v>
      </c>
      <c r="J179" s="129" t="s">
        <v>406</v>
      </c>
      <c r="K179" s="129" t="s">
        <v>407</v>
      </c>
    </row>
    <row r="180" spans="3:11" s="501" customFormat="1" x14ac:dyDescent="0.25">
      <c r="C180" s="516" t="s">
        <v>1931</v>
      </c>
      <c r="D180" s="521"/>
      <c r="E180" s="854"/>
      <c r="F180" s="855">
        <v>500000</v>
      </c>
      <c r="G180" s="153" t="s">
        <v>1676</v>
      </c>
      <c r="H180" s="517" t="s">
        <v>783</v>
      </c>
      <c r="I180" s="127" t="str">
        <f>VLOOKUP(H180,Presupuesto!$B$11:$C$565,2,0)</f>
        <v>ALIMENTOS B EBIDAS PARA PERSONAS</v>
      </c>
      <c r="J180" s="505" t="s">
        <v>1350</v>
      </c>
      <c r="K180" s="505" t="s">
        <v>394</v>
      </c>
    </row>
    <row r="181" spans="3:11" s="501" customFormat="1" x14ac:dyDescent="0.25">
      <c r="G181" s="499"/>
    </row>
    <row r="182" spans="3:11" s="501" customFormat="1" x14ac:dyDescent="0.25">
      <c r="G182" s="499"/>
    </row>
    <row r="183" spans="3:11" s="501" customFormat="1" ht="15.75" thickBot="1" x14ac:dyDescent="0.3">
      <c r="G183" s="499"/>
    </row>
    <row r="184" spans="3:11" s="501" customFormat="1" ht="15.75" thickBot="1" x14ac:dyDescent="0.3">
      <c r="C184" s="520" t="s">
        <v>53</v>
      </c>
      <c r="D184" s="534">
        <f>SUM(F191:F191)</f>
        <v>10349.469999999999</v>
      </c>
      <c r="F184" s="497"/>
      <c r="G184" s="500"/>
      <c r="H184" s="497"/>
      <c r="I184" s="497"/>
    </row>
    <row r="185" spans="3:11" s="501" customFormat="1" x14ac:dyDescent="0.25">
      <c r="C185" s="497"/>
      <c r="D185" s="31"/>
      <c r="E185" s="504"/>
      <c r="F185" s="504"/>
      <c r="G185" s="504"/>
      <c r="H185" s="498"/>
      <c r="I185" s="498"/>
      <c r="J185" s="498"/>
      <c r="K185" s="506"/>
    </row>
    <row r="186" spans="3:11" s="501" customFormat="1" x14ac:dyDescent="0.25">
      <c r="C186" s="497"/>
      <c r="D186" s="31"/>
      <c r="E186" s="504"/>
      <c r="F186" s="504"/>
      <c r="G186" s="504"/>
      <c r="H186" s="498"/>
      <c r="I186" s="498"/>
      <c r="J186" s="498"/>
      <c r="K186" s="506"/>
    </row>
    <row r="187" spans="3:11" s="501" customFormat="1" ht="15.75" x14ac:dyDescent="0.25">
      <c r="C187" s="526" t="s">
        <v>388</v>
      </c>
      <c r="D187" s="493">
        <f>'2. Investigación Científica'!F24</f>
        <v>2.17</v>
      </c>
      <c r="E187" s="504"/>
      <c r="F187" s="504"/>
      <c r="G187" s="504"/>
      <c r="H187" s="498"/>
      <c r="I187" s="498"/>
      <c r="J187" s="498"/>
      <c r="K187" s="506"/>
    </row>
    <row r="188" spans="3:11" s="501" customFormat="1" ht="18.75" x14ac:dyDescent="0.25">
      <c r="C188" s="527" t="str">
        <f>IFERROR(VLOOKUP(D187,'1. Desarrollo e Innov. Curricu.'!$F:$G,2,FALSE),IFERROR(VLOOKUP(D187,'2. Investigación Científica'!$F:$G,2,FALSE),IFERROR(VLOOKUP(D187,'3. Vinculación Univ. Sociedad'!$F:$G,2,FALSE),IFERROR(VLOOKUP(D187,'4. Docencia y Profesorado Univ.'!$F:$G,2,FALSE),IFERROR(VLOOKUP(D187,'5. Estudiantes y Graduados'!$F:$G,2,FALSE),IFERROR(VLOOKUP(D187,'11. Gestion Administrativa'!$F:$G,2,FALSE),IFERROR(VLOOKUP(D187,'13. Gestión Académica'!$F:$G,2,FALSE),IFERROR(VLOOKUP(D187,'9. Asegura. de la Calid. y M'!$F:$G,2,FALSE),IFERROR(VLOOKUP(D187,'6. Gestión del Conocimiento'!$F:$G,2,FALSE),IFERROR(VLOOKUP(D187,'15. Gobernabilidad y Proceso...'!$F:$G,2,FALSE),IFERROR(VLOOKUP(D187,'12. Gestión del Talento Humano'!$F:$G,2,FALSE),IFERROR(VLOOKUP(D187,'14. Internacional... de la E.S.'!$F:$G,2,FALSE),IFERROR(VLOOKUP(D187,'10. Posgrado'!$F:$G,2,FALSE),IFERROR(VLOOKUP(D187,'17. Gestión TIC'!$F:$G,2,FALSE),IFERROR(VLOOKUP(D187,'16. Desa. del Sistema Educ.Sup.'!$F:$G,2,FALSE),IFERROR(VLOOKUP(D187,'8. Cultura de Inno. Insti...'!$F:$G,2,FALSE),VLOOKUP(D187,'7. Lo Esencial de la Reforma U.'!$F:$G,2,0)))))))))))))))))</f>
        <v xml:space="preserve">Gestionar la calibración de los equipos  del laboratorio de investigacion "Elvira Castejon de David" utilizados para la realización de proyectos de investigacion. </v>
      </c>
      <c r="D188" s="31"/>
      <c r="E188" s="504"/>
      <c r="F188" s="504"/>
      <c r="G188" s="504"/>
      <c r="H188" s="498"/>
      <c r="I188" s="498"/>
      <c r="J188" s="498"/>
      <c r="K188" s="506"/>
    </row>
    <row r="189" spans="3:11" s="501" customFormat="1" ht="15.75" thickBot="1" x14ac:dyDescent="0.3">
      <c r="F189" s="504"/>
      <c r="G189" s="498"/>
      <c r="H189" s="498"/>
      <c r="I189" s="498"/>
    </row>
    <row r="190" spans="3:11" s="501" customFormat="1" ht="15.75" thickBot="1" x14ac:dyDescent="0.3">
      <c r="C190" s="511" t="s">
        <v>44</v>
      </c>
      <c r="D190" s="511" t="s">
        <v>55</v>
      </c>
      <c r="E190" s="513" t="s">
        <v>57</v>
      </c>
      <c r="F190" s="131" t="s">
        <v>27</v>
      </c>
      <c r="G190" s="129" t="s">
        <v>127</v>
      </c>
      <c r="H190" s="513" t="s">
        <v>46</v>
      </c>
      <c r="I190" s="129" t="s">
        <v>128</v>
      </c>
      <c r="J190" s="129" t="s">
        <v>406</v>
      </c>
      <c r="K190" s="129" t="s">
        <v>407</v>
      </c>
    </row>
    <row r="191" spans="3:11" s="501" customFormat="1" x14ac:dyDescent="0.25">
      <c r="C191" s="516" t="s">
        <v>2297</v>
      </c>
      <c r="D191" s="521"/>
      <c r="E191" s="854"/>
      <c r="F191" s="855">
        <v>10349.469999999999</v>
      </c>
      <c r="G191" s="153" t="s">
        <v>1676</v>
      </c>
      <c r="H191" s="517" t="s">
        <v>282</v>
      </c>
      <c r="I191" s="127" t="str">
        <f>VLOOKUP(H191,[1]Presupuesto!$B$11:$C$565,2,0)</f>
        <v>MANTENIMIENTO Y REPARACION MAQUINARIA Y EQUIPO (23300-00)</v>
      </c>
      <c r="J191" s="505" t="s">
        <v>1350</v>
      </c>
      <c r="K191" s="505" t="s">
        <v>395</v>
      </c>
    </row>
    <row r="192" spans="3:11" s="501" customFormat="1" x14ac:dyDescent="0.25">
      <c r="G192" s="499"/>
    </row>
    <row r="193" spans="3:11" s="648" customFormat="1" x14ac:dyDescent="0.25">
      <c r="G193" s="646"/>
    </row>
    <row r="194" spans="3:11" s="648" customFormat="1" ht="14.25" customHeight="1" thickBot="1" x14ac:dyDescent="0.3">
      <c r="G194" s="646"/>
    </row>
    <row r="195" spans="3:11" s="648" customFormat="1" ht="14.25" customHeight="1" thickBot="1" x14ac:dyDescent="0.3">
      <c r="C195" s="657" t="s">
        <v>53</v>
      </c>
      <c r="D195" s="663">
        <f>SUM(F202:F202)</f>
        <v>24000</v>
      </c>
      <c r="F195" s="644"/>
      <c r="G195" s="647"/>
      <c r="H195" s="644"/>
      <c r="I195" s="644"/>
    </row>
    <row r="196" spans="3:11" s="648" customFormat="1" ht="14.25" customHeight="1" x14ac:dyDescent="0.25">
      <c r="C196" s="644"/>
      <c r="D196" s="31"/>
      <c r="E196" s="649"/>
      <c r="F196" s="649"/>
      <c r="G196" s="649"/>
      <c r="H196" s="645"/>
      <c r="I196" s="645"/>
      <c r="J196" s="645"/>
      <c r="K196" s="651"/>
    </row>
    <row r="197" spans="3:11" s="648" customFormat="1" ht="14.25" customHeight="1" x14ac:dyDescent="0.25">
      <c r="C197" s="644"/>
      <c r="D197" s="31"/>
      <c r="E197" s="649"/>
      <c r="F197" s="649"/>
      <c r="G197" s="649"/>
      <c r="H197" s="645"/>
      <c r="I197" s="645"/>
      <c r="J197" s="645"/>
      <c r="K197" s="651"/>
    </row>
    <row r="198" spans="3:11" s="648" customFormat="1" ht="14.25" customHeight="1" x14ac:dyDescent="0.25">
      <c r="C198" s="660" t="s">
        <v>388</v>
      </c>
      <c r="D198" s="493">
        <f>'2. Investigación Científica'!F25</f>
        <v>2.1800000000000002</v>
      </c>
      <c r="E198" s="649"/>
      <c r="F198" s="649"/>
      <c r="G198" s="649"/>
      <c r="H198" s="645"/>
      <c r="I198" s="645"/>
      <c r="J198" s="645"/>
      <c r="K198" s="651"/>
    </row>
    <row r="199" spans="3:11" s="648" customFormat="1" ht="14.25" customHeight="1" x14ac:dyDescent="0.25">
      <c r="C199" s="661" t="str">
        <f>IFERROR(VLOOKUP(D198,'1. Desarrollo e Innov. Curricu.'!$F:$G,2,FALSE),IFERROR(VLOOKUP(D198,'2. Investigación Científica'!$F:$G,2,FALSE),IFERROR(VLOOKUP(D198,'3. Vinculación Univ. Sociedad'!$F:$G,2,FALSE),IFERROR(VLOOKUP(D198,'4. Docencia y Profesorado Univ.'!$F:$G,2,FALSE),IFERROR(VLOOKUP(D198,'5. Estudiantes y Graduados'!$F:$G,2,FALSE),IFERROR(VLOOKUP(D198,'11. Gestion Administrativa'!$F:$G,2,FALSE),IFERROR(VLOOKUP(D198,'13. Gestión Académica'!$F:$G,2,FALSE),IFERROR(VLOOKUP(D198,'9. Asegura. de la Calid. y M'!$F:$G,2,FALSE),IFERROR(VLOOKUP(D198,'6. Gestión del Conocimiento'!$F:$G,2,FALSE),IFERROR(VLOOKUP(D198,'15. Gobernabilidad y Proceso...'!$F:$G,2,FALSE),IFERROR(VLOOKUP(D198,'12. Gestión del Talento Humano'!$F:$G,2,FALSE),IFERROR(VLOOKUP(D198,'14. Internacional... de la E.S.'!$F:$G,2,FALSE),IFERROR(VLOOKUP(D198,'10. Posgrado'!$F:$G,2,FALSE),IFERROR(VLOOKUP(D198,'17. Gestión TIC'!$F:$G,2,FALSE),IFERROR(VLOOKUP(D198,'16. Desa. del Sistema Educ.Sup.'!$F:$G,2,FALSE),IFERROR(VLOOKUP(D198,'8. Cultura de Inno. Insti...'!$F:$G,2,FALSE),VLOOKUP(D198,'7. Lo Esencial de la Reforma U.'!$F:$G,2,0)))))))))))))))))</f>
        <v>Desarrollo del Proyecto: Caracterización de residuos Sólidos en la Facultad de Química y Farmacia</v>
      </c>
      <c r="D199" s="31"/>
      <c r="E199" s="649"/>
      <c r="F199" s="649"/>
      <c r="G199" s="649"/>
      <c r="H199" s="645"/>
      <c r="I199" s="645"/>
      <c r="J199" s="645"/>
      <c r="K199" s="651"/>
    </row>
    <row r="200" spans="3:11" s="648" customFormat="1" ht="14.25" customHeight="1" thickBot="1" x14ac:dyDescent="0.3">
      <c r="F200" s="649"/>
      <c r="G200" s="645"/>
      <c r="H200" s="645"/>
      <c r="I200" s="645"/>
    </row>
    <row r="201" spans="3:11" s="648" customFormat="1" ht="14.25" customHeight="1" thickBot="1" x14ac:dyDescent="0.3">
      <c r="C201" s="653" t="s">
        <v>44</v>
      </c>
      <c r="D201" s="653" t="s">
        <v>55</v>
      </c>
      <c r="E201" s="654" t="s">
        <v>57</v>
      </c>
      <c r="F201" s="131" t="s">
        <v>27</v>
      </c>
      <c r="G201" s="129" t="s">
        <v>127</v>
      </c>
      <c r="H201" s="654" t="s">
        <v>46</v>
      </c>
      <c r="I201" s="129" t="s">
        <v>128</v>
      </c>
      <c r="J201" s="129" t="s">
        <v>406</v>
      </c>
      <c r="K201" s="129" t="s">
        <v>407</v>
      </c>
    </row>
    <row r="202" spans="3:11" s="648" customFormat="1" ht="14.25" customHeight="1" x14ac:dyDescent="0.25">
      <c r="C202" s="516" t="s">
        <v>3125</v>
      </c>
      <c r="D202" s="521"/>
      <c r="E202" s="854"/>
      <c r="F202" s="855">
        <v>24000</v>
      </c>
      <c r="G202" s="153" t="s">
        <v>1676</v>
      </c>
      <c r="H202" s="656" t="s">
        <v>282</v>
      </c>
      <c r="I202" s="127" t="str">
        <f>VLOOKUP(H202,[1]Presupuesto!$B$11:$C$565,2,0)</f>
        <v>MANTENIMIENTO Y REPARACION MAQUINARIA Y EQUIPO (23300-00)</v>
      </c>
      <c r="J202" s="650" t="s">
        <v>1350</v>
      </c>
      <c r="K202" s="650" t="s">
        <v>395</v>
      </c>
    </row>
    <row r="203" spans="3:11" s="648" customFormat="1" ht="14.25" customHeight="1" x14ac:dyDescent="0.25">
      <c r="G203" s="646"/>
    </row>
    <row r="204" spans="3:11" s="648" customFormat="1" ht="14.25" customHeight="1" x14ac:dyDescent="0.25">
      <c r="G204" s="646"/>
    </row>
    <row r="205" spans="3:11" s="648" customFormat="1" ht="14.25" customHeight="1" thickBot="1" x14ac:dyDescent="0.3">
      <c r="G205" s="646"/>
    </row>
    <row r="206" spans="3:11" s="648" customFormat="1" ht="14.25" customHeight="1" thickBot="1" x14ac:dyDescent="0.3">
      <c r="C206" s="657" t="s">
        <v>53</v>
      </c>
      <c r="D206" s="663">
        <f>SUM(F213:F213)</f>
        <v>120000</v>
      </c>
      <c r="F206" s="644"/>
      <c r="G206" s="647"/>
      <c r="H206" s="644"/>
      <c r="I206" s="644"/>
    </row>
    <row r="207" spans="3:11" s="648" customFormat="1" ht="14.25" customHeight="1" x14ac:dyDescent="0.25">
      <c r="C207" s="644"/>
      <c r="D207" s="31"/>
      <c r="E207" s="649"/>
      <c r="F207" s="649"/>
      <c r="G207" s="649"/>
      <c r="H207" s="645"/>
      <c r="I207" s="645"/>
      <c r="J207" s="645"/>
      <c r="K207" s="651"/>
    </row>
    <row r="208" spans="3:11" s="648" customFormat="1" ht="14.25" customHeight="1" x14ac:dyDescent="0.25">
      <c r="C208" s="644"/>
      <c r="D208" s="31"/>
      <c r="E208" s="649"/>
      <c r="F208" s="649"/>
      <c r="G208" s="649"/>
      <c r="H208" s="645"/>
      <c r="I208" s="645"/>
      <c r="J208" s="645"/>
      <c r="K208" s="651"/>
    </row>
    <row r="209" spans="3:11" s="648" customFormat="1" ht="14.25" customHeight="1" x14ac:dyDescent="0.25">
      <c r="C209" s="660" t="s">
        <v>388</v>
      </c>
      <c r="D209" s="493">
        <f>'2. Investigación Científica'!F26</f>
        <v>2.19</v>
      </c>
      <c r="E209" s="649"/>
      <c r="F209" s="649"/>
      <c r="G209" s="649"/>
      <c r="H209" s="645"/>
      <c r="I209" s="645"/>
      <c r="J209" s="645"/>
      <c r="K209" s="651"/>
    </row>
    <row r="210" spans="3:11" s="648" customFormat="1" ht="14.25" customHeight="1" x14ac:dyDescent="0.25">
      <c r="C210" s="661" t="str">
        <f>IFERROR(VLOOKUP(D209,'1. Desarrollo e Innov. Curricu.'!$F:$G,2,FALSE),IFERROR(VLOOKUP(D209,'2. Investigación Científica'!$F:$G,2,FALSE),IFERROR(VLOOKUP(D209,'3. Vinculación Univ. Sociedad'!$F:$G,2,FALSE),IFERROR(VLOOKUP(D209,'4. Docencia y Profesorado Univ.'!$F:$G,2,FALSE),IFERROR(VLOOKUP(D209,'5. Estudiantes y Graduados'!$F:$G,2,FALSE),IFERROR(VLOOKUP(D209,'11. Gestion Administrativa'!$F:$G,2,FALSE),IFERROR(VLOOKUP(D209,'13. Gestión Académica'!$F:$G,2,FALSE),IFERROR(VLOOKUP(D209,'9. Asegura. de la Calid. y M'!$F:$G,2,FALSE),IFERROR(VLOOKUP(D209,'6. Gestión del Conocimiento'!$F:$G,2,FALSE),IFERROR(VLOOKUP(D209,'15. Gobernabilidad y Proceso...'!$F:$G,2,FALSE),IFERROR(VLOOKUP(D209,'12. Gestión del Talento Humano'!$F:$G,2,FALSE),IFERROR(VLOOKUP(D209,'14. Internacional... de la E.S.'!$F:$G,2,FALSE),IFERROR(VLOOKUP(D209,'10. Posgrado'!$F:$G,2,FALSE),IFERROR(VLOOKUP(D209,'17. Gestión TIC'!$F:$G,2,FALSE),IFERROR(VLOOKUP(D209,'16. Desa. del Sistema Educ.Sup.'!$F:$G,2,FALSE),IFERROR(VLOOKUP(D209,'8. Cultura de Inno. Insti...'!$F:$G,2,FALSE),VLOOKUP(D209,'7. Lo Esencial de la Reforma U.'!$F:$G,2,0)))))))))))))))))</f>
        <v>Equipamiento del laboratorio para análisis de agua con compra de reactivos  para  realizar los análisis fisicoquímicos  y  compra de material  para análisis bacteriologíco para el control de calidad de la purificadora  de agua de la facultad de química  y farmacia.</v>
      </c>
      <c r="D210" s="31"/>
      <c r="E210" s="649"/>
      <c r="F210" s="649"/>
      <c r="G210" s="649"/>
      <c r="H210" s="645"/>
      <c r="I210" s="645"/>
      <c r="J210" s="645"/>
      <c r="K210" s="651"/>
    </row>
    <row r="211" spans="3:11" s="648" customFormat="1" ht="14.25" customHeight="1" thickBot="1" x14ac:dyDescent="0.3">
      <c r="F211" s="649"/>
      <c r="G211" s="645"/>
      <c r="H211" s="645"/>
      <c r="I211" s="645"/>
    </row>
    <row r="212" spans="3:11" s="648" customFormat="1" ht="14.25" customHeight="1" thickBot="1" x14ac:dyDescent="0.3">
      <c r="C212" s="653" t="s">
        <v>44</v>
      </c>
      <c r="D212" s="653" t="s">
        <v>55</v>
      </c>
      <c r="E212" s="654" t="s">
        <v>57</v>
      </c>
      <c r="F212" s="131" t="s">
        <v>27</v>
      </c>
      <c r="G212" s="129" t="s">
        <v>127</v>
      </c>
      <c r="H212" s="654" t="s">
        <v>46</v>
      </c>
      <c r="I212" s="129" t="s">
        <v>128</v>
      </c>
      <c r="J212" s="129" t="s">
        <v>406</v>
      </c>
      <c r="K212" s="129" t="s">
        <v>407</v>
      </c>
    </row>
    <row r="213" spans="3:11" s="648" customFormat="1" ht="14.25" customHeight="1" x14ac:dyDescent="0.25">
      <c r="C213" s="516" t="s">
        <v>3126</v>
      </c>
      <c r="D213" s="521"/>
      <c r="E213" s="120"/>
      <c r="F213" s="855">
        <v>120000</v>
      </c>
      <c r="G213" s="153" t="s">
        <v>1676</v>
      </c>
      <c r="H213" s="656" t="s">
        <v>282</v>
      </c>
      <c r="I213" s="127" t="str">
        <f>VLOOKUP(H213,[1]Presupuesto!$B$11:$C$565,2,0)</f>
        <v>MANTENIMIENTO Y REPARACION MAQUINARIA Y EQUIPO (23300-00)</v>
      </c>
      <c r="J213" s="650" t="s">
        <v>1350</v>
      </c>
      <c r="K213" s="650" t="s">
        <v>394</v>
      </c>
    </row>
    <row r="214" spans="3:11" s="648" customFormat="1" ht="14.25" customHeight="1" x14ac:dyDescent="0.25">
      <c r="G214" s="646"/>
    </row>
    <row r="215" spans="3:11" s="648" customFormat="1" ht="14.25" customHeight="1" x14ac:dyDescent="0.25">
      <c r="G215" s="646"/>
    </row>
    <row r="216" spans="3:11" s="648" customFormat="1" ht="14.25" customHeight="1" x14ac:dyDescent="0.25">
      <c r="G216" s="646"/>
    </row>
    <row r="217" spans="3:11" s="648" customFormat="1" x14ac:dyDescent="0.25">
      <c r="G217" s="646"/>
    </row>
    <row r="218" spans="3:11" s="501" customFormat="1" ht="15.75" thickBot="1" x14ac:dyDescent="0.3">
      <c r="G218" s="499"/>
    </row>
    <row r="219" spans="3:11" ht="15.75" thickBot="1" x14ac:dyDescent="0.3">
      <c r="C219" s="520" t="s">
        <v>53</v>
      </c>
      <c r="D219" s="534">
        <f>SUM(F226:F227)</f>
        <v>16000</v>
      </c>
      <c r="E219" s="501"/>
      <c r="F219" s="497"/>
      <c r="G219" s="500"/>
      <c r="H219" s="497"/>
      <c r="I219" s="497"/>
      <c r="J219" s="501"/>
      <c r="K219" s="501"/>
    </row>
    <row r="220" spans="3:11" x14ac:dyDescent="0.25">
      <c r="C220" s="497"/>
      <c r="D220" s="31"/>
      <c r="E220" s="504"/>
      <c r="F220" s="504"/>
      <c r="G220" s="504"/>
      <c r="H220" s="498"/>
      <c r="I220" s="498"/>
      <c r="J220" s="498"/>
      <c r="K220" s="506"/>
    </row>
    <row r="221" spans="3:11" x14ac:dyDescent="0.25">
      <c r="C221" s="497"/>
      <c r="D221" s="31"/>
      <c r="E221" s="504"/>
      <c r="F221" s="504"/>
      <c r="G221" s="504"/>
      <c r="H221" s="498"/>
      <c r="I221" s="498"/>
      <c r="J221" s="498"/>
      <c r="K221" s="506"/>
    </row>
    <row r="222" spans="3:11" ht="15.75" x14ac:dyDescent="0.25">
      <c r="C222" s="526" t="s">
        <v>388</v>
      </c>
      <c r="D222" s="493">
        <f>'3. Vinculación Univ. Sociedad'!F9</f>
        <v>3.01</v>
      </c>
      <c r="E222" s="504"/>
      <c r="F222" s="504"/>
      <c r="G222" s="504"/>
      <c r="H222" s="498"/>
      <c r="I222" s="498"/>
      <c r="J222" s="498"/>
      <c r="K222" s="506"/>
    </row>
    <row r="223" spans="3:11" ht="18.75" x14ac:dyDescent="0.25">
      <c r="C223" s="527" t="str">
        <f>IFERROR(VLOOKUP(D222,'[4]1. Desarrollo e Innov. Curricu.'!$E:$F,2,FALSE),IFERROR(VLOOKUP(D222,'[4]2. Investigación Científica'!$E:$F,2,FALSE),IFERROR(VLOOKUP(D222,'[4]3. Vinculación Univ. Sociedad'!$E:$F,2,FALSE),IFERROR(VLOOKUP(D222,'[4]4. Docencia y Profesorado Univ.'!$E:$F,2,FALSE),IFERROR(VLOOKUP(D222,'[4]5. Estudiantes y Graduados'!$E:$F,2,FALSE),IFERROR(VLOOKUP(D222,'[4]11. Gestion Administrativa'!$E:$F,2,FALSE),IFERROR(VLOOKUP(D222,'[4]13. Gestión Académica'!$E:$F,2,FALSE),IFERROR(VLOOKUP(D222,'[4]8. Asegura. de la Calid. y M'!$E:$F,2,FALSE),IFERROR(VLOOKUP(D222,'[4]6. Gestión del Conocimiento'!$E:$F,2,FALSE),IFERROR(VLOOKUP(D222,'[4]15. Gobernabilidad y Proceso...'!$E:$F,2,FALSE),IFERROR(VLOOKUP(D222,'[4]12. Gestión del Talento Humano'!$E:$F,2,FALSE),IFERROR(VLOOKUP(D222,'[4]14. Internacional... de la E.S.'!$E:$F,2,FALSE),IFERROR(VLOOKUP(D222,'[4]10. Posgrado'!$E:$F,2,FALSE),IFERROR(VLOOKUP(D222,'[4]17. Gestión TIC'!$E:$F,2,FALSE),IFERROR(VLOOKUP(D222,'[4]16. Desa. del Sistema Educ.Sup.'!$E:$F,2,FALSE),IFERROR(VLOOKUP(D222,'[4]9. Cultura de Inno. Insti...'!$E:$F,2,FALSE),VLOOKUP(D222,'[4]7. Lo Esencial de la Reforma U.'!$E:$F,2,0)))))))))))))))))</f>
        <v xml:space="preserve">Dar acompañamiento, con estudiantes y docentes de la Facultad, a la Alianza Estratégica suscrita mediante convenio entre la Dirección de Vinculación UNAH-Sociedad (DVUS) y la Municipalidad de Reitoca, Departamento de Francisco Morazán, como parte del Programa de Atención Primaria en Salud de la UNAH. </v>
      </c>
      <c r="D223" s="31"/>
      <c r="E223" s="504"/>
      <c r="F223" s="504"/>
      <c r="G223" s="504"/>
      <c r="H223" s="498"/>
      <c r="I223" s="498"/>
      <c r="J223" s="498"/>
      <c r="K223" s="506"/>
    </row>
    <row r="224" spans="3:11" ht="15.75" thickBot="1" x14ac:dyDescent="0.3">
      <c r="C224" s="501" t="s">
        <v>1937</v>
      </c>
      <c r="D224" s="501"/>
      <c r="E224" s="501"/>
      <c r="F224" s="504"/>
      <c r="G224" s="498"/>
      <c r="H224" s="498"/>
      <c r="I224" s="498"/>
      <c r="J224" s="501"/>
      <c r="K224" s="501"/>
    </row>
    <row r="225" spans="3:11" ht="15.75" thickBot="1" x14ac:dyDescent="0.3">
      <c r="C225" s="511" t="s">
        <v>44</v>
      </c>
      <c r="D225" s="511" t="s">
        <v>55</v>
      </c>
      <c r="E225" s="513" t="s">
        <v>57</v>
      </c>
      <c r="F225" s="131" t="s">
        <v>27</v>
      </c>
      <c r="G225" s="129" t="s">
        <v>127</v>
      </c>
      <c r="H225" s="513" t="s">
        <v>46</v>
      </c>
      <c r="I225" s="129" t="s">
        <v>128</v>
      </c>
      <c r="J225" s="129" t="s">
        <v>406</v>
      </c>
      <c r="K225" s="129" t="s">
        <v>407</v>
      </c>
    </row>
    <row r="226" spans="3:11" ht="15.75" thickBot="1" x14ac:dyDescent="0.3">
      <c r="C226" s="529" t="s">
        <v>423</v>
      </c>
      <c r="D226" s="530">
        <v>6.5</v>
      </c>
      <c r="E226" s="897">
        <f>HLOOKUP(C226,$AH$2:$BU$3,2,0)</f>
        <v>2000</v>
      </c>
      <c r="F226" s="855">
        <f>D226*E226</f>
        <v>13000</v>
      </c>
      <c r="G226" s="153" t="s">
        <v>125</v>
      </c>
      <c r="H226" s="533" t="s">
        <v>752</v>
      </c>
      <c r="I226" s="127" t="str">
        <f>VLOOKUP(H226,[5]Presupuesto!$B$11:$C$565,2,0)</f>
        <v>VIATICOS NACIONALES</v>
      </c>
      <c r="J226" s="528" t="s">
        <v>462</v>
      </c>
      <c r="K226" s="505" t="s">
        <v>392</v>
      </c>
    </row>
    <row r="227" spans="3:11" ht="15.75" thickBot="1" x14ac:dyDescent="0.3">
      <c r="C227" s="529" t="s">
        <v>431</v>
      </c>
      <c r="D227" s="530">
        <v>2.5</v>
      </c>
      <c r="E227" s="897">
        <f>HLOOKUP(C227,$AH$2:$BU$3,2,0)</f>
        <v>1200</v>
      </c>
      <c r="F227" s="855">
        <f>D227*E227</f>
        <v>3000</v>
      </c>
      <c r="G227" s="153" t="s">
        <v>125</v>
      </c>
      <c r="H227" s="533" t="s">
        <v>752</v>
      </c>
      <c r="I227" s="127" t="str">
        <f>VLOOKUP(H227,[5]Presupuesto!$B$11:$C$565,2,0)</f>
        <v>VIATICOS NACIONALES</v>
      </c>
      <c r="J227" s="505" t="s">
        <v>462</v>
      </c>
      <c r="K227" s="505" t="s">
        <v>392</v>
      </c>
    </row>
    <row r="229" spans="3:11" s="501" customFormat="1" x14ac:dyDescent="0.25">
      <c r="G229" s="499"/>
    </row>
    <row r="230" spans="3:11" ht="15.75" thickBot="1" x14ac:dyDescent="0.3">
      <c r="F230" s="90"/>
      <c r="G230" s="89"/>
      <c r="H230" s="90"/>
      <c r="I230" s="90"/>
    </row>
    <row r="231" spans="3:11" ht="15.75" thickBot="1" x14ac:dyDescent="0.3">
      <c r="C231" s="149" t="s">
        <v>53</v>
      </c>
      <c r="D231" s="327">
        <f>SUM(F238:F239)</f>
        <v>16000</v>
      </c>
      <c r="F231" s="70"/>
      <c r="G231" s="79"/>
      <c r="H231" s="70"/>
      <c r="I231" s="70"/>
    </row>
    <row r="232" spans="3:11" x14ac:dyDescent="0.25">
      <c r="C232" s="70"/>
      <c r="D232" s="31"/>
      <c r="E232" s="93"/>
      <c r="F232" s="93"/>
      <c r="G232" s="93"/>
      <c r="H232" s="76"/>
      <c r="I232" s="76"/>
      <c r="J232" s="76"/>
      <c r="K232" s="112"/>
    </row>
    <row r="233" spans="3:11" x14ac:dyDescent="0.25">
      <c r="C233" s="70"/>
      <c r="D233" s="31"/>
      <c r="E233" s="93"/>
      <c r="F233" s="93"/>
      <c r="G233" s="93"/>
      <c r="H233" s="76"/>
      <c r="I233" s="76"/>
      <c r="J233" s="76"/>
      <c r="K233" s="112"/>
    </row>
    <row r="234" spans="3:11" ht="15.75" x14ac:dyDescent="0.25">
      <c r="C234" s="187" t="s">
        <v>388</v>
      </c>
      <c r="D234" s="493">
        <f>'3. Vinculación Univ. Sociedad'!F9</f>
        <v>3.01</v>
      </c>
      <c r="E234" s="93"/>
      <c r="F234" s="93"/>
      <c r="G234" s="93"/>
      <c r="H234" s="76"/>
      <c r="I234" s="76"/>
      <c r="J234" s="76"/>
      <c r="K234" s="112"/>
    </row>
    <row r="235" spans="3:11" ht="18.75" x14ac:dyDescent="0.25">
      <c r="C235" s="193" t="str">
        <f>IFERROR(VLOOKUP(D234,'1. Desarrollo e Innov. Curricu.'!$F:$G,2,FALSE),IFERROR(VLOOKUP(D234,'2. Investigación Científica'!$F:$G,2,FALSE),IFERROR(VLOOKUP(D234,'3. Vinculación Univ. Sociedad'!$F:$G,2,FALSE),IFERROR(VLOOKUP(D234,'4. Docencia y Profesorado Univ.'!$F:$G,2,FALSE),IFERROR(VLOOKUP(D234,'5. Estudiantes y Graduados'!$F:$G,2,FALSE),IFERROR(VLOOKUP(D234,'11. Gestion Administrativa'!$F:$G,2,FALSE),IFERROR(VLOOKUP(D234,'13. Gestión Académica'!$F:$G,2,FALSE),IFERROR(VLOOKUP(D234,'9. Asegura. de la Calid. y M'!$F:$G,2,FALSE),IFERROR(VLOOKUP(D234,'6. Gestión del Conocimiento'!$F:$G,2,FALSE),IFERROR(VLOOKUP(D234,'15. Gobernabilidad y Proceso...'!$F:$G,2,FALSE),IFERROR(VLOOKUP(D234,'12. Gestión del Talento Humano'!$F:$G,2,FALSE),IFERROR(VLOOKUP(D234,'14. Internacional... de la E.S.'!$F:$G,2,FALSE),IFERROR(VLOOKUP(D234,'10. Posgrado'!$F:$G,2,FALSE),IFERROR(VLOOKUP(D234,'17. Gestión TIC'!$F:$G,2,FALSE),IFERROR(VLOOKUP(D234,'16. Desa. del Sistema Educ.Sup.'!$F:$G,2,FALSE),IFERROR(VLOOKUP(D234,'8. Cultura de Inno. Insti...'!$F:$G,2,FALSE),VLOOKUP(D234,'7. Lo Esencial de la Reforma U.'!$F:$G,2,0)))))))))))))))))</f>
        <v xml:space="preserve">Dar acompañamiento, con estudiantes y docentes de la Facultad, a la Alianza Estratégica suscrita mediante Convenio entre la Dirección de Vinculación UNAH-Sociedad (DVUS) y una Municipalidad seleccionada o través de relación directa entre la Facultad y la Municipalidad seleccionada. </v>
      </c>
      <c r="D235" s="31"/>
      <c r="E235" s="93"/>
      <c r="F235" s="93"/>
      <c r="G235" s="93"/>
      <c r="H235" s="76"/>
      <c r="I235" s="76"/>
      <c r="J235" s="76"/>
      <c r="K235" s="112"/>
    </row>
    <row r="236" spans="3:11" ht="15.75" thickBot="1" x14ac:dyDescent="0.3">
      <c r="C236" s="501" t="s">
        <v>1938</v>
      </c>
      <c r="F236" s="93"/>
      <c r="G236" s="76"/>
      <c r="H236" s="76"/>
      <c r="I236" s="76"/>
    </row>
    <row r="237" spans="3:11" ht="15.75" thickBot="1" x14ac:dyDescent="0.3">
      <c r="C237" s="514" t="s">
        <v>44</v>
      </c>
      <c r="D237" s="514" t="s">
        <v>55</v>
      </c>
      <c r="E237" s="522" t="s">
        <v>57</v>
      </c>
      <c r="F237" s="131" t="s">
        <v>27</v>
      </c>
      <c r="G237" s="129" t="s">
        <v>127</v>
      </c>
      <c r="H237" s="132" t="s">
        <v>46</v>
      </c>
      <c r="I237" s="129" t="s">
        <v>128</v>
      </c>
      <c r="J237" s="129" t="s">
        <v>406</v>
      </c>
      <c r="K237" s="129" t="s">
        <v>407</v>
      </c>
    </row>
    <row r="238" spans="3:11" ht="15.75" thickBot="1" x14ac:dyDescent="0.3">
      <c r="C238" s="529" t="s">
        <v>423</v>
      </c>
      <c r="D238" s="530">
        <v>6.5</v>
      </c>
      <c r="E238" s="897">
        <f>HLOOKUP(C238,$AH$2:$BU$3,2,0)</f>
        <v>2000</v>
      </c>
      <c r="F238" s="855">
        <f>D238*E238</f>
        <v>13000</v>
      </c>
      <c r="G238" s="153" t="s">
        <v>125</v>
      </c>
      <c r="H238" s="533" t="s">
        <v>752</v>
      </c>
      <c r="I238" s="127" t="str">
        <f>VLOOKUP(H238,[5]Presupuesto!$B$11:$C$565,2,0)</f>
        <v>VIATICOS NACIONALES</v>
      </c>
      <c r="J238" s="528" t="s">
        <v>462</v>
      </c>
      <c r="K238" s="505" t="s">
        <v>398</v>
      </c>
    </row>
    <row r="239" spans="3:11" ht="15.75" thickBot="1" x14ac:dyDescent="0.3">
      <c r="C239" s="529" t="s">
        <v>431</v>
      </c>
      <c r="D239" s="530">
        <v>2.5</v>
      </c>
      <c r="E239" s="897">
        <f>HLOOKUP(C239,$AH$2:$BU$3,2,0)</f>
        <v>1200</v>
      </c>
      <c r="F239" s="855">
        <f>D239*E239</f>
        <v>3000</v>
      </c>
      <c r="G239" s="153" t="s">
        <v>125</v>
      </c>
      <c r="H239" s="533" t="s">
        <v>752</v>
      </c>
      <c r="I239" s="127" t="str">
        <f>VLOOKUP(H239,[5]Presupuesto!$B$11:$C$565,2,0)</f>
        <v>VIATICOS NACIONALES</v>
      </c>
      <c r="J239" s="505" t="s">
        <v>462</v>
      </c>
      <c r="K239" s="505" t="s">
        <v>398</v>
      </c>
    </row>
    <row r="241" spans="3:11" s="501" customFormat="1" x14ac:dyDescent="0.25">
      <c r="G241" s="499"/>
    </row>
    <row r="242" spans="3:11" hidden="1" x14ac:dyDescent="0.25">
      <c r="C242" s="136" t="s">
        <v>1945</v>
      </c>
      <c r="D242" s="150"/>
      <c r="E242" s="120"/>
      <c r="F242" s="97">
        <f>D242*E242</f>
        <v>0</v>
      </c>
      <c r="G242" s="153" t="s">
        <v>125</v>
      </c>
      <c r="H242" s="517" t="s">
        <v>708</v>
      </c>
      <c r="I242" s="127" t="str">
        <f>VLOOKUP(H242,[5]Presupuesto!$B$11:$C$565,2,0)</f>
        <v>SERVICIOS DE IMPRENTA PUBLIC.Y REPRODUCCION</v>
      </c>
      <c r="J242" s="505" t="s">
        <v>1352</v>
      </c>
      <c r="K242" s="505" t="s">
        <v>398</v>
      </c>
    </row>
    <row r="243" spans="3:11" hidden="1" x14ac:dyDescent="0.25">
      <c r="C243" s="136" t="s">
        <v>1946</v>
      </c>
      <c r="D243" s="150"/>
      <c r="E243" s="120"/>
      <c r="F243" s="97">
        <f>D243*E243</f>
        <v>0</v>
      </c>
      <c r="G243" s="153" t="s">
        <v>125</v>
      </c>
      <c r="H243" s="517" t="s">
        <v>812</v>
      </c>
      <c r="I243" s="127" t="str">
        <f>VLOOKUP(H243,[5]Presupuesto!$B$11:$C$565,2,0)</f>
        <v>PRODUCTOS PAPEL Y CARTON</v>
      </c>
      <c r="J243" s="505" t="s">
        <v>1352</v>
      </c>
      <c r="K243" s="505" t="s">
        <v>398</v>
      </c>
    </row>
    <row r="244" spans="3:11" s="501" customFormat="1" x14ac:dyDescent="0.25">
      <c r="G244" s="499"/>
    </row>
    <row r="245" spans="3:11" s="501" customFormat="1" ht="15.75" thickBot="1" x14ac:dyDescent="0.3">
      <c r="G245" s="499"/>
    </row>
    <row r="246" spans="3:11" ht="15.75" thickBot="1" x14ac:dyDescent="0.3">
      <c r="C246" s="149" t="s">
        <v>53</v>
      </c>
      <c r="D246" s="327">
        <f>SUM(F253:F256)</f>
        <v>11000</v>
      </c>
      <c r="F246" s="70"/>
      <c r="G246" s="79"/>
      <c r="H246" s="70"/>
      <c r="I246" s="70"/>
    </row>
    <row r="247" spans="3:11" x14ac:dyDescent="0.25">
      <c r="C247" s="70"/>
      <c r="D247" s="31"/>
      <c r="E247" s="93"/>
      <c r="F247" s="93"/>
      <c r="G247" s="93"/>
      <c r="H247" s="76"/>
      <c r="I247" s="76"/>
      <c r="J247" s="76"/>
      <c r="K247" s="112"/>
    </row>
    <row r="248" spans="3:11" x14ac:dyDescent="0.25">
      <c r="C248" s="70"/>
      <c r="D248" s="31"/>
      <c r="E248" s="93"/>
      <c r="F248" s="93"/>
      <c r="G248" s="93"/>
      <c r="H248" s="76"/>
      <c r="I248" s="76"/>
      <c r="J248" s="76"/>
      <c r="K248" s="112"/>
    </row>
    <row r="249" spans="3:11" ht="15.75" x14ac:dyDescent="0.25">
      <c r="C249" s="187" t="s">
        <v>388</v>
      </c>
      <c r="D249" s="493">
        <f>'3. Vinculación Univ. Sociedad'!F13</f>
        <v>3.05</v>
      </c>
      <c r="E249" s="93"/>
      <c r="F249" s="93"/>
      <c r="G249" s="93"/>
      <c r="H249" s="76"/>
      <c r="I249" s="76"/>
      <c r="J249" s="76"/>
      <c r="K249" s="112"/>
    </row>
    <row r="250" spans="3:11" ht="18.75" x14ac:dyDescent="0.25">
      <c r="C250" s="193" t="str">
        <f>IFERROR(VLOOKUP(D249,'1. Desarrollo e Innov. Curricu.'!$F:$G,2,FALSE),IFERROR(VLOOKUP(D249,'2. Investigación Científica'!$F:$G,2,FALSE),IFERROR(VLOOKUP(D249,'3. Vinculación Univ. Sociedad'!$F:$G,2,FALSE),IFERROR(VLOOKUP(D249,'4. Docencia y Profesorado Univ.'!$F:$G,2,FALSE),IFERROR(VLOOKUP(D249,'5. Estudiantes y Graduados'!$F:$G,2,FALSE),IFERROR(VLOOKUP(D249,'11. Gestion Administrativa'!$F:$G,2,FALSE),IFERROR(VLOOKUP(D249,'13. Gestión Académica'!$F:$G,2,FALSE),IFERROR(VLOOKUP(D249,'9. Asegura. de la Calid. y M'!$F:$G,2,FALSE),IFERROR(VLOOKUP(D249,'6. Gestión del Conocimiento'!$F:$G,2,FALSE),IFERROR(VLOOKUP(D249,'15. Gobernabilidad y Proceso...'!$F:$G,2,FALSE),IFERROR(VLOOKUP(D249,'12. Gestión del Talento Humano'!$F:$G,2,FALSE),IFERROR(VLOOKUP(D249,'14. Internacional... de la E.S.'!$F:$G,2,FALSE),IFERROR(VLOOKUP(D249,'10. Posgrado'!$F:$G,2,FALSE),IFERROR(VLOOKUP(D249,'17. Gestión TIC'!$F:$G,2,FALSE),IFERROR(VLOOKUP(D249,'16. Desa. del Sistema Educ.Sup.'!$F:$G,2,FALSE),IFERROR(VLOOKUP(D249,'8. Cultura de Inno. Insti...'!$F:$G,2,FALSE),VLOOKUP(D249,'7. Lo Esencial de la Reforma U.'!$F:$G,2,0)))))))))))))))))</f>
        <v>Proyecto para el Manejo de Sustancias Peligrosas utilizadas en Centros de Salud, (Entrega de guías de respuesta y hojas de seguridad de sustancias químicas). GESTIÓN DE COMPRA PARA EL II Trimestre impresora flujo continuo (6000.00 lps, juego de tintas 700.00 lps, 18 paquetes hojas protectoras 1,800.00 lps, 18 carpetas 2,500.00 lps )</v>
      </c>
      <c r="D250" s="31"/>
      <c r="E250" s="93"/>
      <c r="F250" s="93"/>
      <c r="G250" s="93"/>
      <c r="H250" s="76"/>
      <c r="I250" s="76"/>
      <c r="J250" s="76"/>
      <c r="K250" s="112"/>
    </row>
    <row r="251" spans="3:11" ht="15.75" thickBot="1" x14ac:dyDescent="0.3">
      <c r="F251" s="93"/>
      <c r="G251" s="76"/>
      <c r="H251" s="76"/>
      <c r="I251" s="76"/>
    </row>
    <row r="252" spans="3:11" ht="15.75" thickBot="1" x14ac:dyDescent="0.3">
      <c r="C252" s="126" t="s">
        <v>44</v>
      </c>
      <c r="D252" s="126" t="s">
        <v>55</v>
      </c>
      <c r="E252" s="132" t="s">
        <v>57</v>
      </c>
      <c r="F252" s="131" t="s">
        <v>27</v>
      </c>
      <c r="G252" s="129" t="s">
        <v>127</v>
      </c>
      <c r="H252" s="132" t="s">
        <v>46</v>
      </c>
      <c r="I252" s="129" t="s">
        <v>128</v>
      </c>
      <c r="J252" s="129" t="s">
        <v>406</v>
      </c>
      <c r="K252" s="129" t="s">
        <v>407</v>
      </c>
    </row>
    <row r="253" spans="3:11" x14ac:dyDescent="0.25">
      <c r="C253" s="584" t="s">
        <v>2073</v>
      </c>
      <c r="D253" s="553"/>
      <c r="E253" s="554"/>
      <c r="F253" s="855">
        <v>6000</v>
      </c>
      <c r="G253" s="153" t="s">
        <v>1676</v>
      </c>
      <c r="H253" s="101" t="s">
        <v>333</v>
      </c>
      <c r="I253" s="127" t="str">
        <f>VLOOKUP(H253,[1]Presupuesto!$B$11:$C$565,2,0)</f>
        <v>EQUIPO DE COMUNICACIàN Y SE¥ALAMIENTO</v>
      </c>
      <c r="J253" s="505" t="s">
        <v>462</v>
      </c>
      <c r="K253" s="505" t="s">
        <v>395</v>
      </c>
    </row>
    <row r="254" spans="3:11" x14ac:dyDescent="0.25">
      <c r="C254" s="584" t="s">
        <v>2074</v>
      </c>
      <c r="D254" s="553"/>
      <c r="E254" s="554"/>
      <c r="F254" s="855">
        <v>700</v>
      </c>
      <c r="G254" s="153" t="s">
        <v>125</v>
      </c>
      <c r="H254" s="517" t="s">
        <v>946</v>
      </c>
      <c r="I254" s="127" t="str">
        <f>VLOOKUP(H254,[1]Presupuesto!$B$11:$C$565,2,0)</f>
        <v>OTROS RESPUESTOS Y ACCESORIOS MENORES</v>
      </c>
      <c r="J254" s="505" t="s">
        <v>462</v>
      </c>
      <c r="K254" s="650" t="s">
        <v>395</v>
      </c>
    </row>
    <row r="255" spans="3:11" s="501" customFormat="1" x14ac:dyDescent="0.25">
      <c r="C255" s="584" t="s">
        <v>2075</v>
      </c>
      <c r="D255" s="553"/>
      <c r="E255" s="554"/>
      <c r="F255" s="855">
        <v>1800</v>
      </c>
      <c r="G255" s="153" t="s">
        <v>125</v>
      </c>
      <c r="H255" s="517" t="s">
        <v>323</v>
      </c>
      <c r="I255" s="127" t="str">
        <f>VLOOKUP(H255,[1]Presupuesto!$B$11:$C$565,2,0)</f>
        <v>UTILES DE ESCRITORIO, OFICINA Y ENZE¥ANZA</v>
      </c>
      <c r="J255" s="505" t="s">
        <v>462</v>
      </c>
      <c r="K255" s="650" t="s">
        <v>395</v>
      </c>
    </row>
    <row r="256" spans="3:11" s="501" customFormat="1" x14ac:dyDescent="0.25">
      <c r="C256" s="584" t="s">
        <v>2076</v>
      </c>
      <c r="D256" s="553"/>
      <c r="E256" s="554"/>
      <c r="F256" s="855">
        <v>2500</v>
      </c>
      <c r="G256" s="153" t="s">
        <v>125</v>
      </c>
      <c r="H256" s="517" t="s">
        <v>323</v>
      </c>
      <c r="I256" s="127" t="str">
        <f>VLOOKUP(H256,[1]Presupuesto!$B$11:$C$565,2,0)</f>
        <v>UTILES DE ESCRITORIO, OFICINA Y ENZE¥ANZA</v>
      </c>
      <c r="J256" s="505" t="s">
        <v>462</v>
      </c>
      <c r="K256" s="650" t="s">
        <v>395</v>
      </c>
    </row>
    <row r="257" spans="3:11" s="501" customFormat="1" x14ac:dyDescent="0.25">
      <c r="G257" s="499"/>
    </row>
    <row r="258" spans="3:11" s="648" customFormat="1" x14ac:dyDescent="0.25">
      <c r="G258" s="646"/>
    </row>
    <row r="259" spans="3:11" s="648" customFormat="1" ht="15.75" thickBot="1" x14ac:dyDescent="0.3">
      <c r="G259" s="646"/>
    </row>
    <row r="260" spans="3:11" s="648" customFormat="1" ht="15.75" thickBot="1" x14ac:dyDescent="0.3">
      <c r="C260" s="657" t="s">
        <v>53</v>
      </c>
      <c r="D260" s="663">
        <f>SUM(F267:F267)</f>
        <v>4000</v>
      </c>
      <c r="F260" s="644"/>
      <c r="G260" s="647"/>
      <c r="H260" s="644"/>
      <c r="I260" s="644"/>
    </row>
    <row r="261" spans="3:11" s="648" customFormat="1" x14ac:dyDescent="0.25">
      <c r="C261" s="644"/>
      <c r="D261" s="31"/>
      <c r="E261" s="649"/>
      <c r="F261" s="649"/>
      <c r="G261" s="649"/>
      <c r="H261" s="645"/>
      <c r="I261" s="645"/>
      <c r="J261" s="645"/>
      <c r="K261" s="651"/>
    </row>
    <row r="262" spans="3:11" s="648" customFormat="1" x14ac:dyDescent="0.25">
      <c r="C262" s="644"/>
      <c r="D262" s="31"/>
      <c r="E262" s="649"/>
      <c r="F262" s="649"/>
      <c r="G262" s="649"/>
      <c r="H262" s="645"/>
      <c r="I262" s="645"/>
      <c r="J262" s="645"/>
      <c r="K262" s="651"/>
    </row>
    <row r="263" spans="3:11" s="648" customFormat="1" ht="15.75" x14ac:dyDescent="0.25">
      <c r="C263" s="660" t="s">
        <v>388</v>
      </c>
      <c r="D263" s="493">
        <f>'3. Vinculación Univ. Sociedad'!F58</f>
        <v>3.14</v>
      </c>
      <c r="E263" s="649"/>
      <c r="F263" s="649"/>
      <c r="G263" s="649"/>
      <c r="H263" s="645"/>
      <c r="I263" s="645"/>
      <c r="J263" s="645"/>
      <c r="K263" s="651"/>
    </row>
    <row r="264" spans="3:11" s="648" customFormat="1" ht="18.75" x14ac:dyDescent="0.25">
      <c r="C264" s="661" t="str">
        <f>IFERROR(VLOOKUP(D263,'1. Desarrollo e Innov. Curricu.'!$F:$G,2,FALSE),IFERROR(VLOOKUP(D263,'2. Investigación Científica'!$F:$G,2,FALSE),IFERROR(VLOOKUP(D263,'3. Vinculación Univ. Sociedad'!$F:$G,2,FALSE),IFERROR(VLOOKUP(D263,'4. Docencia y Profesorado Univ.'!$F:$G,2,FALSE),IFERROR(VLOOKUP(D263,'5. Estudiantes y Graduados'!$F:$G,2,FALSE),IFERROR(VLOOKUP(D263,'11. Gestion Administrativa'!$F:$G,2,FALSE),IFERROR(VLOOKUP(D263,'13. Gestión Académica'!$F:$G,2,FALSE),IFERROR(VLOOKUP(D263,'9. Asegura. de la Calid. y M'!$F:$G,2,FALSE),IFERROR(VLOOKUP(D263,'6. Gestión del Conocimiento'!$F:$G,2,FALSE),IFERROR(VLOOKUP(D263,'15. Gobernabilidad y Proceso...'!$F:$G,2,FALSE),IFERROR(VLOOKUP(D263,'12. Gestión del Talento Humano'!$F:$G,2,FALSE),IFERROR(VLOOKUP(D263,'14. Internacional... de la E.S.'!$F:$G,2,FALSE),IFERROR(VLOOKUP(D263,'10. Posgrado'!$F:$G,2,FALSE),IFERROR(VLOOKUP(D263,'17. Gestión TIC'!$F:$G,2,FALSE),IFERROR(VLOOKUP(D263,'16. Desa. del Sistema Educ.Sup.'!$F:$G,2,FALSE),IFERROR(VLOOKUP(D263,'8. Cultura de Inno. Insti...'!$F:$G,2,FALSE),VLOOKUP(D263,'7. Lo Esencial de la Reforma U.'!$F:$G,2,0)))))))))))))))))</f>
        <v xml:space="preserve">Organizar la participación de Docentes y Estudiantes de la Facultad en la Feria Vocacional de la UNAH. </v>
      </c>
      <c r="D264" s="31"/>
      <c r="E264" s="649"/>
      <c r="F264" s="649"/>
      <c r="G264" s="649"/>
      <c r="H264" s="645"/>
      <c r="I264" s="645"/>
      <c r="J264" s="645"/>
      <c r="K264" s="651"/>
    </row>
    <row r="265" spans="3:11" s="648" customFormat="1" ht="15.75" thickBot="1" x14ac:dyDescent="0.3">
      <c r="F265" s="649"/>
      <c r="G265" s="645"/>
      <c r="H265" s="645"/>
      <c r="I265" s="645"/>
    </row>
    <row r="266" spans="3:11" s="648" customFormat="1" ht="15.75" thickBot="1" x14ac:dyDescent="0.3">
      <c r="C266" s="653" t="s">
        <v>44</v>
      </c>
      <c r="D266" s="653" t="s">
        <v>55</v>
      </c>
      <c r="E266" s="654" t="s">
        <v>57</v>
      </c>
      <c r="F266" s="131" t="s">
        <v>27</v>
      </c>
      <c r="G266" s="129" t="s">
        <v>127</v>
      </c>
      <c r="H266" s="654" t="s">
        <v>46</v>
      </c>
      <c r="I266" s="129" t="s">
        <v>128</v>
      </c>
      <c r="J266" s="129" t="s">
        <v>406</v>
      </c>
      <c r="K266" s="129" t="s">
        <v>407</v>
      </c>
    </row>
    <row r="267" spans="3:11" s="648" customFormat="1" x14ac:dyDescent="0.25">
      <c r="C267" s="679" t="s">
        <v>49</v>
      </c>
      <c r="D267" s="553"/>
      <c r="E267" s="554"/>
      <c r="F267" s="855">
        <v>4000</v>
      </c>
      <c r="G267" s="153" t="s">
        <v>125</v>
      </c>
      <c r="H267" s="656" t="s">
        <v>783</v>
      </c>
      <c r="I267" s="127" t="str">
        <f>VLOOKUP(H267,[1]Presupuesto!$B$11:$C$565,2,0)</f>
        <v>ALIMENTOS B EBIDAS PARA PERSONAS</v>
      </c>
      <c r="J267" s="650" t="s">
        <v>462</v>
      </c>
      <c r="K267" s="650" t="s">
        <v>392</v>
      </c>
    </row>
    <row r="268" spans="3:11" s="648" customFormat="1" x14ac:dyDescent="0.25">
      <c r="F268" s="604"/>
      <c r="G268" s="794"/>
      <c r="H268" s="794"/>
      <c r="I268" s="604"/>
      <c r="J268" s="603"/>
      <c r="K268" s="603"/>
    </row>
    <row r="269" spans="3:11" s="648" customFormat="1" x14ac:dyDescent="0.25">
      <c r="F269" s="604"/>
      <c r="G269" s="794"/>
      <c r="H269" s="794"/>
      <c r="I269" s="604"/>
      <c r="J269" s="603"/>
      <c r="K269" s="603"/>
    </row>
    <row r="270" spans="3:11" s="648" customFormat="1" x14ac:dyDescent="0.25">
      <c r="F270" s="604"/>
      <c r="G270" s="794"/>
      <c r="H270" s="794"/>
      <c r="I270" s="604"/>
      <c r="J270" s="603"/>
      <c r="K270" s="603"/>
    </row>
    <row r="271" spans="3:11" s="648" customFormat="1" x14ac:dyDescent="0.25">
      <c r="G271" s="646"/>
    </row>
    <row r="272" spans="3:11" s="501" customFormat="1" ht="15.75" thickBot="1" x14ac:dyDescent="0.3">
      <c r="G272" s="499"/>
    </row>
    <row r="273" spans="3:11" s="501" customFormat="1" ht="15.75" thickBot="1" x14ac:dyDescent="0.3">
      <c r="C273" s="520" t="s">
        <v>53</v>
      </c>
      <c r="D273" s="534">
        <f>SUM(F280:F281)</f>
        <v>15000</v>
      </c>
      <c r="F273" s="497"/>
      <c r="G273" s="500"/>
      <c r="H273" s="497"/>
      <c r="I273" s="497"/>
    </row>
    <row r="274" spans="3:11" s="501" customFormat="1" x14ac:dyDescent="0.25">
      <c r="C274" s="497"/>
      <c r="D274" s="31"/>
      <c r="E274" s="504"/>
      <c r="F274" s="504"/>
      <c r="G274" s="504"/>
      <c r="H274" s="498"/>
      <c r="I274" s="498"/>
      <c r="J274" s="498"/>
      <c r="K274" s="506"/>
    </row>
    <row r="275" spans="3:11" s="501" customFormat="1" x14ac:dyDescent="0.25">
      <c r="C275" s="497"/>
      <c r="D275" s="31"/>
      <c r="E275" s="504"/>
      <c r="F275" s="504"/>
      <c r="G275" s="504"/>
      <c r="H275" s="498"/>
      <c r="I275" s="498"/>
      <c r="J275" s="498"/>
      <c r="K275" s="506"/>
    </row>
    <row r="276" spans="3:11" s="501" customFormat="1" ht="15.75" x14ac:dyDescent="0.25">
      <c r="C276" s="526" t="s">
        <v>388</v>
      </c>
      <c r="D276" s="493">
        <f>'5. Estudiantes y Graduados'!F10:F10</f>
        <v>5.01</v>
      </c>
      <c r="E276" s="504"/>
      <c r="F276" s="504"/>
      <c r="G276" s="504"/>
      <c r="H276" s="498"/>
      <c r="I276" s="498"/>
      <c r="J276" s="498"/>
      <c r="K276" s="506"/>
    </row>
    <row r="277" spans="3:11" s="501" customFormat="1" ht="18.75" x14ac:dyDescent="0.25">
      <c r="C277" s="527" t="str">
        <f>IFERROR(VLOOKUP(D276,'1. Desarrollo e Innov. Curricu.'!$F:$G,2,FALSE),IFERROR(VLOOKUP(D276,'2. Investigación Científica'!$F:$G,2,FALSE),IFERROR(VLOOKUP(D276,'3. Vinculación Univ. Sociedad'!$F:$G,2,FALSE),IFERROR(VLOOKUP(D276,'4. Docencia y Profesorado Univ.'!$F:$G,2,FALSE),IFERROR(VLOOKUP(D276,'5. Estudiantes y Graduados'!$F:$G,2,FALSE),IFERROR(VLOOKUP(D276,'11. Gestion Administrativa'!$F:$G,2,FALSE),IFERROR(VLOOKUP(D276,'13. Gestión Académica'!$F:$G,2,FALSE),IFERROR(VLOOKUP(D276,'9. Asegura. de la Calid. y M'!$F:$G,2,FALSE),IFERROR(VLOOKUP(D276,'6. Gestión del Conocimiento'!$F:$G,2,FALSE),IFERROR(VLOOKUP(D276,'15. Gobernabilidad y Proceso...'!$F:$G,2,FALSE),IFERROR(VLOOKUP(D276,'12. Gestión del Talento Humano'!$F:$G,2,FALSE),IFERROR(VLOOKUP(D276,'14. Internacional... de la E.S.'!$F:$G,2,FALSE),IFERROR(VLOOKUP(D276,'10. Posgrado'!$F:$G,2,FALSE),IFERROR(VLOOKUP(D276,'17. Gestión TIC'!$F:$G,2,FALSE),IFERROR(VLOOKUP(D276,'16. Desa. del Sistema Educ.Sup.'!$F:$G,2,FALSE),IFERROR(VLOOKUP(D276,'8. Cultura de Inno. Insti...'!$F:$G,2,FALSE),VLOOKUP(D276,'7. Lo Esencial de la Reforma U.'!$F:$G,2,0)))))))))))))))))</f>
        <v>Realizar jornadas de Inducción para estudiantes de la Facultad, por parte de la Coordinación de Carrera, la Vicerrectoría de Orientación y Asuntos Estudiantíles, (VOAE) y el Comisionado Universitario de la Universidad y demás unidades de interés. (Socialización con estudiantes y docentes de la Facultad, de la la aplicación de las nuevas normas académicas).</v>
      </c>
      <c r="D277" s="31"/>
      <c r="E277" s="504"/>
      <c r="F277" s="504"/>
      <c r="G277" s="504"/>
      <c r="H277" s="498"/>
      <c r="I277" s="498"/>
      <c r="J277" s="498"/>
      <c r="K277" s="506"/>
    </row>
    <row r="278" spans="3:11" s="501" customFormat="1" ht="15.75" thickBot="1" x14ac:dyDescent="0.3">
      <c r="C278" s="544" t="s">
        <v>1986</v>
      </c>
      <c r="F278" s="504"/>
      <c r="G278" s="498"/>
      <c r="H278" s="498"/>
      <c r="I278" s="498"/>
    </row>
    <row r="279" spans="3:11" s="501" customFormat="1" ht="15.75" thickBot="1" x14ac:dyDescent="0.3">
      <c r="C279" s="511" t="s">
        <v>44</v>
      </c>
      <c r="D279" s="511" t="s">
        <v>55</v>
      </c>
      <c r="E279" s="513" t="s">
        <v>57</v>
      </c>
      <c r="F279" s="131" t="s">
        <v>27</v>
      </c>
      <c r="G279" s="129" t="s">
        <v>127</v>
      </c>
      <c r="H279" s="513" t="s">
        <v>46</v>
      </c>
      <c r="I279" s="129" t="s">
        <v>128</v>
      </c>
      <c r="J279" s="129" t="s">
        <v>406</v>
      </c>
      <c r="K279" s="129" t="s">
        <v>407</v>
      </c>
    </row>
    <row r="280" spans="3:11" s="501" customFormat="1" x14ac:dyDescent="0.25">
      <c r="C280" s="516" t="s">
        <v>1931</v>
      </c>
      <c r="D280" s="521"/>
      <c r="E280" s="120"/>
      <c r="F280" s="855">
        <v>10000</v>
      </c>
      <c r="G280" s="153" t="s">
        <v>125</v>
      </c>
      <c r="H280" s="517" t="s">
        <v>783</v>
      </c>
      <c r="I280" s="127" t="str">
        <f>VLOOKUP(H280,[1]Presupuesto!$B$11:$C$565,2,0)</f>
        <v>ALIMENTOS B EBIDAS PARA PERSONAS</v>
      </c>
      <c r="J280" s="505" t="s">
        <v>1351</v>
      </c>
      <c r="K280" s="505" t="s">
        <v>408</v>
      </c>
    </row>
    <row r="281" spans="3:11" s="501" customFormat="1" x14ac:dyDescent="0.25">
      <c r="C281" s="549" t="s">
        <v>1944</v>
      </c>
      <c r="D281" s="550"/>
      <c r="E281" s="551"/>
      <c r="F281" s="898">
        <v>5000</v>
      </c>
      <c r="G281" s="153" t="s">
        <v>125</v>
      </c>
      <c r="H281" s="517" t="s">
        <v>708</v>
      </c>
      <c r="I281" s="127" t="str">
        <f>VLOOKUP(H281,[5]Presupuesto!$B$11:$C$565,2,0)</f>
        <v>SERVICIOS DE IMPRENTA PUBLIC.Y REPRODUCCION</v>
      </c>
      <c r="J281" s="505" t="s">
        <v>1351</v>
      </c>
      <c r="K281" s="505" t="s">
        <v>408</v>
      </c>
    </row>
    <row r="282" spans="3:11" s="501" customFormat="1" x14ac:dyDescent="0.25">
      <c r="G282" s="499"/>
    </row>
    <row r="283" spans="3:11" s="501" customFormat="1" x14ac:dyDescent="0.25">
      <c r="G283" s="499"/>
    </row>
    <row r="285" spans="3:11" ht="15.75" thickBot="1" x14ac:dyDescent="0.3"/>
    <row r="286" spans="3:11" ht="15.75" thickBot="1" x14ac:dyDescent="0.3">
      <c r="C286" s="149" t="s">
        <v>53</v>
      </c>
      <c r="D286" s="327">
        <f>SUM(F293:F294)</f>
        <v>15000</v>
      </c>
      <c r="F286" s="70"/>
      <c r="G286" s="79"/>
      <c r="H286" s="70"/>
      <c r="I286" s="70"/>
    </row>
    <row r="287" spans="3:11" x14ac:dyDescent="0.25">
      <c r="C287" s="70"/>
      <c r="D287" s="31"/>
      <c r="E287" s="93"/>
      <c r="F287" s="93"/>
      <c r="G287" s="93"/>
      <c r="H287" s="76"/>
      <c r="I287" s="76"/>
      <c r="J287" s="76"/>
      <c r="K287" s="112"/>
    </row>
    <row r="288" spans="3:11" x14ac:dyDescent="0.25">
      <c r="C288" s="70"/>
      <c r="D288" s="31"/>
      <c r="E288" s="93"/>
      <c r="F288" s="93"/>
      <c r="G288" s="93"/>
      <c r="H288" s="76"/>
      <c r="I288" s="76"/>
      <c r="J288" s="76"/>
      <c r="K288" s="112"/>
    </row>
    <row r="289" spans="3:11" ht="15.75" x14ac:dyDescent="0.25">
      <c r="C289" s="187" t="s">
        <v>388</v>
      </c>
      <c r="D289" s="493">
        <f>'5. Estudiantes y Graduados'!F10:F10</f>
        <v>5.01</v>
      </c>
      <c r="E289" s="93"/>
      <c r="F289" s="93"/>
      <c r="G289" s="93"/>
      <c r="H289" s="76"/>
      <c r="I289" s="76"/>
      <c r="J289" s="76"/>
      <c r="K289" s="112"/>
    </row>
    <row r="290" spans="3:11" ht="18.75" x14ac:dyDescent="0.25">
      <c r="C290" s="193" t="str">
        <f>IFERROR(VLOOKUP(D289,'1. Desarrollo e Innov. Curricu.'!$F:$G,2,FALSE),IFERROR(VLOOKUP(D289,'2. Investigación Científica'!$F:$G,2,FALSE),IFERROR(VLOOKUP(D289,'3. Vinculación Univ. Sociedad'!$F:$G,2,FALSE),IFERROR(VLOOKUP(D289,'4. Docencia y Profesorado Univ.'!$F:$G,2,FALSE),IFERROR(VLOOKUP(D289,'5. Estudiantes y Graduados'!$F:$G,2,FALSE),IFERROR(VLOOKUP(D289,'11. Gestion Administrativa'!$F:$G,2,FALSE),IFERROR(VLOOKUP(D289,'13. Gestión Académica'!$F:$G,2,FALSE),IFERROR(VLOOKUP(D289,'9. Asegura. de la Calid. y M'!$F:$G,2,FALSE),IFERROR(VLOOKUP(D289,'6. Gestión del Conocimiento'!$F:$G,2,FALSE),IFERROR(VLOOKUP(D289,'15. Gobernabilidad y Proceso...'!$F:$G,2,FALSE),IFERROR(VLOOKUP(D289,'12. Gestión del Talento Humano'!$F:$G,2,FALSE),IFERROR(VLOOKUP(D289,'14. Internacional... de la E.S.'!$F:$G,2,FALSE),IFERROR(VLOOKUP(D289,'10. Posgrado'!$F:$G,2,FALSE),IFERROR(VLOOKUP(D289,'17. Gestión TIC'!$F:$G,2,FALSE),IFERROR(VLOOKUP(D289,'16. Desa. del Sistema Educ.Sup.'!$F:$G,2,FALSE),IFERROR(VLOOKUP(D289,'8. Cultura de Inno. Insti...'!$F:$G,2,FALSE),VLOOKUP(D289,'7. Lo Esencial de la Reforma U.'!$F:$G,2,0)))))))))))))))))</f>
        <v>Realizar jornadas de Inducción para estudiantes de la Facultad, por parte de la Coordinación de Carrera, la Vicerrectoría de Orientación y Asuntos Estudiantíles, (VOAE) y el Comisionado Universitario de la Universidad y demás unidades de interés. (Socialización con estudiantes y docentes de la Facultad, de la la aplicación de las nuevas normas académicas).</v>
      </c>
      <c r="D290" s="31"/>
      <c r="E290" s="93"/>
      <c r="F290" s="93"/>
      <c r="G290" s="93"/>
      <c r="H290" s="76"/>
      <c r="I290" s="76"/>
      <c r="J290" s="76"/>
      <c r="K290" s="112"/>
    </row>
    <row r="291" spans="3:11" ht="15.75" thickBot="1" x14ac:dyDescent="0.3">
      <c r="C291" s="544" t="s">
        <v>2002</v>
      </c>
      <c r="F291" s="93"/>
      <c r="G291" s="76"/>
      <c r="H291" s="76"/>
      <c r="I291" s="76"/>
    </row>
    <row r="292" spans="3:11" ht="15.75" thickBot="1" x14ac:dyDescent="0.3">
      <c r="C292" s="514" t="s">
        <v>44</v>
      </c>
      <c r="D292" s="514" t="s">
        <v>55</v>
      </c>
      <c r="E292" s="522" t="s">
        <v>57</v>
      </c>
      <c r="F292" s="573" t="s">
        <v>27</v>
      </c>
      <c r="G292" s="129" t="s">
        <v>127</v>
      </c>
      <c r="H292" s="132" t="s">
        <v>46</v>
      </c>
      <c r="I292" s="129" t="s">
        <v>128</v>
      </c>
      <c r="J292" s="129" t="s">
        <v>406</v>
      </c>
      <c r="K292" s="129" t="s">
        <v>407</v>
      </c>
    </row>
    <row r="293" spans="3:11" x14ac:dyDescent="0.25">
      <c r="C293" s="516" t="s">
        <v>1931</v>
      </c>
      <c r="D293" s="521"/>
      <c r="E293" s="120"/>
      <c r="F293" s="855">
        <v>10000</v>
      </c>
      <c r="G293" s="153" t="s">
        <v>125</v>
      </c>
      <c r="H293" s="517" t="s">
        <v>783</v>
      </c>
      <c r="I293" s="127" t="str">
        <f>VLOOKUP(H293,[1]Presupuesto!$B$11:$C$565,2,0)</f>
        <v>ALIMENTOS B EBIDAS PARA PERSONAS</v>
      </c>
      <c r="J293" s="505" t="s">
        <v>1351</v>
      </c>
      <c r="K293" s="505" t="s">
        <v>398</v>
      </c>
    </row>
    <row r="294" spans="3:11" x14ac:dyDescent="0.25">
      <c r="C294" s="549" t="s">
        <v>1944</v>
      </c>
      <c r="D294" s="550"/>
      <c r="E294" s="551"/>
      <c r="F294" s="898">
        <v>5000</v>
      </c>
      <c r="G294" s="153" t="s">
        <v>125</v>
      </c>
      <c r="H294" s="517" t="s">
        <v>708</v>
      </c>
      <c r="I294" s="127" t="str">
        <f>VLOOKUP(H294,[5]Presupuesto!$B$11:$C$565,2,0)</f>
        <v>SERVICIOS DE IMPRENTA PUBLIC.Y REPRODUCCION</v>
      </c>
      <c r="J294" s="505" t="s">
        <v>1351</v>
      </c>
      <c r="K294" s="505" t="s">
        <v>398</v>
      </c>
    </row>
    <row r="295" spans="3:11" s="581" customFormat="1" x14ac:dyDescent="0.25">
      <c r="G295" s="582"/>
    </row>
    <row r="296" spans="3:11" s="581" customFormat="1" x14ac:dyDescent="0.25">
      <c r="G296" s="582"/>
    </row>
    <row r="297" spans="3:11" ht="15.75" thickBot="1" x14ac:dyDescent="0.3">
      <c r="F297" s="90"/>
      <c r="G297" s="89"/>
      <c r="H297" s="90"/>
      <c r="I297" s="90"/>
    </row>
    <row r="298" spans="3:11" ht="15.75" thickBot="1" x14ac:dyDescent="0.3">
      <c r="C298" s="149" t="s">
        <v>53</v>
      </c>
      <c r="D298" s="327">
        <f>SUM(F305:F305)</f>
        <v>10000</v>
      </c>
      <c r="F298" s="70"/>
      <c r="G298" s="79"/>
      <c r="H298" s="70"/>
      <c r="I298" s="70"/>
    </row>
    <row r="299" spans="3:11" x14ac:dyDescent="0.25">
      <c r="C299" s="70"/>
      <c r="D299" s="31"/>
      <c r="E299" s="93"/>
      <c r="F299" s="93"/>
      <c r="G299" s="93"/>
      <c r="H299" s="76"/>
      <c r="I299" s="76"/>
      <c r="J299" s="76"/>
      <c r="K299" s="112"/>
    </row>
    <row r="300" spans="3:11" x14ac:dyDescent="0.25">
      <c r="C300" s="70"/>
      <c r="D300" s="31"/>
      <c r="E300" s="93"/>
      <c r="F300" s="93"/>
      <c r="G300" s="93"/>
      <c r="H300" s="76"/>
      <c r="I300" s="76"/>
      <c r="J300" s="76"/>
      <c r="K300" s="112"/>
    </row>
    <row r="301" spans="3:11" ht="15.75" x14ac:dyDescent="0.25">
      <c r="C301" s="187" t="s">
        <v>388</v>
      </c>
      <c r="D301" s="325">
        <f>'5. Estudiantes y Graduados'!F11</f>
        <v>5.0199999999999996</v>
      </c>
      <c r="E301" s="93"/>
      <c r="F301" s="93"/>
      <c r="G301" s="93"/>
      <c r="H301" s="76"/>
      <c r="I301" s="76"/>
      <c r="J301" s="76"/>
      <c r="K301" s="112"/>
    </row>
    <row r="302" spans="3:11" ht="18.75" x14ac:dyDescent="0.25">
      <c r="C302" s="193" t="str">
        <f>IFERROR(VLOOKUP(D301,'1. Desarrollo e Innov. Curricu.'!$F:$G,2,FALSE),IFERROR(VLOOKUP(D301,'2. Investigación Científica'!$F:$G,2,FALSE),IFERROR(VLOOKUP(D301,'3. Vinculación Univ. Sociedad'!$F:$G,2,FALSE),IFERROR(VLOOKUP(D301,'4. Docencia y Profesorado Univ.'!$F:$G,2,FALSE),IFERROR(VLOOKUP(D301,'5. Estudiantes y Graduados'!$F:$G,2,FALSE),IFERROR(VLOOKUP(D301,'11. Gestion Administrativa'!$F:$G,2,FALSE),IFERROR(VLOOKUP(D301,'13. Gestión Académica'!$F:$G,2,FALSE),IFERROR(VLOOKUP(D301,'9. Asegura. de la Calid. y M'!$F:$G,2,FALSE),IFERROR(VLOOKUP(D301,'6. Gestión del Conocimiento'!$F:$G,2,FALSE),IFERROR(VLOOKUP(D301,'15. Gobernabilidad y Proceso...'!$F:$G,2,FALSE),IFERROR(VLOOKUP(D301,'12. Gestión del Talento Humano'!$F:$G,2,FALSE),IFERROR(VLOOKUP(D301,'14. Internacional... de la E.S.'!$F:$G,2,FALSE),IFERROR(VLOOKUP(D301,'10. Posgrado'!$F:$G,2,FALSE),IFERROR(VLOOKUP(D301,'17. Gestión TIC'!$F:$G,2,FALSE),IFERROR(VLOOKUP(D301,'16. Desa. del Sistema Educ.Sup.'!$F:$G,2,FALSE),IFERROR(VLOOKUP(D301,'8. Cultura de Inno. Insti...'!$F:$G,2,FALSE),VLOOKUP(D301,'7. Lo Esencial de la Reforma U.'!$F:$G,2,0)))))))))))))))))</f>
        <v>Realizar jornada informativa a los estudiantes de último año sobre los posgrados de la Facultad y las ofertas de becas del VRI.</v>
      </c>
      <c r="D302" s="31"/>
      <c r="E302" s="93"/>
      <c r="F302" s="93"/>
      <c r="G302" s="93"/>
      <c r="H302" s="76"/>
      <c r="I302" s="76"/>
      <c r="J302" s="76"/>
      <c r="K302" s="112"/>
    </row>
    <row r="303" spans="3:11" ht="15.75" thickBot="1" x14ac:dyDescent="0.3">
      <c r="F303" s="93"/>
      <c r="G303" s="76"/>
      <c r="H303" s="76"/>
      <c r="I303" s="76"/>
    </row>
    <row r="304" spans="3:11" x14ac:dyDescent="0.25">
      <c r="C304" s="514" t="s">
        <v>44</v>
      </c>
      <c r="D304" s="514" t="s">
        <v>55</v>
      </c>
      <c r="E304" s="522" t="s">
        <v>57</v>
      </c>
      <c r="F304" s="573" t="s">
        <v>27</v>
      </c>
      <c r="G304" s="547" t="s">
        <v>127</v>
      </c>
      <c r="H304" s="522" t="s">
        <v>46</v>
      </c>
      <c r="I304" s="547" t="s">
        <v>128</v>
      </c>
      <c r="J304" s="547" t="s">
        <v>406</v>
      </c>
      <c r="K304" s="547" t="s">
        <v>407</v>
      </c>
    </row>
    <row r="305" spans="3:11" x14ac:dyDescent="0.25">
      <c r="C305" s="516" t="s">
        <v>1931</v>
      </c>
      <c r="D305" s="521"/>
      <c r="E305" s="120"/>
      <c r="F305" s="855">
        <v>10000</v>
      </c>
      <c r="G305" s="153" t="s">
        <v>125</v>
      </c>
      <c r="H305" s="517" t="s">
        <v>783</v>
      </c>
      <c r="I305" s="127" t="str">
        <f>VLOOKUP(H305,[1]Presupuesto!$B$11:$C$565,2,0)</f>
        <v>ALIMENTOS B EBIDAS PARA PERSONAS</v>
      </c>
      <c r="J305" s="505" t="s">
        <v>1351</v>
      </c>
      <c r="K305" s="505" t="s">
        <v>392</v>
      </c>
    </row>
    <row r="307" spans="3:11" s="501" customFormat="1" x14ac:dyDescent="0.25">
      <c r="G307" s="499"/>
    </row>
    <row r="308" spans="3:11" s="501" customFormat="1" x14ac:dyDescent="0.25">
      <c r="G308" s="499"/>
    </row>
    <row r="309" spans="3:11" s="501" customFormat="1" x14ac:dyDescent="0.25">
      <c r="G309" s="499"/>
    </row>
    <row r="310" spans="3:11" ht="15.75" thickBot="1" x14ac:dyDescent="0.3"/>
    <row r="311" spans="3:11" ht="15.75" thickBot="1" x14ac:dyDescent="0.3">
      <c r="C311" s="520" t="s">
        <v>53</v>
      </c>
      <c r="D311" s="534">
        <f>SUM(F318:F318)</f>
        <v>4000</v>
      </c>
      <c r="E311" s="501"/>
      <c r="F311" s="497"/>
      <c r="G311" s="500"/>
      <c r="H311" s="497"/>
      <c r="I311" s="497"/>
      <c r="J311" s="501"/>
      <c r="K311" s="501"/>
    </row>
    <row r="312" spans="3:11" x14ac:dyDescent="0.25">
      <c r="C312" s="497"/>
      <c r="D312" s="31"/>
      <c r="E312" s="504"/>
      <c r="F312" s="504"/>
      <c r="G312" s="504"/>
      <c r="H312" s="498"/>
      <c r="I312" s="498"/>
      <c r="J312" s="498"/>
      <c r="K312" s="506"/>
    </row>
    <row r="313" spans="3:11" x14ac:dyDescent="0.25">
      <c r="C313" s="497"/>
      <c r="D313" s="31"/>
      <c r="E313" s="504"/>
      <c r="F313" s="504"/>
      <c r="G313" s="504"/>
      <c r="H313" s="498"/>
      <c r="I313" s="498"/>
      <c r="J313" s="498"/>
      <c r="K313" s="506"/>
    </row>
    <row r="314" spans="3:11" ht="15.75" x14ac:dyDescent="0.25">
      <c r="C314" s="526" t="s">
        <v>388</v>
      </c>
      <c r="D314" s="493">
        <f>'7. Lo Esencial de la Reforma U.'!F17</f>
        <v>7.04</v>
      </c>
      <c r="E314" s="504"/>
      <c r="F314" s="504"/>
      <c r="G314" s="504"/>
      <c r="H314" s="498"/>
      <c r="I314" s="498"/>
      <c r="J314" s="498"/>
      <c r="K314" s="506"/>
    </row>
    <row r="315" spans="3:11" ht="18.75" x14ac:dyDescent="0.25">
      <c r="C315" s="527" t="str">
        <f>IFERROR(VLOOKUP(D314,'1. Desarrollo e Innov. Curricu.'!$F:$G,2,FALSE),IFERROR(VLOOKUP(D314,'2. Investigación Científica'!$F:$G,2,FALSE),IFERROR(VLOOKUP(D314,'3. Vinculación Univ. Sociedad'!$F:$G,2,FALSE),IFERROR(VLOOKUP(D314,'4. Docencia y Profesorado Univ.'!$F:$G,2,FALSE),IFERROR(VLOOKUP(D314,'5. Estudiantes y Graduados'!$F:$G,2,FALSE),IFERROR(VLOOKUP(D314,'11. Gestion Administrativa'!$F:$G,2,FALSE),IFERROR(VLOOKUP(D314,'13. Gestión Académica'!$F:$G,2,FALSE),IFERROR(VLOOKUP(D314,'9. Asegura. de la Calid. y M'!$F:$G,2,FALSE),IFERROR(VLOOKUP(D314,'6. Gestión del Conocimiento'!$F:$G,2,FALSE),IFERROR(VLOOKUP(D314,'15. Gobernabilidad y Proceso...'!$F:$G,2,FALSE),IFERROR(VLOOKUP(D314,'12. Gestión del Talento Humano'!$F:$G,2,FALSE),IFERROR(VLOOKUP(D314,'14. Internacional... de la E.S.'!$F:$G,2,FALSE),IFERROR(VLOOKUP(D314,'10. Posgrado'!$F:$G,2,FALSE),IFERROR(VLOOKUP(D314,'17. Gestión TIC'!$F:$G,2,FALSE),IFERROR(VLOOKUP(D314,'16. Desa. del Sistema Educ.Sup.'!$F:$G,2,FALSE),IFERROR(VLOOKUP(D314,'8. Cultura de Inno. Insti...'!$F:$G,2,FALSE),VLOOKUP(D314,'7. Lo Esencial de la Reforma U.'!$F:$G,2,0)))))))))))))))))</f>
        <v>Organizar y desarrollar  la Feria Cultural de la Facultad en el marco de la semana del estudiante de Química y Farmacia. (Noviembre)</v>
      </c>
      <c r="D315" s="31"/>
      <c r="E315" s="504"/>
      <c r="F315" s="504"/>
      <c r="G315" s="504"/>
      <c r="H315" s="498"/>
      <c r="I315" s="498"/>
      <c r="J315" s="498"/>
      <c r="K315" s="506"/>
    </row>
    <row r="316" spans="3:11" ht="15.75" thickBot="1" x14ac:dyDescent="0.3">
      <c r="C316" s="501"/>
      <c r="D316" s="501"/>
      <c r="E316" s="501"/>
      <c r="F316" s="504"/>
      <c r="G316" s="498"/>
      <c r="H316" s="498"/>
      <c r="I316" s="498"/>
      <c r="J316" s="501"/>
      <c r="K316" s="501"/>
    </row>
    <row r="317" spans="3:11" ht="15.75" thickBot="1" x14ac:dyDescent="0.3">
      <c r="C317" s="514" t="s">
        <v>44</v>
      </c>
      <c r="D317" s="514" t="s">
        <v>55</v>
      </c>
      <c r="E317" s="522" t="s">
        <v>57</v>
      </c>
      <c r="F317" s="131" t="s">
        <v>27</v>
      </c>
      <c r="G317" s="129" t="s">
        <v>127</v>
      </c>
      <c r="H317" s="513" t="s">
        <v>46</v>
      </c>
      <c r="I317" s="129" t="s">
        <v>128</v>
      </c>
      <c r="J317" s="129" t="s">
        <v>406</v>
      </c>
      <c r="K317" s="129" t="s">
        <v>407</v>
      </c>
    </row>
    <row r="318" spans="3:11" x14ac:dyDescent="0.25">
      <c r="C318" s="552" t="s">
        <v>1930</v>
      </c>
      <c r="D318" s="552"/>
      <c r="E318" s="609"/>
      <c r="F318" s="899">
        <v>4000</v>
      </c>
      <c r="G318" s="153" t="s">
        <v>1676</v>
      </c>
      <c r="H318" s="517" t="s">
        <v>935</v>
      </c>
      <c r="I318" s="127" t="str">
        <f>VLOOKUP(H318,[5]Presupuesto!$B$11:$C$565,2,0)</f>
        <v>UTILES DE ESCRITORIO, OFICINA Y ENSE¥ANZA PROYECTO FORTALECIMIENTO ORG. ESTUDIAN</v>
      </c>
      <c r="J318" s="505" t="s">
        <v>1352</v>
      </c>
      <c r="K318" s="505" t="s">
        <v>398</v>
      </c>
    </row>
    <row r="319" spans="3:11" s="501" customFormat="1" x14ac:dyDescent="0.25">
      <c r="G319" s="499"/>
    </row>
    <row r="320" spans="3:11" s="501" customFormat="1" x14ac:dyDescent="0.25">
      <c r="G320" s="499"/>
    </row>
    <row r="321" spans="3:11" ht="15.75" thickBot="1" x14ac:dyDescent="0.3"/>
    <row r="322" spans="3:11" ht="15.75" thickBot="1" x14ac:dyDescent="0.3">
      <c r="C322" s="520" t="s">
        <v>53</v>
      </c>
      <c r="D322" s="534">
        <f>SUM(F329:F329)</f>
        <v>6000</v>
      </c>
      <c r="E322" s="501"/>
      <c r="F322" s="497"/>
      <c r="G322" s="500"/>
      <c r="H322" s="497"/>
      <c r="I322" s="497"/>
      <c r="J322" s="501"/>
      <c r="K322" s="501"/>
    </row>
    <row r="323" spans="3:11" x14ac:dyDescent="0.25">
      <c r="C323" s="497"/>
      <c r="D323" s="31"/>
      <c r="E323" s="504"/>
      <c r="F323" s="504"/>
      <c r="G323" s="504"/>
      <c r="H323" s="498"/>
      <c r="I323" s="498"/>
      <c r="J323" s="498"/>
      <c r="K323" s="506"/>
    </row>
    <row r="324" spans="3:11" x14ac:dyDescent="0.25">
      <c r="C324" s="497"/>
      <c r="D324" s="31"/>
      <c r="E324" s="504"/>
      <c r="F324" s="504"/>
      <c r="G324" s="504"/>
      <c r="H324" s="498"/>
      <c r="I324" s="498"/>
      <c r="J324" s="498"/>
      <c r="K324" s="506"/>
    </row>
    <row r="325" spans="3:11" ht="15.75" x14ac:dyDescent="0.25">
      <c r="C325" s="526" t="s">
        <v>388</v>
      </c>
      <c r="D325" s="493">
        <f>'7. Lo Esencial de la Reforma U.'!F18</f>
        <v>7.05</v>
      </c>
      <c r="E325" s="504"/>
      <c r="F325" s="504"/>
      <c r="G325" s="504"/>
      <c r="H325" s="498"/>
      <c r="I325" s="498"/>
      <c r="J325" s="498"/>
      <c r="K325" s="506"/>
    </row>
    <row r="326" spans="3:11" ht="18.75" x14ac:dyDescent="0.25">
      <c r="C326" s="527" t="str">
        <f>IFERROR(VLOOKUP(D325,'1. Desarrollo e Innov. Curricu.'!$F:$G,2,FALSE),IFERROR(VLOOKUP(D325,'2. Investigación Científica'!$F:$G,2,FALSE),IFERROR(VLOOKUP(D325,'3. Vinculación Univ. Sociedad'!$F:$G,2,FALSE),IFERROR(VLOOKUP(D325,'4. Docencia y Profesorado Univ.'!$F:$G,2,FALSE),IFERROR(VLOOKUP(D325,'5. Estudiantes y Graduados'!$F:$G,2,FALSE),IFERROR(VLOOKUP(D325,'11. Gestion Administrativa'!$F:$G,2,FALSE),IFERROR(VLOOKUP(D325,'13. Gestión Académica'!$F:$G,2,FALSE),IFERROR(VLOOKUP(D325,'9. Asegura. de la Calid. y M'!$F:$G,2,FALSE),IFERROR(VLOOKUP(D325,'6. Gestión del Conocimiento'!$F:$G,2,FALSE),IFERROR(VLOOKUP(D325,'15. Gobernabilidad y Proceso...'!$F:$G,2,FALSE),IFERROR(VLOOKUP(D325,'12. Gestión del Talento Humano'!$F:$G,2,FALSE),IFERROR(VLOOKUP(D325,'14. Internacional... de la E.S.'!$F:$G,2,FALSE),IFERROR(VLOOKUP(D325,'10. Posgrado'!$F:$G,2,FALSE),IFERROR(VLOOKUP(D325,'17. Gestión TIC'!$F:$G,2,FALSE),IFERROR(VLOOKUP(D325,'16. Desa. del Sistema Educ.Sup.'!$F:$G,2,FALSE),IFERROR(VLOOKUP(D325,'8. Cultura de Inno. Insti...'!$F:$G,2,FALSE),VLOOKUP(D325,'7. Lo Esencial de la Reforma U.'!$F:$G,2,0)))))))))))))))))</f>
        <v>Elaboración y difusión de la Memoria Anual de actividades culturales, deportivas y artísticas de la Facultad. Período 2016-2017.</v>
      </c>
      <c r="D326" s="31"/>
      <c r="E326" s="504"/>
      <c r="F326" s="504"/>
      <c r="G326" s="504"/>
      <c r="H326" s="498"/>
      <c r="I326" s="498"/>
      <c r="J326" s="498"/>
      <c r="K326" s="506"/>
    </row>
    <row r="327" spans="3:11" ht="15.75" thickBot="1" x14ac:dyDescent="0.3">
      <c r="C327" s="501"/>
      <c r="D327" s="501"/>
      <c r="E327" s="501"/>
      <c r="F327" s="504"/>
      <c r="G327" s="498"/>
      <c r="H327" s="498"/>
      <c r="I327" s="498"/>
      <c r="J327" s="501"/>
      <c r="K327" s="501"/>
    </row>
    <row r="328" spans="3:11" ht="15.75" thickBot="1" x14ac:dyDescent="0.3">
      <c r="C328" s="514" t="s">
        <v>44</v>
      </c>
      <c r="D328" s="514" t="s">
        <v>55</v>
      </c>
      <c r="E328" s="522" t="s">
        <v>57</v>
      </c>
      <c r="F328" s="131" t="s">
        <v>27</v>
      </c>
      <c r="G328" s="129" t="s">
        <v>127</v>
      </c>
      <c r="H328" s="513" t="s">
        <v>46</v>
      </c>
      <c r="I328" s="129" t="s">
        <v>128</v>
      </c>
      <c r="J328" s="129" t="s">
        <v>406</v>
      </c>
      <c r="K328" s="129" t="s">
        <v>407</v>
      </c>
    </row>
    <row r="329" spans="3:11" s="501" customFormat="1" x14ac:dyDescent="0.25">
      <c r="C329" s="612" t="s">
        <v>1944</v>
      </c>
      <c r="D329" s="553"/>
      <c r="E329" s="554"/>
      <c r="F329" s="899">
        <v>6000</v>
      </c>
      <c r="G329" s="153" t="s">
        <v>1676</v>
      </c>
      <c r="H329" s="517" t="s">
        <v>708</v>
      </c>
      <c r="I329" s="127" t="str">
        <f>VLOOKUP(H329,[5]Presupuesto!$B$11:$C$565,2,0)</f>
        <v>SERVICIOS DE IMPRENTA PUBLIC.Y REPRODUCCION</v>
      </c>
      <c r="J329" s="505" t="s">
        <v>1352</v>
      </c>
      <c r="K329" s="505" t="s">
        <v>398</v>
      </c>
    </row>
    <row r="332" spans="3:11" ht="15.75" thickBot="1" x14ac:dyDescent="0.3"/>
    <row r="333" spans="3:11" ht="15.75" thickBot="1" x14ac:dyDescent="0.3">
      <c r="C333" s="520" t="s">
        <v>53</v>
      </c>
      <c r="D333" s="534">
        <f>SUM(F340:F340)</f>
        <v>80000</v>
      </c>
      <c r="E333" s="501"/>
      <c r="F333" s="497"/>
      <c r="G333" s="500"/>
      <c r="H333" s="497"/>
      <c r="I333" s="497"/>
      <c r="J333" s="501"/>
      <c r="K333" s="501"/>
    </row>
    <row r="334" spans="3:11" x14ac:dyDescent="0.25">
      <c r="C334" s="497"/>
      <c r="D334" s="31"/>
      <c r="E334" s="504"/>
      <c r="F334" s="504"/>
      <c r="G334" s="504"/>
      <c r="H334" s="498"/>
      <c r="I334" s="498"/>
      <c r="J334" s="498"/>
      <c r="K334" s="506"/>
    </row>
    <row r="335" spans="3:11" x14ac:dyDescent="0.25">
      <c r="C335" s="497"/>
      <c r="D335" s="31"/>
      <c r="E335" s="504"/>
      <c r="F335" s="504"/>
      <c r="G335" s="504"/>
      <c r="H335" s="498"/>
      <c r="I335" s="498"/>
      <c r="J335" s="498"/>
      <c r="K335" s="506"/>
    </row>
    <row r="336" spans="3:11" ht="15.75" x14ac:dyDescent="0.25">
      <c r="C336" s="526" t="s">
        <v>388</v>
      </c>
      <c r="D336" s="493">
        <f>'7. Lo Esencial de la Reforma U.'!F19</f>
        <v>7.06</v>
      </c>
      <c r="E336" s="504"/>
      <c r="F336" s="504"/>
      <c r="G336" s="504"/>
      <c r="H336" s="498"/>
      <c r="I336" s="498"/>
      <c r="J336" s="498"/>
      <c r="K336" s="506"/>
    </row>
    <row r="337" spans="3:11" ht="18.75" x14ac:dyDescent="0.25">
      <c r="C337" s="527" t="str">
        <f>IFERROR(VLOOKUP(D336,'1. Desarrollo e Innov. Curricu.'!$F:$G,2,FALSE),IFERROR(VLOOKUP(D336,'2. Investigación Científica'!$F:$G,2,FALSE),IFERROR(VLOOKUP(D336,'3. Vinculación Univ. Sociedad'!$F:$G,2,FALSE),IFERROR(VLOOKUP(D336,'4. Docencia y Profesorado Univ.'!$F:$G,2,FALSE),IFERROR(VLOOKUP(D336,'5. Estudiantes y Graduados'!$F:$G,2,FALSE),IFERROR(VLOOKUP(D336,'11. Gestion Administrativa'!$F:$G,2,FALSE),IFERROR(VLOOKUP(D336,'13. Gestión Académica'!$F:$G,2,FALSE),IFERROR(VLOOKUP(D336,'9. Asegura. de la Calid. y M'!$F:$G,2,FALSE),IFERROR(VLOOKUP(D336,'6. Gestión del Conocimiento'!$F:$G,2,FALSE),IFERROR(VLOOKUP(D336,'15. Gobernabilidad y Proceso...'!$F:$G,2,FALSE),IFERROR(VLOOKUP(D336,'12. Gestión del Talento Humano'!$F:$G,2,FALSE),IFERROR(VLOOKUP(D336,'14. Internacional... de la E.S.'!$F:$G,2,FALSE),IFERROR(VLOOKUP(D336,'10. Posgrado'!$F:$G,2,FALSE),IFERROR(VLOOKUP(D336,'17. Gestión TIC'!$F:$G,2,FALSE),IFERROR(VLOOKUP(D336,'16. Desa. del Sistema Educ.Sup.'!$F:$G,2,FALSE),IFERROR(VLOOKUP(D336,'8. Cultura de Inno. Insti...'!$F:$G,2,FALSE),VLOOKUP(D336,'7. Lo Esencial de la Reforma U.'!$F:$G,2,0)))))))))))))))))</f>
        <v>Fortalecer el grupo Folklórico "Arte y Ciencia" de la Facultad.</v>
      </c>
      <c r="D337" s="31"/>
      <c r="E337" s="504"/>
      <c r="F337" s="504"/>
      <c r="G337" s="504"/>
      <c r="H337" s="498"/>
      <c r="I337" s="498"/>
      <c r="J337" s="498"/>
      <c r="K337" s="506"/>
    </row>
    <row r="338" spans="3:11" ht="15.75" thickBot="1" x14ac:dyDescent="0.3">
      <c r="C338" s="501"/>
      <c r="D338" s="501"/>
      <c r="E338" s="501"/>
      <c r="F338" s="504"/>
      <c r="G338" s="498"/>
      <c r="H338" s="498"/>
      <c r="I338" s="498"/>
      <c r="J338" s="501"/>
      <c r="K338" s="501"/>
    </row>
    <row r="339" spans="3:11" ht="15.75" thickBot="1" x14ac:dyDescent="0.3">
      <c r="C339" s="514" t="s">
        <v>44</v>
      </c>
      <c r="D339" s="514" t="s">
        <v>55</v>
      </c>
      <c r="E339" s="522" t="s">
        <v>57</v>
      </c>
      <c r="F339" s="131" t="s">
        <v>27</v>
      </c>
      <c r="G339" s="129" t="s">
        <v>127</v>
      </c>
      <c r="H339" s="513" t="s">
        <v>46</v>
      </c>
      <c r="I339" s="129" t="s">
        <v>128</v>
      </c>
      <c r="J339" s="129" t="s">
        <v>406</v>
      </c>
      <c r="K339" s="129" t="s">
        <v>407</v>
      </c>
    </row>
    <row r="340" spans="3:11" s="501" customFormat="1" x14ac:dyDescent="0.25">
      <c r="C340" s="612" t="s">
        <v>2319</v>
      </c>
      <c r="D340" s="553"/>
      <c r="E340" s="554"/>
      <c r="F340" s="899">
        <v>80000</v>
      </c>
      <c r="G340" s="153" t="s">
        <v>1676</v>
      </c>
      <c r="H340" s="517" t="s">
        <v>802</v>
      </c>
      <c r="I340" s="127" t="str">
        <f>VLOOKUP(H340,[5]Presupuesto!$B$11:$C$565,2,0)</f>
        <v>OTROS TEXTILES Y VESTUARIOS</v>
      </c>
      <c r="J340" s="505" t="s">
        <v>1352</v>
      </c>
      <c r="K340" s="505" t="s">
        <v>391</v>
      </c>
    </row>
    <row r="343" spans="3:11" s="648" customFormat="1" x14ac:dyDescent="0.25">
      <c r="G343" s="646"/>
    </row>
    <row r="344" spans="3:11" s="648" customFormat="1" x14ac:dyDescent="0.25">
      <c r="G344" s="646"/>
    </row>
    <row r="345" spans="3:11" ht="15.75" thickBot="1" x14ac:dyDescent="0.3"/>
    <row r="346" spans="3:11" ht="15.75" thickBot="1" x14ac:dyDescent="0.3">
      <c r="C346" s="520" t="s">
        <v>53</v>
      </c>
      <c r="D346" s="534">
        <f>SUM(F353:F362)</f>
        <v>0</v>
      </c>
      <c r="E346" s="501"/>
      <c r="F346" s="497"/>
      <c r="G346" s="500"/>
      <c r="H346" s="497"/>
      <c r="I346" s="497"/>
      <c r="J346" s="501"/>
      <c r="K346" s="501"/>
    </row>
    <row r="347" spans="3:11" x14ac:dyDescent="0.25">
      <c r="C347" s="497"/>
      <c r="D347" s="31"/>
      <c r="E347" s="504"/>
      <c r="F347" s="504"/>
      <c r="G347" s="504"/>
      <c r="H347" s="498"/>
      <c r="I347" s="498"/>
      <c r="J347" s="498"/>
      <c r="K347" s="506"/>
    </row>
    <row r="348" spans="3:11" x14ac:dyDescent="0.25">
      <c r="C348" s="497"/>
      <c r="D348" s="31"/>
      <c r="E348" s="504"/>
      <c r="F348" s="504"/>
      <c r="G348" s="504"/>
      <c r="H348" s="498"/>
      <c r="I348" s="498"/>
      <c r="J348" s="498"/>
      <c r="K348" s="506"/>
    </row>
    <row r="349" spans="3:11" ht="15.75" x14ac:dyDescent="0.25">
      <c r="C349" s="526" t="s">
        <v>388</v>
      </c>
      <c r="D349" s="493">
        <f>'11. Gestion Administrativa'!F27</f>
        <v>11.13</v>
      </c>
      <c r="E349" s="504"/>
      <c r="F349" s="504"/>
      <c r="G349" s="504"/>
      <c r="H349" s="498"/>
      <c r="I349" s="498"/>
      <c r="J349" s="498"/>
      <c r="K349" s="506"/>
    </row>
    <row r="350" spans="3:11" ht="18.75" x14ac:dyDescent="0.25">
      <c r="C350" s="527" t="str">
        <f>IFERROR(VLOOKUP(D349,'1. Desarrollo e Innov. Curricu.'!$F:$G,2,FALSE),IFERROR(VLOOKUP(D349,'2. Investigación Científica'!$F:$G,2,FALSE),IFERROR(VLOOKUP(D349,'3. Vinculación Univ. Sociedad'!$F:$G,2,FALSE),IFERROR(VLOOKUP(D349,'4. Docencia y Profesorado Univ.'!$F:$G,2,FALSE),IFERROR(VLOOKUP(D349,'5. Estudiantes y Graduados'!$F:$G,2,FALSE),IFERROR(VLOOKUP(D349,'11. Gestion Administrativa'!$F:$G,2,FALSE),IFERROR(VLOOKUP(D349,'13. Gestión Académica'!$F:$G,2,FALSE),IFERROR(VLOOKUP(D349,'9. Asegura. de la Calid. y M'!$F:$G,2,FALSE),IFERROR(VLOOKUP(D349,'6. Gestión del Conocimiento'!$F:$G,2,FALSE),IFERROR(VLOOKUP(D349,'15. Gobernabilidad y Proceso...'!$F:$G,2,FALSE),IFERROR(VLOOKUP(D349,'12. Gestión del Talento Humano'!$F:$G,2,FALSE),IFERROR(VLOOKUP(D349,'14. Internacional... de la E.S.'!$F:$G,2,FALSE),IFERROR(VLOOKUP(D349,'10. Posgrado'!$F:$G,2,FALSE),IFERROR(VLOOKUP(D349,'17. Gestión TIC'!$F:$G,2,FALSE),IFERROR(VLOOKUP(D349,'16. Desa. del Sistema Educ.Sup.'!$F:$G,2,FALSE),IFERROR(VLOOKUP(D349,'8. Cultura de Inno. Insti...'!$F:$G,2,FALSE),VLOOKUP(D349,'7. Lo Esencial de la Reforma U.'!$F:$G,2,0)))))))))))))))))</f>
        <v>Gestionar la compra de Equipo Instrumental necesario para realizar las prácticas de laboratorio de las clases de FARMACOTÉCNIA I, II, III y IV.</v>
      </c>
      <c r="D350" s="31"/>
      <c r="E350" s="504"/>
      <c r="F350" s="504"/>
      <c r="G350" s="504"/>
      <c r="H350" s="498"/>
      <c r="I350" s="498"/>
      <c r="J350" s="498"/>
      <c r="K350" s="506"/>
    </row>
    <row r="351" spans="3:11" ht="15.75" thickBot="1" x14ac:dyDescent="0.3">
      <c r="C351" s="501"/>
      <c r="D351" s="501"/>
      <c r="E351" s="501"/>
      <c r="F351" s="504"/>
      <c r="G351" s="498"/>
      <c r="H351" s="498"/>
      <c r="I351" s="498"/>
      <c r="J351" s="501"/>
      <c r="K351" s="501"/>
    </row>
    <row r="352" spans="3:11" ht="15.75" thickBot="1" x14ac:dyDescent="0.3">
      <c r="C352" s="514" t="s">
        <v>44</v>
      </c>
      <c r="D352" s="514" t="s">
        <v>55</v>
      </c>
      <c r="E352" s="522" t="s">
        <v>57</v>
      </c>
      <c r="F352" s="131" t="s">
        <v>27</v>
      </c>
      <c r="G352" s="129" t="s">
        <v>127</v>
      </c>
      <c r="H352" s="513" t="s">
        <v>46</v>
      </c>
      <c r="I352" s="129" t="s">
        <v>128</v>
      </c>
      <c r="J352" s="129" t="s">
        <v>406</v>
      </c>
      <c r="K352" s="129" t="s">
        <v>407</v>
      </c>
    </row>
    <row r="353" spans="3:11" ht="14.25" customHeight="1" x14ac:dyDescent="0.25">
      <c r="C353" s="841" t="s">
        <v>2335</v>
      </c>
      <c r="D353" s="842"/>
      <c r="E353" s="842"/>
      <c r="F353" s="843"/>
      <c r="G353" s="153" t="s">
        <v>1676</v>
      </c>
      <c r="H353" s="517" t="s">
        <v>946</v>
      </c>
      <c r="I353" s="127" t="str">
        <f>VLOOKUP(H353,Presupuesto!$B$11:$C$565,2,0)</f>
        <v>OTROS RESPUESTOS Y ACCESORIOS MENORES</v>
      </c>
      <c r="J353" s="528" t="s">
        <v>1355</v>
      </c>
      <c r="K353" s="505" t="s">
        <v>395</v>
      </c>
    </row>
    <row r="354" spans="3:11" x14ac:dyDescent="0.25">
      <c r="C354" s="841" t="s">
        <v>2336</v>
      </c>
      <c r="D354" s="842"/>
      <c r="E354" s="842"/>
      <c r="F354" s="843"/>
      <c r="G354" s="153" t="s">
        <v>1676</v>
      </c>
      <c r="H354" s="517" t="s">
        <v>946</v>
      </c>
      <c r="I354" s="127" t="str">
        <f>VLOOKUP(H354,Presupuesto!$B$11:$C$565,2,0)</f>
        <v>OTROS RESPUESTOS Y ACCESORIOS MENORES</v>
      </c>
      <c r="J354" s="528" t="s">
        <v>1355</v>
      </c>
      <c r="K354" s="505" t="s">
        <v>395</v>
      </c>
    </row>
    <row r="355" spans="3:11" x14ac:dyDescent="0.25">
      <c r="C355" s="841" t="s">
        <v>2337</v>
      </c>
      <c r="D355" s="842"/>
      <c r="E355" s="842"/>
      <c r="F355" s="843"/>
      <c r="G355" s="153" t="s">
        <v>1676</v>
      </c>
      <c r="H355" s="517" t="s">
        <v>946</v>
      </c>
      <c r="I355" s="127" t="str">
        <f>VLOOKUP(H355,Presupuesto!$B$11:$C$565,2,0)</f>
        <v>OTROS RESPUESTOS Y ACCESORIOS MENORES</v>
      </c>
      <c r="J355" s="528" t="s">
        <v>1355</v>
      </c>
      <c r="K355" s="505" t="s">
        <v>395</v>
      </c>
    </row>
    <row r="356" spans="3:11" x14ac:dyDescent="0.25">
      <c r="C356" s="841" t="s">
        <v>2338</v>
      </c>
      <c r="D356" s="842"/>
      <c r="E356" s="842"/>
      <c r="F356" s="843"/>
      <c r="G356" s="153" t="s">
        <v>1676</v>
      </c>
      <c r="H356" s="517" t="s">
        <v>946</v>
      </c>
      <c r="I356" s="127" t="str">
        <f>VLOOKUP(H356,Presupuesto!$B$11:$C$565,2,0)</f>
        <v>OTROS RESPUESTOS Y ACCESORIOS MENORES</v>
      </c>
      <c r="J356" s="528" t="s">
        <v>1355</v>
      </c>
      <c r="K356" s="505" t="s">
        <v>395</v>
      </c>
    </row>
    <row r="357" spans="3:11" x14ac:dyDescent="0.25">
      <c r="C357" s="841" t="s">
        <v>2339</v>
      </c>
      <c r="D357" s="842"/>
      <c r="E357" s="842"/>
      <c r="F357" s="843"/>
      <c r="G357" s="153" t="s">
        <v>1676</v>
      </c>
      <c r="H357" s="517" t="s">
        <v>946</v>
      </c>
      <c r="I357" s="127" t="str">
        <f>VLOOKUP(H357,Presupuesto!$B$11:$C$565,2,0)</f>
        <v>OTROS RESPUESTOS Y ACCESORIOS MENORES</v>
      </c>
      <c r="J357" s="528" t="s">
        <v>1355</v>
      </c>
      <c r="K357" s="505" t="s">
        <v>395</v>
      </c>
    </row>
    <row r="358" spans="3:11" x14ac:dyDescent="0.25">
      <c r="C358" s="841" t="s">
        <v>2340</v>
      </c>
      <c r="D358" s="842"/>
      <c r="E358" s="842"/>
      <c r="F358" s="843"/>
      <c r="G358" s="153" t="s">
        <v>1676</v>
      </c>
      <c r="H358" s="517" t="s">
        <v>946</v>
      </c>
      <c r="I358" s="127" t="str">
        <f>VLOOKUP(H358,Presupuesto!$B$11:$C$565,2,0)</f>
        <v>OTROS RESPUESTOS Y ACCESORIOS MENORES</v>
      </c>
      <c r="J358" s="528" t="s">
        <v>1355</v>
      </c>
      <c r="K358" s="505" t="s">
        <v>395</v>
      </c>
    </row>
    <row r="359" spans="3:11" x14ac:dyDescent="0.25">
      <c r="C359" s="841" t="s">
        <v>2341</v>
      </c>
      <c r="D359" s="844"/>
      <c r="E359" s="844"/>
      <c r="F359" s="844"/>
      <c r="G359" s="153" t="s">
        <v>1676</v>
      </c>
      <c r="H359" s="517" t="s">
        <v>946</v>
      </c>
      <c r="I359" s="127" t="str">
        <f>VLOOKUP(H359,Presupuesto!$B$11:$C$565,2,0)</f>
        <v>OTROS RESPUESTOS Y ACCESORIOS MENORES</v>
      </c>
      <c r="J359" s="528" t="s">
        <v>1355</v>
      </c>
      <c r="K359" s="505" t="s">
        <v>395</v>
      </c>
    </row>
    <row r="360" spans="3:11" x14ac:dyDescent="0.25">
      <c r="C360" s="841" t="s">
        <v>2342</v>
      </c>
      <c r="D360" s="844"/>
      <c r="E360" s="844"/>
      <c r="F360" s="844"/>
      <c r="G360" s="153" t="s">
        <v>1676</v>
      </c>
      <c r="H360" s="517" t="s">
        <v>946</v>
      </c>
      <c r="I360" s="127" t="str">
        <f>VLOOKUP(H360,Presupuesto!$B$11:$C$565,2,0)</f>
        <v>OTROS RESPUESTOS Y ACCESORIOS MENORES</v>
      </c>
      <c r="J360" s="528" t="s">
        <v>1355</v>
      </c>
      <c r="K360" s="505" t="s">
        <v>395</v>
      </c>
    </row>
    <row r="361" spans="3:11" s="501" customFormat="1" x14ac:dyDescent="0.25">
      <c r="C361" s="841" t="s">
        <v>2343</v>
      </c>
      <c r="D361" s="844"/>
      <c r="E361" s="844"/>
      <c r="F361" s="844"/>
      <c r="G361" s="153" t="s">
        <v>1676</v>
      </c>
      <c r="H361" s="517" t="s">
        <v>946</v>
      </c>
      <c r="I361" s="127" t="str">
        <f>VLOOKUP(H361,Presupuesto!$B$11:$C$565,2,0)</f>
        <v>OTROS RESPUESTOS Y ACCESORIOS MENORES</v>
      </c>
      <c r="J361" s="528" t="s">
        <v>1355</v>
      </c>
      <c r="K361" s="505" t="s">
        <v>395</v>
      </c>
    </row>
    <row r="362" spans="3:11" s="501" customFormat="1" x14ac:dyDescent="0.25">
      <c r="C362" s="841" t="s">
        <v>2344</v>
      </c>
      <c r="D362" s="844"/>
      <c r="E362" s="844"/>
      <c r="F362" s="844"/>
      <c r="G362" s="153" t="s">
        <v>1676</v>
      </c>
      <c r="H362" s="517" t="s">
        <v>946</v>
      </c>
      <c r="I362" s="127" t="str">
        <f>VLOOKUP(H362,Presupuesto!$B$11:$C$565,2,0)</f>
        <v>OTROS RESPUESTOS Y ACCESORIOS MENORES</v>
      </c>
      <c r="J362" s="528" t="s">
        <v>1355</v>
      </c>
      <c r="K362" s="505" t="s">
        <v>395</v>
      </c>
    </row>
    <row r="363" spans="3:11" s="501" customFormat="1" x14ac:dyDescent="0.25">
      <c r="C363" s="841" t="s">
        <v>2345</v>
      </c>
      <c r="D363" s="845"/>
      <c r="E363" s="845"/>
      <c r="F363" s="845"/>
      <c r="G363" s="153" t="s">
        <v>1676</v>
      </c>
      <c r="H363" s="517" t="s">
        <v>946</v>
      </c>
      <c r="I363" s="127" t="str">
        <f>VLOOKUP(H363,Presupuesto!$B$11:$C$565,2,0)</f>
        <v>OTROS RESPUESTOS Y ACCESORIOS MENORES</v>
      </c>
      <c r="J363" s="528" t="s">
        <v>1355</v>
      </c>
      <c r="K363" s="505" t="s">
        <v>395</v>
      </c>
    </row>
    <row r="364" spans="3:11" s="501" customFormat="1" x14ac:dyDescent="0.25">
      <c r="C364" s="841" t="s">
        <v>2346</v>
      </c>
      <c r="D364" s="845"/>
      <c r="E364" s="845"/>
      <c r="F364" s="845"/>
      <c r="G364" s="153" t="s">
        <v>1676</v>
      </c>
      <c r="H364" s="517" t="s">
        <v>946</v>
      </c>
      <c r="I364" s="127" t="str">
        <f>VLOOKUP(H364,Presupuesto!$B$11:$C$565,2,0)</f>
        <v>OTROS RESPUESTOS Y ACCESORIOS MENORES</v>
      </c>
      <c r="J364" s="528" t="s">
        <v>1355</v>
      </c>
      <c r="K364" s="505" t="s">
        <v>395</v>
      </c>
    </row>
    <row r="365" spans="3:11" s="501" customFormat="1" x14ac:dyDescent="0.25">
      <c r="C365" s="841" t="s">
        <v>2347</v>
      </c>
      <c r="D365" s="845"/>
      <c r="E365" s="845"/>
      <c r="F365" s="845"/>
      <c r="G365" s="153" t="s">
        <v>1676</v>
      </c>
      <c r="H365" s="517" t="s">
        <v>946</v>
      </c>
      <c r="I365" s="127" t="str">
        <f>VLOOKUP(H365,Presupuesto!$B$11:$C$565,2,0)</f>
        <v>OTROS RESPUESTOS Y ACCESORIOS MENORES</v>
      </c>
      <c r="J365" s="528" t="s">
        <v>1355</v>
      </c>
      <c r="K365" s="505" t="s">
        <v>395</v>
      </c>
    </row>
    <row r="366" spans="3:11" s="501" customFormat="1" x14ac:dyDescent="0.25">
      <c r="C366" s="841" t="s">
        <v>2348</v>
      </c>
      <c r="D366" s="845"/>
      <c r="E366" s="845"/>
      <c r="F366" s="845"/>
      <c r="G366" s="153" t="s">
        <v>1676</v>
      </c>
      <c r="H366" s="517" t="s">
        <v>946</v>
      </c>
      <c r="I366" s="127" t="str">
        <f>VLOOKUP(H366,Presupuesto!$B$11:$C$565,2,0)</f>
        <v>OTROS RESPUESTOS Y ACCESORIOS MENORES</v>
      </c>
      <c r="J366" s="528" t="s">
        <v>1355</v>
      </c>
      <c r="K366" s="505" t="s">
        <v>395</v>
      </c>
    </row>
    <row r="367" spans="3:11" s="501" customFormat="1" x14ac:dyDescent="0.25">
      <c r="C367" s="841" t="s">
        <v>2349</v>
      </c>
      <c r="D367" s="845"/>
      <c r="E367" s="845"/>
      <c r="F367" s="845"/>
      <c r="G367" s="153" t="s">
        <v>1676</v>
      </c>
      <c r="H367" s="517" t="s">
        <v>946</v>
      </c>
      <c r="I367" s="127" t="str">
        <f>VLOOKUP(H367,Presupuesto!$B$11:$C$565,2,0)</f>
        <v>OTROS RESPUESTOS Y ACCESORIOS MENORES</v>
      </c>
      <c r="J367" s="528" t="s">
        <v>1355</v>
      </c>
      <c r="K367" s="505" t="s">
        <v>395</v>
      </c>
    </row>
    <row r="368" spans="3:11" s="501" customFormat="1" x14ac:dyDescent="0.25">
      <c r="C368" s="841" t="s">
        <v>2350</v>
      </c>
      <c r="D368" s="845"/>
      <c r="E368" s="845"/>
      <c r="F368" s="845"/>
      <c r="G368" s="153" t="s">
        <v>1676</v>
      </c>
      <c r="H368" s="517" t="s">
        <v>946</v>
      </c>
      <c r="I368" s="127" t="str">
        <f>VLOOKUP(H368,Presupuesto!$B$11:$C$565,2,0)</f>
        <v>OTROS RESPUESTOS Y ACCESORIOS MENORES</v>
      </c>
      <c r="J368" s="528" t="s">
        <v>1355</v>
      </c>
      <c r="K368" s="505" t="s">
        <v>395</v>
      </c>
    </row>
    <row r="369" spans="3:11" s="501" customFormat="1" x14ac:dyDescent="0.25">
      <c r="C369" s="841" t="s">
        <v>2351</v>
      </c>
      <c r="D369" s="845"/>
      <c r="E369" s="845"/>
      <c r="F369" s="845"/>
      <c r="G369" s="153" t="s">
        <v>1676</v>
      </c>
      <c r="H369" s="517" t="s">
        <v>946</v>
      </c>
      <c r="I369" s="127" t="str">
        <f>VLOOKUP(H369,Presupuesto!$B$11:$C$565,2,0)</f>
        <v>OTROS RESPUESTOS Y ACCESORIOS MENORES</v>
      </c>
      <c r="J369" s="528" t="s">
        <v>1355</v>
      </c>
      <c r="K369" s="505" t="s">
        <v>395</v>
      </c>
    </row>
    <row r="370" spans="3:11" s="501" customFormat="1" x14ac:dyDescent="0.25">
      <c r="C370" s="841" t="s">
        <v>2352</v>
      </c>
      <c r="D370" s="845"/>
      <c r="E370" s="845"/>
      <c r="F370" s="845"/>
      <c r="G370" s="153" t="s">
        <v>1676</v>
      </c>
      <c r="H370" s="517" t="s">
        <v>946</v>
      </c>
      <c r="I370" s="127" t="str">
        <f>VLOOKUP(H370,Presupuesto!$B$11:$C$565,2,0)</f>
        <v>OTROS RESPUESTOS Y ACCESORIOS MENORES</v>
      </c>
      <c r="J370" s="528" t="s">
        <v>1355</v>
      </c>
      <c r="K370" s="505" t="s">
        <v>395</v>
      </c>
    </row>
    <row r="371" spans="3:11" s="501" customFormat="1" x14ac:dyDescent="0.25">
      <c r="C371" s="841" t="s">
        <v>2353</v>
      </c>
      <c r="D371" s="845"/>
      <c r="E371" s="845"/>
      <c r="F371" s="845"/>
      <c r="G371" s="153" t="s">
        <v>1676</v>
      </c>
      <c r="H371" s="517" t="s">
        <v>946</v>
      </c>
      <c r="I371" s="127" t="str">
        <f>VLOOKUP(H371,Presupuesto!$B$11:$C$565,2,0)</f>
        <v>OTROS RESPUESTOS Y ACCESORIOS MENORES</v>
      </c>
      <c r="J371" s="528" t="s">
        <v>1355</v>
      </c>
      <c r="K371" s="505" t="s">
        <v>395</v>
      </c>
    </row>
    <row r="372" spans="3:11" s="501" customFormat="1" x14ac:dyDescent="0.25">
      <c r="C372" s="841" t="s">
        <v>2354</v>
      </c>
      <c r="D372" s="845"/>
      <c r="E372" s="845"/>
      <c r="F372" s="845"/>
      <c r="G372" s="153" t="s">
        <v>1676</v>
      </c>
      <c r="H372" s="517" t="s">
        <v>946</v>
      </c>
      <c r="I372" s="127" t="str">
        <f>VLOOKUP(H372,Presupuesto!$B$11:$C$565,2,0)</f>
        <v>OTROS RESPUESTOS Y ACCESORIOS MENORES</v>
      </c>
      <c r="J372" s="528" t="s">
        <v>1355</v>
      </c>
      <c r="K372" s="505" t="s">
        <v>395</v>
      </c>
    </row>
    <row r="373" spans="3:11" s="501" customFormat="1" x14ac:dyDescent="0.25">
      <c r="C373" s="841" t="s">
        <v>2355</v>
      </c>
      <c r="D373" s="845"/>
      <c r="E373" s="845"/>
      <c r="F373" s="845"/>
      <c r="G373" s="153" t="s">
        <v>1676</v>
      </c>
      <c r="H373" s="517" t="s">
        <v>946</v>
      </c>
      <c r="I373" s="127" t="str">
        <f>VLOOKUP(H373,Presupuesto!$B$11:$C$565,2,0)</f>
        <v>OTROS RESPUESTOS Y ACCESORIOS MENORES</v>
      </c>
      <c r="J373" s="528" t="s">
        <v>1355</v>
      </c>
      <c r="K373" s="505" t="s">
        <v>395</v>
      </c>
    </row>
    <row r="374" spans="3:11" s="501" customFormat="1" x14ac:dyDescent="0.25">
      <c r="C374" s="841" t="s">
        <v>2356</v>
      </c>
      <c r="D374" s="845"/>
      <c r="E374" s="845"/>
      <c r="F374" s="845"/>
      <c r="G374" s="153" t="s">
        <v>1676</v>
      </c>
      <c r="H374" s="517" t="s">
        <v>946</v>
      </c>
      <c r="I374" s="127" t="str">
        <f>VLOOKUP(H374,Presupuesto!$B$11:$C$565,2,0)</f>
        <v>OTROS RESPUESTOS Y ACCESORIOS MENORES</v>
      </c>
      <c r="J374" s="528" t="s">
        <v>1355</v>
      </c>
      <c r="K374" s="505" t="s">
        <v>395</v>
      </c>
    </row>
    <row r="375" spans="3:11" s="501" customFormat="1" x14ac:dyDescent="0.25">
      <c r="C375" s="841" t="s">
        <v>2357</v>
      </c>
      <c r="D375" s="845"/>
      <c r="E375" s="845"/>
      <c r="F375" s="845"/>
      <c r="G375" s="153" t="s">
        <v>1676</v>
      </c>
      <c r="H375" s="517" t="s">
        <v>946</v>
      </c>
      <c r="I375" s="127" t="str">
        <f>VLOOKUP(H375,Presupuesto!$B$11:$C$565,2,0)</f>
        <v>OTROS RESPUESTOS Y ACCESORIOS MENORES</v>
      </c>
      <c r="J375" s="528" t="s">
        <v>1355</v>
      </c>
      <c r="K375" s="505" t="s">
        <v>395</v>
      </c>
    </row>
    <row r="376" spans="3:11" s="501" customFormat="1" x14ac:dyDescent="0.25">
      <c r="C376" s="841" t="s">
        <v>2358</v>
      </c>
      <c r="D376" s="845"/>
      <c r="E376" s="845"/>
      <c r="F376" s="845"/>
      <c r="G376" s="153" t="s">
        <v>1676</v>
      </c>
      <c r="H376" s="517" t="s">
        <v>946</v>
      </c>
      <c r="I376" s="127" t="str">
        <f>VLOOKUP(H376,Presupuesto!$B$11:$C$565,2,0)</f>
        <v>OTROS RESPUESTOS Y ACCESORIOS MENORES</v>
      </c>
      <c r="J376" s="528" t="s">
        <v>1355</v>
      </c>
      <c r="K376" s="505" t="s">
        <v>395</v>
      </c>
    </row>
    <row r="377" spans="3:11" s="501" customFormat="1" x14ac:dyDescent="0.25">
      <c r="C377" s="841" t="s">
        <v>2359</v>
      </c>
      <c r="D377" s="845"/>
      <c r="E377" s="845"/>
      <c r="F377" s="845"/>
      <c r="G377" s="153" t="s">
        <v>1676</v>
      </c>
      <c r="H377" s="517" t="s">
        <v>946</v>
      </c>
      <c r="I377" s="127" t="str">
        <f>VLOOKUP(H377,Presupuesto!$B$11:$C$565,2,0)</f>
        <v>OTROS RESPUESTOS Y ACCESORIOS MENORES</v>
      </c>
      <c r="J377" s="528" t="s">
        <v>1355</v>
      </c>
      <c r="K377" s="505" t="s">
        <v>395</v>
      </c>
    </row>
    <row r="378" spans="3:11" s="501" customFormat="1" x14ac:dyDescent="0.25">
      <c r="C378" s="841" t="s">
        <v>2360</v>
      </c>
      <c r="D378" s="845"/>
      <c r="E378" s="845"/>
      <c r="F378" s="845"/>
      <c r="G378" s="153" t="s">
        <v>1676</v>
      </c>
      <c r="H378" s="517" t="s">
        <v>946</v>
      </c>
      <c r="I378" s="127" t="str">
        <f>VLOOKUP(H378,Presupuesto!$B$11:$C$565,2,0)</f>
        <v>OTROS RESPUESTOS Y ACCESORIOS MENORES</v>
      </c>
      <c r="J378" s="528" t="s">
        <v>1355</v>
      </c>
      <c r="K378" s="505" t="s">
        <v>395</v>
      </c>
    </row>
    <row r="379" spans="3:11" s="501" customFormat="1" x14ac:dyDescent="0.25">
      <c r="C379" s="841" t="s">
        <v>2347</v>
      </c>
      <c r="D379" s="845"/>
      <c r="E379" s="845"/>
      <c r="F379" s="845"/>
      <c r="G379" s="153" t="s">
        <v>1676</v>
      </c>
      <c r="H379" s="517" t="s">
        <v>946</v>
      </c>
      <c r="I379" s="127" t="str">
        <f>VLOOKUP(H379,Presupuesto!$B$11:$C$565,2,0)</f>
        <v>OTROS RESPUESTOS Y ACCESORIOS MENORES</v>
      </c>
      <c r="J379" s="528" t="s">
        <v>1355</v>
      </c>
      <c r="K379" s="505" t="s">
        <v>395</v>
      </c>
    </row>
    <row r="380" spans="3:11" s="501" customFormat="1" x14ac:dyDescent="0.25">
      <c r="C380" s="841" t="s">
        <v>2361</v>
      </c>
      <c r="D380" s="845"/>
      <c r="E380" s="845"/>
      <c r="F380" s="845"/>
      <c r="G380" s="153" t="s">
        <v>1676</v>
      </c>
      <c r="H380" s="517" t="s">
        <v>946</v>
      </c>
      <c r="I380" s="127" t="str">
        <f>VLOOKUP(H380,Presupuesto!$B$11:$C$565,2,0)</f>
        <v>OTROS RESPUESTOS Y ACCESORIOS MENORES</v>
      </c>
      <c r="J380" s="528" t="s">
        <v>1355</v>
      </c>
      <c r="K380" s="505" t="s">
        <v>395</v>
      </c>
    </row>
    <row r="381" spans="3:11" s="501" customFormat="1" x14ac:dyDescent="0.25">
      <c r="C381" s="841" t="s">
        <v>2362</v>
      </c>
      <c r="D381" s="845"/>
      <c r="E381" s="845"/>
      <c r="F381" s="845"/>
      <c r="G381" s="153" t="s">
        <v>1676</v>
      </c>
      <c r="H381" s="517" t="s">
        <v>946</v>
      </c>
      <c r="I381" s="127" t="str">
        <f>VLOOKUP(H381,Presupuesto!$B$11:$C$565,2,0)</f>
        <v>OTROS RESPUESTOS Y ACCESORIOS MENORES</v>
      </c>
      <c r="J381" s="528" t="s">
        <v>1355</v>
      </c>
      <c r="K381" s="505" t="s">
        <v>395</v>
      </c>
    </row>
    <row r="382" spans="3:11" s="501" customFormat="1" x14ac:dyDescent="0.25">
      <c r="C382" s="841" t="s">
        <v>2363</v>
      </c>
      <c r="D382" s="845"/>
      <c r="E382" s="845"/>
      <c r="F382" s="845"/>
      <c r="G382" s="153" t="s">
        <v>1676</v>
      </c>
      <c r="H382" s="517" t="s">
        <v>946</v>
      </c>
      <c r="I382" s="127" t="str">
        <f>VLOOKUP(H382,Presupuesto!$B$11:$C$565,2,0)</f>
        <v>OTROS RESPUESTOS Y ACCESORIOS MENORES</v>
      </c>
      <c r="J382" s="528" t="s">
        <v>1355</v>
      </c>
      <c r="K382" s="505" t="s">
        <v>395</v>
      </c>
    </row>
    <row r="383" spans="3:11" s="501" customFormat="1" x14ac:dyDescent="0.25">
      <c r="C383" s="841" t="s">
        <v>2364</v>
      </c>
      <c r="D383" s="845"/>
      <c r="E383" s="845"/>
      <c r="F383" s="845"/>
      <c r="G383" s="153" t="s">
        <v>1676</v>
      </c>
      <c r="H383" s="517" t="s">
        <v>946</v>
      </c>
      <c r="I383" s="127" t="str">
        <f>VLOOKUP(H383,Presupuesto!$B$11:$C$565,2,0)</f>
        <v>OTROS RESPUESTOS Y ACCESORIOS MENORES</v>
      </c>
      <c r="J383" s="528" t="s">
        <v>1355</v>
      </c>
      <c r="K383" s="505" t="s">
        <v>395</v>
      </c>
    </row>
    <row r="384" spans="3:11" s="501" customFormat="1" x14ac:dyDescent="0.25">
      <c r="C384" s="841" t="s">
        <v>2365</v>
      </c>
      <c r="D384" s="845"/>
      <c r="E384" s="845"/>
      <c r="F384" s="845"/>
      <c r="G384" s="153" t="s">
        <v>1676</v>
      </c>
      <c r="H384" s="517" t="s">
        <v>946</v>
      </c>
      <c r="I384" s="127" t="str">
        <f>VLOOKUP(H384,Presupuesto!$B$11:$C$565,2,0)</f>
        <v>OTROS RESPUESTOS Y ACCESORIOS MENORES</v>
      </c>
      <c r="J384" s="528" t="s">
        <v>1355</v>
      </c>
      <c r="K384" s="505" t="s">
        <v>395</v>
      </c>
    </row>
    <row r="385" spans="3:11" s="501" customFormat="1" x14ac:dyDescent="0.25">
      <c r="C385" s="841" t="s">
        <v>2366</v>
      </c>
      <c r="D385" s="845"/>
      <c r="E385" s="845"/>
      <c r="F385" s="845"/>
      <c r="G385" s="153" t="s">
        <v>1676</v>
      </c>
      <c r="H385" s="517" t="s">
        <v>946</v>
      </c>
      <c r="I385" s="127" t="str">
        <f>VLOOKUP(H385,Presupuesto!$B$11:$C$565,2,0)</f>
        <v>OTROS RESPUESTOS Y ACCESORIOS MENORES</v>
      </c>
      <c r="J385" s="528" t="s">
        <v>1355</v>
      </c>
      <c r="K385" s="505" t="s">
        <v>395</v>
      </c>
    </row>
    <row r="386" spans="3:11" s="501" customFormat="1" x14ac:dyDescent="0.25">
      <c r="C386" s="841" t="s">
        <v>2367</v>
      </c>
      <c r="D386" s="845"/>
      <c r="E386" s="845"/>
      <c r="F386" s="845"/>
      <c r="G386" s="153" t="s">
        <v>1676</v>
      </c>
      <c r="H386" s="517" t="s">
        <v>946</v>
      </c>
      <c r="I386" s="127" t="str">
        <f>VLOOKUP(H386,Presupuesto!$B$11:$C$565,2,0)</f>
        <v>OTROS RESPUESTOS Y ACCESORIOS MENORES</v>
      </c>
      <c r="J386" s="528" t="s">
        <v>1355</v>
      </c>
      <c r="K386" s="505" t="s">
        <v>395</v>
      </c>
    </row>
    <row r="387" spans="3:11" s="501" customFormat="1" x14ac:dyDescent="0.25">
      <c r="G387" s="499"/>
    </row>
    <row r="388" spans="3:11" s="501" customFormat="1" x14ac:dyDescent="0.25">
      <c r="G388" s="499"/>
    </row>
    <row r="389" spans="3:11" s="501" customFormat="1" x14ac:dyDescent="0.25">
      <c r="G389" s="499"/>
    </row>
    <row r="390" spans="3:11" ht="15.75" thickBot="1" x14ac:dyDescent="0.3"/>
    <row r="391" spans="3:11" ht="15.75" thickBot="1" x14ac:dyDescent="0.3">
      <c r="C391" s="520" t="s">
        <v>53</v>
      </c>
      <c r="D391" s="534">
        <f>SUM(F398:F401)</f>
        <v>0</v>
      </c>
      <c r="E391" s="501"/>
      <c r="F391" s="497"/>
      <c r="G391" s="500"/>
      <c r="H391" s="497"/>
      <c r="I391" s="497"/>
      <c r="J391" s="501"/>
      <c r="K391" s="501"/>
    </row>
    <row r="392" spans="3:11" x14ac:dyDescent="0.25">
      <c r="C392" s="497"/>
      <c r="D392" s="31"/>
      <c r="E392" s="504"/>
      <c r="F392" s="504"/>
      <c r="G392" s="504"/>
      <c r="H392" s="498"/>
      <c r="I392" s="498"/>
      <c r="J392" s="498"/>
      <c r="K392" s="506"/>
    </row>
    <row r="393" spans="3:11" x14ac:dyDescent="0.25">
      <c r="C393" s="497"/>
      <c r="D393" s="31"/>
      <c r="E393" s="504"/>
      <c r="F393" s="504"/>
      <c r="G393" s="504"/>
      <c r="H393" s="498"/>
      <c r="I393" s="498"/>
      <c r="J393" s="498"/>
      <c r="K393" s="506"/>
    </row>
    <row r="394" spans="3:11" ht="15.75" x14ac:dyDescent="0.25">
      <c r="C394" s="526" t="s">
        <v>388</v>
      </c>
      <c r="D394" s="493">
        <f>'11. Gestion Administrativa'!F28</f>
        <v>11.14</v>
      </c>
      <c r="E394" s="504"/>
      <c r="F394" s="504"/>
      <c r="G394" s="504"/>
      <c r="H394" s="498"/>
      <c r="I394" s="498"/>
      <c r="J394" s="498"/>
      <c r="K394" s="506"/>
    </row>
    <row r="395" spans="3:11" ht="18.75" x14ac:dyDescent="0.25">
      <c r="C395" s="527" t="str">
        <f>IFERROR(VLOOKUP(D394,'1. Desarrollo e Innov. Curricu.'!$F:$G,2,FALSE),IFERROR(VLOOKUP(D394,'2. Investigación Científica'!$F:$G,2,FALSE),IFERROR(VLOOKUP(D394,'3. Vinculación Univ. Sociedad'!$F:$G,2,FALSE),IFERROR(VLOOKUP(D394,'4. Docencia y Profesorado Univ.'!$F:$G,2,FALSE),IFERROR(VLOOKUP(D394,'5. Estudiantes y Graduados'!$F:$G,2,FALSE),IFERROR(VLOOKUP(D394,'11. Gestion Administrativa'!$F:$G,2,FALSE),IFERROR(VLOOKUP(D394,'13. Gestión Académica'!$F:$G,2,FALSE),IFERROR(VLOOKUP(D394,'9. Asegura. de la Calid. y M'!$F:$G,2,FALSE),IFERROR(VLOOKUP(D394,'6. Gestión del Conocimiento'!$F:$G,2,FALSE),IFERROR(VLOOKUP(D394,'15. Gobernabilidad y Proceso...'!$F:$G,2,FALSE),IFERROR(VLOOKUP(D394,'12. Gestión del Talento Humano'!$F:$G,2,FALSE),IFERROR(VLOOKUP(D394,'14. Internacional... de la E.S.'!$F:$G,2,FALSE),IFERROR(VLOOKUP(D394,'10. Posgrado'!$F:$G,2,FALSE),IFERROR(VLOOKUP(D394,'17. Gestión TIC'!$F:$G,2,FALSE),IFERROR(VLOOKUP(D394,'16. Desa. del Sistema Educ.Sup.'!$F:$G,2,FALSE),IFERROR(VLOOKUP(D394,'8. Cultura de Inno. Insti...'!$F:$G,2,FALSE),VLOOKUP(D394,'7. Lo Esencial de la Reforma U.'!$F:$G,2,0)))))))))))))))))</f>
        <v xml:space="preserve">Gestionar la compra de Equipo Instrumental  y  compra de necesidades para prácticas de laboratorio de las clases de FARMACOLOGÍA I, II, III y TOXICOLOGÍA. </v>
      </c>
      <c r="D395" s="31"/>
      <c r="E395" s="504"/>
      <c r="F395" s="504"/>
      <c r="G395" s="504"/>
      <c r="H395" s="498"/>
      <c r="I395" s="498"/>
      <c r="J395" s="498"/>
      <c r="K395" s="506"/>
    </row>
    <row r="396" spans="3:11" ht="15.75" thickBot="1" x14ac:dyDescent="0.3">
      <c r="C396" s="501"/>
      <c r="D396" s="501"/>
      <c r="E396" s="501"/>
      <c r="F396" s="504"/>
      <c r="G396" s="498"/>
      <c r="H396" s="498"/>
      <c r="I396" s="498"/>
      <c r="J396" s="501"/>
      <c r="K396" s="501"/>
    </row>
    <row r="397" spans="3:11" ht="15.75" thickBot="1" x14ac:dyDescent="0.3">
      <c r="C397" s="514" t="s">
        <v>44</v>
      </c>
      <c r="D397" s="514" t="s">
        <v>55</v>
      </c>
      <c r="E397" s="522" t="s">
        <v>57</v>
      </c>
      <c r="F397" s="131" t="s">
        <v>27</v>
      </c>
      <c r="G397" s="129" t="s">
        <v>127</v>
      </c>
      <c r="H397" s="513" t="s">
        <v>46</v>
      </c>
      <c r="I397" s="129" t="s">
        <v>128</v>
      </c>
      <c r="J397" s="129" t="s">
        <v>406</v>
      </c>
      <c r="K397" s="129" t="s">
        <v>407</v>
      </c>
    </row>
    <row r="398" spans="3:11" x14ac:dyDescent="0.25">
      <c r="C398" s="841" t="s">
        <v>2092</v>
      </c>
      <c r="D398" s="842"/>
      <c r="E398" s="842"/>
      <c r="F398" s="843"/>
      <c r="G398" s="153" t="s">
        <v>1676</v>
      </c>
      <c r="H398" s="517" t="s">
        <v>946</v>
      </c>
      <c r="I398" s="127" t="str">
        <f>VLOOKUP(H398,Presupuesto!$B$11:$C$565,2,0)</f>
        <v>OTROS RESPUESTOS Y ACCESORIOS MENORES</v>
      </c>
      <c r="J398" s="528" t="s">
        <v>1355</v>
      </c>
      <c r="K398" s="505" t="s">
        <v>395</v>
      </c>
    </row>
    <row r="399" spans="3:11" x14ac:dyDescent="0.25">
      <c r="C399" s="841" t="s">
        <v>2093</v>
      </c>
      <c r="D399" s="842"/>
      <c r="E399" s="842"/>
      <c r="F399" s="843"/>
      <c r="G399" s="153" t="s">
        <v>1676</v>
      </c>
      <c r="H399" s="517" t="s">
        <v>946</v>
      </c>
      <c r="I399" s="127" t="str">
        <f>VLOOKUP(H399,Presupuesto!$B$11:$C$565,2,0)</f>
        <v>OTROS RESPUESTOS Y ACCESORIOS MENORES</v>
      </c>
      <c r="J399" s="528" t="s">
        <v>1355</v>
      </c>
      <c r="K399" s="505" t="s">
        <v>395</v>
      </c>
    </row>
    <row r="400" spans="3:11" x14ac:dyDescent="0.25">
      <c r="C400" s="841" t="s">
        <v>2093</v>
      </c>
      <c r="D400" s="842"/>
      <c r="E400" s="842"/>
      <c r="F400" s="843"/>
      <c r="G400" s="153" t="s">
        <v>1676</v>
      </c>
      <c r="H400" s="517" t="s">
        <v>946</v>
      </c>
      <c r="I400" s="127" t="str">
        <f>VLOOKUP(H400,Presupuesto!$B$11:$C$565,2,0)</f>
        <v>OTROS RESPUESTOS Y ACCESORIOS MENORES</v>
      </c>
      <c r="J400" s="528" t="s">
        <v>1355</v>
      </c>
      <c r="K400" s="505" t="s">
        <v>395</v>
      </c>
    </row>
    <row r="401" spans="3:11" x14ac:dyDescent="0.25">
      <c r="C401" s="841" t="s">
        <v>2094</v>
      </c>
      <c r="D401" s="842"/>
      <c r="E401" s="842"/>
      <c r="F401" s="843"/>
      <c r="G401" s="153" t="s">
        <v>1676</v>
      </c>
      <c r="H401" s="517" t="s">
        <v>946</v>
      </c>
      <c r="I401" s="127" t="str">
        <f>VLOOKUP(H401,Presupuesto!$B$11:$C$565,2,0)</f>
        <v>OTROS RESPUESTOS Y ACCESORIOS MENORES</v>
      </c>
      <c r="J401" s="528" t="s">
        <v>1355</v>
      </c>
      <c r="K401" s="505" t="s">
        <v>395</v>
      </c>
    </row>
    <row r="402" spans="3:11" x14ac:dyDescent="0.25">
      <c r="C402" s="841" t="s">
        <v>2095</v>
      </c>
      <c r="D402" s="842"/>
      <c r="E402" s="842"/>
      <c r="F402" s="843"/>
      <c r="G402" s="153" t="s">
        <v>1676</v>
      </c>
      <c r="H402" s="517" t="s">
        <v>946</v>
      </c>
      <c r="I402" s="127" t="str">
        <f>VLOOKUP(H402,Presupuesto!$B$11:$C$565,2,0)</f>
        <v>OTROS RESPUESTOS Y ACCESORIOS MENORES</v>
      </c>
      <c r="J402" s="528" t="s">
        <v>1355</v>
      </c>
      <c r="K402" s="505" t="s">
        <v>395</v>
      </c>
    </row>
    <row r="403" spans="3:11" s="501" customFormat="1" x14ac:dyDescent="0.25">
      <c r="C403" s="841" t="s">
        <v>2096</v>
      </c>
      <c r="D403" s="842"/>
      <c r="E403" s="842"/>
      <c r="F403" s="843"/>
      <c r="G403" s="153" t="s">
        <v>1676</v>
      </c>
      <c r="H403" s="517" t="s">
        <v>946</v>
      </c>
      <c r="I403" s="127" t="str">
        <f>VLOOKUP(H403,Presupuesto!$B$11:$C$565,2,0)</f>
        <v>OTROS RESPUESTOS Y ACCESORIOS MENORES</v>
      </c>
      <c r="J403" s="528" t="s">
        <v>1355</v>
      </c>
      <c r="K403" s="505" t="s">
        <v>395</v>
      </c>
    </row>
    <row r="404" spans="3:11" s="501" customFormat="1" x14ac:dyDescent="0.25">
      <c r="C404" s="841" t="s">
        <v>2097</v>
      </c>
      <c r="D404" s="842"/>
      <c r="E404" s="842"/>
      <c r="F404" s="843"/>
      <c r="G404" s="153" t="s">
        <v>1676</v>
      </c>
      <c r="H404" s="517" t="s">
        <v>946</v>
      </c>
      <c r="I404" s="127" t="str">
        <f>VLOOKUP(H404,Presupuesto!$B$11:$C$565,2,0)</f>
        <v>OTROS RESPUESTOS Y ACCESORIOS MENORES</v>
      </c>
      <c r="J404" s="528" t="s">
        <v>1355</v>
      </c>
      <c r="K404" s="505" t="s">
        <v>395</v>
      </c>
    </row>
    <row r="405" spans="3:11" s="501" customFormat="1" x14ac:dyDescent="0.25">
      <c r="C405" s="841" t="s">
        <v>2098</v>
      </c>
      <c r="D405" s="842"/>
      <c r="E405" s="842"/>
      <c r="F405" s="843"/>
      <c r="G405" s="153" t="s">
        <v>1676</v>
      </c>
      <c r="H405" s="517" t="s">
        <v>946</v>
      </c>
      <c r="I405" s="127" t="str">
        <f>VLOOKUP(H405,Presupuesto!$B$11:$C$565,2,0)</f>
        <v>OTROS RESPUESTOS Y ACCESORIOS MENORES</v>
      </c>
      <c r="J405" s="528" t="s">
        <v>1355</v>
      </c>
      <c r="K405" s="505" t="s">
        <v>395</v>
      </c>
    </row>
    <row r="406" spans="3:11" s="501" customFormat="1" x14ac:dyDescent="0.25">
      <c r="C406" s="841" t="s">
        <v>2098</v>
      </c>
      <c r="D406" s="842"/>
      <c r="E406" s="842"/>
      <c r="F406" s="843"/>
      <c r="G406" s="153" t="s">
        <v>1676</v>
      </c>
      <c r="H406" s="517" t="s">
        <v>946</v>
      </c>
      <c r="I406" s="127" t="str">
        <f>VLOOKUP(H406,Presupuesto!$B$11:$C$565,2,0)</f>
        <v>OTROS RESPUESTOS Y ACCESORIOS MENORES</v>
      </c>
      <c r="J406" s="528" t="s">
        <v>1355</v>
      </c>
      <c r="K406" s="505" t="s">
        <v>395</v>
      </c>
    </row>
    <row r="407" spans="3:11" s="501" customFormat="1" x14ac:dyDescent="0.25">
      <c r="C407" s="841" t="s">
        <v>2099</v>
      </c>
      <c r="D407" s="842"/>
      <c r="E407" s="842"/>
      <c r="F407" s="843"/>
      <c r="G407" s="153" t="s">
        <v>1676</v>
      </c>
      <c r="H407" s="517" t="s">
        <v>946</v>
      </c>
      <c r="I407" s="127" t="str">
        <f>VLOOKUP(H407,Presupuesto!$B$11:$C$565,2,0)</f>
        <v>OTROS RESPUESTOS Y ACCESORIOS MENORES</v>
      </c>
      <c r="J407" s="528" t="s">
        <v>1355</v>
      </c>
      <c r="K407" s="505" t="s">
        <v>395</v>
      </c>
    </row>
    <row r="408" spans="3:11" s="501" customFormat="1" x14ac:dyDescent="0.25">
      <c r="C408" s="841" t="s">
        <v>2100</v>
      </c>
      <c r="D408" s="842"/>
      <c r="E408" s="842"/>
      <c r="F408" s="843"/>
      <c r="G408" s="153" t="s">
        <v>1676</v>
      </c>
      <c r="H408" s="517" t="s">
        <v>946</v>
      </c>
      <c r="I408" s="127" t="str">
        <f>VLOOKUP(H408,Presupuesto!$B$11:$C$565,2,0)</f>
        <v>OTROS RESPUESTOS Y ACCESORIOS MENORES</v>
      </c>
      <c r="J408" s="528" t="s">
        <v>1355</v>
      </c>
      <c r="K408" s="505" t="s">
        <v>395</v>
      </c>
    </row>
    <row r="409" spans="3:11" s="501" customFormat="1" x14ac:dyDescent="0.25">
      <c r="C409" s="841" t="s">
        <v>2101</v>
      </c>
      <c r="D409" s="842"/>
      <c r="E409" s="842"/>
      <c r="F409" s="843"/>
      <c r="G409" s="153" t="s">
        <v>1676</v>
      </c>
      <c r="H409" s="517" t="s">
        <v>946</v>
      </c>
      <c r="I409" s="127" t="str">
        <f>VLOOKUP(H409,Presupuesto!$B$11:$C$565,2,0)</f>
        <v>OTROS RESPUESTOS Y ACCESORIOS MENORES</v>
      </c>
      <c r="J409" s="528" t="s">
        <v>1355</v>
      </c>
      <c r="K409" s="505" t="s">
        <v>395</v>
      </c>
    </row>
    <row r="410" spans="3:11" s="501" customFormat="1" x14ac:dyDescent="0.25">
      <c r="C410" s="841" t="s">
        <v>2102</v>
      </c>
      <c r="D410" s="842"/>
      <c r="E410" s="842"/>
      <c r="F410" s="843"/>
      <c r="G410" s="153" t="s">
        <v>1676</v>
      </c>
      <c r="H410" s="517" t="s">
        <v>946</v>
      </c>
      <c r="I410" s="127" t="str">
        <f>VLOOKUP(H410,Presupuesto!$B$11:$C$565,2,0)</f>
        <v>OTROS RESPUESTOS Y ACCESORIOS MENORES</v>
      </c>
      <c r="J410" s="528" t="s">
        <v>1355</v>
      </c>
      <c r="K410" s="505" t="s">
        <v>395</v>
      </c>
    </row>
    <row r="411" spans="3:11" s="501" customFormat="1" x14ac:dyDescent="0.25">
      <c r="C411" s="841" t="s">
        <v>2103</v>
      </c>
      <c r="D411" s="842"/>
      <c r="E411" s="842"/>
      <c r="F411" s="843"/>
      <c r="G411" s="153" t="s">
        <v>1676</v>
      </c>
      <c r="H411" s="517" t="s">
        <v>946</v>
      </c>
      <c r="I411" s="127" t="str">
        <f>VLOOKUP(H411,Presupuesto!$B$11:$C$565,2,0)</f>
        <v>OTROS RESPUESTOS Y ACCESORIOS MENORES</v>
      </c>
      <c r="J411" s="528" t="s">
        <v>1355</v>
      </c>
      <c r="K411" s="505" t="s">
        <v>395</v>
      </c>
    </row>
    <row r="412" spans="3:11" s="501" customFormat="1" x14ac:dyDescent="0.25">
      <c r="C412" s="841" t="s">
        <v>2104</v>
      </c>
      <c r="D412" s="842"/>
      <c r="E412" s="842"/>
      <c r="F412" s="843"/>
      <c r="G412" s="153" t="s">
        <v>1676</v>
      </c>
      <c r="H412" s="517" t="s">
        <v>946</v>
      </c>
      <c r="I412" s="127" t="str">
        <f>VLOOKUP(H412,Presupuesto!$B$11:$C$565,2,0)</f>
        <v>OTROS RESPUESTOS Y ACCESORIOS MENORES</v>
      </c>
      <c r="J412" s="528" t="s">
        <v>1355</v>
      </c>
      <c r="K412" s="505" t="s">
        <v>395</v>
      </c>
    </row>
    <row r="413" spans="3:11" s="501" customFormat="1" x14ac:dyDescent="0.25">
      <c r="C413" s="841" t="s">
        <v>2105</v>
      </c>
      <c r="D413" s="842"/>
      <c r="E413" s="842"/>
      <c r="F413" s="843"/>
      <c r="G413" s="153" t="s">
        <v>1676</v>
      </c>
      <c r="H413" s="517" t="s">
        <v>946</v>
      </c>
      <c r="I413" s="127" t="str">
        <f>VLOOKUP(H413,Presupuesto!$B$11:$C$565,2,0)</f>
        <v>OTROS RESPUESTOS Y ACCESORIOS MENORES</v>
      </c>
      <c r="J413" s="528" t="s">
        <v>1355</v>
      </c>
      <c r="K413" s="505" t="s">
        <v>395</v>
      </c>
    </row>
    <row r="414" spans="3:11" s="501" customFormat="1" x14ac:dyDescent="0.25">
      <c r="C414" s="841" t="s">
        <v>2106</v>
      </c>
      <c r="D414" s="842"/>
      <c r="E414" s="842"/>
      <c r="F414" s="843"/>
      <c r="G414" s="153" t="s">
        <v>1676</v>
      </c>
      <c r="H414" s="517" t="s">
        <v>946</v>
      </c>
      <c r="I414" s="127" t="str">
        <f>VLOOKUP(H414,Presupuesto!$B$11:$C$565,2,0)</f>
        <v>OTROS RESPUESTOS Y ACCESORIOS MENORES</v>
      </c>
      <c r="J414" s="528" t="s">
        <v>1355</v>
      </c>
      <c r="K414" s="505" t="s">
        <v>395</v>
      </c>
    </row>
    <row r="415" spans="3:11" s="501" customFormat="1" x14ac:dyDescent="0.25">
      <c r="C415" s="841" t="s">
        <v>2107</v>
      </c>
      <c r="D415" s="842"/>
      <c r="E415" s="842"/>
      <c r="F415" s="843"/>
      <c r="G415" s="153" t="s">
        <v>1676</v>
      </c>
      <c r="H415" s="517" t="s">
        <v>946</v>
      </c>
      <c r="I415" s="127" t="str">
        <f>VLOOKUP(H415,Presupuesto!$B$11:$C$565,2,0)</f>
        <v>OTROS RESPUESTOS Y ACCESORIOS MENORES</v>
      </c>
      <c r="J415" s="528" t="s">
        <v>1355</v>
      </c>
      <c r="K415" s="505" t="s">
        <v>395</v>
      </c>
    </row>
    <row r="416" spans="3:11" s="501" customFormat="1" x14ac:dyDescent="0.25">
      <c r="C416" s="841" t="s">
        <v>2106</v>
      </c>
      <c r="D416" s="842"/>
      <c r="E416" s="842"/>
      <c r="F416" s="843"/>
      <c r="G416" s="153" t="s">
        <v>1676</v>
      </c>
      <c r="H416" s="517" t="s">
        <v>946</v>
      </c>
      <c r="I416" s="127" t="str">
        <f>VLOOKUP(H416,Presupuesto!$B$11:$C$565,2,0)</f>
        <v>OTROS RESPUESTOS Y ACCESORIOS MENORES</v>
      </c>
      <c r="J416" s="528" t="s">
        <v>1355</v>
      </c>
      <c r="K416" s="505" t="s">
        <v>395</v>
      </c>
    </row>
    <row r="417" spans="3:11" s="501" customFormat="1" x14ac:dyDescent="0.25">
      <c r="C417" s="841" t="s">
        <v>2107</v>
      </c>
      <c r="D417" s="842"/>
      <c r="E417" s="842"/>
      <c r="F417" s="843"/>
      <c r="G417" s="153" t="s">
        <v>1676</v>
      </c>
      <c r="H417" s="517" t="s">
        <v>946</v>
      </c>
      <c r="I417" s="127" t="str">
        <f>VLOOKUP(H417,Presupuesto!$B$11:$C$565,2,0)</f>
        <v>OTROS RESPUESTOS Y ACCESORIOS MENORES</v>
      </c>
      <c r="J417" s="528" t="s">
        <v>1355</v>
      </c>
      <c r="K417" s="505" t="s">
        <v>395</v>
      </c>
    </row>
    <row r="418" spans="3:11" s="501" customFormat="1" x14ac:dyDescent="0.25">
      <c r="C418" s="841" t="s">
        <v>2108</v>
      </c>
      <c r="D418" s="842"/>
      <c r="E418" s="842"/>
      <c r="F418" s="843"/>
      <c r="G418" s="153" t="s">
        <v>1676</v>
      </c>
      <c r="H418" s="517" t="s">
        <v>946</v>
      </c>
      <c r="I418" s="127" t="str">
        <f>VLOOKUP(H418,Presupuesto!$B$11:$C$565,2,0)</f>
        <v>OTROS RESPUESTOS Y ACCESORIOS MENORES</v>
      </c>
      <c r="J418" s="528" t="s">
        <v>1355</v>
      </c>
      <c r="K418" s="505" t="s">
        <v>395</v>
      </c>
    </row>
    <row r="419" spans="3:11" s="501" customFormat="1" x14ac:dyDescent="0.25">
      <c r="C419" s="841" t="s">
        <v>2109</v>
      </c>
      <c r="D419" s="842"/>
      <c r="E419" s="842"/>
      <c r="F419" s="843"/>
      <c r="G419" s="153" t="s">
        <v>1676</v>
      </c>
      <c r="H419" s="517" t="s">
        <v>946</v>
      </c>
      <c r="I419" s="127" t="str">
        <f>VLOOKUP(H419,Presupuesto!$B$11:$C$565,2,0)</f>
        <v>OTROS RESPUESTOS Y ACCESORIOS MENORES</v>
      </c>
      <c r="J419" s="528" t="s">
        <v>1355</v>
      </c>
      <c r="K419" s="505" t="s">
        <v>395</v>
      </c>
    </row>
    <row r="420" spans="3:11" s="501" customFormat="1" x14ac:dyDescent="0.25">
      <c r="C420" s="841" t="s">
        <v>2110</v>
      </c>
      <c r="D420" s="842"/>
      <c r="E420" s="842"/>
      <c r="F420" s="843"/>
      <c r="G420" s="153" t="s">
        <v>1676</v>
      </c>
      <c r="H420" s="517" t="s">
        <v>946</v>
      </c>
      <c r="I420" s="127" t="str">
        <f>VLOOKUP(H420,Presupuesto!$B$11:$C$565,2,0)</f>
        <v>OTROS RESPUESTOS Y ACCESORIOS MENORES</v>
      </c>
      <c r="J420" s="528" t="s">
        <v>1355</v>
      </c>
      <c r="K420" s="505" t="s">
        <v>395</v>
      </c>
    </row>
    <row r="421" spans="3:11" s="501" customFormat="1" x14ac:dyDescent="0.25">
      <c r="C421" s="841" t="s">
        <v>2111</v>
      </c>
      <c r="D421" s="842"/>
      <c r="E421" s="842"/>
      <c r="F421" s="843"/>
      <c r="G421" s="153" t="s">
        <v>1676</v>
      </c>
      <c r="H421" s="517" t="s">
        <v>946</v>
      </c>
      <c r="I421" s="127" t="str">
        <f>VLOOKUP(H421,Presupuesto!$B$11:$C$565,2,0)</f>
        <v>OTROS RESPUESTOS Y ACCESORIOS MENORES</v>
      </c>
      <c r="J421" s="528" t="s">
        <v>1355</v>
      </c>
      <c r="K421" s="505" t="s">
        <v>395</v>
      </c>
    </row>
    <row r="422" spans="3:11" s="501" customFormat="1" x14ac:dyDescent="0.25">
      <c r="C422" s="841" t="s">
        <v>2107</v>
      </c>
      <c r="D422" s="842"/>
      <c r="E422" s="842"/>
      <c r="F422" s="843"/>
      <c r="G422" s="153" t="s">
        <v>1676</v>
      </c>
      <c r="H422" s="517" t="s">
        <v>946</v>
      </c>
      <c r="I422" s="127" t="str">
        <f>VLOOKUP(H422,Presupuesto!$B$11:$C$565,2,0)</f>
        <v>OTROS RESPUESTOS Y ACCESORIOS MENORES</v>
      </c>
      <c r="J422" s="528" t="s">
        <v>1355</v>
      </c>
      <c r="K422" s="505" t="s">
        <v>395</v>
      </c>
    </row>
    <row r="423" spans="3:11" s="501" customFormat="1" x14ac:dyDescent="0.25">
      <c r="C423" s="841" t="s">
        <v>2112</v>
      </c>
      <c r="D423" s="842"/>
      <c r="E423" s="842"/>
      <c r="F423" s="843"/>
      <c r="G423" s="153" t="s">
        <v>1676</v>
      </c>
      <c r="H423" s="517" t="s">
        <v>946</v>
      </c>
      <c r="I423" s="127" t="str">
        <f>VLOOKUP(H423,Presupuesto!$B$11:$C$565,2,0)</f>
        <v>OTROS RESPUESTOS Y ACCESORIOS MENORES</v>
      </c>
      <c r="J423" s="528" t="s">
        <v>1355</v>
      </c>
      <c r="K423" s="505" t="s">
        <v>395</v>
      </c>
    </row>
    <row r="424" spans="3:11" s="501" customFormat="1" x14ac:dyDescent="0.25">
      <c r="C424" s="841" t="s">
        <v>2113</v>
      </c>
      <c r="D424" s="842"/>
      <c r="E424" s="842"/>
      <c r="F424" s="843"/>
      <c r="G424" s="153" t="s">
        <v>1676</v>
      </c>
      <c r="H424" s="517" t="s">
        <v>946</v>
      </c>
      <c r="I424" s="127" t="str">
        <f>VLOOKUP(H424,Presupuesto!$B$11:$C$565,2,0)</f>
        <v>OTROS RESPUESTOS Y ACCESORIOS MENORES</v>
      </c>
      <c r="J424" s="528" t="s">
        <v>1355</v>
      </c>
      <c r="K424" s="505" t="s">
        <v>395</v>
      </c>
    </row>
    <row r="425" spans="3:11" s="501" customFormat="1" x14ac:dyDescent="0.25">
      <c r="C425" s="841" t="s">
        <v>2107</v>
      </c>
      <c r="D425" s="842"/>
      <c r="E425" s="842"/>
      <c r="F425" s="843"/>
      <c r="G425" s="153" t="s">
        <v>1676</v>
      </c>
      <c r="H425" s="517" t="s">
        <v>946</v>
      </c>
      <c r="I425" s="127" t="str">
        <f>VLOOKUP(H425,Presupuesto!$B$11:$C$565,2,0)</f>
        <v>OTROS RESPUESTOS Y ACCESORIOS MENORES</v>
      </c>
      <c r="J425" s="528" t="s">
        <v>1355</v>
      </c>
      <c r="K425" s="505" t="s">
        <v>395</v>
      </c>
    </row>
    <row r="426" spans="3:11" s="501" customFormat="1" x14ac:dyDescent="0.25">
      <c r="C426" s="841" t="s">
        <v>2114</v>
      </c>
      <c r="D426" s="842"/>
      <c r="E426" s="842"/>
      <c r="F426" s="843"/>
      <c r="G426" s="153" t="s">
        <v>1676</v>
      </c>
      <c r="H426" s="517" t="s">
        <v>946</v>
      </c>
      <c r="I426" s="127" t="str">
        <f>VLOOKUP(H426,Presupuesto!$B$11:$C$565,2,0)</f>
        <v>OTROS RESPUESTOS Y ACCESORIOS MENORES</v>
      </c>
      <c r="J426" s="528" t="s">
        <v>1355</v>
      </c>
      <c r="K426" s="505" t="s">
        <v>395</v>
      </c>
    </row>
    <row r="427" spans="3:11" s="501" customFormat="1" x14ac:dyDescent="0.25">
      <c r="C427" s="841" t="s">
        <v>2115</v>
      </c>
      <c r="D427" s="842"/>
      <c r="E427" s="842"/>
      <c r="F427" s="843"/>
      <c r="G427" s="153" t="s">
        <v>1676</v>
      </c>
      <c r="H427" s="517" t="s">
        <v>946</v>
      </c>
      <c r="I427" s="127" t="str">
        <f>VLOOKUP(H427,Presupuesto!$B$11:$C$565,2,0)</f>
        <v>OTROS RESPUESTOS Y ACCESORIOS MENORES</v>
      </c>
      <c r="J427" s="528" t="s">
        <v>1355</v>
      </c>
      <c r="K427" s="505" t="s">
        <v>395</v>
      </c>
    </row>
    <row r="428" spans="3:11" s="501" customFormat="1" x14ac:dyDescent="0.25">
      <c r="C428" s="841" t="s">
        <v>2116</v>
      </c>
      <c r="D428" s="842"/>
      <c r="E428" s="842"/>
      <c r="F428" s="843"/>
      <c r="G428" s="153" t="s">
        <v>1676</v>
      </c>
      <c r="H428" s="517" t="s">
        <v>946</v>
      </c>
      <c r="I428" s="127" t="str">
        <f>VLOOKUP(H428,Presupuesto!$B$11:$C$565,2,0)</f>
        <v>OTROS RESPUESTOS Y ACCESORIOS MENORES</v>
      </c>
      <c r="J428" s="528" t="s">
        <v>1355</v>
      </c>
      <c r="K428" s="505" t="s">
        <v>395</v>
      </c>
    </row>
    <row r="429" spans="3:11" s="501" customFormat="1" x14ac:dyDescent="0.25">
      <c r="C429" s="841" t="s">
        <v>2117</v>
      </c>
      <c r="D429" s="842"/>
      <c r="E429" s="842"/>
      <c r="F429" s="843"/>
      <c r="G429" s="153" t="s">
        <v>1676</v>
      </c>
      <c r="H429" s="517" t="s">
        <v>946</v>
      </c>
      <c r="I429" s="127" t="str">
        <f>VLOOKUP(H429,Presupuesto!$B$11:$C$565,2,0)</f>
        <v>OTROS RESPUESTOS Y ACCESORIOS MENORES</v>
      </c>
      <c r="J429" s="528" t="s">
        <v>1355</v>
      </c>
      <c r="K429" s="505" t="s">
        <v>395</v>
      </c>
    </row>
    <row r="430" spans="3:11" s="501" customFormat="1" x14ac:dyDescent="0.25">
      <c r="C430" s="841" t="s">
        <v>2118</v>
      </c>
      <c r="D430" s="842"/>
      <c r="E430" s="842"/>
      <c r="F430" s="843"/>
      <c r="G430" s="153" t="s">
        <v>1676</v>
      </c>
      <c r="H430" s="517" t="s">
        <v>946</v>
      </c>
      <c r="I430" s="127" t="str">
        <f>VLOOKUP(H430,Presupuesto!$B$11:$C$565,2,0)</f>
        <v>OTROS RESPUESTOS Y ACCESORIOS MENORES</v>
      </c>
      <c r="J430" s="528" t="s">
        <v>1355</v>
      </c>
      <c r="K430" s="505" t="s">
        <v>395</v>
      </c>
    </row>
    <row r="431" spans="3:11" s="501" customFormat="1" x14ac:dyDescent="0.25">
      <c r="C431" s="841" t="s">
        <v>2119</v>
      </c>
      <c r="D431" s="842"/>
      <c r="E431" s="842"/>
      <c r="F431" s="843"/>
      <c r="G431" s="153" t="s">
        <v>1676</v>
      </c>
      <c r="H431" s="517" t="s">
        <v>946</v>
      </c>
      <c r="I431" s="127" t="str">
        <f>VLOOKUP(H431,Presupuesto!$B$11:$C$565,2,0)</f>
        <v>OTROS RESPUESTOS Y ACCESORIOS MENORES</v>
      </c>
      <c r="J431" s="528" t="s">
        <v>1355</v>
      </c>
      <c r="K431" s="505" t="s">
        <v>395</v>
      </c>
    </row>
    <row r="432" spans="3:11" s="501" customFormat="1" x14ac:dyDescent="0.25">
      <c r="C432" s="841" t="s">
        <v>2120</v>
      </c>
      <c r="D432" s="842"/>
      <c r="E432" s="842"/>
      <c r="F432" s="843"/>
      <c r="G432" s="153" t="s">
        <v>1676</v>
      </c>
      <c r="H432" s="517" t="s">
        <v>946</v>
      </c>
      <c r="I432" s="127" t="str">
        <f>VLOOKUP(H432,Presupuesto!$B$11:$C$565,2,0)</f>
        <v>OTROS RESPUESTOS Y ACCESORIOS MENORES</v>
      </c>
      <c r="J432" s="528" t="s">
        <v>1355</v>
      </c>
      <c r="K432" s="505" t="s">
        <v>395</v>
      </c>
    </row>
    <row r="433" spans="3:11" s="501" customFormat="1" x14ac:dyDescent="0.25">
      <c r="C433" s="841" t="s">
        <v>2120</v>
      </c>
      <c r="D433" s="842"/>
      <c r="E433" s="842"/>
      <c r="F433" s="843"/>
      <c r="G433" s="153" t="s">
        <v>1676</v>
      </c>
      <c r="H433" s="517" t="s">
        <v>946</v>
      </c>
      <c r="I433" s="127" t="str">
        <f>VLOOKUP(H433,Presupuesto!$B$11:$C$565,2,0)</f>
        <v>OTROS RESPUESTOS Y ACCESORIOS MENORES</v>
      </c>
      <c r="J433" s="528" t="s">
        <v>1355</v>
      </c>
      <c r="K433" s="505" t="s">
        <v>395</v>
      </c>
    </row>
    <row r="434" spans="3:11" s="501" customFormat="1" x14ac:dyDescent="0.25">
      <c r="C434" s="841" t="s">
        <v>2120</v>
      </c>
      <c r="D434" s="842"/>
      <c r="E434" s="842"/>
      <c r="F434" s="843"/>
      <c r="G434" s="153" t="s">
        <v>1676</v>
      </c>
      <c r="H434" s="517" t="s">
        <v>946</v>
      </c>
      <c r="I434" s="127" t="str">
        <f>VLOOKUP(H434,Presupuesto!$B$11:$C$565,2,0)</f>
        <v>OTROS RESPUESTOS Y ACCESORIOS MENORES</v>
      </c>
      <c r="J434" s="528" t="s">
        <v>1355</v>
      </c>
      <c r="K434" s="505" t="s">
        <v>395</v>
      </c>
    </row>
    <row r="435" spans="3:11" x14ac:dyDescent="0.25">
      <c r="C435" s="841" t="s">
        <v>2121</v>
      </c>
      <c r="D435" s="842"/>
      <c r="E435" s="842"/>
      <c r="F435" s="843"/>
      <c r="G435" s="153" t="s">
        <v>1676</v>
      </c>
      <c r="H435" s="517" t="s">
        <v>946</v>
      </c>
      <c r="I435" s="127" t="str">
        <f>VLOOKUP(H435,Presupuesto!$B$11:$C$565,2,0)</f>
        <v>OTROS RESPUESTOS Y ACCESORIOS MENORES</v>
      </c>
      <c r="J435" s="528" t="s">
        <v>1355</v>
      </c>
      <c r="K435" s="505" t="s">
        <v>395</v>
      </c>
    </row>
    <row r="436" spans="3:11" s="501" customFormat="1" x14ac:dyDescent="0.25">
      <c r="C436" s="841" t="s">
        <v>2122</v>
      </c>
      <c r="D436" s="842"/>
      <c r="E436" s="842"/>
      <c r="F436" s="843"/>
      <c r="G436" s="153" t="s">
        <v>1676</v>
      </c>
      <c r="H436" s="517" t="s">
        <v>946</v>
      </c>
      <c r="I436" s="127" t="str">
        <f>VLOOKUP(H436,Presupuesto!$B$11:$C$565,2,0)</f>
        <v>OTROS RESPUESTOS Y ACCESORIOS MENORES</v>
      </c>
      <c r="J436" s="528" t="s">
        <v>1355</v>
      </c>
      <c r="K436" s="505" t="s">
        <v>395</v>
      </c>
    </row>
    <row r="437" spans="3:11" s="501" customFormat="1" x14ac:dyDescent="0.25">
      <c r="C437" s="841" t="s">
        <v>2122</v>
      </c>
      <c r="D437" s="842"/>
      <c r="E437" s="842"/>
      <c r="F437" s="843"/>
      <c r="G437" s="153" t="s">
        <v>1676</v>
      </c>
      <c r="H437" s="517" t="s">
        <v>946</v>
      </c>
      <c r="I437" s="127" t="str">
        <f>VLOOKUP(H437,Presupuesto!$B$11:$C$565,2,0)</f>
        <v>OTROS RESPUESTOS Y ACCESORIOS MENORES</v>
      </c>
      <c r="J437" s="528" t="s">
        <v>1355</v>
      </c>
      <c r="K437" s="505" t="s">
        <v>395</v>
      </c>
    </row>
    <row r="438" spans="3:11" s="501" customFormat="1" x14ac:dyDescent="0.25">
      <c r="C438" s="841" t="s">
        <v>2122</v>
      </c>
      <c r="D438" s="842"/>
      <c r="E438" s="842"/>
      <c r="F438" s="843"/>
      <c r="G438" s="153" t="s">
        <v>1676</v>
      </c>
      <c r="H438" s="517" t="s">
        <v>946</v>
      </c>
      <c r="I438" s="127" t="str">
        <f>VLOOKUP(H438,Presupuesto!$B$11:$C$565,2,0)</f>
        <v>OTROS RESPUESTOS Y ACCESORIOS MENORES</v>
      </c>
      <c r="J438" s="528" t="s">
        <v>1355</v>
      </c>
      <c r="K438" s="505" t="s">
        <v>395</v>
      </c>
    </row>
    <row r="439" spans="3:11" s="501" customFormat="1" x14ac:dyDescent="0.25">
      <c r="C439" s="841" t="s">
        <v>2123</v>
      </c>
      <c r="D439" s="842"/>
      <c r="E439" s="842"/>
      <c r="F439" s="843"/>
      <c r="G439" s="153" t="s">
        <v>1676</v>
      </c>
      <c r="H439" s="517" t="s">
        <v>946</v>
      </c>
      <c r="I439" s="127" t="str">
        <f>VLOOKUP(H439,Presupuesto!$B$11:$C$565,2,0)</f>
        <v>OTROS RESPUESTOS Y ACCESORIOS MENORES</v>
      </c>
      <c r="J439" s="528" t="s">
        <v>1355</v>
      </c>
      <c r="K439" s="505" t="s">
        <v>395</v>
      </c>
    </row>
    <row r="440" spans="3:11" s="501" customFormat="1" x14ac:dyDescent="0.25">
      <c r="C440" s="841" t="s">
        <v>2124</v>
      </c>
      <c r="D440" s="842"/>
      <c r="E440" s="842"/>
      <c r="F440" s="843"/>
      <c r="G440" s="153" t="s">
        <v>1676</v>
      </c>
      <c r="H440" s="517" t="s">
        <v>946</v>
      </c>
      <c r="I440" s="127" t="str">
        <f>VLOOKUP(H440,Presupuesto!$B$11:$C$565,2,0)</f>
        <v>OTROS RESPUESTOS Y ACCESORIOS MENORES</v>
      </c>
      <c r="J440" s="528" t="s">
        <v>1355</v>
      </c>
      <c r="K440" s="505" t="s">
        <v>395</v>
      </c>
    </row>
    <row r="441" spans="3:11" s="501" customFormat="1" x14ac:dyDescent="0.25">
      <c r="C441" s="841" t="s">
        <v>2125</v>
      </c>
      <c r="D441" s="842"/>
      <c r="E441" s="842"/>
      <c r="F441" s="843"/>
      <c r="G441" s="153" t="s">
        <v>1676</v>
      </c>
      <c r="H441" s="517" t="s">
        <v>946</v>
      </c>
      <c r="I441" s="127" t="str">
        <f>VLOOKUP(H441,Presupuesto!$B$11:$C$565,2,0)</f>
        <v>OTROS RESPUESTOS Y ACCESORIOS MENORES</v>
      </c>
      <c r="J441" s="528" t="s">
        <v>1355</v>
      </c>
      <c r="K441" s="505" t="s">
        <v>395</v>
      </c>
    </row>
    <row r="442" spans="3:11" s="501" customFormat="1" x14ac:dyDescent="0.25">
      <c r="C442" s="841" t="s">
        <v>2125</v>
      </c>
      <c r="D442" s="842"/>
      <c r="E442" s="842"/>
      <c r="F442" s="843"/>
      <c r="G442" s="153" t="s">
        <v>1676</v>
      </c>
      <c r="H442" s="517" t="s">
        <v>946</v>
      </c>
      <c r="I442" s="127" t="str">
        <f>VLOOKUP(H442,Presupuesto!$B$11:$C$565,2,0)</f>
        <v>OTROS RESPUESTOS Y ACCESORIOS MENORES</v>
      </c>
      <c r="J442" s="528" t="s">
        <v>1355</v>
      </c>
      <c r="K442" s="505" t="s">
        <v>395</v>
      </c>
    </row>
    <row r="443" spans="3:11" s="501" customFormat="1" x14ac:dyDescent="0.25">
      <c r="C443" s="841" t="s">
        <v>2126</v>
      </c>
      <c r="D443" s="842"/>
      <c r="E443" s="842"/>
      <c r="F443" s="843"/>
      <c r="G443" s="153" t="s">
        <v>1676</v>
      </c>
      <c r="H443" s="517" t="s">
        <v>946</v>
      </c>
      <c r="I443" s="127" t="str">
        <f>VLOOKUP(H443,Presupuesto!$B$11:$C$565,2,0)</f>
        <v>OTROS RESPUESTOS Y ACCESORIOS MENORES</v>
      </c>
      <c r="J443" s="528" t="s">
        <v>1355</v>
      </c>
      <c r="K443" s="505" t="s">
        <v>395</v>
      </c>
    </row>
    <row r="444" spans="3:11" s="501" customFormat="1" x14ac:dyDescent="0.25">
      <c r="C444" s="841" t="s">
        <v>2126</v>
      </c>
      <c r="D444" s="842"/>
      <c r="E444" s="842"/>
      <c r="F444" s="843"/>
      <c r="G444" s="153" t="s">
        <v>1676</v>
      </c>
      <c r="H444" s="517" t="s">
        <v>946</v>
      </c>
      <c r="I444" s="127" t="str">
        <f>VLOOKUP(H444,Presupuesto!$B$11:$C$565,2,0)</f>
        <v>OTROS RESPUESTOS Y ACCESORIOS MENORES</v>
      </c>
      <c r="J444" s="528" t="s">
        <v>1355</v>
      </c>
      <c r="K444" s="505" t="s">
        <v>395</v>
      </c>
    </row>
    <row r="445" spans="3:11" s="501" customFormat="1" x14ac:dyDescent="0.25">
      <c r="C445" s="841" t="s">
        <v>2127</v>
      </c>
      <c r="D445" s="842"/>
      <c r="E445" s="842"/>
      <c r="F445" s="843"/>
      <c r="G445" s="153" t="s">
        <v>1676</v>
      </c>
      <c r="H445" s="517" t="s">
        <v>946</v>
      </c>
      <c r="I445" s="127" t="str">
        <f>VLOOKUP(H445,Presupuesto!$B$11:$C$565,2,0)</f>
        <v>OTROS RESPUESTOS Y ACCESORIOS MENORES</v>
      </c>
      <c r="J445" s="528" t="s">
        <v>1355</v>
      </c>
      <c r="K445" s="505" t="s">
        <v>395</v>
      </c>
    </row>
    <row r="446" spans="3:11" s="501" customFormat="1" x14ac:dyDescent="0.25">
      <c r="C446" s="841" t="s">
        <v>2128</v>
      </c>
      <c r="D446" s="842"/>
      <c r="E446" s="842"/>
      <c r="F446" s="843"/>
      <c r="G446" s="153" t="s">
        <v>1676</v>
      </c>
      <c r="H446" s="517" t="s">
        <v>946</v>
      </c>
      <c r="I446" s="127" t="str">
        <f>VLOOKUP(H446,Presupuesto!$B$11:$C$565,2,0)</f>
        <v>OTROS RESPUESTOS Y ACCESORIOS MENORES</v>
      </c>
      <c r="J446" s="528" t="s">
        <v>1355</v>
      </c>
      <c r="K446" s="505" t="s">
        <v>395</v>
      </c>
    </row>
    <row r="447" spans="3:11" s="501" customFormat="1" x14ac:dyDescent="0.25">
      <c r="C447" s="841" t="s">
        <v>2129</v>
      </c>
      <c r="D447" s="842"/>
      <c r="E447" s="842"/>
      <c r="F447" s="843"/>
      <c r="G447" s="153" t="s">
        <v>1676</v>
      </c>
      <c r="H447" s="517" t="s">
        <v>946</v>
      </c>
      <c r="I447" s="127" t="str">
        <f>VLOOKUP(H447,Presupuesto!$B$11:$C$565,2,0)</f>
        <v>OTROS RESPUESTOS Y ACCESORIOS MENORES</v>
      </c>
      <c r="J447" s="528" t="s">
        <v>1355</v>
      </c>
      <c r="K447" s="505" t="s">
        <v>395</v>
      </c>
    </row>
    <row r="448" spans="3:11" s="501" customFormat="1" x14ac:dyDescent="0.25">
      <c r="C448" s="841" t="s">
        <v>2130</v>
      </c>
      <c r="D448" s="842"/>
      <c r="E448" s="842"/>
      <c r="F448" s="843"/>
      <c r="G448" s="153" t="s">
        <v>1676</v>
      </c>
      <c r="H448" s="517" t="s">
        <v>946</v>
      </c>
      <c r="I448" s="127" t="str">
        <f>VLOOKUP(H448,Presupuesto!$B$11:$C$565,2,0)</f>
        <v>OTROS RESPUESTOS Y ACCESORIOS MENORES</v>
      </c>
      <c r="J448" s="528" t="s">
        <v>1355</v>
      </c>
      <c r="K448" s="505" t="s">
        <v>395</v>
      </c>
    </row>
    <row r="449" spans="3:11" s="501" customFormat="1" x14ac:dyDescent="0.25">
      <c r="C449" s="841" t="s">
        <v>2131</v>
      </c>
      <c r="D449" s="842"/>
      <c r="E449" s="842"/>
      <c r="F449" s="843"/>
      <c r="G449" s="153" t="s">
        <v>1676</v>
      </c>
      <c r="H449" s="517" t="s">
        <v>946</v>
      </c>
      <c r="I449" s="127" t="str">
        <f>VLOOKUP(H449,Presupuesto!$B$11:$C$565,2,0)</f>
        <v>OTROS RESPUESTOS Y ACCESORIOS MENORES</v>
      </c>
      <c r="J449" s="528" t="s">
        <v>1355</v>
      </c>
      <c r="K449" s="505" t="s">
        <v>395</v>
      </c>
    </row>
    <row r="450" spans="3:11" s="501" customFormat="1" x14ac:dyDescent="0.25">
      <c r="C450" s="841" t="s">
        <v>2132</v>
      </c>
      <c r="D450" s="842"/>
      <c r="E450" s="842"/>
      <c r="F450" s="843"/>
      <c r="G450" s="153" t="s">
        <v>1676</v>
      </c>
      <c r="H450" s="517" t="s">
        <v>946</v>
      </c>
      <c r="I450" s="127" t="str">
        <f>VLOOKUP(H450,Presupuesto!$B$11:$C$565,2,0)</f>
        <v>OTROS RESPUESTOS Y ACCESORIOS MENORES</v>
      </c>
      <c r="J450" s="528" t="s">
        <v>1355</v>
      </c>
      <c r="K450" s="505" t="s">
        <v>395</v>
      </c>
    </row>
    <row r="451" spans="3:11" s="501" customFormat="1" x14ac:dyDescent="0.25">
      <c r="C451" s="841" t="s">
        <v>2133</v>
      </c>
      <c r="D451" s="842"/>
      <c r="E451" s="842"/>
      <c r="F451" s="843"/>
      <c r="G451" s="153" t="s">
        <v>1676</v>
      </c>
      <c r="H451" s="517" t="s">
        <v>946</v>
      </c>
      <c r="I451" s="127" t="str">
        <f>VLOOKUP(H451,Presupuesto!$B$11:$C$565,2,0)</f>
        <v>OTROS RESPUESTOS Y ACCESORIOS MENORES</v>
      </c>
      <c r="J451" s="528" t="s">
        <v>1355</v>
      </c>
      <c r="K451" s="505" t="s">
        <v>395</v>
      </c>
    </row>
    <row r="452" spans="3:11" s="501" customFormat="1" x14ac:dyDescent="0.25">
      <c r="C452" s="841" t="s">
        <v>2134</v>
      </c>
      <c r="D452" s="842"/>
      <c r="E452" s="842"/>
      <c r="F452" s="843"/>
      <c r="G452" s="153" t="s">
        <v>1676</v>
      </c>
      <c r="H452" s="517" t="s">
        <v>946</v>
      </c>
      <c r="I452" s="127" t="str">
        <f>VLOOKUP(H452,Presupuesto!$B$11:$C$565,2,0)</f>
        <v>OTROS RESPUESTOS Y ACCESORIOS MENORES</v>
      </c>
      <c r="J452" s="528" t="s">
        <v>1355</v>
      </c>
      <c r="K452" s="505" t="s">
        <v>395</v>
      </c>
    </row>
    <row r="453" spans="3:11" s="501" customFormat="1" x14ac:dyDescent="0.25">
      <c r="C453" s="841" t="s">
        <v>2135</v>
      </c>
      <c r="D453" s="842"/>
      <c r="E453" s="842"/>
      <c r="F453" s="843"/>
      <c r="G453" s="153" t="s">
        <v>1676</v>
      </c>
      <c r="H453" s="517" t="s">
        <v>946</v>
      </c>
      <c r="I453" s="127" t="str">
        <f>VLOOKUP(H453,Presupuesto!$B$11:$C$565,2,0)</f>
        <v>OTROS RESPUESTOS Y ACCESORIOS MENORES</v>
      </c>
      <c r="J453" s="528" t="s">
        <v>1355</v>
      </c>
      <c r="K453" s="505" t="s">
        <v>395</v>
      </c>
    </row>
    <row r="454" spans="3:11" s="501" customFormat="1" x14ac:dyDescent="0.25">
      <c r="C454" s="841" t="s">
        <v>2136</v>
      </c>
      <c r="D454" s="842"/>
      <c r="E454" s="842"/>
      <c r="F454" s="843"/>
      <c r="G454" s="153" t="s">
        <v>1676</v>
      </c>
      <c r="H454" s="517" t="s">
        <v>946</v>
      </c>
      <c r="I454" s="127" t="str">
        <f>VLOOKUP(H454,Presupuesto!$B$11:$C$565,2,0)</f>
        <v>OTROS RESPUESTOS Y ACCESORIOS MENORES</v>
      </c>
      <c r="J454" s="528" t="s">
        <v>1355</v>
      </c>
      <c r="K454" s="505" t="s">
        <v>395</v>
      </c>
    </row>
    <row r="455" spans="3:11" s="501" customFormat="1" x14ac:dyDescent="0.25">
      <c r="C455" s="841" t="s">
        <v>2137</v>
      </c>
      <c r="D455" s="842"/>
      <c r="E455" s="842"/>
      <c r="F455" s="843"/>
      <c r="G455" s="153" t="s">
        <v>1676</v>
      </c>
      <c r="H455" s="517" t="s">
        <v>946</v>
      </c>
      <c r="I455" s="127" t="str">
        <f>VLOOKUP(H455,Presupuesto!$B$11:$C$565,2,0)</f>
        <v>OTROS RESPUESTOS Y ACCESORIOS MENORES</v>
      </c>
      <c r="J455" s="528" t="s">
        <v>1355</v>
      </c>
      <c r="K455" s="505" t="s">
        <v>395</v>
      </c>
    </row>
    <row r="456" spans="3:11" s="501" customFormat="1" x14ac:dyDescent="0.25">
      <c r="C456" s="841" t="s">
        <v>2138</v>
      </c>
      <c r="D456" s="842"/>
      <c r="E456" s="842"/>
      <c r="F456" s="843"/>
      <c r="G456" s="153" t="s">
        <v>1676</v>
      </c>
      <c r="H456" s="517" t="s">
        <v>946</v>
      </c>
      <c r="I456" s="127" t="str">
        <f>VLOOKUP(H456,Presupuesto!$B$11:$C$565,2,0)</f>
        <v>OTROS RESPUESTOS Y ACCESORIOS MENORES</v>
      </c>
      <c r="J456" s="528" t="s">
        <v>1355</v>
      </c>
      <c r="K456" s="505" t="s">
        <v>395</v>
      </c>
    </row>
    <row r="457" spans="3:11" s="501" customFormat="1" x14ac:dyDescent="0.25">
      <c r="C457" s="841" t="s">
        <v>2139</v>
      </c>
      <c r="D457" s="842"/>
      <c r="E457" s="842"/>
      <c r="F457" s="843"/>
      <c r="G457" s="153" t="s">
        <v>1676</v>
      </c>
      <c r="H457" s="517" t="s">
        <v>946</v>
      </c>
      <c r="I457" s="127" t="str">
        <f>VLOOKUP(H457,Presupuesto!$B$11:$C$565,2,0)</f>
        <v>OTROS RESPUESTOS Y ACCESORIOS MENORES</v>
      </c>
      <c r="J457" s="528" t="s">
        <v>1355</v>
      </c>
      <c r="K457" s="505" t="s">
        <v>395</v>
      </c>
    </row>
    <row r="458" spans="3:11" s="501" customFormat="1" x14ac:dyDescent="0.25">
      <c r="C458" s="841" t="s">
        <v>2140</v>
      </c>
      <c r="D458" s="842"/>
      <c r="E458" s="842"/>
      <c r="F458" s="843"/>
      <c r="G458" s="153" t="s">
        <v>1676</v>
      </c>
      <c r="H458" s="517" t="s">
        <v>946</v>
      </c>
      <c r="I458" s="127" t="str">
        <f>VLOOKUP(H458,Presupuesto!$B$11:$C$565,2,0)</f>
        <v>OTROS RESPUESTOS Y ACCESORIOS MENORES</v>
      </c>
      <c r="J458" s="528" t="s">
        <v>1355</v>
      </c>
      <c r="K458" s="505" t="s">
        <v>395</v>
      </c>
    </row>
    <row r="459" spans="3:11" s="501" customFormat="1" x14ac:dyDescent="0.25">
      <c r="C459" s="841" t="s">
        <v>2141</v>
      </c>
      <c r="D459" s="842"/>
      <c r="E459" s="842"/>
      <c r="F459" s="843"/>
      <c r="G459" s="153" t="s">
        <v>1676</v>
      </c>
      <c r="H459" s="617" t="s">
        <v>946</v>
      </c>
      <c r="I459" s="618" t="str">
        <f>VLOOKUP(H459,Presupuesto!$B$11:$C$565,2,0)</f>
        <v>OTROS RESPUESTOS Y ACCESORIOS MENORES</v>
      </c>
      <c r="J459" s="619" t="s">
        <v>1355</v>
      </c>
      <c r="K459" s="101" t="s">
        <v>395</v>
      </c>
    </row>
    <row r="460" spans="3:11" s="501" customFormat="1" x14ac:dyDescent="0.25">
      <c r="C460" s="841" t="s">
        <v>2142</v>
      </c>
      <c r="D460" s="842"/>
      <c r="E460" s="842"/>
      <c r="F460" s="843"/>
      <c r="G460" s="153" t="s">
        <v>1676</v>
      </c>
      <c r="H460" s="617" t="s">
        <v>946</v>
      </c>
      <c r="I460" s="618" t="str">
        <f>VLOOKUP(H460,Presupuesto!$B$11:$C$565,2,0)</f>
        <v>OTROS RESPUESTOS Y ACCESORIOS MENORES</v>
      </c>
      <c r="J460" s="619" t="s">
        <v>1355</v>
      </c>
      <c r="K460" s="101" t="s">
        <v>395</v>
      </c>
    </row>
    <row r="461" spans="3:11" s="501" customFormat="1" x14ac:dyDescent="0.25">
      <c r="C461" s="841" t="s">
        <v>2143</v>
      </c>
      <c r="D461" s="842"/>
      <c r="E461" s="842"/>
      <c r="F461" s="843"/>
      <c r="G461" s="153" t="s">
        <v>1676</v>
      </c>
      <c r="H461" s="617" t="s">
        <v>946</v>
      </c>
      <c r="I461" s="618" t="str">
        <f>VLOOKUP(H461,Presupuesto!$B$11:$C$565,2,0)</f>
        <v>OTROS RESPUESTOS Y ACCESORIOS MENORES</v>
      </c>
      <c r="J461" s="619" t="s">
        <v>1355</v>
      </c>
      <c r="K461" s="101" t="s">
        <v>395</v>
      </c>
    </row>
    <row r="462" spans="3:11" s="501" customFormat="1" x14ac:dyDescent="0.25">
      <c r="C462" s="841" t="s">
        <v>2144</v>
      </c>
      <c r="D462" s="842"/>
      <c r="E462" s="842"/>
      <c r="F462" s="843"/>
      <c r="G462" s="153" t="s">
        <v>1676</v>
      </c>
      <c r="H462" s="617" t="s">
        <v>946</v>
      </c>
      <c r="I462" s="618" t="str">
        <f>VLOOKUP(H462,Presupuesto!$B$11:$C$565,2,0)</f>
        <v>OTROS RESPUESTOS Y ACCESORIOS MENORES</v>
      </c>
      <c r="J462" s="619" t="s">
        <v>1355</v>
      </c>
      <c r="K462" s="101" t="s">
        <v>395</v>
      </c>
    </row>
    <row r="463" spans="3:11" s="501" customFormat="1" x14ac:dyDescent="0.25">
      <c r="C463" s="841" t="s">
        <v>2145</v>
      </c>
      <c r="D463" s="842"/>
      <c r="E463" s="842"/>
      <c r="F463" s="843"/>
      <c r="G463" s="153" t="s">
        <v>1676</v>
      </c>
      <c r="H463" s="617" t="s">
        <v>946</v>
      </c>
      <c r="I463" s="618" t="str">
        <f>VLOOKUP(H463,Presupuesto!$B$11:$C$565,2,0)</f>
        <v>OTROS RESPUESTOS Y ACCESORIOS MENORES</v>
      </c>
      <c r="J463" s="619" t="s">
        <v>1355</v>
      </c>
      <c r="K463" s="101" t="s">
        <v>395</v>
      </c>
    </row>
    <row r="464" spans="3:11" s="501" customFormat="1" x14ac:dyDescent="0.25">
      <c r="C464" s="841" t="s">
        <v>2146</v>
      </c>
      <c r="D464" s="842"/>
      <c r="E464" s="842"/>
      <c r="F464" s="843"/>
      <c r="G464" s="153" t="s">
        <v>1676</v>
      </c>
      <c r="H464" s="617" t="s">
        <v>946</v>
      </c>
      <c r="I464" s="618" t="str">
        <f>VLOOKUP(H464,Presupuesto!$B$11:$C$565,2,0)</f>
        <v>OTROS RESPUESTOS Y ACCESORIOS MENORES</v>
      </c>
      <c r="J464" s="619" t="s">
        <v>1355</v>
      </c>
      <c r="K464" s="101" t="s">
        <v>395</v>
      </c>
    </row>
    <row r="465" spans="3:11" s="501" customFormat="1" x14ac:dyDescent="0.25">
      <c r="C465" s="841" t="s">
        <v>2147</v>
      </c>
      <c r="D465" s="842"/>
      <c r="E465" s="842"/>
      <c r="F465" s="843"/>
      <c r="G465" s="153" t="s">
        <v>1676</v>
      </c>
      <c r="H465" s="617" t="s">
        <v>946</v>
      </c>
      <c r="I465" s="618" t="str">
        <f>VLOOKUP(H465,Presupuesto!$B$11:$C$565,2,0)</f>
        <v>OTROS RESPUESTOS Y ACCESORIOS MENORES</v>
      </c>
      <c r="J465" s="619" t="s">
        <v>1355</v>
      </c>
      <c r="K465" s="101" t="s">
        <v>395</v>
      </c>
    </row>
    <row r="466" spans="3:11" s="501" customFormat="1" x14ac:dyDescent="0.25">
      <c r="C466" s="841" t="s">
        <v>2148</v>
      </c>
      <c r="D466" s="842"/>
      <c r="E466" s="842"/>
      <c r="F466" s="843"/>
      <c r="G466" s="153" t="s">
        <v>1676</v>
      </c>
      <c r="H466" s="617" t="s">
        <v>946</v>
      </c>
      <c r="I466" s="618" t="str">
        <f>VLOOKUP(H466,Presupuesto!$B$11:$C$565,2,0)</f>
        <v>OTROS RESPUESTOS Y ACCESORIOS MENORES</v>
      </c>
      <c r="J466" s="619" t="s">
        <v>1355</v>
      </c>
      <c r="K466" s="101" t="s">
        <v>395</v>
      </c>
    </row>
    <row r="467" spans="3:11" s="501" customFormat="1" x14ac:dyDescent="0.25">
      <c r="C467" s="841" t="s">
        <v>2149</v>
      </c>
      <c r="D467" s="842"/>
      <c r="E467" s="842"/>
      <c r="F467" s="843"/>
      <c r="G467" s="153" t="s">
        <v>1676</v>
      </c>
      <c r="H467" s="617" t="s">
        <v>946</v>
      </c>
      <c r="I467" s="618" t="str">
        <f>VLOOKUP(H467,Presupuesto!$B$11:$C$565,2,0)</f>
        <v>OTROS RESPUESTOS Y ACCESORIOS MENORES</v>
      </c>
      <c r="J467" s="619" t="s">
        <v>1355</v>
      </c>
      <c r="K467" s="101" t="s">
        <v>395</v>
      </c>
    </row>
    <row r="468" spans="3:11" s="501" customFormat="1" x14ac:dyDescent="0.25">
      <c r="C468" s="841" t="s">
        <v>2150</v>
      </c>
      <c r="D468" s="842"/>
      <c r="E468" s="842"/>
      <c r="F468" s="843"/>
      <c r="G468" s="153" t="s">
        <v>1676</v>
      </c>
      <c r="H468" s="617" t="s">
        <v>946</v>
      </c>
      <c r="I468" s="618" t="str">
        <f>VLOOKUP(H468,Presupuesto!$B$11:$C$565,2,0)</f>
        <v>OTROS RESPUESTOS Y ACCESORIOS MENORES</v>
      </c>
      <c r="J468" s="619" t="s">
        <v>1355</v>
      </c>
      <c r="K468" s="101" t="s">
        <v>395</v>
      </c>
    </row>
    <row r="469" spans="3:11" s="501" customFormat="1" ht="15.75" customHeight="1" x14ac:dyDescent="0.25">
      <c r="C469" s="841" t="s">
        <v>2151</v>
      </c>
      <c r="D469" s="842"/>
      <c r="E469" s="842"/>
      <c r="F469" s="843"/>
      <c r="G469" s="153" t="s">
        <v>1676</v>
      </c>
      <c r="H469" s="617" t="s">
        <v>946</v>
      </c>
      <c r="I469" s="618" t="str">
        <f>VLOOKUP(H469,Presupuesto!$B$11:$C$565,2,0)</f>
        <v>OTROS RESPUESTOS Y ACCESORIOS MENORES</v>
      </c>
      <c r="J469" s="619" t="s">
        <v>1355</v>
      </c>
      <c r="K469" s="101" t="s">
        <v>395</v>
      </c>
    </row>
    <row r="470" spans="3:11" s="501" customFormat="1" ht="15" customHeight="1" x14ac:dyDescent="0.25">
      <c r="C470" s="841" t="s">
        <v>2368</v>
      </c>
      <c r="D470" s="842"/>
      <c r="E470" s="842"/>
      <c r="F470" s="843"/>
      <c r="G470" s="153" t="s">
        <v>1676</v>
      </c>
      <c r="H470" s="617" t="s">
        <v>946</v>
      </c>
      <c r="I470" s="618" t="str">
        <f>VLOOKUP(H470,Presupuesto!$B$11:$C$565,2,0)</f>
        <v>OTROS RESPUESTOS Y ACCESORIOS MENORES</v>
      </c>
      <c r="J470" s="619" t="s">
        <v>1355</v>
      </c>
      <c r="K470" s="101" t="s">
        <v>395</v>
      </c>
    </row>
    <row r="471" spans="3:11" s="501" customFormat="1" ht="15.75" customHeight="1" x14ac:dyDescent="0.25">
      <c r="C471" s="841" t="s">
        <v>2369</v>
      </c>
      <c r="D471" s="842"/>
      <c r="E471" s="842"/>
      <c r="F471" s="843"/>
      <c r="G471" s="153" t="s">
        <v>1676</v>
      </c>
      <c r="H471" s="617" t="s">
        <v>946</v>
      </c>
      <c r="I471" s="618" t="str">
        <f>VLOOKUP(H471,Presupuesto!$B$11:$C$565,2,0)</f>
        <v>OTROS RESPUESTOS Y ACCESORIOS MENORES</v>
      </c>
      <c r="J471" s="619" t="s">
        <v>1355</v>
      </c>
      <c r="K471" s="101" t="s">
        <v>395</v>
      </c>
    </row>
    <row r="472" spans="3:11" s="501" customFormat="1" x14ac:dyDescent="0.25">
      <c r="C472" s="841" t="s">
        <v>2082</v>
      </c>
      <c r="D472" s="842"/>
      <c r="E472" s="842"/>
      <c r="F472" s="843"/>
      <c r="G472" s="153" t="s">
        <v>1676</v>
      </c>
      <c r="H472" s="617" t="s">
        <v>946</v>
      </c>
      <c r="I472" s="618" t="str">
        <f>VLOOKUP(H472,Presupuesto!$B$11:$C$565,2,0)</f>
        <v>OTROS RESPUESTOS Y ACCESORIOS MENORES</v>
      </c>
      <c r="J472" s="619" t="s">
        <v>1355</v>
      </c>
      <c r="K472" s="101" t="s">
        <v>395</v>
      </c>
    </row>
    <row r="473" spans="3:11" s="501" customFormat="1" x14ac:dyDescent="0.25">
      <c r="C473" s="841" t="s">
        <v>2083</v>
      </c>
      <c r="D473" s="842"/>
      <c r="E473" s="842"/>
      <c r="F473" s="843"/>
      <c r="G473" s="153" t="s">
        <v>1676</v>
      </c>
      <c r="H473" s="617" t="s">
        <v>946</v>
      </c>
      <c r="I473" s="618" t="str">
        <f>VLOOKUP(H473,Presupuesto!$B$11:$C$565,2,0)</f>
        <v>OTROS RESPUESTOS Y ACCESORIOS MENORES</v>
      </c>
      <c r="J473" s="619" t="s">
        <v>1355</v>
      </c>
      <c r="K473" s="101" t="s">
        <v>395</v>
      </c>
    </row>
    <row r="474" spans="3:11" s="501" customFormat="1" x14ac:dyDescent="0.25">
      <c r="C474" s="841" t="s">
        <v>2084</v>
      </c>
      <c r="D474" s="842"/>
      <c r="E474" s="842"/>
      <c r="F474" s="843"/>
      <c r="G474" s="153" t="s">
        <v>1676</v>
      </c>
      <c r="H474" s="617" t="s">
        <v>946</v>
      </c>
      <c r="I474" s="618" t="str">
        <f>VLOOKUP(H474,Presupuesto!$B$11:$C$565,2,0)</f>
        <v>OTROS RESPUESTOS Y ACCESORIOS MENORES</v>
      </c>
      <c r="J474" s="619" t="s">
        <v>1355</v>
      </c>
      <c r="K474" s="101" t="s">
        <v>395</v>
      </c>
    </row>
    <row r="475" spans="3:11" s="501" customFormat="1" x14ac:dyDescent="0.25">
      <c r="C475" s="841" t="s">
        <v>2370</v>
      </c>
      <c r="D475" s="842"/>
      <c r="E475" s="842"/>
      <c r="F475" s="843"/>
      <c r="G475" s="153" t="s">
        <v>1676</v>
      </c>
      <c r="H475" s="617" t="s">
        <v>946</v>
      </c>
      <c r="I475" s="618" t="str">
        <f>VLOOKUP(H475,Presupuesto!$B$11:$C$565,2,0)</f>
        <v>OTROS RESPUESTOS Y ACCESORIOS MENORES</v>
      </c>
      <c r="J475" s="619" t="s">
        <v>1355</v>
      </c>
      <c r="K475" s="101" t="s">
        <v>395</v>
      </c>
    </row>
    <row r="476" spans="3:11" s="501" customFormat="1" x14ac:dyDescent="0.25">
      <c r="C476" s="841" t="s">
        <v>2085</v>
      </c>
      <c r="D476" s="842"/>
      <c r="E476" s="842"/>
      <c r="F476" s="843"/>
      <c r="G476" s="153" t="s">
        <v>1676</v>
      </c>
      <c r="H476" s="617" t="s">
        <v>946</v>
      </c>
      <c r="I476" s="618" t="str">
        <f>VLOOKUP(H476,Presupuesto!$B$11:$C$565,2,0)</f>
        <v>OTROS RESPUESTOS Y ACCESORIOS MENORES</v>
      </c>
      <c r="J476" s="619" t="s">
        <v>1355</v>
      </c>
      <c r="K476" s="101" t="s">
        <v>395</v>
      </c>
    </row>
    <row r="477" spans="3:11" s="501" customFormat="1" x14ac:dyDescent="0.25">
      <c r="C477" s="841" t="s">
        <v>2371</v>
      </c>
      <c r="D477" s="842"/>
      <c r="E477" s="842"/>
      <c r="F477" s="843"/>
      <c r="G477" s="153" t="s">
        <v>1676</v>
      </c>
      <c r="H477" s="617" t="s">
        <v>946</v>
      </c>
      <c r="I477" s="618" t="str">
        <f>VLOOKUP(H477,Presupuesto!$B$11:$C$565,2,0)</f>
        <v>OTROS RESPUESTOS Y ACCESORIOS MENORES</v>
      </c>
      <c r="J477" s="619" t="s">
        <v>1355</v>
      </c>
      <c r="K477" s="101" t="s">
        <v>395</v>
      </c>
    </row>
    <row r="478" spans="3:11" s="501" customFormat="1" x14ac:dyDescent="0.25">
      <c r="C478" s="841" t="s">
        <v>2086</v>
      </c>
      <c r="D478" s="842"/>
      <c r="E478" s="842"/>
      <c r="F478" s="843"/>
      <c r="G478" s="153" t="s">
        <v>1676</v>
      </c>
      <c r="H478" s="617" t="s">
        <v>946</v>
      </c>
      <c r="I478" s="618" t="str">
        <f>VLOOKUP(H478,Presupuesto!$B$11:$C$565,2,0)</f>
        <v>OTROS RESPUESTOS Y ACCESORIOS MENORES</v>
      </c>
      <c r="J478" s="619" t="s">
        <v>1355</v>
      </c>
      <c r="K478" s="101" t="s">
        <v>395</v>
      </c>
    </row>
    <row r="479" spans="3:11" s="501" customFormat="1" x14ac:dyDescent="0.25">
      <c r="G479" s="499"/>
    </row>
    <row r="480" spans="3:11" s="501" customFormat="1" x14ac:dyDescent="0.25">
      <c r="G480" s="499"/>
    </row>
    <row r="482" spans="3:11" ht="15.75" thickBot="1" x14ac:dyDescent="0.3"/>
    <row r="483" spans="3:11" ht="15.75" thickBot="1" x14ac:dyDescent="0.3">
      <c r="C483" s="520" t="s">
        <v>53</v>
      </c>
      <c r="D483" s="534">
        <f>SUM(F490:F505)</f>
        <v>0</v>
      </c>
      <c r="E483" s="501"/>
      <c r="F483" s="497"/>
      <c r="G483" s="500"/>
      <c r="H483" s="497"/>
      <c r="I483" s="497"/>
      <c r="J483" s="501"/>
      <c r="K483" s="501"/>
    </row>
    <row r="484" spans="3:11" x14ac:dyDescent="0.25">
      <c r="C484" s="497"/>
      <c r="D484" s="31"/>
      <c r="E484" s="504"/>
      <c r="F484" s="504"/>
      <c r="G484" s="504"/>
      <c r="H484" s="498"/>
      <c r="I484" s="498"/>
      <c r="J484" s="498"/>
      <c r="K484" s="506"/>
    </row>
    <row r="485" spans="3:11" x14ac:dyDescent="0.25">
      <c r="C485" s="497"/>
      <c r="D485" s="31"/>
      <c r="E485" s="504"/>
      <c r="F485" s="504"/>
      <c r="G485" s="504"/>
      <c r="H485" s="498"/>
      <c r="I485" s="498"/>
      <c r="J485" s="498"/>
      <c r="K485" s="506"/>
    </row>
    <row r="486" spans="3:11" ht="15.75" x14ac:dyDescent="0.25">
      <c r="C486" s="526" t="s">
        <v>388</v>
      </c>
      <c r="D486" s="493">
        <f>'11. Gestion Administrativa'!F29</f>
        <v>11.15</v>
      </c>
      <c r="E486" s="504"/>
      <c r="F486" s="504"/>
      <c r="G486" s="504"/>
      <c r="H486" s="498"/>
      <c r="I486" s="498"/>
      <c r="J486" s="498"/>
      <c r="K486" s="506"/>
    </row>
    <row r="487" spans="3:11" ht="18.75" x14ac:dyDescent="0.25">
      <c r="C487" s="527" t="str">
        <f>IFERROR(VLOOKUP(D486,'1. Desarrollo e Innov. Curricu.'!$F:$G,2,FALSE),IFERROR(VLOOKUP(D486,'2. Investigación Científica'!$F:$G,2,FALSE),IFERROR(VLOOKUP(D486,'3. Vinculación Univ. Sociedad'!$F:$G,2,FALSE),IFERROR(VLOOKUP(D486,'4. Docencia y Profesorado Univ.'!$F:$G,2,FALSE),IFERROR(VLOOKUP(D486,'5. Estudiantes y Graduados'!$F:$G,2,FALSE),IFERROR(VLOOKUP(D486,'11. Gestion Administrativa'!$F:$G,2,FALSE),IFERROR(VLOOKUP(D486,'13. Gestión Académica'!$F:$G,2,FALSE),IFERROR(VLOOKUP(D486,'9. Asegura. de la Calid. y M'!$F:$G,2,FALSE),IFERROR(VLOOKUP(D486,'6. Gestión del Conocimiento'!$F:$G,2,FALSE),IFERROR(VLOOKUP(D486,'15. Gobernabilidad y Proceso...'!$F:$G,2,FALSE),IFERROR(VLOOKUP(D486,'12. Gestión del Talento Humano'!$F:$G,2,FALSE),IFERROR(VLOOKUP(D486,'14. Internacional... de la E.S.'!$F:$G,2,FALSE),IFERROR(VLOOKUP(D486,'10. Posgrado'!$F:$G,2,FALSE),IFERROR(VLOOKUP(D486,'17. Gestión TIC'!$F:$G,2,FALSE),IFERROR(VLOOKUP(D486,'16. Desa. del Sistema Educ.Sup.'!$F:$G,2,FALSE),IFERROR(VLOOKUP(D486,'8. Cultura de Inno. Insti...'!$F:$G,2,FALSE),VLOOKUP(D486,'7. Lo Esencial de la Reforma U.'!$F:$G,2,0)))))))))))))))))</f>
        <v>Gestionar la compra de instrumentación de Departamento de CONTROL QUÍMICO FARMACÉUTICO</v>
      </c>
      <c r="D487" s="31"/>
      <c r="E487" s="504"/>
      <c r="F487" s="504"/>
      <c r="G487" s="504"/>
      <c r="H487" s="498"/>
      <c r="I487" s="498"/>
      <c r="J487" s="498"/>
      <c r="K487" s="506"/>
    </row>
    <row r="488" spans="3:11" ht="15.75" thickBot="1" x14ac:dyDescent="0.3">
      <c r="C488" s="501"/>
      <c r="D488" s="501"/>
      <c r="E488" s="501"/>
      <c r="F488" s="504"/>
      <c r="G488" s="498"/>
      <c r="H488" s="498"/>
      <c r="I488" s="498"/>
      <c r="J488" s="501"/>
      <c r="K488" s="501"/>
    </row>
    <row r="489" spans="3:11" ht="15.75" thickBot="1" x14ac:dyDescent="0.3">
      <c r="C489" s="514" t="s">
        <v>44</v>
      </c>
      <c r="D489" s="514" t="s">
        <v>55</v>
      </c>
      <c r="E489" s="522" t="s">
        <v>57</v>
      </c>
      <c r="F489" s="131" t="s">
        <v>27</v>
      </c>
      <c r="G489" s="129" t="s">
        <v>127</v>
      </c>
      <c r="H489" s="513" t="s">
        <v>46</v>
      </c>
      <c r="I489" s="129" t="s">
        <v>128</v>
      </c>
      <c r="J489" s="129" t="s">
        <v>406</v>
      </c>
      <c r="K489" s="129" t="s">
        <v>407</v>
      </c>
    </row>
    <row r="490" spans="3:11" x14ac:dyDescent="0.25">
      <c r="C490" s="841" t="s">
        <v>2152</v>
      </c>
      <c r="D490" s="842"/>
      <c r="E490" s="842"/>
      <c r="F490" s="842"/>
      <c r="G490" s="153" t="s">
        <v>1676</v>
      </c>
      <c r="H490" s="517" t="s">
        <v>783</v>
      </c>
      <c r="I490" s="127" t="str">
        <f>VLOOKUP(H490,Presupuesto!$B$11:$C$565,2,0)</f>
        <v>ALIMENTOS B EBIDAS PARA PERSONAS</v>
      </c>
      <c r="J490" s="528" t="s">
        <v>1355</v>
      </c>
      <c r="K490" s="505" t="s">
        <v>395</v>
      </c>
    </row>
    <row r="491" spans="3:11" x14ac:dyDescent="0.25">
      <c r="C491" s="841" t="s">
        <v>2153</v>
      </c>
      <c r="D491" s="842"/>
      <c r="E491" s="842"/>
      <c r="F491" s="842"/>
      <c r="G491" s="153" t="s">
        <v>1676</v>
      </c>
      <c r="H491" s="517" t="s">
        <v>783</v>
      </c>
      <c r="I491" s="127" t="str">
        <f>VLOOKUP(H491,Presupuesto!$B$11:$C$565,2,0)</f>
        <v>ALIMENTOS B EBIDAS PARA PERSONAS</v>
      </c>
      <c r="J491" s="528" t="s">
        <v>1355</v>
      </c>
      <c r="K491" s="505" t="s">
        <v>395</v>
      </c>
    </row>
    <row r="492" spans="3:11" s="501" customFormat="1" x14ac:dyDescent="0.25">
      <c r="C492" s="841" t="s">
        <v>2154</v>
      </c>
      <c r="D492" s="842"/>
      <c r="E492" s="842"/>
      <c r="F492" s="842"/>
      <c r="G492" s="153" t="s">
        <v>1676</v>
      </c>
      <c r="H492" s="517" t="s">
        <v>783</v>
      </c>
      <c r="I492" s="127" t="str">
        <f>VLOOKUP(H492,Presupuesto!$B$11:$C$565,2,0)</f>
        <v>ALIMENTOS B EBIDAS PARA PERSONAS</v>
      </c>
      <c r="J492" s="528" t="s">
        <v>1355</v>
      </c>
      <c r="K492" s="505" t="s">
        <v>395</v>
      </c>
    </row>
    <row r="493" spans="3:11" s="501" customFormat="1" x14ac:dyDescent="0.25">
      <c r="C493" s="841" t="s">
        <v>2155</v>
      </c>
      <c r="D493" s="842"/>
      <c r="E493" s="842"/>
      <c r="F493" s="842"/>
      <c r="G493" s="153" t="s">
        <v>1676</v>
      </c>
      <c r="H493" s="517" t="s">
        <v>783</v>
      </c>
      <c r="I493" s="127" t="str">
        <f>VLOOKUP(H493,Presupuesto!$B$11:$C$565,2,0)</f>
        <v>ALIMENTOS B EBIDAS PARA PERSONAS</v>
      </c>
      <c r="J493" s="528" t="s">
        <v>1355</v>
      </c>
      <c r="K493" s="505" t="s">
        <v>395</v>
      </c>
    </row>
    <row r="494" spans="3:11" s="501" customFormat="1" x14ac:dyDescent="0.25">
      <c r="C494" s="841" t="s">
        <v>2156</v>
      </c>
      <c r="D494" s="842"/>
      <c r="E494" s="842"/>
      <c r="F494" s="842"/>
      <c r="G494" s="153" t="s">
        <v>1676</v>
      </c>
      <c r="H494" s="517" t="s">
        <v>783</v>
      </c>
      <c r="I494" s="127" t="str">
        <f>VLOOKUP(H494,Presupuesto!$B$11:$C$565,2,0)</f>
        <v>ALIMENTOS B EBIDAS PARA PERSONAS</v>
      </c>
      <c r="J494" s="528" t="s">
        <v>1355</v>
      </c>
      <c r="K494" s="505" t="s">
        <v>395</v>
      </c>
    </row>
    <row r="495" spans="3:11" s="501" customFormat="1" x14ac:dyDescent="0.25">
      <c r="C495" s="841" t="s">
        <v>2157</v>
      </c>
      <c r="D495" s="842"/>
      <c r="E495" s="842"/>
      <c r="F495" s="842"/>
      <c r="G495" s="153" t="s">
        <v>1676</v>
      </c>
      <c r="H495" s="517" t="s">
        <v>783</v>
      </c>
      <c r="I495" s="127" t="str">
        <f>VLOOKUP(H495,Presupuesto!$B$11:$C$565,2,0)</f>
        <v>ALIMENTOS B EBIDAS PARA PERSONAS</v>
      </c>
      <c r="J495" s="528" t="s">
        <v>1355</v>
      </c>
      <c r="K495" s="505" t="s">
        <v>395</v>
      </c>
    </row>
    <row r="496" spans="3:11" s="501" customFormat="1" x14ac:dyDescent="0.25">
      <c r="C496" s="841" t="s">
        <v>2158</v>
      </c>
      <c r="D496" s="842"/>
      <c r="E496" s="842"/>
      <c r="F496" s="842"/>
      <c r="G496" s="153" t="s">
        <v>1676</v>
      </c>
      <c r="H496" s="517" t="s">
        <v>783</v>
      </c>
      <c r="I496" s="127" t="str">
        <f>VLOOKUP(H496,Presupuesto!$B$11:$C$565,2,0)</f>
        <v>ALIMENTOS B EBIDAS PARA PERSONAS</v>
      </c>
      <c r="J496" s="528" t="s">
        <v>1355</v>
      </c>
      <c r="K496" s="505" t="s">
        <v>395</v>
      </c>
    </row>
    <row r="497" spans="3:11" s="501" customFormat="1" x14ac:dyDescent="0.25">
      <c r="C497" s="841" t="s">
        <v>2159</v>
      </c>
      <c r="D497" s="842"/>
      <c r="E497" s="842"/>
      <c r="F497" s="842"/>
      <c r="G497" s="153" t="s">
        <v>1676</v>
      </c>
      <c r="H497" s="517" t="s">
        <v>783</v>
      </c>
      <c r="I497" s="127" t="str">
        <f>VLOOKUP(H497,Presupuesto!$B$11:$C$565,2,0)</f>
        <v>ALIMENTOS B EBIDAS PARA PERSONAS</v>
      </c>
      <c r="J497" s="528" t="s">
        <v>1355</v>
      </c>
      <c r="K497" s="505" t="s">
        <v>395</v>
      </c>
    </row>
    <row r="498" spans="3:11" s="501" customFormat="1" x14ac:dyDescent="0.25">
      <c r="C498" s="841" t="s">
        <v>2160</v>
      </c>
      <c r="D498" s="842"/>
      <c r="E498" s="842"/>
      <c r="F498" s="842"/>
      <c r="G498" s="153" t="s">
        <v>1676</v>
      </c>
      <c r="H498" s="517" t="s">
        <v>783</v>
      </c>
      <c r="I498" s="127" t="str">
        <f>VLOOKUP(H498,Presupuesto!$B$11:$C$565,2,0)</f>
        <v>ALIMENTOS B EBIDAS PARA PERSONAS</v>
      </c>
      <c r="J498" s="528" t="s">
        <v>1355</v>
      </c>
      <c r="K498" s="505" t="s">
        <v>395</v>
      </c>
    </row>
    <row r="499" spans="3:11" s="501" customFormat="1" x14ac:dyDescent="0.25">
      <c r="C499" s="841" t="s">
        <v>2161</v>
      </c>
      <c r="D499" s="842"/>
      <c r="E499" s="842"/>
      <c r="F499" s="842"/>
      <c r="G499" s="153" t="s">
        <v>1676</v>
      </c>
      <c r="H499" s="517" t="s">
        <v>783</v>
      </c>
      <c r="I499" s="127" t="str">
        <f>VLOOKUP(H499,Presupuesto!$B$11:$C$565,2,0)</f>
        <v>ALIMENTOS B EBIDAS PARA PERSONAS</v>
      </c>
      <c r="J499" s="528" t="s">
        <v>1355</v>
      </c>
      <c r="K499" s="505" t="s">
        <v>395</v>
      </c>
    </row>
    <row r="500" spans="3:11" s="501" customFormat="1" x14ac:dyDescent="0.25">
      <c r="C500" s="841" t="s">
        <v>2162</v>
      </c>
      <c r="D500" s="842"/>
      <c r="E500" s="842"/>
      <c r="F500" s="842"/>
      <c r="G500" s="153" t="s">
        <v>1676</v>
      </c>
      <c r="H500" s="517" t="s">
        <v>783</v>
      </c>
      <c r="I500" s="127" t="str">
        <f>VLOOKUP(H500,Presupuesto!$B$11:$C$565,2,0)</f>
        <v>ALIMENTOS B EBIDAS PARA PERSONAS</v>
      </c>
      <c r="J500" s="528" t="s">
        <v>1355</v>
      </c>
      <c r="K500" s="505" t="s">
        <v>395</v>
      </c>
    </row>
    <row r="501" spans="3:11" s="501" customFormat="1" x14ac:dyDescent="0.25">
      <c r="C501" s="841" t="s">
        <v>2163</v>
      </c>
      <c r="D501" s="842"/>
      <c r="E501" s="842"/>
      <c r="F501" s="842"/>
      <c r="G501" s="153" t="s">
        <v>1676</v>
      </c>
      <c r="H501" s="517" t="s">
        <v>783</v>
      </c>
      <c r="I501" s="127" t="str">
        <f>VLOOKUP(H501,Presupuesto!$B$11:$C$565,2,0)</f>
        <v>ALIMENTOS B EBIDAS PARA PERSONAS</v>
      </c>
      <c r="J501" s="528" t="s">
        <v>1355</v>
      </c>
      <c r="K501" s="505" t="s">
        <v>395</v>
      </c>
    </row>
    <row r="502" spans="3:11" s="501" customFormat="1" x14ac:dyDescent="0.25">
      <c r="C502" s="841" t="s">
        <v>2164</v>
      </c>
      <c r="D502" s="842"/>
      <c r="E502" s="842"/>
      <c r="F502" s="842"/>
      <c r="G502" s="153" t="s">
        <v>1676</v>
      </c>
      <c r="H502" s="517" t="s">
        <v>783</v>
      </c>
      <c r="I502" s="127" t="str">
        <f>VLOOKUP(H502,Presupuesto!$B$11:$C$565,2,0)</f>
        <v>ALIMENTOS B EBIDAS PARA PERSONAS</v>
      </c>
      <c r="J502" s="528" t="s">
        <v>1355</v>
      </c>
      <c r="K502" s="505" t="s">
        <v>395</v>
      </c>
    </row>
    <row r="503" spans="3:11" s="501" customFormat="1" ht="16.5" customHeight="1" x14ac:dyDescent="0.25">
      <c r="C503" s="841" t="s">
        <v>2165</v>
      </c>
      <c r="D503" s="842"/>
      <c r="E503" s="842"/>
      <c r="F503" s="842"/>
      <c r="G503" s="153" t="s">
        <v>1676</v>
      </c>
      <c r="H503" s="517" t="s">
        <v>783</v>
      </c>
      <c r="I503" s="127" t="str">
        <f>VLOOKUP(H503,Presupuesto!$B$11:$C$565,2,0)</f>
        <v>ALIMENTOS B EBIDAS PARA PERSONAS</v>
      </c>
      <c r="J503" s="528" t="s">
        <v>1355</v>
      </c>
      <c r="K503" s="505" t="s">
        <v>395</v>
      </c>
    </row>
    <row r="504" spans="3:11" s="501" customFormat="1" x14ac:dyDescent="0.25">
      <c r="C504" s="841" t="s">
        <v>2166</v>
      </c>
      <c r="D504" s="842"/>
      <c r="E504" s="842"/>
      <c r="F504" s="842"/>
      <c r="G504" s="153" t="s">
        <v>1676</v>
      </c>
      <c r="H504" s="517" t="s">
        <v>783</v>
      </c>
      <c r="I504" s="127" t="str">
        <f>VLOOKUP(H504,Presupuesto!$B$11:$C$565,2,0)</f>
        <v>ALIMENTOS B EBIDAS PARA PERSONAS</v>
      </c>
      <c r="J504" s="528" t="s">
        <v>1355</v>
      </c>
      <c r="K504" s="505" t="s">
        <v>395</v>
      </c>
    </row>
    <row r="505" spans="3:11" s="501" customFormat="1" x14ac:dyDescent="0.25">
      <c r="C505" s="841" t="s">
        <v>2167</v>
      </c>
      <c r="D505" s="842"/>
      <c r="E505" s="842"/>
      <c r="F505" s="842"/>
      <c r="G505" s="153" t="s">
        <v>1676</v>
      </c>
      <c r="H505" s="517" t="s">
        <v>783</v>
      </c>
      <c r="I505" s="127" t="str">
        <f>VLOOKUP(H505,Presupuesto!$B$11:$C$565,2,0)</f>
        <v>ALIMENTOS B EBIDAS PARA PERSONAS</v>
      </c>
      <c r="J505" s="528" t="s">
        <v>1355</v>
      </c>
      <c r="K505" s="505" t="s">
        <v>395</v>
      </c>
    </row>
    <row r="508" spans="3:11" ht="15.75" thickBot="1" x14ac:dyDescent="0.3"/>
    <row r="509" spans="3:11" ht="15.75" thickBot="1" x14ac:dyDescent="0.3">
      <c r="C509" s="520" t="s">
        <v>53</v>
      </c>
      <c r="D509" s="534">
        <f>SUM(F516:F520)</f>
        <v>0</v>
      </c>
      <c r="E509" s="501"/>
      <c r="F509" s="497"/>
      <c r="G509" s="500"/>
      <c r="H509" s="497"/>
      <c r="I509" s="497"/>
      <c r="J509" s="501"/>
      <c r="K509" s="501"/>
    </row>
    <row r="510" spans="3:11" x14ac:dyDescent="0.25">
      <c r="C510" s="497"/>
      <c r="D510" s="31"/>
      <c r="E510" s="504"/>
      <c r="F510" s="504"/>
      <c r="G510" s="504"/>
      <c r="H510" s="498"/>
      <c r="I510" s="498"/>
      <c r="J510" s="498"/>
      <c r="K510" s="506"/>
    </row>
    <row r="511" spans="3:11" x14ac:dyDescent="0.25">
      <c r="C511" s="497"/>
      <c r="D511" s="31"/>
      <c r="E511" s="504"/>
      <c r="F511" s="504"/>
      <c r="G511" s="504"/>
      <c r="H511" s="498"/>
      <c r="I511" s="498"/>
      <c r="J511" s="498"/>
      <c r="K511" s="506"/>
    </row>
    <row r="512" spans="3:11" ht="15.75" x14ac:dyDescent="0.25">
      <c r="C512" s="526" t="s">
        <v>388</v>
      </c>
      <c r="D512" s="493">
        <f>'11. Gestion Administrativa'!F30</f>
        <v>11.16</v>
      </c>
      <c r="E512" s="504"/>
      <c r="F512" s="504"/>
      <c r="G512" s="504"/>
      <c r="H512" s="498"/>
      <c r="I512" s="498"/>
      <c r="J512" s="498"/>
      <c r="K512" s="506"/>
    </row>
    <row r="513" spans="3:11" ht="18.75" x14ac:dyDescent="0.25">
      <c r="C513" s="527" t="str">
        <f>IFERROR(VLOOKUP(D512,'1. Desarrollo e Innov. Curricu.'!$F:$G,2,FALSE),IFERROR(VLOOKUP(D512,'2. Investigación Científica'!$F:$G,2,FALSE),IFERROR(VLOOKUP(D512,'3. Vinculación Univ. Sociedad'!$F:$G,2,FALSE),IFERROR(VLOOKUP(D512,'4. Docencia y Profesorado Univ.'!$F:$G,2,FALSE),IFERROR(VLOOKUP(D512,'5. Estudiantes y Graduados'!$F:$G,2,FALSE),IFERROR(VLOOKUP(D512,'11. Gestion Administrativa'!$F:$G,2,FALSE),IFERROR(VLOOKUP(D512,'13. Gestión Académica'!$F:$G,2,FALSE),IFERROR(VLOOKUP(D512,'9. Asegura. de la Calid. y M'!$F:$G,2,FALSE),IFERROR(VLOOKUP(D512,'6. Gestión del Conocimiento'!$F:$G,2,FALSE),IFERROR(VLOOKUP(D512,'15. Gobernabilidad y Proceso...'!$F:$G,2,FALSE),IFERROR(VLOOKUP(D512,'12. Gestión del Talento Humano'!$F:$G,2,FALSE),IFERROR(VLOOKUP(D512,'14. Internacional... de la E.S.'!$F:$G,2,FALSE),IFERROR(VLOOKUP(D512,'10. Posgrado'!$F:$G,2,FALSE),IFERROR(VLOOKUP(D512,'17. Gestión TIC'!$F:$G,2,FALSE),IFERROR(VLOOKUP(D512,'16. Desa. del Sistema Educ.Sup.'!$F:$G,2,FALSE),IFERROR(VLOOKUP(D512,'8. Cultura de Inno. Insti...'!$F:$G,2,FALSE),VLOOKUP(D512,'7. Lo Esencial de la Reforma U.'!$F:$G,2,0)))))))))))))))))</f>
        <v>Gestionar la compra de instrumentación de Departamento de QUÍMICA</v>
      </c>
      <c r="D513" s="31"/>
      <c r="E513" s="504"/>
      <c r="F513" s="504"/>
      <c r="G513" s="504"/>
      <c r="H513" s="498"/>
      <c r="I513" s="498"/>
      <c r="J513" s="498"/>
      <c r="K513" s="506"/>
    </row>
    <row r="514" spans="3:11" ht="15.75" thickBot="1" x14ac:dyDescent="0.3">
      <c r="C514" s="501"/>
      <c r="D514" s="501"/>
      <c r="E514" s="501"/>
      <c r="F514" s="504"/>
      <c r="G514" s="498"/>
      <c r="H514" s="498"/>
      <c r="I514" s="498"/>
      <c r="J514" s="501"/>
      <c r="K514" s="501"/>
    </row>
    <row r="515" spans="3:11" x14ac:dyDescent="0.25">
      <c r="C515" s="514" t="s">
        <v>44</v>
      </c>
      <c r="D515" s="514" t="s">
        <v>55</v>
      </c>
      <c r="E515" s="522" t="s">
        <v>57</v>
      </c>
      <c r="F515" s="573" t="s">
        <v>27</v>
      </c>
      <c r="G515" s="547" t="s">
        <v>127</v>
      </c>
      <c r="H515" s="522" t="s">
        <v>46</v>
      </c>
      <c r="I515" s="547" t="s">
        <v>128</v>
      </c>
      <c r="J515" s="547" t="s">
        <v>406</v>
      </c>
      <c r="K515" s="547" t="s">
        <v>407</v>
      </c>
    </row>
    <row r="516" spans="3:11" x14ac:dyDescent="0.25">
      <c r="C516" s="841" t="s">
        <v>2372</v>
      </c>
      <c r="D516" s="846"/>
      <c r="E516" s="846"/>
      <c r="F516" s="842"/>
      <c r="G516" s="155" t="s">
        <v>1676</v>
      </c>
      <c r="H516" s="562" t="s">
        <v>312</v>
      </c>
      <c r="I516" s="548" t="str">
        <f>VLOOKUP(H516,Presupuesto!$B$11:$C$565,2,0)</f>
        <v>PRODUCTOS DE PAPEL Y CARTON (33400-00)</v>
      </c>
      <c r="J516" s="566" t="s">
        <v>1355</v>
      </c>
      <c r="K516" s="567" t="s">
        <v>395</v>
      </c>
    </row>
    <row r="517" spans="3:11" x14ac:dyDescent="0.25">
      <c r="C517" s="841" t="s">
        <v>2373</v>
      </c>
      <c r="D517" s="846"/>
      <c r="E517" s="846"/>
      <c r="F517" s="842"/>
      <c r="G517" s="155" t="s">
        <v>1676</v>
      </c>
      <c r="H517" s="580" t="s">
        <v>312</v>
      </c>
      <c r="I517" s="548" t="str">
        <f>VLOOKUP(H517,Presupuesto!$B$11:$C$565,2,0)</f>
        <v>PRODUCTOS DE PAPEL Y CARTON (33400-00)</v>
      </c>
      <c r="J517" s="566" t="s">
        <v>1355</v>
      </c>
      <c r="K517" s="567" t="s">
        <v>395</v>
      </c>
    </row>
    <row r="518" spans="3:11" x14ac:dyDescent="0.25">
      <c r="C518" s="841" t="s">
        <v>2374</v>
      </c>
      <c r="D518" s="846"/>
      <c r="E518" s="846"/>
      <c r="F518" s="842"/>
      <c r="G518" s="155" t="s">
        <v>1676</v>
      </c>
      <c r="H518" s="580" t="s">
        <v>312</v>
      </c>
      <c r="I518" s="548" t="str">
        <f>VLOOKUP(H518,Presupuesto!$B$11:$C$565,2,0)</f>
        <v>PRODUCTOS DE PAPEL Y CARTON (33400-00)</v>
      </c>
      <c r="J518" s="566" t="s">
        <v>1355</v>
      </c>
      <c r="K518" s="567" t="s">
        <v>395</v>
      </c>
    </row>
    <row r="519" spans="3:11" x14ac:dyDescent="0.25">
      <c r="C519" s="841" t="s">
        <v>2375</v>
      </c>
      <c r="D519" s="846"/>
      <c r="E519" s="846"/>
      <c r="F519" s="842"/>
      <c r="G519" s="155" t="s">
        <v>1676</v>
      </c>
      <c r="H519" s="580" t="s">
        <v>312</v>
      </c>
      <c r="I519" s="548" t="str">
        <f>VLOOKUP(H519,Presupuesto!$B$11:$C$565,2,0)</f>
        <v>PRODUCTOS DE PAPEL Y CARTON (33400-00)</v>
      </c>
      <c r="J519" s="566" t="s">
        <v>1355</v>
      </c>
      <c r="K519" s="567" t="s">
        <v>395</v>
      </c>
    </row>
    <row r="520" spans="3:11" x14ac:dyDescent="0.25">
      <c r="C520" s="841" t="s">
        <v>2376</v>
      </c>
      <c r="D520" s="846"/>
      <c r="E520" s="846"/>
      <c r="F520" s="842"/>
      <c r="G520" s="155" t="s">
        <v>1676</v>
      </c>
      <c r="H520" s="580" t="s">
        <v>312</v>
      </c>
      <c r="I520" s="548" t="str">
        <f>VLOOKUP(H520,Presupuesto!$B$11:$C$565,2,0)</f>
        <v>PRODUCTOS DE PAPEL Y CARTON (33400-00)</v>
      </c>
      <c r="J520" s="566" t="s">
        <v>1355</v>
      </c>
      <c r="K520" s="567" t="s">
        <v>395</v>
      </c>
    </row>
    <row r="521" spans="3:11" s="501" customFormat="1" x14ac:dyDescent="0.25">
      <c r="C521" s="841" t="s">
        <v>2377</v>
      </c>
      <c r="D521" s="846"/>
      <c r="E521" s="846"/>
      <c r="F521" s="842"/>
      <c r="G521" s="155" t="s">
        <v>1676</v>
      </c>
      <c r="H521" s="614" t="s">
        <v>312</v>
      </c>
      <c r="I521" s="548" t="str">
        <f>VLOOKUP(H521,Presupuesto!$B$11:$C$565,2,0)</f>
        <v>PRODUCTOS DE PAPEL Y CARTON (33400-00)</v>
      </c>
      <c r="J521" s="566" t="s">
        <v>1355</v>
      </c>
      <c r="K521" s="567" t="s">
        <v>395</v>
      </c>
    </row>
    <row r="522" spans="3:11" s="501" customFormat="1" x14ac:dyDescent="0.25">
      <c r="C522" s="841" t="s">
        <v>2378</v>
      </c>
      <c r="D522" s="846"/>
      <c r="E522" s="846"/>
      <c r="F522" s="842"/>
      <c r="G522" s="155" t="s">
        <v>1676</v>
      </c>
      <c r="H522" s="614" t="s">
        <v>312</v>
      </c>
      <c r="I522" s="548" t="str">
        <f>VLOOKUP(H522,Presupuesto!$B$11:$C$565,2,0)</f>
        <v>PRODUCTOS DE PAPEL Y CARTON (33400-00)</v>
      </c>
      <c r="J522" s="566" t="s">
        <v>1355</v>
      </c>
      <c r="K522" s="567" t="s">
        <v>395</v>
      </c>
    </row>
    <row r="523" spans="3:11" s="501" customFormat="1" x14ac:dyDescent="0.25">
      <c r="C523" s="841" t="s">
        <v>2379</v>
      </c>
      <c r="D523" s="846"/>
      <c r="E523" s="846"/>
      <c r="F523" s="842"/>
      <c r="G523" s="155" t="s">
        <v>1676</v>
      </c>
      <c r="H523" s="614" t="s">
        <v>312</v>
      </c>
      <c r="I523" s="548" t="str">
        <f>VLOOKUP(H523,Presupuesto!$B$11:$C$565,2,0)</f>
        <v>PRODUCTOS DE PAPEL Y CARTON (33400-00)</v>
      </c>
      <c r="J523" s="566" t="s">
        <v>1355</v>
      </c>
      <c r="K523" s="567" t="s">
        <v>395</v>
      </c>
    </row>
    <row r="524" spans="3:11" s="501" customFormat="1" x14ac:dyDescent="0.25">
      <c r="C524" s="841" t="s">
        <v>2380</v>
      </c>
      <c r="D524" s="846"/>
      <c r="E524" s="846"/>
      <c r="F524" s="842"/>
      <c r="G524" s="155" t="s">
        <v>1676</v>
      </c>
      <c r="H524" s="614" t="s">
        <v>312</v>
      </c>
      <c r="I524" s="548" t="str">
        <f>VLOOKUP(H524,Presupuesto!$B$11:$C$565,2,0)</f>
        <v>PRODUCTOS DE PAPEL Y CARTON (33400-00)</v>
      </c>
      <c r="J524" s="566" t="s">
        <v>1355</v>
      </c>
      <c r="K524" s="567" t="s">
        <v>395</v>
      </c>
    </row>
    <row r="525" spans="3:11" s="501" customFormat="1" x14ac:dyDescent="0.25">
      <c r="C525" s="841" t="s">
        <v>2381</v>
      </c>
      <c r="D525" s="846"/>
      <c r="E525" s="846"/>
      <c r="F525" s="842"/>
      <c r="G525" s="155" t="s">
        <v>1676</v>
      </c>
      <c r="H525" s="614" t="s">
        <v>312</v>
      </c>
      <c r="I525" s="548" t="str">
        <f>VLOOKUP(H525,Presupuesto!$B$11:$C$565,2,0)</f>
        <v>PRODUCTOS DE PAPEL Y CARTON (33400-00)</v>
      </c>
      <c r="J525" s="566" t="s">
        <v>1355</v>
      </c>
      <c r="K525" s="567" t="s">
        <v>395</v>
      </c>
    </row>
    <row r="526" spans="3:11" s="501" customFormat="1" x14ac:dyDescent="0.25">
      <c r="G526" s="499"/>
    </row>
    <row r="528" spans="3:11" ht="15.75" thickBot="1" x14ac:dyDescent="0.3"/>
    <row r="529" spans="3:11" ht="15.75" thickBot="1" x14ac:dyDescent="0.3">
      <c r="C529" s="520" t="s">
        <v>53</v>
      </c>
      <c r="D529" s="534">
        <f>SUM(F536:F536)</f>
        <v>0</v>
      </c>
      <c r="E529" s="501"/>
      <c r="F529" s="497"/>
      <c r="G529" s="500"/>
      <c r="H529" s="497"/>
      <c r="I529" s="497"/>
      <c r="J529" s="501"/>
      <c r="K529" s="501"/>
    </row>
    <row r="530" spans="3:11" x14ac:dyDescent="0.25">
      <c r="C530" s="497"/>
      <c r="D530" s="31"/>
      <c r="E530" s="504"/>
      <c r="F530" s="504"/>
      <c r="G530" s="504"/>
      <c r="H530" s="498"/>
      <c r="I530" s="498"/>
      <c r="J530" s="498"/>
      <c r="K530" s="506"/>
    </row>
    <row r="531" spans="3:11" x14ac:dyDescent="0.25">
      <c r="C531" s="497"/>
      <c r="D531" s="31"/>
      <c r="E531" s="504"/>
      <c r="F531" s="504"/>
      <c r="G531" s="504"/>
      <c r="H531" s="498"/>
      <c r="I531" s="498"/>
      <c r="J531" s="498"/>
      <c r="K531" s="506"/>
    </row>
    <row r="532" spans="3:11" ht="15.75" x14ac:dyDescent="0.25">
      <c r="C532" s="526" t="s">
        <v>388</v>
      </c>
      <c r="D532" s="493">
        <f>'11. Gestion Administrativa'!F31</f>
        <v>11.17</v>
      </c>
      <c r="E532" s="504"/>
      <c r="F532" s="504"/>
      <c r="G532" s="504"/>
      <c r="H532" s="498"/>
      <c r="I532" s="498"/>
      <c r="J532" s="498"/>
      <c r="K532" s="506"/>
    </row>
    <row r="533" spans="3:11" ht="18.75" x14ac:dyDescent="0.25">
      <c r="C533" s="527" t="str">
        <f>IFERROR(VLOOKUP(D532,'1. Desarrollo e Innov. Curricu.'!$F:$G,2,FALSE),IFERROR(VLOOKUP(D532,'2. Investigación Científica'!$F:$G,2,FALSE),IFERROR(VLOOKUP(D532,'3. Vinculación Univ. Sociedad'!$F:$G,2,FALSE),IFERROR(VLOOKUP(D532,'4. Docencia y Profesorado Univ.'!$F:$G,2,FALSE),IFERROR(VLOOKUP(D532,'5. Estudiantes y Graduados'!$F:$G,2,FALSE),IFERROR(VLOOKUP(D532,'11. Gestion Administrativa'!$F:$G,2,FALSE),IFERROR(VLOOKUP(D532,'13. Gestión Académica'!$F:$G,2,FALSE),IFERROR(VLOOKUP(D532,'9. Asegura. de la Calid. y M'!$F:$G,2,FALSE),IFERROR(VLOOKUP(D532,'6. Gestión del Conocimiento'!$F:$G,2,FALSE),IFERROR(VLOOKUP(D532,'15. Gobernabilidad y Proceso...'!$F:$G,2,FALSE),IFERROR(VLOOKUP(D532,'12. Gestión del Talento Humano'!$F:$G,2,FALSE),IFERROR(VLOOKUP(D532,'14. Internacional... de la E.S.'!$F:$G,2,FALSE),IFERROR(VLOOKUP(D532,'10. Posgrado'!$F:$G,2,FALSE),IFERROR(VLOOKUP(D532,'17. Gestión TIC'!$F:$G,2,FALSE),IFERROR(VLOOKUP(D532,'16. Desa. del Sistema Educ.Sup.'!$F:$G,2,FALSE),IFERROR(VLOOKUP(D532,'8. Cultura de Inno. Insti...'!$F:$G,2,FALSE),VLOOKUP(D532,'7. Lo Esencial de la Reforma U.'!$F:$G,2,0)))))))))))))))))</f>
        <v xml:space="preserve">Gestionar la compra de materiales para uso INSTRUMENTAL HPLC.  (Prácticas de Pregrado, Posgrado y Grupos de Investigación).
</v>
      </c>
      <c r="D533" s="31"/>
      <c r="E533" s="504"/>
      <c r="F533" s="504"/>
      <c r="G533" s="504"/>
      <c r="H533" s="498"/>
      <c r="I533" s="498"/>
      <c r="J533" s="498"/>
      <c r="K533" s="506"/>
    </row>
    <row r="534" spans="3:11" ht="15.75" thickBot="1" x14ac:dyDescent="0.3">
      <c r="C534" s="501"/>
      <c r="D534" s="501"/>
      <c r="E534" s="501"/>
      <c r="F534" s="504"/>
      <c r="G534" s="498"/>
      <c r="H534" s="498"/>
      <c r="I534" s="498"/>
      <c r="J534" s="501"/>
      <c r="K534" s="501"/>
    </row>
    <row r="535" spans="3:11" x14ac:dyDescent="0.25">
      <c r="C535" s="514" t="s">
        <v>44</v>
      </c>
      <c r="D535" s="514" t="s">
        <v>55</v>
      </c>
      <c r="E535" s="522" t="s">
        <v>57</v>
      </c>
      <c r="F535" s="573" t="s">
        <v>27</v>
      </c>
      <c r="G535" s="547" t="s">
        <v>127</v>
      </c>
      <c r="H535" s="522" t="s">
        <v>46</v>
      </c>
      <c r="I535" s="547" t="s">
        <v>128</v>
      </c>
      <c r="J535" s="547" t="s">
        <v>406</v>
      </c>
      <c r="K535" s="547" t="s">
        <v>407</v>
      </c>
    </row>
    <row r="536" spans="3:11" x14ac:dyDescent="0.25">
      <c r="C536" s="841" t="s">
        <v>2087</v>
      </c>
      <c r="D536" s="846"/>
      <c r="E536" s="846"/>
      <c r="F536" s="842"/>
      <c r="G536" s="155" t="s">
        <v>1676</v>
      </c>
      <c r="H536" s="580" t="s">
        <v>312</v>
      </c>
      <c r="I536" s="548" t="str">
        <f>VLOOKUP(H536,Presupuesto!$B$11:$C$565,2,0)</f>
        <v>PRODUCTOS DE PAPEL Y CARTON (33400-00)</v>
      </c>
      <c r="J536" s="566" t="s">
        <v>1355</v>
      </c>
      <c r="K536" s="567" t="s">
        <v>395</v>
      </c>
    </row>
    <row r="537" spans="3:11" x14ac:dyDescent="0.25">
      <c r="C537" s="841" t="s">
        <v>2088</v>
      </c>
      <c r="D537" s="846"/>
      <c r="E537" s="846"/>
      <c r="F537" s="842"/>
      <c r="G537" s="155" t="s">
        <v>1676</v>
      </c>
      <c r="H537" s="614" t="s">
        <v>312</v>
      </c>
      <c r="I537" s="548" t="str">
        <f>VLOOKUP(H537,Presupuesto!$B$11:$C$565,2,0)</f>
        <v>PRODUCTOS DE PAPEL Y CARTON (33400-00)</v>
      </c>
      <c r="J537" s="566" t="s">
        <v>1355</v>
      </c>
      <c r="K537" s="567" t="s">
        <v>395</v>
      </c>
    </row>
    <row r="538" spans="3:11" s="501" customFormat="1" x14ac:dyDescent="0.25">
      <c r="C538" s="841" t="s">
        <v>2089</v>
      </c>
      <c r="D538" s="846"/>
      <c r="E538" s="846"/>
      <c r="F538" s="842"/>
      <c r="G538" s="155" t="s">
        <v>1676</v>
      </c>
      <c r="H538" s="614" t="s">
        <v>312</v>
      </c>
      <c r="I538" s="548" t="str">
        <f>VLOOKUP(H538,Presupuesto!$B$11:$C$565,2,0)</f>
        <v>PRODUCTOS DE PAPEL Y CARTON (33400-00)</v>
      </c>
      <c r="J538" s="566" t="s">
        <v>1355</v>
      </c>
      <c r="K538" s="567" t="s">
        <v>395</v>
      </c>
    </row>
    <row r="539" spans="3:11" s="501" customFormat="1" x14ac:dyDescent="0.25">
      <c r="C539" s="841" t="s">
        <v>2090</v>
      </c>
      <c r="D539" s="846"/>
      <c r="E539" s="846"/>
      <c r="F539" s="842"/>
      <c r="G539" s="155" t="s">
        <v>1676</v>
      </c>
      <c r="H539" s="614" t="s">
        <v>312</v>
      </c>
      <c r="I539" s="548" t="str">
        <f>VLOOKUP(H539,Presupuesto!$B$11:$C$565,2,0)</f>
        <v>PRODUCTOS DE PAPEL Y CARTON (33400-00)</v>
      </c>
      <c r="J539" s="566" t="s">
        <v>1355</v>
      </c>
      <c r="K539" s="567" t="s">
        <v>395</v>
      </c>
    </row>
    <row r="540" spans="3:11" s="501" customFormat="1" x14ac:dyDescent="0.25">
      <c r="C540" s="841" t="s">
        <v>2091</v>
      </c>
      <c r="D540" s="846"/>
      <c r="E540" s="846"/>
      <c r="F540" s="842"/>
      <c r="G540" s="155" t="s">
        <v>1676</v>
      </c>
      <c r="H540" s="614" t="s">
        <v>312</v>
      </c>
      <c r="I540" s="548" t="str">
        <f>VLOOKUP(H540,Presupuesto!$B$11:$C$565,2,0)</f>
        <v>PRODUCTOS DE PAPEL Y CARTON (33400-00)</v>
      </c>
      <c r="J540" s="566" t="s">
        <v>1355</v>
      </c>
      <c r="K540" s="567" t="s">
        <v>395</v>
      </c>
    </row>
    <row r="541" spans="3:11" s="501" customFormat="1" x14ac:dyDescent="0.25">
      <c r="G541" s="499"/>
    </row>
    <row r="542" spans="3:11" s="648" customFormat="1" x14ac:dyDescent="0.25">
      <c r="G542" s="646"/>
    </row>
    <row r="543" spans="3:11" s="648" customFormat="1" ht="15.75" thickBot="1" x14ac:dyDescent="0.3">
      <c r="G543" s="646"/>
    </row>
    <row r="544" spans="3:11" s="648" customFormat="1" ht="15.75" thickBot="1" x14ac:dyDescent="0.3">
      <c r="C544" s="657" t="s">
        <v>53</v>
      </c>
      <c r="D544" s="663">
        <f>SUM(F551:F566)</f>
        <v>1337357.3</v>
      </c>
      <c r="F544" s="644"/>
      <c r="G544" s="647"/>
      <c r="H544" s="644"/>
      <c r="I544" s="644"/>
    </row>
    <row r="545" spans="3:11" s="648" customFormat="1" x14ac:dyDescent="0.25">
      <c r="C545" s="644"/>
      <c r="D545" s="31"/>
      <c r="E545" s="649"/>
      <c r="F545" s="649"/>
      <c r="G545" s="649"/>
      <c r="H545" s="645"/>
      <c r="I545" s="645"/>
      <c r="J545" s="645"/>
      <c r="K545" s="651"/>
    </row>
    <row r="546" spans="3:11" s="648" customFormat="1" x14ac:dyDescent="0.25">
      <c r="C546" s="644"/>
      <c r="D546" s="31"/>
      <c r="E546" s="649"/>
      <c r="F546" s="649"/>
      <c r="G546" s="649"/>
      <c r="H546" s="645"/>
      <c r="I546" s="645"/>
      <c r="J546" s="645"/>
      <c r="K546" s="651"/>
    </row>
    <row r="547" spans="3:11" s="648" customFormat="1" ht="15.75" x14ac:dyDescent="0.25">
      <c r="C547" s="660" t="s">
        <v>388</v>
      </c>
      <c r="D547" s="493">
        <f>'11. Gestion Administrativa'!F32</f>
        <v>11.18</v>
      </c>
      <c r="E547" s="649"/>
      <c r="F547" s="649"/>
      <c r="G547" s="649"/>
      <c r="H547" s="645"/>
      <c r="I547" s="645"/>
      <c r="J547" s="645"/>
      <c r="K547" s="651"/>
    </row>
    <row r="548" spans="3:11" s="648" customFormat="1" ht="18.75" x14ac:dyDescent="0.25">
      <c r="C548" s="661" t="str">
        <f>IFERROR(VLOOKUP(D547,'1. Desarrollo e Innov. Curricu.'!$F:$G,2,FALSE),IFERROR(VLOOKUP(D547,'2. Investigación Científica'!$F:$G,2,FALSE),IFERROR(VLOOKUP(D547,'3. Vinculación Univ. Sociedad'!$F:$G,2,FALSE),IFERROR(VLOOKUP(D547,'4. Docencia y Profesorado Univ.'!$F:$G,2,FALSE),IFERROR(VLOOKUP(D547,'5. Estudiantes y Graduados'!$F:$G,2,FALSE),IFERROR(VLOOKUP(D547,'11. Gestion Administrativa'!$F:$G,2,FALSE),IFERROR(VLOOKUP(D547,'13. Gestión Académica'!$F:$G,2,FALSE),IFERROR(VLOOKUP(D547,'9. Asegura. de la Calid. y M'!$F:$G,2,FALSE),IFERROR(VLOOKUP(D547,'6. Gestión del Conocimiento'!$F:$G,2,FALSE),IFERROR(VLOOKUP(D547,'15. Gobernabilidad y Proceso...'!$F:$G,2,FALSE),IFERROR(VLOOKUP(D547,'12. Gestión del Talento Humano'!$F:$G,2,FALSE),IFERROR(VLOOKUP(D547,'14. Internacional... de la E.S.'!$F:$G,2,FALSE),IFERROR(VLOOKUP(D547,'10. Posgrado'!$F:$G,2,FALSE),IFERROR(VLOOKUP(D547,'17. Gestión TIC'!$F:$G,2,FALSE),IFERROR(VLOOKUP(D547,'16. Desa. del Sistema Educ.Sup.'!$F:$G,2,FALSE),IFERROR(VLOOKUP(D547,'8. Cultura de Inno. Insti...'!$F:$G,2,FALSE),VLOOKUP(D547,'7. Lo Esencial de la Reforma U.'!$F:$G,2,0)))))))))))))))))</f>
        <v xml:space="preserve">Gestionar la compra de Equipo de Laboratorio de la Facultad. </v>
      </c>
      <c r="D548" s="31"/>
      <c r="E548" s="649"/>
      <c r="F548" s="649"/>
      <c r="G548" s="649"/>
      <c r="H548" s="645"/>
      <c r="I548" s="645"/>
      <c r="J548" s="645"/>
      <c r="K548" s="651"/>
    </row>
    <row r="549" spans="3:11" s="648" customFormat="1" ht="15.75" thickBot="1" x14ac:dyDescent="0.3">
      <c r="F549" s="649"/>
      <c r="G549" s="645"/>
      <c r="H549" s="645"/>
      <c r="I549" s="645"/>
    </row>
    <row r="550" spans="3:11" s="648" customFormat="1" x14ac:dyDescent="0.25">
      <c r="C550" s="655" t="s">
        <v>44</v>
      </c>
      <c r="D550" s="655" t="s">
        <v>55</v>
      </c>
      <c r="E550" s="658" t="s">
        <v>57</v>
      </c>
      <c r="F550" s="573" t="s">
        <v>27</v>
      </c>
      <c r="G550" s="547" t="s">
        <v>127</v>
      </c>
      <c r="H550" s="658" t="s">
        <v>46</v>
      </c>
      <c r="I550" s="547" t="s">
        <v>128</v>
      </c>
      <c r="J550" s="547" t="s">
        <v>406</v>
      </c>
      <c r="K550" s="547" t="s">
        <v>407</v>
      </c>
    </row>
    <row r="551" spans="3:11" s="648" customFormat="1" x14ac:dyDescent="0.2">
      <c r="C551" s="677" t="s">
        <v>2485</v>
      </c>
      <c r="D551" s="730">
        <v>6</v>
      </c>
      <c r="E551" s="899">
        <v>4980</v>
      </c>
      <c r="F551" s="899">
        <f>E551*D551</f>
        <v>29880</v>
      </c>
      <c r="G551" s="155" t="s">
        <v>1676</v>
      </c>
      <c r="H551" s="736" t="s">
        <v>312</v>
      </c>
      <c r="I551" s="548" t="str">
        <f>VLOOKUP(H551,Presupuesto!$B$11:$C$565,2,0)</f>
        <v>PRODUCTOS DE PAPEL Y CARTON (33400-00)</v>
      </c>
      <c r="J551" s="670" t="s">
        <v>1355</v>
      </c>
      <c r="K551" s="671" t="s">
        <v>391</v>
      </c>
    </row>
    <row r="552" spans="3:11" s="648" customFormat="1" x14ac:dyDescent="0.2">
      <c r="C552" s="677" t="s">
        <v>2486</v>
      </c>
      <c r="D552" s="730">
        <v>6</v>
      </c>
      <c r="E552" s="899">
        <v>10268.200000000001</v>
      </c>
      <c r="F552" s="899">
        <f t="shared" ref="F552:F566" si="0">E552*D552</f>
        <v>61609.200000000004</v>
      </c>
      <c r="G552" s="155" t="s">
        <v>1676</v>
      </c>
      <c r="H552" s="736" t="s">
        <v>312</v>
      </c>
      <c r="I552" s="548" t="str">
        <f>VLOOKUP(H552,Presupuesto!$B$11:$C$565,2,0)</f>
        <v>PRODUCTOS DE PAPEL Y CARTON (33400-00)</v>
      </c>
      <c r="J552" s="670" t="s">
        <v>1355</v>
      </c>
      <c r="K552" s="671" t="s">
        <v>391</v>
      </c>
    </row>
    <row r="553" spans="3:11" s="648" customFormat="1" x14ac:dyDescent="0.2">
      <c r="C553" s="677" t="s">
        <v>2487</v>
      </c>
      <c r="D553" s="730">
        <v>6</v>
      </c>
      <c r="E553" s="899">
        <v>13006.35</v>
      </c>
      <c r="F553" s="899">
        <f t="shared" si="0"/>
        <v>78038.100000000006</v>
      </c>
      <c r="G553" s="155" t="s">
        <v>1676</v>
      </c>
      <c r="H553" s="736" t="s">
        <v>312</v>
      </c>
      <c r="I553" s="548" t="str">
        <f>VLOOKUP(H553,Presupuesto!$B$11:$C$565,2,0)</f>
        <v>PRODUCTOS DE PAPEL Y CARTON (33400-00)</v>
      </c>
      <c r="J553" s="670" t="s">
        <v>1355</v>
      </c>
      <c r="K553" s="671" t="s">
        <v>391</v>
      </c>
    </row>
    <row r="554" spans="3:11" s="648" customFormat="1" x14ac:dyDescent="0.2">
      <c r="C554" s="677" t="s">
        <v>2488</v>
      </c>
      <c r="D554" s="730">
        <v>6</v>
      </c>
      <c r="E554" s="899">
        <v>1530</v>
      </c>
      <c r="F554" s="899">
        <f t="shared" si="0"/>
        <v>9180</v>
      </c>
      <c r="G554" s="155" t="s">
        <v>1676</v>
      </c>
      <c r="H554" s="736" t="s">
        <v>312</v>
      </c>
      <c r="I554" s="548" t="str">
        <f>VLOOKUP(H554,Presupuesto!$B$11:$C$565,2,0)</f>
        <v>PRODUCTOS DE PAPEL Y CARTON (33400-00)</v>
      </c>
      <c r="J554" s="670" t="s">
        <v>1355</v>
      </c>
      <c r="K554" s="671" t="s">
        <v>391</v>
      </c>
    </row>
    <row r="555" spans="3:11" s="648" customFormat="1" x14ac:dyDescent="0.2">
      <c r="C555" s="677" t="s">
        <v>2489</v>
      </c>
      <c r="D555" s="730">
        <v>6</v>
      </c>
      <c r="E555" s="899">
        <v>5455</v>
      </c>
      <c r="F555" s="899">
        <f t="shared" si="0"/>
        <v>32730</v>
      </c>
      <c r="G555" s="155" t="s">
        <v>1676</v>
      </c>
      <c r="H555" s="736" t="s">
        <v>312</v>
      </c>
      <c r="I555" s="548" t="str">
        <f>VLOOKUP(H555,Presupuesto!$B$11:$C$565,2,0)</f>
        <v>PRODUCTOS DE PAPEL Y CARTON (33400-00)</v>
      </c>
      <c r="J555" s="670" t="s">
        <v>1355</v>
      </c>
      <c r="K555" s="671" t="s">
        <v>391</v>
      </c>
    </row>
    <row r="556" spans="3:11" s="648" customFormat="1" x14ac:dyDescent="0.2">
      <c r="C556" s="677" t="s">
        <v>2976</v>
      </c>
      <c r="D556" s="730">
        <v>60</v>
      </c>
      <c r="E556" s="899">
        <v>32</v>
      </c>
      <c r="F556" s="899">
        <f t="shared" si="0"/>
        <v>1920</v>
      </c>
      <c r="G556" s="155" t="s">
        <v>1676</v>
      </c>
      <c r="H556" s="736" t="s">
        <v>312</v>
      </c>
      <c r="I556" s="548" t="str">
        <f>VLOOKUP(H556,Presupuesto!$B$11:$C$565,2,0)</f>
        <v>PRODUCTOS DE PAPEL Y CARTON (33400-00)</v>
      </c>
      <c r="J556" s="670" t="s">
        <v>1355</v>
      </c>
      <c r="K556" s="671" t="s">
        <v>391</v>
      </c>
    </row>
    <row r="557" spans="3:11" s="648" customFormat="1" x14ac:dyDescent="0.2">
      <c r="C557" s="677" t="s">
        <v>2372</v>
      </c>
      <c r="D557" s="731">
        <v>1</v>
      </c>
      <c r="E557" s="899">
        <v>550000</v>
      </c>
      <c r="F557" s="899">
        <f t="shared" si="0"/>
        <v>550000</v>
      </c>
      <c r="G557" s="155" t="s">
        <v>1676</v>
      </c>
      <c r="H557" s="736" t="s">
        <v>312</v>
      </c>
      <c r="I557" s="548" t="str">
        <f>VLOOKUP(H557,Presupuesto!$B$11:$C$565,2,0)</f>
        <v>PRODUCTOS DE PAPEL Y CARTON (33400-00)</v>
      </c>
      <c r="J557" s="670" t="s">
        <v>1355</v>
      </c>
      <c r="K557" s="671" t="s">
        <v>391</v>
      </c>
    </row>
    <row r="558" spans="3:11" s="648" customFormat="1" x14ac:dyDescent="0.2">
      <c r="C558" s="677" t="s">
        <v>2373</v>
      </c>
      <c r="D558" s="731">
        <v>1</v>
      </c>
      <c r="E558" s="899">
        <v>18000</v>
      </c>
      <c r="F558" s="899">
        <f t="shared" si="0"/>
        <v>18000</v>
      </c>
      <c r="G558" s="155" t="s">
        <v>1676</v>
      </c>
      <c r="H558" s="736" t="s">
        <v>312</v>
      </c>
      <c r="I558" s="548" t="str">
        <f>VLOOKUP(H558,Presupuesto!$B$11:$C$565,2,0)</f>
        <v>PRODUCTOS DE PAPEL Y CARTON (33400-00)</v>
      </c>
      <c r="J558" s="670" t="s">
        <v>1355</v>
      </c>
      <c r="K558" s="671" t="s">
        <v>391</v>
      </c>
    </row>
    <row r="559" spans="3:11" s="648" customFormat="1" x14ac:dyDescent="0.2">
      <c r="C559" s="677" t="s">
        <v>2374</v>
      </c>
      <c r="D559" s="731">
        <v>1</v>
      </c>
      <c r="E559" s="899">
        <v>15000</v>
      </c>
      <c r="F559" s="899">
        <f t="shared" si="0"/>
        <v>15000</v>
      </c>
      <c r="G559" s="155" t="s">
        <v>1676</v>
      </c>
      <c r="H559" s="736" t="s">
        <v>312</v>
      </c>
      <c r="I559" s="548" t="str">
        <f>VLOOKUP(H559,Presupuesto!$B$11:$C$565,2,0)</f>
        <v>PRODUCTOS DE PAPEL Y CARTON (33400-00)</v>
      </c>
      <c r="J559" s="670" t="s">
        <v>1355</v>
      </c>
      <c r="K559" s="671" t="s">
        <v>391</v>
      </c>
    </row>
    <row r="560" spans="3:11" s="648" customFormat="1" x14ac:dyDescent="0.2">
      <c r="C560" s="677" t="s">
        <v>2375</v>
      </c>
      <c r="D560" s="731">
        <v>1</v>
      </c>
      <c r="E560" s="899">
        <v>70000</v>
      </c>
      <c r="F560" s="899">
        <f t="shared" si="0"/>
        <v>70000</v>
      </c>
      <c r="G560" s="155" t="s">
        <v>1676</v>
      </c>
      <c r="H560" s="736" t="s">
        <v>312</v>
      </c>
      <c r="I560" s="548" t="str">
        <f>VLOOKUP(H560,Presupuesto!$B$11:$C$565,2,0)</f>
        <v>PRODUCTOS DE PAPEL Y CARTON (33400-00)</v>
      </c>
      <c r="J560" s="670" t="s">
        <v>1355</v>
      </c>
      <c r="K560" s="671" t="s">
        <v>391</v>
      </c>
    </row>
    <row r="561" spans="3:11" s="648" customFormat="1" x14ac:dyDescent="0.2">
      <c r="C561" s="677" t="s">
        <v>2376</v>
      </c>
      <c r="D561" s="731">
        <v>1</v>
      </c>
      <c r="E561" s="899">
        <v>80000</v>
      </c>
      <c r="F561" s="899">
        <f t="shared" si="0"/>
        <v>80000</v>
      </c>
      <c r="G561" s="155" t="s">
        <v>1676</v>
      </c>
      <c r="H561" s="736" t="s">
        <v>312</v>
      </c>
      <c r="I561" s="548" t="str">
        <f>VLOOKUP(H561,Presupuesto!$B$11:$C$565,2,0)</f>
        <v>PRODUCTOS DE PAPEL Y CARTON (33400-00)</v>
      </c>
      <c r="J561" s="670" t="s">
        <v>1355</v>
      </c>
      <c r="K561" s="671" t="s">
        <v>391</v>
      </c>
    </row>
    <row r="562" spans="3:11" s="648" customFormat="1" x14ac:dyDescent="0.2">
      <c r="C562" s="677" t="s">
        <v>2377</v>
      </c>
      <c r="D562" s="731">
        <v>1</v>
      </c>
      <c r="E562" s="899">
        <v>36000</v>
      </c>
      <c r="F562" s="899">
        <f t="shared" si="0"/>
        <v>36000</v>
      </c>
      <c r="G562" s="155" t="s">
        <v>1676</v>
      </c>
      <c r="H562" s="736" t="s">
        <v>312</v>
      </c>
      <c r="I562" s="548" t="str">
        <f>VLOOKUP(H562,Presupuesto!$B$11:$C$565,2,0)</f>
        <v>PRODUCTOS DE PAPEL Y CARTON (33400-00)</v>
      </c>
      <c r="J562" s="670" t="s">
        <v>1355</v>
      </c>
      <c r="K562" s="671" t="s">
        <v>391</v>
      </c>
    </row>
    <row r="563" spans="3:11" s="648" customFormat="1" x14ac:dyDescent="0.2">
      <c r="C563" s="677" t="s">
        <v>2378</v>
      </c>
      <c r="D563" s="731">
        <v>1</v>
      </c>
      <c r="E563" s="899">
        <v>21000</v>
      </c>
      <c r="F563" s="899">
        <f t="shared" si="0"/>
        <v>21000</v>
      </c>
      <c r="G563" s="155" t="s">
        <v>1676</v>
      </c>
      <c r="H563" s="736" t="s">
        <v>312</v>
      </c>
      <c r="I563" s="548" t="str">
        <f>VLOOKUP(H563,Presupuesto!$B$11:$C$565,2,0)</f>
        <v>PRODUCTOS DE PAPEL Y CARTON (33400-00)</v>
      </c>
      <c r="J563" s="670" t="s">
        <v>1355</v>
      </c>
      <c r="K563" s="671" t="s">
        <v>391</v>
      </c>
    </row>
    <row r="564" spans="3:11" s="648" customFormat="1" x14ac:dyDescent="0.2">
      <c r="C564" s="677" t="s">
        <v>2379</v>
      </c>
      <c r="D564" s="731">
        <v>1</v>
      </c>
      <c r="E564" s="899">
        <v>80000</v>
      </c>
      <c r="F564" s="899">
        <f t="shared" si="0"/>
        <v>80000</v>
      </c>
      <c r="G564" s="155" t="s">
        <v>1676</v>
      </c>
      <c r="H564" s="736" t="s">
        <v>312</v>
      </c>
      <c r="I564" s="548" t="str">
        <f>VLOOKUP(H564,Presupuesto!$B$11:$C$565,2,0)</f>
        <v>PRODUCTOS DE PAPEL Y CARTON (33400-00)</v>
      </c>
      <c r="J564" s="670" t="s">
        <v>1355</v>
      </c>
      <c r="K564" s="671" t="s">
        <v>391</v>
      </c>
    </row>
    <row r="565" spans="3:11" s="648" customFormat="1" x14ac:dyDescent="0.2">
      <c r="C565" s="677" t="s">
        <v>2380</v>
      </c>
      <c r="D565" s="731">
        <v>1</v>
      </c>
      <c r="E565" s="899">
        <v>250000</v>
      </c>
      <c r="F565" s="899">
        <f t="shared" si="0"/>
        <v>250000</v>
      </c>
      <c r="G565" s="155" t="s">
        <v>1676</v>
      </c>
      <c r="H565" s="736" t="s">
        <v>312</v>
      </c>
      <c r="I565" s="548" t="str">
        <f>VLOOKUP(H565,Presupuesto!$B$11:$C$565,2,0)</f>
        <v>PRODUCTOS DE PAPEL Y CARTON (33400-00)</v>
      </c>
      <c r="J565" s="670" t="s">
        <v>1355</v>
      </c>
      <c r="K565" s="671" t="s">
        <v>391</v>
      </c>
    </row>
    <row r="566" spans="3:11" s="648" customFormat="1" x14ac:dyDescent="0.2">
      <c r="C566" s="677" t="s">
        <v>2381</v>
      </c>
      <c r="D566" s="731">
        <v>1</v>
      </c>
      <c r="E566" s="899">
        <v>4000</v>
      </c>
      <c r="F566" s="899">
        <f t="shared" si="0"/>
        <v>4000</v>
      </c>
      <c r="G566" s="155" t="s">
        <v>1676</v>
      </c>
      <c r="H566" s="736" t="s">
        <v>312</v>
      </c>
      <c r="I566" s="548" t="str">
        <f>VLOOKUP(H566,Presupuesto!$B$11:$C$565,2,0)</f>
        <v>PRODUCTOS DE PAPEL Y CARTON (33400-00)</v>
      </c>
      <c r="J566" s="670" t="s">
        <v>1355</v>
      </c>
      <c r="K566" s="671" t="s">
        <v>391</v>
      </c>
    </row>
    <row r="567" spans="3:11" s="648" customFormat="1" x14ac:dyDescent="0.25">
      <c r="G567" s="646"/>
    </row>
    <row r="568" spans="3:11" s="648" customFormat="1" x14ac:dyDescent="0.25">
      <c r="G568" s="646"/>
    </row>
    <row r="569" spans="3:11" s="648" customFormat="1" ht="15.75" thickBot="1" x14ac:dyDescent="0.3">
      <c r="G569" s="646"/>
    </row>
    <row r="570" spans="3:11" s="648" customFormat="1" ht="15.75" thickBot="1" x14ac:dyDescent="0.3">
      <c r="C570" s="657" t="s">
        <v>53</v>
      </c>
      <c r="D570" s="663">
        <f>SUM(F577:F598)</f>
        <v>242341.88999999996</v>
      </c>
      <c r="F570" s="644"/>
      <c r="G570" s="647"/>
      <c r="H570" s="644"/>
      <c r="I570" s="644"/>
    </row>
    <row r="571" spans="3:11" s="648" customFormat="1" x14ac:dyDescent="0.25">
      <c r="C571" s="644"/>
      <c r="D571" s="31"/>
      <c r="E571" s="649"/>
      <c r="F571" s="649"/>
      <c r="G571" s="649"/>
      <c r="H571" s="645"/>
      <c r="I571" s="645"/>
      <c r="J571" s="645"/>
      <c r="K571" s="651"/>
    </row>
    <row r="572" spans="3:11" s="648" customFormat="1" x14ac:dyDescent="0.25">
      <c r="C572" s="644"/>
      <c r="D572" s="31"/>
      <c r="E572" s="649"/>
      <c r="F572" s="649"/>
      <c r="G572" s="649"/>
      <c r="H572" s="645"/>
      <c r="I572" s="645"/>
      <c r="J572" s="645"/>
      <c r="K572" s="651"/>
    </row>
    <row r="573" spans="3:11" s="648" customFormat="1" ht="15.75" x14ac:dyDescent="0.25">
      <c r="C573" s="660" t="s">
        <v>388</v>
      </c>
      <c r="D573" s="493">
        <f>'11. Gestion Administrativa'!F37</f>
        <v>11.23</v>
      </c>
      <c r="E573" s="649"/>
      <c r="F573" s="649"/>
      <c r="G573" s="649"/>
      <c r="H573" s="645"/>
      <c r="I573" s="645"/>
      <c r="J573" s="645"/>
      <c r="K573" s="651"/>
    </row>
    <row r="574" spans="3:11" s="648" customFormat="1" ht="18.75" x14ac:dyDescent="0.25">
      <c r="C574" s="661" t="str">
        <f>IFERROR(VLOOKUP(D573,'1. Desarrollo e Innov. Curricu.'!$F:$G,2,FALSE),IFERROR(VLOOKUP(D573,'2. Investigación Científica'!$F:$G,2,FALSE),IFERROR(VLOOKUP(D573,'3. Vinculación Univ. Sociedad'!$F:$G,2,FALSE),IFERROR(VLOOKUP(D573,'4. Docencia y Profesorado Univ.'!$F:$G,2,FALSE),IFERROR(VLOOKUP(D573,'5. Estudiantes y Graduados'!$F:$G,2,FALSE),IFERROR(VLOOKUP(D573,'11. Gestion Administrativa'!$F:$G,2,FALSE),IFERROR(VLOOKUP(D573,'13. Gestión Académica'!$F:$G,2,FALSE),IFERROR(VLOOKUP(D573,'9. Asegura. de la Calid. y M'!$F:$G,2,FALSE),IFERROR(VLOOKUP(D573,'6. Gestión del Conocimiento'!$F:$G,2,FALSE),IFERROR(VLOOKUP(D573,'15. Gobernabilidad y Proceso...'!$F:$G,2,FALSE),IFERROR(VLOOKUP(D573,'12. Gestión del Talento Humano'!$F:$G,2,FALSE),IFERROR(VLOOKUP(D573,'14. Internacional... de la E.S.'!$F:$G,2,FALSE),IFERROR(VLOOKUP(D573,'10. Posgrado'!$F:$G,2,FALSE),IFERROR(VLOOKUP(D573,'17. Gestión TIC'!$F:$G,2,FALSE),IFERROR(VLOOKUP(D573,'16. Desa. del Sistema Educ.Sup.'!$F:$G,2,FALSE),IFERROR(VLOOKUP(D573,'8. Cultura de Inno. Insti...'!$F:$G,2,FALSE),VLOOKUP(D573,'7. Lo Esencial de la Reforma U.'!$F:$G,2,0)))))))))))))))))</f>
        <v xml:space="preserve">Gestionar la Compra de SUSTANCIAS QUÍMICAS para la realización de prácticas de los laboratorios de la Facultad. </v>
      </c>
      <c r="D574" s="31"/>
      <c r="E574" s="649"/>
      <c r="F574" s="649"/>
      <c r="G574" s="649"/>
      <c r="H574" s="645"/>
      <c r="I574" s="645"/>
      <c r="J574" s="645"/>
      <c r="K574" s="651"/>
    </row>
    <row r="575" spans="3:11" s="648" customFormat="1" ht="15.75" thickBot="1" x14ac:dyDescent="0.3">
      <c r="F575" s="649"/>
      <c r="G575" s="645"/>
      <c r="H575" s="645"/>
      <c r="I575" s="645"/>
    </row>
    <row r="576" spans="3:11" s="648" customFormat="1" x14ac:dyDescent="0.25">
      <c r="C576" s="655" t="s">
        <v>44</v>
      </c>
      <c r="D576" s="655" t="s">
        <v>55</v>
      </c>
      <c r="E576" s="658" t="s">
        <v>57</v>
      </c>
      <c r="F576" s="573" t="s">
        <v>27</v>
      </c>
      <c r="G576" s="547" t="s">
        <v>127</v>
      </c>
      <c r="H576" s="658" t="s">
        <v>46</v>
      </c>
      <c r="I576" s="547" t="s">
        <v>128</v>
      </c>
      <c r="J576" s="547" t="s">
        <v>406</v>
      </c>
      <c r="K576" s="547" t="s">
        <v>407</v>
      </c>
    </row>
    <row r="577" spans="3:11" s="648" customFormat="1" x14ac:dyDescent="0.2">
      <c r="C577" s="677" t="s">
        <v>2977</v>
      </c>
      <c r="D577" s="858">
        <v>1</v>
      </c>
      <c r="E577" s="899">
        <v>4186</v>
      </c>
      <c r="F577" s="899">
        <f>E577*D577</f>
        <v>4186</v>
      </c>
      <c r="G577" s="155" t="s">
        <v>125</v>
      </c>
      <c r="H577" s="736" t="s">
        <v>312</v>
      </c>
      <c r="I577" s="548" t="str">
        <f>VLOOKUP(H577,Presupuesto!$B$11:$C$565,2,0)</f>
        <v>PRODUCTOS DE PAPEL Y CARTON (33400-00)</v>
      </c>
      <c r="J577" s="670" t="s">
        <v>1355</v>
      </c>
      <c r="K577" s="671" t="s">
        <v>391</v>
      </c>
    </row>
    <row r="578" spans="3:11" s="648" customFormat="1" x14ac:dyDescent="0.2">
      <c r="C578" s="677" t="s">
        <v>2978</v>
      </c>
      <c r="D578" s="858">
        <v>1</v>
      </c>
      <c r="E578" s="899">
        <v>3105</v>
      </c>
      <c r="F578" s="899">
        <f t="shared" ref="F578:F598" si="1">E578*D578</f>
        <v>3105</v>
      </c>
      <c r="G578" s="155" t="s">
        <v>125</v>
      </c>
      <c r="H578" s="736" t="s">
        <v>312</v>
      </c>
      <c r="I578" s="548" t="str">
        <f>VLOOKUP(H578,Presupuesto!$B$11:$C$565,2,0)</f>
        <v>PRODUCTOS DE PAPEL Y CARTON (33400-00)</v>
      </c>
      <c r="J578" s="670" t="s">
        <v>1355</v>
      </c>
      <c r="K578" s="671" t="s">
        <v>391</v>
      </c>
    </row>
    <row r="579" spans="3:11" s="648" customFormat="1" x14ac:dyDescent="0.2">
      <c r="C579" s="677" t="s">
        <v>2465</v>
      </c>
      <c r="D579" s="858">
        <v>1</v>
      </c>
      <c r="E579" s="899">
        <v>20740.48</v>
      </c>
      <c r="F579" s="899">
        <f t="shared" si="1"/>
        <v>20740.48</v>
      </c>
      <c r="G579" s="155" t="s">
        <v>125</v>
      </c>
      <c r="H579" s="736" t="s">
        <v>312</v>
      </c>
      <c r="I579" s="548" t="str">
        <f>VLOOKUP(H579,Presupuesto!$B$11:$C$565,2,0)</f>
        <v>PRODUCTOS DE PAPEL Y CARTON (33400-00)</v>
      </c>
      <c r="J579" s="670" t="s">
        <v>1355</v>
      </c>
      <c r="K579" s="671" t="s">
        <v>391</v>
      </c>
    </row>
    <row r="580" spans="3:11" s="648" customFormat="1" x14ac:dyDescent="0.2">
      <c r="C580" s="677" t="s">
        <v>2979</v>
      </c>
      <c r="D580" s="858">
        <v>6</v>
      </c>
      <c r="E580" s="899">
        <v>5571.75</v>
      </c>
      <c r="F580" s="899">
        <f t="shared" si="1"/>
        <v>33430.5</v>
      </c>
      <c r="G580" s="155" t="s">
        <v>125</v>
      </c>
      <c r="H580" s="736" t="s">
        <v>312</v>
      </c>
      <c r="I580" s="548" t="str">
        <f>VLOOKUP(H580,Presupuesto!$B$11:$C$565,2,0)</f>
        <v>PRODUCTOS DE PAPEL Y CARTON (33400-00)</v>
      </c>
      <c r="J580" s="670" t="s">
        <v>1355</v>
      </c>
      <c r="K580" s="671" t="s">
        <v>391</v>
      </c>
    </row>
    <row r="581" spans="3:11" s="648" customFormat="1" x14ac:dyDescent="0.2">
      <c r="C581" s="677" t="s">
        <v>2980</v>
      </c>
      <c r="D581" s="858">
        <v>1</v>
      </c>
      <c r="E581" s="899">
        <v>11472.4</v>
      </c>
      <c r="F581" s="899">
        <f t="shared" si="1"/>
        <v>11472.4</v>
      </c>
      <c r="G581" s="155" t="s">
        <v>125</v>
      </c>
      <c r="H581" s="736" t="s">
        <v>312</v>
      </c>
      <c r="I581" s="548" t="str">
        <f>VLOOKUP(H581,Presupuesto!$B$11:$C$565,2,0)</f>
        <v>PRODUCTOS DE PAPEL Y CARTON (33400-00)</v>
      </c>
      <c r="J581" s="670" t="s">
        <v>1355</v>
      </c>
      <c r="K581" s="671" t="s">
        <v>391</v>
      </c>
    </row>
    <row r="582" spans="3:11" s="648" customFormat="1" x14ac:dyDescent="0.2">
      <c r="C582" s="677" t="s">
        <v>2981</v>
      </c>
      <c r="D582" s="858">
        <v>1</v>
      </c>
      <c r="E582" s="899">
        <v>4429</v>
      </c>
      <c r="F582" s="899">
        <f t="shared" si="1"/>
        <v>4429</v>
      </c>
      <c r="G582" s="155" t="s">
        <v>125</v>
      </c>
      <c r="H582" s="736" t="s">
        <v>312</v>
      </c>
      <c r="I582" s="548" t="str">
        <f>VLOOKUP(H582,Presupuesto!$B$11:$C$565,2,0)</f>
        <v>PRODUCTOS DE PAPEL Y CARTON (33400-00)</v>
      </c>
      <c r="J582" s="670" t="s">
        <v>1355</v>
      </c>
      <c r="K582" s="671" t="s">
        <v>391</v>
      </c>
    </row>
    <row r="583" spans="3:11" s="648" customFormat="1" x14ac:dyDescent="0.2">
      <c r="C583" s="677" t="s">
        <v>2982</v>
      </c>
      <c r="D583" s="858">
        <v>10</v>
      </c>
      <c r="E583" s="899">
        <v>1600</v>
      </c>
      <c r="F583" s="899">
        <f t="shared" si="1"/>
        <v>16000</v>
      </c>
      <c r="G583" s="155" t="s">
        <v>125</v>
      </c>
      <c r="H583" s="736" t="s">
        <v>312</v>
      </c>
      <c r="I583" s="548" t="str">
        <f>VLOOKUP(H583,Presupuesto!$B$11:$C$565,2,0)</f>
        <v>PRODUCTOS DE PAPEL Y CARTON (33400-00)</v>
      </c>
      <c r="J583" s="670" t="s">
        <v>1355</v>
      </c>
      <c r="K583" s="671" t="s">
        <v>391</v>
      </c>
    </row>
    <row r="584" spans="3:11" s="648" customFormat="1" x14ac:dyDescent="0.2">
      <c r="C584" s="677" t="s">
        <v>2983</v>
      </c>
      <c r="D584" s="858">
        <v>1</v>
      </c>
      <c r="E584" s="899">
        <v>2369</v>
      </c>
      <c r="F584" s="899">
        <f t="shared" si="1"/>
        <v>2369</v>
      </c>
      <c r="G584" s="155" t="s">
        <v>125</v>
      </c>
      <c r="H584" s="736" t="s">
        <v>312</v>
      </c>
      <c r="I584" s="548" t="str">
        <f>VLOOKUP(H584,Presupuesto!$B$11:$C$565,2,0)</f>
        <v>PRODUCTOS DE PAPEL Y CARTON (33400-00)</v>
      </c>
      <c r="J584" s="670" t="s">
        <v>1355</v>
      </c>
      <c r="K584" s="671" t="s">
        <v>391</v>
      </c>
    </row>
    <row r="585" spans="3:11" s="648" customFormat="1" x14ac:dyDescent="0.2">
      <c r="C585" s="677" t="s">
        <v>2984</v>
      </c>
      <c r="D585" s="858">
        <v>1</v>
      </c>
      <c r="E585" s="899">
        <v>6800</v>
      </c>
      <c r="F585" s="899">
        <f t="shared" si="1"/>
        <v>6800</v>
      </c>
      <c r="G585" s="155" t="s">
        <v>125</v>
      </c>
      <c r="H585" s="736" t="s">
        <v>312</v>
      </c>
      <c r="I585" s="548" t="str">
        <f>VLOOKUP(H585,Presupuesto!$B$11:$C$565,2,0)</f>
        <v>PRODUCTOS DE PAPEL Y CARTON (33400-00)</v>
      </c>
      <c r="J585" s="670" t="s">
        <v>1355</v>
      </c>
      <c r="K585" s="671" t="s">
        <v>391</v>
      </c>
    </row>
    <row r="586" spans="3:11" s="648" customFormat="1" x14ac:dyDescent="0.2">
      <c r="C586" s="677" t="s">
        <v>2985</v>
      </c>
      <c r="D586" s="858">
        <v>2</v>
      </c>
      <c r="E586" s="899">
        <v>6829.95</v>
      </c>
      <c r="F586" s="899">
        <f t="shared" si="1"/>
        <v>13659.9</v>
      </c>
      <c r="G586" s="155" t="s">
        <v>125</v>
      </c>
      <c r="H586" s="736" t="s">
        <v>312</v>
      </c>
      <c r="I586" s="548" t="str">
        <f>VLOOKUP(H586,Presupuesto!$B$11:$C$565,2,0)</f>
        <v>PRODUCTOS DE PAPEL Y CARTON (33400-00)</v>
      </c>
      <c r="J586" s="670" t="s">
        <v>1355</v>
      </c>
      <c r="K586" s="671" t="s">
        <v>391</v>
      </c>
    </row>
    <row r="587" spans="3:11" s="648" customFormat="1" x14ac:dyDescent="0.2">
      <c r="C587" s="677" t="s">
        <v>2986</v>
      </c>
      <c r="D587" s="858">
        <v>5</v>
      </c>
      <c r="E587" s="899">
        <v>7433</v>
      </c>
      <c r="F587" s="899">
        <f t="shared" si="1"/>
        <v>37165</v>
      </c>
      <c r="G587" s="155" t="s">
        <v>125</v>
      </c>
      <c r="H587" s="736" t="s">
        <v>312</v>
      </c>
      <c r="I587" s="548" t="str">
        <f>VLOOKUP(H587,Presupuesto!$B$11:$C$565,2,0)</f>
        <v>PRODUCTOS DE PAPEL Y CARTON (33400-00)</v>
      </c>
      <c r="J587" s="670" t="s">
        <v>1355</v>
      </c>
      <c r="K587" s="671" t="s">
        <v>391</v>
      </c>
    </row>
    <row r="588" spans="3:11" s="648" customFormat="1" x14ac:dyDescent="0.2">
      <c r="C588" s="677" t="s">
        <v>2987</v>
      </c>
      <c r="D588" s="858">
        <v>2</v>
      </c>
      <c r="E588" s="899">
        <v>2762.93</v>
      </c>
      <c r="F588" s="899">
        <f t="shared" si="1"/>
        <v>5525.86</v>
      </c>
      <c r="G588" s="155" t="s">
        <v>125</v>
      </c>
      <c r="H588" s="736" t="s">
        <v>312</v>
      </c>
      <c r="I588" s="548" t="str">
        <f>VLOOKUP(H588,Presupuesto!$B$11:$C$565,2,0)</f>
        <v>PRODUCTOS DE PAPEL Y CARTON (33400-00)</v>
      </c>
      <c r="J588" s="670" t="s">
        <v>1355</v>
      </c>
      <c r="K588" s="671" t="s">
        <v>391</v>
      </c>
    </row>
    <row r="589" spans="3:11" s="648" customFormat="1" x14ac:dyDescent="0.2">
      <c r="C589" s="677" t="s">
        <v>2988</v>
      </c>
      <c r="D589" s="858">
        <v>5</v>
      </c>
      <c r="E589" s="899">
        <v>1800</v>
      </c>
      <c r="F589" s="899">
        <f t="shared" si="1"/>
        <v>9000</v>
      </c>
      <c r="G589" s="155" t="s">
        <v>125</v>
      </c>
      <c r="H589" s="736" t="s">
        <v>312</v>
      </c>
      <c r="I589" s="548" t="str">
        <f>VLOOKUP(H589,Presupuesto!$B$11:$C$565,2,0)</f>
        <v>PRODUCTOS DE PAPEL Y CARTON (33400-00)</v>
      </c>
      <c r="J589" s="670" t="s">
        <v>1355</v>
      </c>
      <c r="K589" s="671" t="s">
        <v>391</v>
      </c>
    </row>
    <row r="590" spans="3:11" s="648" customFormat="1" x14ac:dyDescent="0.2">
      <c r="C590" s="677" t="s">
        <v>2989</v>
      </c>
      <c r="D590" s="858">
        <v>10</v>
      </c>
      <c r="E590" s="899">
        <v>860</v>
      </c>
      <c r="F590" s="899">
        <f t="shared" si="1"/>
        <v>8600</v>
      </c>
      <c r="G590" s="155" t="s">
        <v>125</v>
      </c>
      <c r="H590" s="736" t="s">
        <v>312</v>
      </c>
      <c r="I590" s="548" t="str">
        <f>VLOOKUP(H590,Presupuesto!$B$11:$C$565,2,0)</f>
        <v>PRODUCTOS DE PAPEL Y CARTON (33400-00)</v>
      </c>
      <c r="J590" s="670" t="s">
        <v>1355</v>
      </c>
      <c r="K590" s="671" t="s">
        <v>391</v>
      </c>
    </row>
    <row r="591" spans="3:11" s="648" customFormat="1" x14ac:dyDescent="0.2">
      <c r="C591" s="677" t="s">
        <v>2990</v>
      </c>
      <c r="D591" s="858">
        <v>12</v>
      </c>
      <c r="E591" s="899">
        <v>533.48</v>
      </c>
      <c r="F591" s="899">
        <f t="shared" si="1"/>
        <v>6401.76</v>
      </c>
      <c r="G591" s="155" t="s">
        <v>125</v>
      </c>
      <c r="H591" s="736" t="s">
        <v>312</v>
      </c>
      <c r="I591" s="548" t="str">
        <f>VLOOKUP(H591,Presupuesto!$B$11:$C$565,2,0)</f>
        <v>PRODUCTOS DE PAPEL Y CARTON (33400-00)</v>
      </c>
      <c r="J591" s="670" t="s">
        <v>1355</v>
      </c>
      <c r="K591" s="671" t="s">
        <v>391</v>
      </c>
    </row>
    <row r="592" spans="3:11" s="648" customFormat="1" x14ac:dyDescent="0.2">
      <c r="C592" s="677" t="s">
        <v>2991</v>
      </c>
      <c r="D592" s="858">
        <v>3</v>
      </c>
      <c r="E592" s="899">
        <v>800</v>
      </c>
      <c r="F592" s="899">
        <f t="shared" si="1"/>
        <v>2400</v>
      </c>
      <c r="G592" s="155" t="s">
        <v>125</v>
      </c>
      <c r="H592" s="736" t="s">
        <v>312</v>
      </c>
      <c r="I592" s="548" t="str">
        <f>VLOOKUP(H592,Presupuesto!$B$11:$C$565,2,0)</f>
        <v>PRODUCTOS DE PAPEL Y CARTON (33400-00)</v>
      </c>
      <c r="J592" s="670" t="s">
        <v>1355</v>
      </c>
      <c r="K592" s="671" t="s">
        <v>391</v>
      </c>
    </row>
    <row r="593" spans="3:11" s="648" customFormat="1" x14ac:dyDescent="0.2">
      <c r="C593" s="677" t="s">
        <v>2992</v>
      </c>
      <c r="D593" s="858">
        <v>2</v>
      </c>
      <c r="E593" s="899">
        <v>8774.5</v>
      </c>
      <c r="F593" s="899">
        <f t="shared" si="1"/>
        <v>17549</v>
      </c>
      <c r="G593" s="155" t="s">
        <v>125</v>
      </c>
      <c r="H593" s="736" t="s">
        <v>312</v>
      </c>
      <c r="I593" s="548" t="str">
        <f>VLOOKUP(H593,Presupuesto!$B$11:$C$565,2,0)</f>
        <v>PRODUCTOS DE PAPEL Y CARTON (33400-00)</v>
      </c>
      <c r="J593" s="670" t="s">
        <v>1355</v>
      </c>
      <c r="K593" s="671" t="s">
        <v>391</v>
      </c>
    </row>
    <row r="594" spans="3:11" s="648" customFormat="1" x14ac:dyDescent="0.2">
      <c r="C594" s="677" t="s">
        <v>2993</v>
      </c>
      <c r="D594" s="858">
        <v>1</v>
      </c>
      <c r="E594" s="899">
        <v>6700</v>
      </c>
      <c r="F594" s="899">
        <f t="shared" si="1"/>
        <v>6700</v>
      </c>
      <c r="G594" s="155" t="s">
        <v>125</v>
      </c>
      <c r="H594" s="736" t="s">
        <v>312</v>
      </c>
      <c r="I594" s="548" t="str">
        <f>VLOOKUP(H594,Presupuesto!$B$11:$C$565,2,0)</f>
        <v>PRODUCTOS DE PAPEL Y CARTON (33400-00)</v>
      </c>
      <c r="J594" s="670" t="s">
        <v>1355</v>
      </c>
      <c r="K594" s="671" t="s">
        <v>391</v>
      </c>
    </row>
    <row r="595" spans="3:11" s="648" customFormat="1" x14ac:dyDescent="0.2">
      <c r="C595" s="677" t="s">
        <v>2994</v>
      </c>
      <c r="D595" s="858">
        <v>1</v>
      </c>
      <c r="E595" s="899">
        <v>3096.49</v>
      </c>
      <c r="F595" s="899">
        <f t="shared" si="1"/>
        <v>3096.49</v>
      </c>
      <c r="G595" s="155" t="s">
        <v>125</v>
      </c>
      <c r="H595" s="736" t="s">
        <v>312</v>
      </c>
      <c r="I595" s="548" t="str">
        <f>VLOOKUP(H595,Presupuesto!$B$11:$C$565,2,0)</f>
        <v>PRODUCTOS DE PAPEL Y CARTON (33400-00)</v>
      </c>
      <c r="J595" s="670" t="s">
        <v>1355</v>
      </c>
      <c r="K595" s="671" t="s">
        <v>391</v>
      </c>
    </row>
    <row r="596" spans="3:11" s="648" customFormat="1" x14ac:dyDescent="0.2">
      <c r="C596" s="677" t="s">
        <v>2995</v>
      </c>
      <c r="D596" s="858">
        <v>2</v>
      </c>
      <c r="E596" s="899">
        <v>1040.75</v>
      </c>
      <c r="F596" s="899">
        <f t="shared" si="1"/>
        <v>2081.5</v>
      </c>
      <c r="G596" s="155" t="s">
        <v>125</v>
      </c>
      <c r="H596" s="736" t="s">
        <v>312</v>
      </c>
      <c r="I596" s="548" t="str">
        <f>VLOOKUP(H596,Presupuesto!$B$11:$C$565,2,0)</f>
        <v>PRODUCTOS DE PAPEL Y CARTON (33400-00)</v>
      </c>
      <c r="J596" s="670" t="s">
        <v>1355</v>
      </c>
      <c r="K596" s="671" t="s">
        <v>391</v>
      </c>
    </row>
    <row r="597" spans="3:11" s="648" customFormat="1" x14ac:dyDescent="0.2">
      <c r="C597" s="677" t="s">
        <v>2996</v>
      </c>
      <c r="D597" s="858">
        <v>27</v>
      </c>
      <c r="E597" s="899">
        <v>890</v>
      </c>
      <c r="F597" s="899">
        <f t="shared" si="1"/>
        <v>24030</v>
      </c>
      <c r="G597" s="155" t="s">
        <v>125</v>
      </c>
      <c r="H597" s="736" t="s">
        <v>312</v>
      </c>
      <c r="I597" s="548" t="str">
        <f>VLOOKUP(H597,Presupuesto!$B$11:$C$565,2,0)</f>
        <v>PRODUCTOS DE PAPEL Y CARTON (33400-00)</v>
      </c>
      <c r="J597" s="670" t="s">
        <v>1355</v>
      </c>
      <c r="K597" s="671" t="s">
        <v>391</v>
      </c>
    </row>
    <row r="598" spans="3:11" s="648" customFormat="1" x14ac:dyDescent="0.2">
      <c r="C598" s="677" t="s">
        <v>2467</v>
      </c>
      <c r="D598" s="900">
        <v>6</v>
      </c>
      <c r="E598" s="899">
        <v>600</v>
      </c>
      <c r="F598" s="899">
        <f t="shared" si="1"/>
        <v>3600</v>
      </c>
      <c r="G598" s="155" t="s">
        <v>125</v>
      </c>
      <c r="H598" s="736" t="s">
        <v>312</v>
      </c>
      <c r="I598" s="548" t="str">
        <f>VLOOKUP(H598,Presupuesto!$B$11:$C$565,2,0)</f>
        <v>PRODUCTOS DE PAPEL Y CARTON (33400-00)</v>
      </c>
      <c r="J598" s="670" t="s">
        <v>1355</v>
      </c>
      <c r="K598" s="671" t="s">
        <v>391</v>
      </c>
    </row>
    <row r="599" spans="3:11" s="648" customFormat="1" x14ac:dyDescent="0.25">
      <c r="G599" s="646"/>
    </row>
    <row r="600" spans="3:11" s="648" customFormat="1" x14ac:dyDescent="0.25">
      <c r="G600" s="646"/>
    </row>
    <row r="601" spans="3:11" s="501" customFormat="1" x14ac:dyDescent="0.25">
      <c r="G601" s="499"/>
    </row>
    <row r="603" spans="3:11" ht="15.75" thickBot="1" x14ac:dyDescent="0.3"/>
    <row r="604" spans="3:11" ht="15.75" thickBot="1" x14ac:dyDescent="0.3">
      <c r="C604" s="520" t="s">
        <v>53</v>
      </c>
      <c r="D604" s="534">
        <f>SUM(F611:F675)</f>
        <v>0</v>
      </c>
      <c r="E604" s="501"/>
      <c r="F604" s="497"/>
      <c r="G604" s="500"/>
      <c r="H604" s="497"/>
      <c r="I604" s="497"/>
      <c r="J604" s="501"/>
      <c r="K604" s="501"/>
    </row>
    <row r="605" spans="3:11" x14ac:dyDescent="0.25">
      <c r="C605" s="497"/>
      <c r="D605" s="31"/>
      <c r="E605" s="504"/>
      <c r="F605" s="504"/>
      <c r="G605" s="504"/>
      <c r="H605" s="498"/>
      <c r="I605" s="498"/>
      <c r="J605" s="498"/>
      <c r="K605" s="506"/>
    </row>
    <row r="606" spans="3:11" x14ac:dyDescent="0.25">
      <c r="C606" s="497"/>
      <c r="D606" s="31"/>
      <c r="E606" s="504"/>
      <c r="F606" s="504"/>
      <c r="G606" s="504"/>
      <c r="H606" s="498"/>
      <c r="I606" s="498"/>
      <c r="J606" s="498"/>
      <c r="K606" s="506"/>
    </row>
    <row r="607" spans="3:11" ht="15.75" x14ac:dyDescent="0.25">
      <c r="C607" s="526" t="s">
        <v>388</v>
      </c>
      <c r="D607" s="493">
        <f>'11. Gestion Administrativa'!F38</f>
        <v>11.24</v>
      </c>
      <c r="E607" s="504"/>
      <c r="F607" s="504"/>
      <c r="G607" s="504"/>
      <c r="H607" s="498"/>
      <c r="I607" s="498"/>
      <c r="J607" s="498"/>
      <c r="K607" s="506"/>
    </row>
    <row r="608" spans="3:11" ht="18.75" x14ac:dyDescent="0.25">
      <c r="C608" s="527" t="str">
        <f>IFERROR(VLOOKUP(D607,'1. Desarrollo e Innov. Curricu.'!$F:$G,2,FALSE),IFERROR(VLOOKUP(D607,'2. Investigación Científica'!$F:$G,2,FALSE),IFERROR(VLOOKUP(D607,'3. Vinculación Univ. Sociedad'!$F:$G,2,FALSE),IFERROR(VLOOKUP(D607,'4. Docencia y Profesorado Univ.'!$F:$G,2,FALSE),IFERROR(VLOOKUP(D607,'5. Estudiantes y Graduados'!$F:$G,2,FALSE),IFERROR(VLOOKUP(D607,'11. Gestion Administrativa'!$F:$G,2,FALSE),IFERROR(VLOOKUP(D607,'13. Gestión Académica'!$F:$G,2,FALSE),IFERROR(VLOOKUP(D607,'9. Asegura. de la Calid. y M'!$F:$G,2,FALSE),IFERROR(VLOOKUP(D607,'6. Gestión del Conocimiento'!$F:$G,2,FALSE),IFERROR(VLOOKUP(D607,'15. Gobernabilidad y Proceso...'!$F:$G,2,FALSE),IFERROR(VLOOKUP(D607,'12. Gestión del Talento Humano'!$F:$G,2,FALSE),IFERROR(VLOOKUP(D607,'14. Internacional... de la E.S.'!$F:$G,2,FALSE),IFERROR(VLOOKUP(D607,'10. Posgrado'!$F:$G,2,FALSE),IFERROR(VLOOKUP(D607,'17. Gestión TIC'!$F:$G,2,FALSE),IFERROR(VLOOKUP(D607,'16. Desa. del Sistema Educ.Sup.'!$F:$G,2,FALSE),IFERROR(VLOOKUP(D607,'8. Cultura de Inno. Insti...'!$F:$G,2,FALSE),VLOOKUP(D607,'7. Lo Esencial de la Reforma U.'!$F:$G,2,0)))))))))))))))))</f>
        <v xml:space="preserve">Gestionar la Compra de  MATERIAS PRIMAS para la realización de prácticas de los laboratorios de la Facultad. </v>
      </c>
      <c r="D608" s="31"/>
      <c r="E608" s="504"/>
      <c r="F608" s="504"/>
      <c r="G608" s="504"/>
      <c r="H608" s="498"/>
      <c r="I608" s="498"/>
      <c r="J608" s="498"/>
      <c r="K608" s="506"/>
    </row>
    <row r="609" spans="3:11" ht="15.75" thickBot="1" x14ac:dyDescent="0.3">
      <c r="C609" s="501"/>
      <c r="D609" s="501"/>
      <c r="E609" s="501"/>
      <c r="F609" s="504"/>
      <c r="G609" s="498"/>
      <c r="H609" s="498"/>
      <c r="I609" s="498"/>
      <c r="J609" s="501"/>
      <c r="K609" s="501"/>
    </row>
    <row r="610" spans="3:11" x14ac:dyDescent="0.25">
      <c r="C610" s="514" t="s">
        <v>44</v>
      </c>
      <c r="D610" s="514" t="s">
        <v>55</v>
      </c>
      <c r="E610" s="522" t="s">
        <v>57</v>
      </c>
      <c r="F610" s="573" t="s">
        <v>27</v>
      </c>
      <c r="G610" s="547" t="s">
        <v>127</v>
      </c>
      <c r="H610" s="522" t="s">
        <v>46</v>
      </c>
      <c r="I610" s="547" t="s">
        <v>128</v>
      </c>
      <c r="J610" s="547" t="s">
        <v>406</v>
      </c>
      <c r="K610" s="547" t="s">
        <v>407</v>
      </c>
    </row>
    <row r="611" spans="3:11" x14ac:dyDescent="0.25">
      <c r="C611" s="841" t="s">
        <v>2405</v>
      </c>
      <c r="D611" s="846"/>
      <c r="E611" s="846"/>
      <c r="F611" s="850"/>
      <c r="G611" s="153" t="s">
        <v>1676</v>
      </c>
      <c r="H611" s="517" t="s">
        <v>319</v>
      </c>
      <c r="I611" s="127" t="str">
        <f>VLOOKUP(H611,[1]Presupuesto!$B$11:$C$565,2,0)</f>
        <v>PRODUCTOS FARMACEUTICOS Y MEDICINALES</v>
      </c>
      <c r="J611" s="528" t="s">
        <v>1355</v>
      </c>
      <c r="K611" s="505" t="s">
        <v>394</v>
      </c>
    </row>
    <row r="612" spans="3:11" ht="14.25" customHeight="1" x14ac:dyDescent="0.25">
      <c r="C612" s="841" t="s">
        <v>2406</v>
      </c>
      <c r="D612" s="846"/>
      <c r="E612" s="846"/>
      <c r="F612" s="850"/>
      <c r="G612" s="153" t="s">
        <v>1676</v>
      </c>
      <c r="H612" s="517" t="s">
        <v>319</v>
      </c>
      <c r="I612" s="127" t="str">
        <f>VLOOKUP(H612,[1]Presupuesto!$B$11:$C$565,2,0)</f>
        <v>PRODUCTOS FARMACEUTICOS Y MEDICINALES</v>
      </c>
      <c r="J612" s="528" t="s">
        <v>1355</v>
      </c>
      <c r="K612" s="505" t="s">
        <v>394</v>
      </c>
    </row>
    <row r="613" spans="3:11" x14ac:dyDescent="0.25">
      <c r="C613" s="841" t="s">
        <v>2407</v>
      </c>
      <c r="D613" s="846"/>
      <c r="E613" s="846"/>
      <c r="F613" s="850"/>
      <c r="G613" s="153" t="s">
        <v>1676</v>
      </c>
      <c r="H613" s="517" t="s">
        <v>319</v>
      </c>
      <c r="I613" s="127" t="str">
        <f>VLOOKUP(H613,[1]Presupuesto!$B$11:$C$565,2,0)</f>
        <v>PRODUCTOS FARMACEUTICOS Y MEDICINALES</v>
      </c>
      <c r="J613" s="528" t="s">
        <v>1355</v>
      </c>
      <c r="K613" s="505" t="s">
        <v>394</v>
      </c>
    </row>
    <row r="614" spans="3:11" x14ac:dyDescent="0.25">
      <c r="C614" s="841" t="s">
        <v>2408</v>
      </c>
      <c r="D614" s="846"/>
      <c r="E614" s="846"/>
      <c r="F614" s="850"/>
      <c r="G614" s="153" t="s">
        <v>1676</v>
      </c>
      <c r="H614" s="517" t="s">
        <v>319</v>
      </c>
      <c r="I614" s="127" t="str">
        <f>VLOOKUP(H614,[1]Presupuesto!$B$11:$C$565,2,0)</f>
        <v>PRODUCTOS FARMACEUTICOS Y MEDICINALES</v>
      </c>
      <c r="J614" s="528" t="s">
        <v>1355</v>
      </c>
      <c r="K614" s="505" t="s">
        <v>394</v>
      </c>
    </row>
    <row r="615" spans="3:11" x14ac:dyDescent="0.25">
      <c r="C615" s="841" t="s">
        <v>2409</v>
      </c>
      <c r="D615" s="846"/>
      <c r="E615" s="846"/>
      <c r="F615" s="850"/>
      <c r="G615" s="153" t="s">
        <v>1676</v>
      </c>
      <c r="H615" s="517" t="s">
        <v>319</v>
      </c>
      <c r="I615" s="127" t="str">
        <f>VLOOKUP(H615,[1]Presupuesto!$B$11:$C$565,2,0)</f>
        <v>PRODUCTOS FARMACEUTICOS Y MEDICINALES</v>
      </c>
      <c r="J615" s="528" t="s">
        <v>1355</v>
      </c>
      <c r="K615" s="505" t="s">
        <v>394</v>
      </c>
    </row>
    <row r="616" spans="3:11" s="501" customFormat="1" x14ac:dyDescent="0.25">
      <c r="C616" s="841" t="s">
        <v>2410</v>
      </c>
      <c r="D616" s="846"/>
      <c r="E616" s="846"/>
      <c r="F616" s="850"/>
      <c r="G616" s="153" t="s">
        <v>1676</v>
      </c>
      <c r="H616" s="517" t="s">
        <v>319</v>
      </c>
      <c r="I616" s="127" t="str">
        <f>VLOOKUP(H616,[1]Presupuesto!$B$11:$C$565,2,0)</f>
        <v>PRODUCTOS FARMACEUTICOS Y MEDICINALES</v>
      </c>
      <c r="J616" s="528" t="s">
        <v>1355</v>
      </c>
      <c r="K616" s="505" t="s">
        <v>394</v>
      </c>
    </row>
    <row r="617" spans="3:11" s="501" customFormat="1" x14ac:dyDescent="0.25">
      <c r="C617" s="841" t="s">
        <v>2411</v>
      </c>
      <c r="D617" s="846"/>
      <c r="E617" s="846"/>
      <c r="F617" s="850"/>
      <c r="G617" s="153" t="s">
        <v>1676</v>
      </c>
      <c r="H617" s="517" t="s">
        <v>319</v>
      </c>
      <c r="I617" s="127" t="str">
        <f>VLOOKUP(H617,[1]Presupuesto!$B$11:$C$565,2,0)</f>
        <v>PRODUCTOS FARMACEUTICOS Y MEDICINALES</v>
      </c>
      <c r="J617" s="528" t="s">
        <v>1355</v>
      </c>
      <c r="K617" s="505" t="s">
        <v>394</v>
      </c>
    </row>
    <row r="618" spans="3:11" s="501" customFormat="1" x14ac:dyDescent="0.25">
      <c r="C618" s="841" t="s">
        <v>2412</v>
      </c>
      <c r="D618" s="846"/>
      <c r="E618" s="846"/>
      <c r="F618" s="850"/>
      <c r="G618" s="153" t="s">
        <v>1676</v>
      </c>
      <c r="H618" s="517" t="s">
        <v>319</v>
      </c>
      <c r="I618" s="127" t="str">
        <f>VLOOKUP(H618,[1]Presupuesto!$B$11:$C$565,2,0)</f>
        <v>PRODUCTOS FARMACEUTICOS Y MEDICINALES</v>
      </c>
      <c r="J618" s="528" t="s">
        <v>1355</v>
      </c>
      <c r="K618" s="505" t="s">
        <v>394</v>
      </c>
    </row>
    <row r="619" spans="3:11" s="501" customFormat="1" x14ac:dyDescent="0.25">
      <c r="C619" s="841" t="s">
        <v>2413</v>
      </c>
      <c r="D619" s="846"/>
      <c r="E619" s="846"/>
      <c r="F619" s="850"/>
      <c r="G619" s="153" t="s">
        <v>1676</v>
      </c>
      <c r="H619" s="517" t="s">
        <v>319</v>
      </c>
      <c r="I619" s="127" t="str">
        <f>VLOOKUP(H619,[1]Presupuesto!$B$11:$C$565,2,0)</f>
        <v>PRODUCTOS FARMACEUTICOS Y MEDICINALES</v>
      </c>
      <c r="J619" s="528" t="s">
        <v>1355</v>
      </c>
      <c r="K619" s="505" t="s">
        <v>394</v>
      </c>
    </row>
    <row r="620" spans="3:11" s="501" customFormat="1" x14ac:dyDescent="0.25">
      <c r="C620" s="841" t="s">
        <v>2414</v>
      </c>
      <c r="D620" s="846"/>
      <c r="E620" s="846"/>
      <c r="F620" s="850"/>
      <c r="G620" s="153" t="s">
        <v>1676</v>
      </c>
      <c r="H620" s="517" t="s">
        <v>319</v>
      </c>
      <c r="I620" s="127" t="str">
        <f>VLOOKUP(H620,[1]Presupuesto!$B$11:$C$565,2,0)</f>
        <v>PRODUCTOS FARMACEUTICOS Y MEDICINALES</v>
      </c>
      <c r="J620" s="528" t="s">
        <v>1355</v>
      </c>
      <c r="K620" s="505" t="s">
        <v>394</v>
      </c>
    </row>
    <row r="621" spans="3:11" s="501" customFormat="1" x14ac:dyDescent="0.25">
      <c r="C621" s="841" t="s">
        <v>2415</v>
      </c>
      <c r="D621" s="846"/>
      <c r="E621" s="846"/>
      <c r="F621" s="850"/>
      <c r="G621" s="153" t="s">
        <v>1676</v>
      </c>
      <c r="H621" s="517" t="s">
        <v>319</v>
      </c>
      <c r="I621" s="127" t="str">
        <f>VLOOKUP(H621,[1]Presupuesto!$B$11:$C$565,2,0)</f>
        <v>PRODUCTOS FARMACEUTICOS Y MEDICINALES</v>
      </c>
      <c r="J621" s="528" t="s">
        <v>1355</v>
      </c>
      <c r="K621" s="505" t="s">
        <v>394</v>
      </c>
    </row>
    <row r="622" spans="3:11" s="501" customFormat="1" x14ac:dyDescent="0.25">
      <c r="C622" s="841" t="s">
        <v>2416</v>
      </c>
      <c r="D622" s="846"/>
      <c r="E622" s="846"/>
      <c r="F622" s="850"/>
      <c r="G622" s="153" t="s">
        <v>1676</v>
      </c>
      <c r="H622" s="517" t="s">
        <v>319</v>
      </c>
      <c r="I622" s="127" t="str">
        <f>VLOOKUP(H622,[1]Presupuesto!$B$11:$C$565,2,0)</f>
        <v>PRODUCTOS FARMACEUTICOS Y MEDICINALES</v>
      </c>
      <c r="J622" s="528" t="s">
        <v>1355</v>
      </c>
      <c r="K622" s="505" t="s">
        <v>394</v>
      </c>
    </row>
    <row r="623" spans="3:11" s="501" customFormat="1" x14ac:dyDescent="0.25">
      <c r="C623" s="841" t="s">
        <v>2417</v>
      </c>
      <c r="D623" s="846"/>
      <c r="E623" s="846"/>
      <c r="F623" s="850"/>
      <c r="G623" s="153" t="s">
        <v>1676</v>
      </c>
      <c r="H623" s="517" t="s">
        <v>319</v>
      </c>
      <c r="I623" s="127" t="str">
        <f>VLOOKUP(H623,[1]Presupuesto!$B$11:$C$565,2,0)</f>
        <v>PRODUCTOS FARMACEUTICOS Y MEDICINALES</v>
      </c>
      <c r="J623" s="528" t="s">
        <v>1355</v>
      </c>
      <c r="K623" s="505" t="s">
        <v>394</v>
      </c>
    </row>
    <row r="624" spans="3:11" s="501" customFormat="1" x14ac:dyDescent="0.25">
      <c r="C624" s="841" t="s">
        <v>2418</v>
      </c>
      <c r="D624" s="846"/>
      <c r="E624" s="846"/>
      <c r="F624" s="850"/>
      <c r="G624" s="153" t="s">
        <v>1676</v>
      </c>
      <c r="H624" s="517" t="s">
        <v>319</v>
      </c>
      <c r="I624" s="127" t="str">
        <f>VLOOKUP(H624,[1]Presupuesto!$B$11:$C$565,2,0)</f>
        <v>PRODUCTOS FARMACEUTICOS Y MEDICINALES</v>
      </c>
      <c r="J624" s="528" t="s">
        <v>1355</v>
      </c>
      <c r="K624" s="505" t="s">
        <v>394</v>
      </c>
    </row>
    <row r="625" spans="3:11" s="501" customFormat="1" x14ac:dyDescent="0.25">
      <c r="C625" s="841" t="s">
        <v>2419</v>
      </c>
      <c r="D625" s="846"/>
      <c r="E625" s="846"/>
      <c r="F625" s="850"/>
      <c r="G625" s="153" t="s">
        <v>1676</v>
      </c>
      <c r="H625" s="517" t="s">
        <v>319</v>
      </c>
      <c r="I625" s="127" t="str">
        <f>VLOOKUP(H625,[1]Presupuesto!$B$11:$C$565,2,0)</f>
        <v>PRODUCTOS FARMACEUTICOS Y MEDICINALES</v>
      </c>
      <c r="J625" s="528" t="s">
        <v>1355</v>
      </c>
      <c r="K625" s="505" t="s">
        <v>394</v>
      </c>
    </row>
    <row r="626" spans="3:11" s="501" customFormat="1" x14ac:dyDescent="0.25">
      <c r="C626" s="841" t="s">
        <v>2420</v>
      </c>
      <c r="D626" s="846"/>
      <c r="E626" s="846"/>
      <c r="F626" s="850"/>
      <c r="G626" s="153" t="s">
        <v>1676</v>
      </c>
      <c r="H626" s="517" t="s">
        <v>319</v>
      </c>
      <c r="I626" s="127" t="str">
        <f>VLOOKUP(H626,[1]Presupuesto!$B$11:$C$565,2,0)</f>
        <v>PRODUCTOS FARMACEUTICOS Y MEDICINALES</v>
      </c>
      <c r="J626" s="528" t="s">
        <v>1355</v>
      </c>
      <c r="K626" s="505" t="s">
        <v>394</v>
      </c>
    </row>
    <row r="627" spans="3:11" s="501" customFormat="1" x14ac:dyDescent="0.25">
      <c r="C627" s="841" t="s">
        <v>2421</v>
      </c>
      <c r="D627" s="846"/>
      <c r="E627" s="846"/>
      <c r="F627" s="850"/>
      <c r="G627" s="153" t="s">
        <v>1676</v>
      </c>
      <c r="H627" s="517" t="s">
        <v>319</v>
      </c>
      <c r="I627" s="127" t="str">
        <f>VLOOKUP(H627,[1]Presupuesto!$B$11:$C$565,2,0)</f>
        <v>PRODUCTOS FARMACEUTICOS Y MEDICINALES</v>
      </c>
      <c r="J627" s="528" t="s">
        <v>1355</v>
      </c>
      <c r="K627" s="505" t="s">
        <v>394</v>
      </c>
    </row>
    <row r="628" spans="3:11" s="501" customFormat="1" x14ac:dyDescent="0.25">
      <c r="C628" s="841" t="s">
        <v>2422</v>
      </c>
      <c r="D628" s="846"/>
      <c r="E628" s="846"/>
      <c r="F628" s="850"/>
      <c r="G628" s="153" t="s">
        <v>1676</v>
      </c>
      <c r="H628" s="517" t="s">
        <v>319</v>
      </c>
      <c r="I628" s="127" t="str">
        <f>VLOOKUP(H628,[1]Presupuesto!$B$11:$C$565,2,0)</f>
        <v>PRODUCTOS FARMACEUTICOS Y MEDICINALES</v>
      </c>
      <c r="J628" s="528" t="s">
        <v>1355</v>
      </c>
      <c r="K628" s="505" t="s">
        <v>394</v>
      </c>
    </row>
    <row r="629" spans="3:11" s="501" customFormat="1" x14ac:dyDescent="0.25">
      <c r="C629" s="841" t="s">
        <v>2423</v>
      </c>
      <c r="D629" s="846"/>
      <c r="E629" s="846"/>
      <c r="F629" s="850"/>
      <c r="G629" s="153" t="s">
        <v>1676</v>
      </c>
      <c r="H629" s="517" t="s">
        <v>319</v>
      </c>
      <c r="I629" s="127" t="str">
        <f>VLOOKUP(H629,[1]Presupuesto!$B$11:$C$565,2,0)</f>
        <v>PRODUCTOS FARMACEUTICOS Y MEDICINALES</v>
      </c>
      <c r="J629" s="528" t="s">
        <v>1355</v>
      </c>
      <c r="K629" s="505" t="s">
        <v>394</v>
      </c>
    </row>
    <row r="630" spans="3:11" s="501" customFormat="1" x14ac:dyDescent="0.25">
      <c r="C630" s="841" t="s">
        <v>2424</v>
      </c>
      <c r="D630" s="846"/>
      <c r="E630" s="846"/>
      <c r="F630" s="850"/>
      <c r="G630" s="153" t="s">
        <v>1676</v>
      </c>
      <c r="H630" s="517" t="s">
        <v>319</v>
      </c>
      <c r="I630" s="127" t="str">
        <f>VLOOKUP(H630,[1]Presupuesto!$B$11:$C$565,2,0)</f>
        <v>PRODUCTOS FARMACEUTICOS Y MEDICINALES</v>
      </c>
      <c r="J630" s="528" t="s">
        <v>1355</v>
      </c>
      <c r="K630" s="505" t="s">
        <v>394</v>
      </c>
    </row>
    <row r="631" spans="3:11" s="501" customFormat="1" x14ac:dyDescent="0.25">
      <c r="C631" s="841" t="s">
        <v>2425</v>
      </c>
      <c r="D631" s="846"/>
      <c r="E631" s="846"/>
      <c r="F631" s="850"/>
      <c r="G631" s="153" t="s">
        <v>1676</v>
      </c>
      <c r="H631" s="517" t="s">
        <v>319</v>
      </c>
      <c r="I631" s="127" t="str">
        <f>VLOOKUP(H631,[1]Presupuesto!$B$11:$C$565,2,0)</f>
        <v>PRODUCTOS FARMACEUTICOS Y MEDICINALES</v>
      </c>
      <c r="J631" s="528" t="s">
        <v>1355</v>
      </c>
      <c r="K631" s="505" t="s">
        <v>394</v>
      </c>
    </row>
    <row r="632" spans="3:11" s="501" customFormat="1" x14ac:dyDescent="0.25">
      <c r="C632" s="841" t="s">
        <v>2426</v>
      </c>
      <c r="D632" s="846"/>
      <c r="E632" s="846"/>
      <c r="F632" s="850"/>
      <c r="G632" s="153" t="s">
        <v>1676</v>
      </c>
      <c r="H632" s="517" t="s">
        <v>319</v>
      </c>
      <c r="I632" s="548" t="str">
        <f>VLOOKUP(H632,[1]Presupuesto!$B$11:$C$565,2,0)</f>
        <v>PRODUCTOS FARMACEUTICOS Y MEDICINALES</v>
      </c>
      <c r="J632" s="566" t="s">
        <v>1355</v>
      </c>
      <c r="K632" s="505" t="s">
        <v>394</v>
      </c>
    </row>
    <row r="633" spans="3:11" s="501" customFormat="1" x14ac:dyDescent="0.25">
      <c r="C633" s="841" t="s">
        <v>2427</v>
      </c>
      <c r="D633" s="846"/>
      <c r="E633" s="846"/>
      <c r="F633" s="850"/>
      <c r="G633" s="153" t="s">
        <v>1676</v>
      </c>
      <c r="H633" s="517" t="s">
        <v>319</v>
      </c>
      <c r="I633" s="548" t="str">
        <f>VLOOKUP(H633,[1]Presupuesto!$B$11:$C$565,2,0)</f>
        <v>PRODUCTOS FARMACEUTICOS Y MEDICINALES</v>
      </c>
      <c r="J633" s="566" t="s">
        <v>1355</v>
      </c>
      <c r="K633" s="505" t="s">
        <v>394</v>
      </c>
    </row>
    <row r="634" spans="3:11" s="501" customFormat="1" x14ac:dyDescent="0.25">
      <c r="C634" s="841" t="s">
        <v>2428</v>
      </c>
      <c r="D634" s="846"/>
      <c r="E634" s="846"/>
      <c r="F634" s="850"/>
      <c r="G634" s="153" t="s">
        <v>1676</v>
      </c>
      <c r="H634" s="517" t="s">
        <v>319</v>
      </c>
      <c r="I634" s="548" t="str">
        <f>VLOOKUP(H634,[1]Presupuesto!$B$11:$C$565,2,0)</f>
        <v>PRODUCTOS FARMACEUTICOS Y MEDICINALES</v>
      </c>
      <c r="J634" s="566" t="s">
        <v>1355</v>
      </c>
      <c r="K634" s="505" t="s">
        <v>394</v>
      </c>
    </row>
    <row r="635" spans="3:11" s="501" customFormat="1" x14ac:dyDescent="0.25">
      <c r="C635" s="841" t="s">
        <v>2429</v>
      </c>
      <c r="D635" s="846"/>
      <c r="E635" s="846"/>
      <c r="F635" s="850"/>
      <c r="G635" s="153" t="s">
        <v>1676</v>
      </c>
      <c r="H635" s="517" t="s">
        <v>319</v>
      </c>
      <c r="I635" s="548" t="str">
        <f>VLOOKUP(H635,[1]Presupuesto!$B$11:$C$565,2,0)</f>
        <v>PRODUCTOS FARMACEUTICOS Y MEDICINALES</v>
      </c>
      <c r="J635" s="566" t="s">
        <v>1355</v>
      </c>
      <c r="K635" s="505" t="s">
        <v>394</v>
      </c>
    </row>
    <row r="636" spans="3:11" s="501" customFormat="1" x14ac:dyDescent="0.25">
      <c r="C636" s="841" t="s">
        <v>2430</v>
      </c>
      <c r="D636" s="846"/>
      <c r="E636" s="846"/>
      <c r="F636" s="850"/>
      <c r="G636" s="153" t="s">
        <v>1676</v>
      </c>
      <c r="H636" s="517" t="s">
        <v>319</v>
      </c>
      <c r="I636" s="548" t="str">
        <f>VLOOKUP(H636,[1]Presupuesto!$B$11:$C$565,2,0)</f>
        <v>PRODUCTOS FARMACEUTICOS Y MEDICINALES</v>
      </c>
      <c r="J636" s="566" t="s">
        <v>1355</v>
      </c>
      <c r="K636" s="505" t="s">
        <v>394</v>
      </c>
    </row>
    <row r="637" spans="3:11" s="501" customFormat="1" x14ac:dyDescent="0.25">
      <c r="C637" s="841" t="s">
        <v>2431</v>
      </c>
      <c r="D637" s="846"/>
      <c r="E637" s="846"/>
      <c r="F637" s="850"/>
      <c r="G637" s="153" t="s">
        <v>1676</v>
      </c>
      <c r="H637" s="517" t="s">
        <v>319</v>
      </c>
      <c r="I637" s="548" t="str">
        <f>VLOOKUP(H637,[1]Presupuesto!$B$11:$C$565,2,0)</f>
        <v>PRODUCTOS FARMACEUTICOS Y MEDICINALES</v>
      </c>
      <c r="J637" s="566" t="s">
        <v>1355</v>
      </c>
      <c r="K637" s="505" t="s">
        <v>394</v>
      </c>
    </row>
    <row r="638" spans="3:11" s="501" customFormat="1" x14ac:dyDescent="0.25">
      <c r="C638" s="841" t="s">
        <v>2432</v>
      </c>
      <c r="D638" s="846"/>
      <c r="E638" s="846"/>
      <c r="F638" s="850"/>
      <c r="G638" s="153" t="s">
        <v>1676</v>
      </c>
      <c r="H638" s="517" t="s">
        <v>319</v>
      </c>
      <c r="I638" s="548" t="str">
        <f>VLOOKUP(H638,[1]Presupuesto!$B$11:$C$565,2,0)</f>
        <v>PRODUCTOS FARMACEUTICOS Y MEDICINALES</v>
      </c>
      <c r="J638" s="566" t="s">
        <v>1355</v>
      </c>
      <c r="K638" s="505" t="s">
        <v>394</v>
      </c>
    </row>
    <row r="639" spans="3:11" s="501" customFormat="1" x14ac:dyDescent="0.25">
      <c r="C639" s="841" t="s">
        <v>2433</v>
      </c>
      <c r="D639" s="846"/>
      <c r="E639" s="846"/>
      <c r="F639" s="850"/>
      <c r="G639" s="153" t="s">
        <v>1676</v>
      </c>
      <c r="H639" s="517" t="s">
        <v>319</v>
      </c>
      <c r="I639" s="548" t="str">
        <f>VLOOKUP(H639,[1]Presupuesto!$B$11:$C$565,2,0)</f>
        <v>PRODUCTOS FARMACEUTICOS Y MEDICINALES</v>
      </c>
      <c r="J639" s="566" t="s">
        <v>1355</v>
      </c>
      <c r="K639" s="505" t="s">
        <v>394</v>
      </c>
    </row>
    <row r="640" spans="3:11" s="501" customFormat="1" x14ac:dyDescent="0.25">
      <c r="C640" s="841" t="s">
        <v>2434</v>
      </c>
      <c r="D640" s="846"/>
      <c r="E640" s="846"/>
      <c r="F640" s="850"/>
      <c r="G640" s="153" t="s">
        <v>1676</v>
      </c>
      <c r="H640" s="517" t="s">
        <v>319</v>
      </c>
      <c r="I640" s="548" t="str">
        <f>VLOOKUP(H640,[1]Presupuesto!$B$11:$C$565,2,0)</f>
        <v>PRODUCTOS FARMACEUTICOS Y MEDICINALES</v>
      </c>
      <c r="J640" s="566" t="s">
        <v>1355</v>
      </c>
      <c r="K640" s="505" t="s">
        <v>394</v>
      </c>
    </row>
    <row r="641" spans="3:11" s="501" customFormat="1" x14ac:dyDescent="0.25">
      <c r="C641" s="841" t="s">
        <v>2435</v>
      </c>
      <c r="D641" s="846"/>
      <c r="E641" s="846"/>
      <c r="F641" s="850"/>
      <c r="G641" s="153" t="s">
        <v>1676</v>
      </c>
      <c r="H641" s="517" t="s">
        <v>319</v>
      </c>
      <c r="I641" s="548" t="str">
        <f>VLOOKUP(H641,[1]Presupuesto!$B$11:$C$565,2,0)</f>
        <v>PRODUCTOS FARMACEUTICOS Y MEDICINALES</v>
      </c>
      <c r="J641" s="566" t="s">
        <v>1355</v>
      </c>
      <c r="K641" s="505" t="s">
        <v>394</v>
      </c>
    </row>
    <row r="642" spans="3:11" s="501" customFormat="1" x14ac:dyDescent="0.25">
      <c r="C642" s="841" t="s">
        <v>2435</v>
      </c>
      <c r="D642" s="846"/>
      <c r="E642" s="846"/>
      <c r="F642" s="850"/>
      <c r="G642" s="153" t="s">
        <v>1676</v>
      </c>
      <c r="H642" s="517" t="s">
        <v>319</v>
      </c>
      <c r="I642" s="548" t="str">
        <f>VLOOKUP(H642,[1]Presupuesto!$B$11:$C$565,2,0)</f>
        <v>PRODUCTOS FARMACEUTICOS Y MEDICINALES</v>
      </c>
      <c r="J642" s="566" t="s">
        <v>1355</v>
      </c>
      <c r="K642" s="505" t="s">
        <v>394</v>
      </c>
    </row>
    <row r="643" spans="3:11" s="501" customFormat="1" x14ac:dyDescent="0.25">
      <c r="C643" s="841" t="s">
        <v>2436</v>
      </c>
      <c r="D643" s="846"/>
      <c r="E643" s="846"/>
      <c r="F643" s="850"/>
      <c r="G643" s="153" t="s">
        <v>1676</v>
      </c>
      <c r="H643" s="517" t="s">
        <v>319</v>
      </c>
      <c r="I643" s="548" t="str">
        <f>VLOOKUP(H643,[1]Presupuesto!$B$11:$C$565,2,0)</f>
        <v>PRODUCTOS FARMACEUTICOS Y MEDICINALES</v>
      </c>
      <c r="J643" s="566" t="s">
        <v>1355</v>
      </c>
      <c r="K643" s="505" t="s">
        <v>394</v>
      </c>
    </row>
    <row r="644" spans="3:11" s="501" customFormat="1" x14ac:dyDescent="0.25">
      <c r="C644" s="841" t="s">
        <v>2437</v>
      </c>
      <c r="D644" s="846"/>
      <c r="E644" s="846"/>
      <c r="F644" s="850"/>
      <c r="G644" s="153" t="s">
        <v>1676</v>
      </c>
      <c r="H644" s="517" t="s">
        <v>319</v>
      </c>
      <c r="I644" s="548" t="str">
        <f>VLOOKUP(H644,[1]Presupuesto!$B$11:$C$565,2,0)</f>
        <v>PRODUCTOS FARMACEUTICOS Y MEDICINALES</v>
      </c>
      <c r="J644" s="566" t="s">
        <v>1355</v>
      </c>
      <c r="K644" s="505" t="s">
        <v>394</v>
      </c>
    </row>
    <row r="645" spans="3:11" s="501" customFormat="1" x14ac:dyDescent="0.25">
      <c r="C645" s="841" t="s">
        <v>2438</v>
      </c>
      <c r="D645" s="846"/>
      <c r="E645" s="846"/>
      <c r="F645" s="850"/>
      <c r="G645" s="153" t="s">
        <v>1676</v>
      </c>
      <c r="H645" s="517" t="s">
        <v>319</v>
      </c>
      <c r="I645" s="548" t="str">
        <f>VLOOKUP(H645,[1]Presupuesto!$B$11:$C$565,2,0)</f>
        <v>PRODUCTOS FARMACEUTICOS Y MEDICINALES</v>
      </c>
      <c r="J645" s="566" t="s">
        <v>1355</v>
      </c>
      <c r="K645" s="505" t="s">
        <v>394</v>
      </c>
    </row>
    <row r="646" spans="3:11" s="501" customFormat="1" x14ac:dyDescent="0.25">
      <c r="C646" s="841" t="s">
        <v>2439</v>
      </c>
      <c r="D646" s="846"/>
      <c r="E646" s="846"/>
      <c r="F646" s="850"/>
      <c r="G646" s="153" t="s">
        <v>1676</v>
      </c>
      <c r="H646" s="517" t="s">
        <v>319</v>
      </c>
      <c r="I646" s="548" t="str">
        <f>VLOOKUP(H646,[1]Presupuesto!$B$11:$C$565,2,0)</f>
        <v>PRODUCTOS FARMACEUTICOS Y MEDICINALES</v>
      </c>
      <c r="J646" s="566" t="s">
        <v>1355</v>
      </c>
      <c r="K646" s="505" t="s">
        <v>394</v>
      </c>
    </row>
    <row r="647" spans="3:11" s="501" customFormat="1" x14ac:dyDescent="0.25">
      <c r="C647" s="841" t="s">
        <v>2440</v>
      </c>
      <c r="D647" s="846"/>
      <c r="E647" s="846"/>
      <c r="F647" s="850"/>
      <c r="G647" s="153" t="s">
        <v>1676</v>
      </c>
      <c r="H647" s="517" t="s">
        <v>319</v>
      </c>
      <c r="I647" s="548" t="str">
        <f>VLOOKUP(H647,[1]Presupuesto!$B$11:$C$565,2,0)</f>
        <v>PRODUCTOS FARMACEUTICOS Y MEDICINALES</v>
      </c>
      <c r="J647" s="566" t="s">
        <v>1355</v>
      </c>
      <c r="K647" s="505" t="s">
        <v>394</v>
      </c>
    </row>
    <row r="648" spans="3:11" s="501" customFormat="1" x14ac:dyDescent="0.25">
      <c r="C648" s="841" t="s">
        <v>2441</v>
      </c>
      <c r="D648" s="846"/>
      <c r="E648" s="846"/>
      <c r="F648" s="850"/>
      <c r="G648" s="153" t="s">
        <v>1676</v>
      </c>
      <c r="H648" s="517" t="s">
        <v>319</v>
      </c>
      <c r="I648" s="548" t="str">
        <f>VLOOKUP(H648,[1]Presupuesto!$B$11:$C$565,2,0)</f>
        <v>PRODUCTOS FARMACEUTICOS Y MEDICINALES</v>
      </c>
      <c r="J648" s="566" t="s">
        <v>1355</v>
      </c>
      <c r="K648" s="505" t="s">
        <v>394</v>
      </c>
    </row>
    <row r="649" spans="3:11" s="501" customFormat="1" x14ac:dyDescent="0.25">
      <c r="C649" s="841" t="s">
        <v>2442</v>
      </c>
      <c r="D649" s="846"/>
      <c r="E649" s="846"/>
      <c r="F649" s="850"/>
      <c r="G649" s="153" t="s">
        <v>1676</v>
      </c>
      <c r="H649" s="517" t="s">
        <v>319</v>
      </c>
      <c r="I649" s="548" t="str">
        <f>VLOOKUP(H649,[1]Presupuesto!$B$11:$C$565,2,0)</f>
        <v>PRODUCTOS FARMACEUTICOS Y MEDICINALES</v>
      </c>
      <c r="J649" s="566" t="s">
        <v>1355</v>
      </c>
      <c r="K649" s="505" t="s">
        <v>394</v>
      </c>
    </row>
    <row r="650" spans="3:11" s="501" customFormat="1" x14ac:dyDescent="0.25">
      <c r="C650" s="841" t="s">
        <v>2443</v>
      </c>
      <c r="D650" s="846"/>
      <c r="E650" s="846"/>
      <c r="F650" s="850"/>
      <c r="G650" s="153" t="s">
        <v>1676</v>
      </c>
      <c r="H650" s="517" t="s">
        <v>319</v>
      </c>
      <c r="I650" s="548" t="str">
        <f>VLOOKUP(H650,[1]Presupuesto!$B$11:$C$565,2,0)</f>
        <v>PRODUCTOS FARMACEUTICOS Y MEDICINALES</v>
      </c>
      <c r="J650" s="566" t="s">
        <v>1355</v>
      </c>
      <c r="K650" s="505" t="s">
        <v>394</v>
      </c>
    </row>
    <row r="651" spans="3:11" s="501" customFormat="1" x14ac:dyDescent="0.25">
      <c r="C651" s="841" t="s">
        <v>2444</v>
      </c>
      <c r="D651" s="846"/>
      <c r="E651" s="846"/>
      <c r="F651" s="850"/>
      <c r="G651" s="153" t="s">
        <v>1676</v>
      </c>
      <c r="H651" s="517" t="s">
        <v>319</v>
      </c>
      <c r="I651" s="548" t="str">
        <f>VLOOKUP(H651,[1]Presupuesto!$B$11:$C$565,2,0)</f>
        <v>PRODUCTOS FARMACEUTICOS Y MEDICINALES</v>
      </c>
      <c r="J651" s="566" t="s">
        <v>1355</v>
      </c>
      <c r="K651" s="505" t="s">
        <v>394</v>
      </c>
    </row>
    <row r="652" spans="3:11" s="501" customFormat="1" x14ac:dyDescent="0.25">
      <c r="C652" s="841" t="s">
        <v>2445</v>
      </c>
      <c r="D652" s="846"/>
      <c r="E652" s="846"/>
      <c r="F652" s="850"/>
      <c r="G652" s="153" t="s">
        <v>1676</v>
      </c>
      <c r="H652" s="517" t="s">
        <v>319</v>
      </c>
      <c r="I652" s="548" t="str">
        <f>VLOOKUP(H652,[1]Presupuesto!$B$11:$C$565,2,0)</f>
        <v>PRODUCTOS FARMACEUTICOS Y MEDICINALES</v>
      </c>
      <c r="J652" s="566" t="s">
        <v>1355</v>
      </c>
      <c r="K652" s="505" t="s">
        <v>394</v>
      </c>
    </row>
    <row r="653" spans="3:11" s="501" customFormat="1" x14ac:dyDescent="0.25">
      <c r="C653" s="841" t="s">
        <v>2446</v>
      </c>
      <c r="D653" s="846"/>
      <c r="E653" s="846"/>
      <c r="F653" s="850"/>
      <c r="G653" s="153" t="s">
        <v>1676</v>
      </c>
      <c r="H653" s="517" t="s">
        <v>319</v>
      </c>
      <c r="I653" s="548" t="str">
        <f>VLOOKUP(H653,[1]Presupuesto!$B$11:$C$565,2,0)</f>
        <v>PRODUCTOS FARMACEUTICOS Y MEDICINALES</v>
      </c>
      <c r="J653" s="566" t="s">
        <v>1355</v>
      </c>
      <c r="K653" s="505" t="s">
        <v>394</v>
      </c>
    </row>
    <row r="654" spans="3:11" s="501" customFormat="1" x14ac:dyDescent="0.25">
      <c r="C654" s="841" t="s">
        <v>2447</v>
      </c>
      <c r="D654" s="846"/>
      <c r="E654" s="846"/>
      <c r="F654" s="850"/>
      <c r="G654" s="153" t="s">
        <v>1676</v>
      </c>
      <c r="H654" s="517" t="s">
        <v>319</v>
      </c>
      <c r="I654" s="548" t="str">
        <f>VLOOKUP(H654,[1]Presupuesto!$B$11:$C$565,2,0)</f>
        <v>PRODUCTOS FARMACEUTICOS Y MEDICINALES</v>
      </c>
      <c r="J654" s="566" t="s">
        <v>1355</v>
      </c>
      <c r="K654" s="505" t="s">
        <v>394</v>
      </c>
    </row>
    <row r="655" spans="3:11" s="501" customFormat="1" x14ac:dyDescent="0.25">
      <c r="C655" s="841" t="s">
        <v>2448</v>
      </c>
      <c r="D655" s="846"/>
      <c r="E655" s="846"/>
      <c r="F655" s="850"/>
      <c r="G655" s="153" t="s">
        <v>1676</v>
      </c>
      <c r="H655" s="517" t="s">
        <v>319</v>
      </c>
      <c r="I655" s="548" t="str">
        <f>VLOOKUP(H655,[1]Presupuesto!$B$11:$C$565,2,0)</f>
        <v>PRODUCTOS FARMACEUTICOS Y MEDICINALES</v>
      </c>
      <c r="J655" s="566" t="s">
        <v>1355</v>
      </c>
      <c r="K655" s="505" t="s">
        <v>394</v>
      </c>
    </row>
    <row r="656" spans="3:11" s="501" customFormat="1" x14ac:dyDescent="0.25">
      <c r="C656" s="841" t="s">
        <v>2449</v>
      </c>
      <c r="D656" s="846"/>
      <c r="E656" s="846"/>
      <c r="F656" s="850"/>
      <c r="G656" s="153" t="s">
        <v>1676</v>
      </c>
      <c r="H656" s="517" t="s">
        <v>319</v>
      </c>
      <c r="I656" s="548" t="str">
        <f>VLOOKUP(H656,[1]Presupuesto!$B$11:$C$565,2,0)</f>
        <v>PRODUCTOS FARMACEUTICOS Y MEDICINALES</v>
      </c>
      <c r="J656" s="566" t="s">
        <v>1355</v>
      </c>
      <c r="K656" s="505" t="s">
        <v>394</v>
      </c>
    </row>
    <row r="657" spans="3:11" s="501" customFormat="1" x14ac:dyDescent="0.25">
      <c r="C657" s="841" t="s">
        <v>2450</v>
      </c>
      <c r="D657" s="846"/>
      <c r="E657" s="846"/>
      <c r="F657" s="842"/>
      <c r="G657" s="153" t="s">
        <v>1676</v>
      </c>
      <c r="H657" s="517" t="s">
        <v>319</v>
      </c>
      <c r="I657" s="548" t="str">
        <f>VLOOKUP(H657,[1]Presupuesto!$B$11:$C$565,2,0)</f>
        <v>PRODUCTOS FARMACEUTICOS Y MEDICINALES</v>
      </c>
      <c r="J657" s="566" t="s">
        <v>1355</v>
      </c>
      <c r="K657" s="505" t="s">
        <v>394</v>
      </c>
    </row>
    <row r="658" spans="3:11" s="501" customFormat="1" x14ac:dyDescent="0.25">
      <c r="C658" s="841" t="s">
        <v>2451</v>
      </c>
      <c r="D658" s="846"/>
      <c r="E658" s="846"/>
      <c r="F658" s="842"/>
      <c r="G658" s="153" t="s">
        <v>1676</v>
      </c>
      <c r="H658" s="517" t="s">
        <v>319</v>
      </c>
      <c r="I658" s="548" t="str">
        <f>VLOOKUP(H658,[1]Presupuesto!$B$11:$C$565,2,0)</f>
        <v>PRODUCTOS FARMACEUTICOS Y MEDICINALES</v>
      </c>
      <c r="J658" s="566" t="s">
        <v>1355</v>
      </c>
      <c r="K658" s="505" t="s">
        <v>394</v>
      </c>
    </row>
    <row r="659" spans="3:11" s="501" customFormat="1" x14ac:dyDescent="0.25">
      <c r="C659" s="841" t="s">
        <v>2451</v>
      </c>
      <c r="D659" s="846"/>
      <c r="E659" s="846"/>
      <c r="F659" s="842"/>
      <c r="G659" s="153" t="s">
        <v>1676</v>
      </c>
      <c r="H659" s="517" t="s">
        <v>319</v>
      </c>
      <c r="I659" s="548" t="str">
        <f>VLOOKUP(H659,[1]Presupuesto!$B$11:$C$565,2,0)</f>
        <v>PRODUCTOS FARMACEUTICOS Y MEDICINALES</v>
      </c>
      <c r="J659" s="566" t="s">
        <v>1355</v>
      </c>
      <c r="K659" s="505" t="s">
        <v>394</v>
      </c>
    </row>
    <row r="660" spans="3:11" s="501" customFormat="1" x14ac:dyDescent="0.25">
      <c r="C660" s="841" t="s">
        <v>2452</v>
      </c>
      <c r="D660" s="846"/>
      <c r="E660" s="846"/>
      <c r="F660" s="842"/>
      <c r="G660" s="153" t="s">
        <v>1676</v>
      </c>
      <c r="H660" s="517" t="s">
        <v>319</v>
      </c>
      <c r="I660" s="548" t="str">
        <f>VLOOKUP(H660,[1]Presupuesto!$B$11:$C$565,2,0)</f>
        <v>PRODUCTOS FARMACEUTICOS Y MEDICINALES</v>
      </c>
      <c r="J660" s="566" t="s">
        <v>1355</v>
      </c>
      <c r="K660" s="505" t="s">
        <v>394</v>
      </c>
    </row>
    <row r="661" spans="3:11" s="501" customFormat="1" x14ac:dyDescent="0.25">
      <c r="C661" s="841" t="s">
        <v>2452</v>
      </c>
      <c r="D661" s="846"/>
      <c r="E661" s="846"/>
      <c r="F661" s="842"/>
      <c r="G661" s="153" t="s">
        <v>1676</v>
      </c>
      <c r="H661" s="517" t="s">
        <v>319</v>
      </c>
      <c r="I661" s="548" t="str">
        <f>VLOOKUP(H661,[1]Presupuesto!$B$11:$C$565,2,0)</f>
        <v>PRODUCTOS FARMACEUTICOS Y MEDICINALES</v>
      </c>
      <c r="J661" s="566" t="s">
        <v>1355</v>
      </c>
      <c r="K661" s="505" t="s">
        <v>394</v>
      </c>
    </row>
    <row r="662" spans="3:11" s="501" customFormat="1" x14ac:dyDescent="0.25">
      <c r="C662" s="841" t="s">
        <v>2453</v>
      </c>
      <c r="D662" s="846"/>
      <c r="E662" s="846"/>
      <c r="F662" s="842"/>
      <c r="G662" s="153" t="s">
        <v>1676</v>
      </c>
      <c r="H662" s="517" t="s">
        <v>319</v>
      </c>
      <c r="I662" s="548" t="str">
        <f>VLOOKUP(H662,[1]Presupuesto!$B$11:$C$565,2,0)</f>
        <v>PRODUCTOS FARMACEUTICOS Y MEDICINALES</v>
      </c>
      <c r="J662" s="566" t="s">
        <v>1355</v>
      </c>
      <c r="K662" s="505" t="s">
        <v>394</v>
      </c>
    </row>
    <row r="663" spans="3:11" s="501" customFormat="1" x14ac:dyDescent="0.25">
      <c r="C663" s="841" t="s">
        <v>2453</v>
      </c>
      <c r="D663" s="846"/>
      <c r="E663" s="846"/>
      <c r="F663" s="842"/>
      <c r="G663" s="153" t="s">
        <v>1676</v>
      </c>
      <c r="H663" s="517" t="s">
        <v>319</v>
      </c>
      <c r="I663" s="548" t="str">
        <f>VLOOKUP(H663,[1]Presupuesto!$B$11:$C$565,2,0)</f>
        <v>PRODUCTOS FARMACEUTICOS Y MEDICINALES</v>
      </c>
      <c r="J663" s="566" t="s">
        <v>1355</v>
      </c>
      <c r="K663" s="505" t="s">
        <v>394</v>
      </c>
    </row>
    <row r="664" spans="3:11" s="501" customFormat="1" x14ac:dyDescent="0.25">
      <c r="C664" s="841" t="s">
        <v>2454</v>
      </c>
      <c r="D664" s="846"/>
      <c r="E664" s="846"/>
      <c r="F664" s="842"/>
      <c r="G664" s="153" t="s">
        <v>1676</v>
      </c>
      <c r="H664" s="517" t="s">
        <v>319</v>
      </c>
      <c r="I664" s="548" t="str">
        <f>VLOOKUP(H664,[1]Presupuesto!$B$11:$C$565,2,0)</f>
        <v>PRODUCTOS FARMACEUTICOS Y MEDICINALES</v>
      </c>
      <c r="J664" s="566" t="s">
        <v>1355</v>
      </c>
      <c r="K664" s="505" t="s">
        <v>394</v>
      </c>
    </row>
    <row r="665" spans="3:11" s="501" customFormat="1" x14ac:dyDescent="0.25">
      <c r="C665" s="841" t="s">
        <v>2454</v>
      </c>
      <c r="D665" s="846"/>
      <c r="E665" s="846"/>
      <c r="F665" s="842"/>
      <c r="G665" s="153" t="s">
        <v>1676</v>
      </c>
      <c r="H665" s="517" t="s">
        <v>319</v>
      </c>
      <c r="I665" s="548" t="str">
        <f>VLOOKUP(H665,[1]Presupuesto!$B$11:$C$565,2,0)</f>
        <v>PRODUCTOS FARMACEUTICOS Y MEDICINALES</v>
      </c>
      <c r="J665" s="566" t="s">
        <v>1355</v>
      </c>
      <c r="K665" s="505" t="s">
        <v>394</v>
      </c>
    </row>
    <row r="666" spans="3:11" s="501" customFormat="1" x14ac:dyDescent="0.25">
      <c r="C666" s="841" t="s">
        <v>2455</v>
      </c>
      <c r="D666" s="846"/>
      <c r="E666" s="846"/>
      <c r="F666" s="850"/>
      <c r="G666" s="153" t="s">
        <v>1676</v>
      </c>
      <c r="H666" s="517" t="s">
        <v>319</v>
      </c>
      <c r="I666" s="548" t="str">
        <f>VLOOKUP(H666,[1]Presupuesto!$B$11:$C$565,2,0)</f>
        <v>PRODUCTOS FARMACEUTICOS Y MEDICINALES</v>
      </c>
      <c r="J666" s="566" t="s">
        <v>1355</v>
      </c>
      <c r="K666" s="505" t="s">
        <v>394</v>
      </c>
    </row>
    <row r="667" spans="3:11" s="501" customFormat="1" x14ac:dyDescent="0.25">
      <c r="C667" s="841" t="s">
        <v>2456</v>
      </c>
      <c r="D667" s="846"/>
      <c r="E667" s="846"/>
      <c r="F667" s="850"/>
      <c r="G667" s="153" t="s">
        <v>1676</v>
      </c>
      <c r="H667" s="517" t="s">
        <v>319</v>
      </c>
      <c r="I667" s="548" t="str">
        <f>VLOOKUP(H667,[1]Presupuesto!$B$11:$C$565,2,0)</f>
        <v>PRODUCTOS FARMACEUTICOS Y MEDICINALES</v>
      </c>
      <c r="J667" s="566" t="s">
        <v>1355</v>
      </c>
      <c r="K667" s="505" t="s">
        <v>394</v>
      </c>
    </row>
    <row r="668" spans="3:11" s="501" customFormat="1" x14ac:dyDescent="0.25">
      <c r="C668" s="841" t="s">
        <v>2457</v>
      </c>
      <c r="D668" s="846"/>
      <c r="E668" s="846"/>
      <c r="F668" s="850"/>
      <c r="G668" s="153" t="s">
        <v>1676</v>
      </c>
      <c r="H668" s="517" t="s">
        <v>319</v>
      </c>
      <c r="I668" s="548" t="str">
        <f>VLOOKUP(H668,[1]Presupuesto!$B$11:$C$565,2,0)</f>
        <v>PRODUCTOS FARMACEUTICOS Y MEDICINALES</v>
      </c>
      <c r="J668" s="566" t="s">
        <v>1355</v>
      </c>
      <c r="K668" s="505" t="s">
        <v>394</v>
      </c>
    </row>
    <row r="669" spans="3:11" s="501" customFormat="1" x14ac:dyDescent="0.25">
      <c r="C669" s="841" t="s">
        <v>2458</v>
      </c>
      <c r="D669" s="846"/>
      <c r="E669" s="846"/>
      <c r="F669" s="850"/>
      <c r="G669" s="153" t="s">
        <v>1676</v>
      </c>
      <c r="H669" s="517" t="s">
        <v>319</v>
      </c>
      <c r="I669" s="548" t="str">
        <f>VLOOKUP(H669,[1]Presupuesto!$B$11:$C$565,2,0)</f>
        <v>PRODUCTOS FARMACEUTICOS Y MEDICINALES</v>
      </c>
      <c r="J669" s="566" t="s">
        <v>1355</v>
      </c>
      <c r="K669" s="505" t="s">
        <v>394</v>
      </c>
    </row>
    <row r="670" spans="3:11" s="501" customFormat="1" x14ac:dyDescent="0.25">
      <c r="C670" s="841" t="s">
        <v>2459</v>
      </c>
      <c r="D670" s="846"/>
      <c r="E670" s="846"/>
      <c r="F670" s="850"/>
      <c r="G670" s="153" t="s">
        <v>1676</v>
      </c>
      <c r="H670" s="517" t="s">
        <v>319</v>
      </c>
      <c r="I670" s="548" t="str">
        <f>VLOOKUP(H670,[1]Presupuesto!$B$11:$C$565,2,0)</f>
        <v>PRODUCTOS FARMACEUTICOS Y MEDICINALES</v>
      </c>
      <c r="J670" s="566" t="s">
        <v>1355</v>
      </c>
      <c r="K670" s="505" t="s">
        <v>394</v>
      </c>
    </row>
    <row r="671" spans="3:11" s="501" customFormat="1" x14ac:dyDescent="0.25">
      <c r="C671" s="841" t="s">
        <v>2460</v>
      </c>
      <c r="D671" s="846"/>
      <c r="E671" s="846"/>
      <c r="F671" s="850"/>
      <c r="G671" s="153" t="s">
        <v>1676</v>
      </c>
      <c r="H671" s="517" t="s">
        <v>319</v>
      </c>
      <c r="I671" s="548" t="str">
        <f>VLOOKUP(H671,[1]Presupuesto!$B$11:$C$565,2,0)</f>
        <v>PRODUCTOS FARMACEUTICOS Y MEDICINALES</v>
      </c>
      <c r="J671" s="566" t="s">
        <v>1355</v>
      </c>
      <c r="K671" s="505" t="s">
        <v>394</v>
      </c>
    </row>
    <row r="672" spans="3:11" s="501" customFormat="1" x14ac:dyDescent="0.25">
      <c r="C672" s="841" t="s">
        <v>2461</v>
      </c>
      <c r="D672" s="846"/>
      <c r="E672" s="846"/>
      <c r="F672" s="850"/>
      <c r="G672" s="153" t="s">
        <v>1676</v>
      </c>
      <c r="H672" s="517" t="s">
        <v>319</v>
      </c>
      <c r="I672" s="548" t="str">
        <f>VLOOKUP(H672,[1]Presupuesto!$B$11:$C$565,2,0)</f>
        <v>PRODUCTOS FARMACEUTICOS Y MEDICINALES</v>
      </c>
      <c r="J672" s="566" t="s">
        <v>1355</v>
      </c>
      <c r="K672" s="505" t="s">
        <v>394</v>
      </c>
    </row>
    <row r="673" spans="3:11" s="501" customFormat="1" x14ac:dyDescent="0.25">
      <c r="C673" s="841" t="s">
        <v>2462</v>
      </c>
      <c r="D673" s="846"/>
      <c r="E673" s="846"/>
      <c r="F673" s="850"/>
      <c r="G673" s="153" t="s">
        <v>1676</v>
      </c>
      <c r="H673" s="517" t="s">
        <v>319</v>
      </c>
      <c r="I673" s="548" t="str">
        <f>VLOOKUP(H673,[1]Presupuesto!$B$11:$C$565,2,0)</f>
        <v>PRODUCTOS FARMACEUTICOS Y MEDICINALES</v>
      </c>
      <c r="J673" s="566" t="s">
        <v>1355</v>
      </c>
      <c r="K673" s="505" t="s">
        <v>394</v>
      </c>
    </row>
    <row r="674" spans="3:11" s="501" customFormat="1" x14ac:dyDescent="0.25">
      <c r="C674" s="841" t="s">
        <v>2463</v>
      </c>
      <c r="D674" s="846"/>
      <c r="E674" s="846"/>
      <c r="F674" s="850"/>
      <c r="G674" s="153" t="s">
        <v>1676</v>
      </c>
      <c r="H674" s="517" t="s">
        <v>319</v>
      </c>
      <c r="I674" s="548" t="str">
        <f>VLOOKUP(H674,[1]Presupuesto!$B$11:$C$565,2,0)</f>
        <v>PRODUCTOS FARMACEUTICOS Y MEDICINALES</v>
      </c>
      <c r="J674" s="566" t="s">
        <v>1355</v>
      </c>
      <c r="K674" s="505" t="s">
        <v>394</v>
      </c>
    </row>
    <row r="675" spans="3:11" s="501" customFormat="1" x14ac:dyDescent="0.25">
      <c r="C675" s="841" t="s">
        <v>2464</v>
      </c>
      <c r="D675" s="846"/>
      <c r="E675" s="846"/>
      <c r="F675" s="850"/>
      <c r="G675" s="153" t="s">
        <v>1676</v>
      </c>
      <c r="H675" s="517" t="s">
        <v>319</v>
      </c>
      <c r="I675" s="548" t="str">
        <f>VLOOKUP(H675,[1]Presupuesto!$B$11:$C$565,2,0)</f>
        <v>PRODUCTOS FARMACEUTICOS Y MEDICINALES</v>
      </c>
      <c r="J675" s="566" t="s">
        <v>1355</v>
      </c>
      <c r="K675" s="505" t="s">
        <v>394</v>
      </c>
    </row>
    <row r="676" spans="3:11" s="501" customFormat="1" x14ac:dyDescent="0.25">
      <c r="G676" s="499"/>
    </row>
    <row r="677" spans="3:11" s="501" customFormat="1" x14ac:dyDescent="0.25">
      <c r="G677" s="499"/>
    </row>
    <row r="678" spans="3:11" s="648" customFormat="1" ht="15.75" thickBot="1" x14ac:dyDescent="0.3">
      <c r="G678" s="646"/>
    </row>
    <row r="679" spans="3:11" s="648" customFormat="1" ht="15.75" thickBot="1" x14ac:dyDescent="0.3">
      <c r="C679" s="657" t="s">
        <v>53</v>
      </c>
      <c r="D679" s="663">
        <f>SUM(F686:F702)</f>
        <v>167268</v>
      </c>
      <c r="F679" s="644"/>
      <c r="G679" s="647"/>
      <c r="H679" s="644"/>
      <c r="I679" s="644"/>
    </row>
    <row r="680" spans="3:11" s="648" customFormat="1" x14ac:dyDescent="0.25">
      <c r="C680" s="644"/>
      <c r="D680" s="31"/>
      <c r="E680" s="649"/>
      <c r="F680" s="649"/>
      <c r="G680" s="649"/>
      <c r="H680" s="645"/>
      <c r="I680" s="645"/>
      <c r="J680" s="645"/>
      <c r="K680" s="651"/>
    </row>
    <row r="681" spans="3:11" s="648" customFormat="1" x14ac:dyDescent="0.25">
      <c r="C681" s="644"/>
      <c r="D681" s="31"/>
      <c r="E681" s="649"/>
      <c r="F681" s="649"/>
      <c r="G681" s="649"/>
      <c r="H681" s="645"/>
      <c r="I681" s="645"/>
      <c r="J681" s="645"/>
      <c r="K681" s="651"/>
    </row>
    <row r="682" spans="3:11" s="648" customFormat="1" ht="15.75" x14ac:dyDescent="0.25">
      <c r="C682" s="660" t="s">
        <v>388</v>
      </c>
      <c r="D682" s="493">
        <f>'11. Gestion Administrativa'!F39</f>
        <v>11.25</v>
      </c>
      <c r="E682" s="649"/>
      <c r="F682" s="649"/>
      <c r="G682" s="649"/>
      <c r="H682" s="645"/>
      <c r="I682" s="645"/>
      <c r="J682" s="645"/>
      <c r="K682" s="651"/>
    </row>
    <row r="683" spans="3:11" s="648" customFormat="1" ht="18.75" x14ac:dyDescent="0.25">
      <c r="C683" s="661" t="str">
        <f>IFERROR(VLOOKUP(D682,'1. Desarrollo e Innov. Curricu.'!$F:$G,2,FALSE),IFERROR(VLOOKUP(D682,'2. Investigación Científica'!$F:$G,2,FALSE),IFERROR(VLOOKUP(D682,'3. Vinculación Univ. Sociedad'!$F:$G,2,FALSE),IFERROR(VLOOKUP(D682,'4. Docencia y Profesorado Univ.'!$F:$G,2,FALSE),IFERROR(VLOOKUP(D682,'5. Estudiantes y Graduados'!$F:$G,2,FALSE),IFERROR(VLOOKUP(D682,'11. Gestion Administrativa'!$F:$G,2,FALSE),IFERROR(VLOOKUP(D682,'13. Gestión Académica'!$F:$G,2,FALSE),IFERROR(VLOOKUP(D682,'9. Asegura. de la Calid. y M'!$F:$G,2,FALSE),IFERROR(VLOOKUP(D682,'6. Gestión del Conocimiento'!$F:$G,2,FALSE),IFERROR(VLOOKUP(D682,'15. Gobernabilidad y Proceso...'!$F:$G,2,FALSE),IFERROR(VLOOKUP(D682,'12. Gestión del Talento Humano'!$F:$G,2,FALSE),IFERROR(VLOOKUP(D682,'14. Internacional... de la E.S.'!$F:$G,2,FALSE),IFERROR(VLOOKUP(D682,'10. Posgrado'!$F:$G,2,FALSE),IFERROR(VLOOKUP(D682,'17. Gestión TIC'!$F:$G,2,FALSE),IFERROR(VLOOKUP(D682,'16. Desa. del Sistema Educ.Sup.'!$F:$G,2,FALSE),IFERROR(VLOOKUP(D682,'8. Cultura de Inno. Insti...'!$F:$G,2,FALSE),VLOOKUP(D682,'7. Lo Esencial de la Reforma U.'!$F:$G,2,0)))))))))))))))))</f>
        <v xml:space="preserve">Gestionar la compra de MATERIAL Y EQUIPO DE CRISTALERÍA,  para ser utilizado en las diferentes Prácticas de Laboratorio. </v>
      </c>
      <c r="D683" s="31"/>
      <c r="E683" s="649"/>
      <c r="F683" s="649"/>
      <c r="G683" s="649"/>
      <c r="H683" s="645"/>
      <c r="I683" s="645"/>
      <c r="J683" s="645"/>
      <c r="K683" s="651"/>
    </row>
    <row r="684" spans="3:11" s="648" customFormat="1" ht="15.75" thickBot="1" x14ac:dyDescent="0.3">
      <c r="F684" s="649"/>
      <c r="G684" s="645"/>
      <c r="H684" s="645"/>
      <c r="I684" s="645"/>
    </row>
    <row r="685" spans="3:11" s="648" customFormat="1" x14ac:dyDescent="0.25">
      <c r="C685" s="655" t="s">
        <v>44</v>
      </c>
      <c r="D685" s="655" t="s">
        <v>55</v>
      </c>
      <c r="E685" s="658" t="s">
        <v>57</v>
      </c>
      <c r="F685" s="573" t="s">
        <v>27</v>
      </c>
      <c r="G685" s="547" t="s">
        <v>127</v>
      </c>
      <c r="H685" s="658" t="s">
        <v>46</v>
      </c>
      <c r="I685" s="547" t="s">
        <v>128</v>
      </c>
      <c r="J685" s="547" t="s">
        <v>406</v>
      </c>
      <c r="K685" s="547" t="s">
        <v>407</v>
      </c>
    </row>
    <row r="686" spans="3:11" s="648" customFormat="1" x14ac:dyDescent="0.25">
      <c r="C686" s="677" t="s">
        <v>2468</v>
      </c>
      <c r="D686" s="674">
        <v>60</v>
      </c>
      <c r="E686" s="899">
        <v>45</v>
      </c>
      <c r="F686" s="899">
        <f>E686*D686</f>
        <v>2700</v>
      </c>
      <c r="G686" s="153" t="s">
        <v>125</v>
      </c>
      <c r="H686" s="656" t="s">
        <v>319</v>
      </c>
      <c r="I686" s="127" t="str">
        <f>VLOOKUP(H686,[1]Presupuesto!$B$11:$C$565,2,0)</f>
        <v>PRODUCTOS FARMACEUTICOS Y MEDICINALES</v>
      </c>
      <c r="J686" s="662" t="s">
        <v>1355</v>
      </c>
      <c r="K686" s="650" t="s">
        <v>391</v>
      </c>
    </row>
    <row r="687" spans="3:11" s="648" customFormat="1" x14ac:dyDescent="0.25">
      <c r="C687" s="677" t="s">
        <v>2469</v>
      </c>
      <c r="D687" s="674">
        <v>60</v>
      </c>
      <c r="E687" s="899">
        <v>48</v>
      </c>
      <c r="F687" s="899">
        <f t="shared" ref="F687:F702" si="2">E687*D687</f>
        <v>2880</v>
      </c>
      <c r="G687" s="153" t="s">
        <v>125</v>
      </c>
      <c r="H687" s="656" t="s">
        <v>319</v>
      </c>
      <c r="I687" s="127" t="str">
        <f>VLOOKUP(H687,[1]Presupuesto!$B$11:$C$565,2,0)</f>
        <v>PRODUCTOS FARMACEUTICOS Y MEDICINALES</v>
      </c>
      <c r="J687" s="662" t="s">
        <v>1355</v>
      </c>
      <c r="K687" s="650" t="s">
        <v>391</v>
      </c>
    </row>
    <row r="688" spans="3:11" s="648" customFormat="1" x14ac:dyDescent="0.25">
      <c r="C688" s="677" t="s">
        <v>2470</v>
      </c>
      <c r="D688" s="674">
        <v>150</v>
      </c>
      <c r="E688" s="899">
        <v>69.5</v>
      </c>
      <c r="F688" s="899">
        <f t="shared" si="2"/>
        <v>10425</v>
      </c>
      <c r="G688" s="153" t="s">
        <v>125</v>
      </c>
      <c r="H688" s="656" t="s">
        <v>319</v>
      </c>
      <c r="I688" s="127" t="str">
        <f>VLOOKUP(H688,[1]Presupuesto!$B$11:$C$565,2,0)</f>
        <v>PRODUCTOS FARMACEUTICOS Y MEDICINALES</v>
      </c>
      <c r="J688" s="662" t="s">
        <v>1355</v>
      </c>
      <c r="K688" s="650" t="s">
        <v>391</v>
      </c>
    </row>
    <row r="689" spans="3:11" s="648" customFormat="1" x14ac:dyDescent="0.25">
      <c r="C689" s="677" t="s">
        <v>2471</v>
      </c>
      <c r="D689" s="674">
        <v>12</v>
      </c>
      <c r="E689" s="899">
        <v>1015</v>
      </c>
      <c r="F689" s="899">
        <f t="shared" si="2"/>
        <v>12180</v>
      </c>
      <c r="G689" s="153" t="s">
        <v>125</v>
      </c>
      <c r="H689" s="656" t="s">
        <v>319</v>
      </c>
      <c r="I689" s="127" t="str">
        <f>VLOOKUP(H689,[1]Presupuesto!$B$11:$C$565,2,0)</f>
        <v>PRODUCTOS FARMACEUTICOS Y MEDICINALES</v>
      </c>
      <c r="J689" s="662" t="s">
        <v>1355</v>
      </c>
      <c r="K689" s="650" t="s">
        <v>391</v>
      </c>
    </row>
    <row r="690" spans="3:11" s="648" customFormat="1" x14ac:dyDescent="0.25">
      <c r="C690" s="677" t="s">
        <v>2472</v>
      </c>
      <c r="D690" s="674">
        <v>12</v>
      </c>
      <c r="E690" s="899">
        <v>634.5</v>
      </c>
      <c r="F690" s="899">
        <f t="shared" si="2"/>
        <v>7614</v>
      </c>
      <c r="G690" s="153" t="s">
        <v>125</v>
      </c>
      <c r="H690" s="656" t="s">
        <v>319</v>
      </c>
      <c r="I690" s="127" t="str">
        <f>VLOOKUP(H690,[1]Presupuesto!$B$11:$C$565,2,0)</f>
        <v>PRODUCTOS FARMACEUTICOS Y MEDICINALES</v>
      </c>
      <c r="J690" s="662" t="s">
        <v>1355</v>
      </c>
      <c r="K690" s="650" t="s">
        <v>391</v>
      </c>
    </row>
    <row r="691" spans="3:11" s="648" customFormat="1" x14ac:dyDescent="0.25">
      <c r="C691" s="677" t="s">
        <v>2473</v>
      </c>
      <c r="D691" s="674">
        <v>60</v>
      </c>
      <c r="E691" s="899">
        <v>155</v>
      </c>
      <c r="F691" s="899">
        <f t="shared" si="2"/>
        <v>9300</v>
      </c>
      <c r="G691" s="153" t="s">
        <v>125</v>
      </c>
      <c r="H691" s="656" t="s">
        <v>319</v>
      </c>
      <c r="I691" s="127" t="str">
        <f>VLOOKUP(H691,[1]Presupuesto!$B$11:$C$565,2,0)</f>
        <v>PRODUCTOS FARMACEUTICOS Y MEDICINALES</v>
      </c>
      <c r="J691" s="662" t="s">
        <v>1355</v>
      </c>
      <c r="K691" s="650" t="s">
        <v>391</v>
      </c>
    </row>
    <row r="692" spans="3:11" s="648" customFormat="1" x14ac:dyDescent="0.25">
      <c r="C692" s="677" t="s">
        <v>2474</v>
      </c>
      <c r="D692" s="674">
        <v>12</v>
      </c>
      <c r="E692" s="899">
        <v>1698</v>
      </c>
      <c r="F692" s="899">
        <f t="shared" si="2"/>
        <v>20376</v>
      </c>
      <c r="G692" s="153" t="s">
        <v>125</v>
      </c>
      <c r="H692" s="656" t="s">
        <v>319</v>
      </c>
      <c r="I692" s="127" t="str">
        <f>VLOOKUP(H692,[1]Presupuesto!$B$11:$C$565,2,0)</f>
        <v>PRODUCTOS FARMACEUTICOS Y MEDICINALES</v>
      </c>
      <c r="J692" s="662" t="s">
        <v>1355</v>
      </c>
      <c r="K692" s="650" t="s">
        <v>391</v>
      </c>
    </row>
    <row r="693" spans="3:11" s="648" customFormat="1" x14ac:dyDescent="0.25">
      <c r="C693" s="677" t="s">
        <v>2475</v>
      </c>
      <c r="D693" s="674">
        <v>120</v>
      </c>
      <c r="E693" s="899">
        <v>72.75</v>
      </c>
      <c r="F693" s="899">
        <f t="shared" si="2"/>
        <v>8730</v>
      </c>
      <c r="G693" s="153" t="s">
        <v>125</v>
      </c>
      <c r="H693" s="656" t="s">
        <v>319</v>
      </c>
      <c r="I693" s="127" t="str">
        <f>VLOOKUP(H693,[1]Presupuesto!$B$11:$C$565,2,0)</f>
        <v>PRODUCTOS FARMACEUTICOS Y MEDICINALES</v>
      </c>
      <c r="J693" s="662" t="s">
        <v>1355</v>
      </c>
      <c r="K693" s="650" t="s">
        <v>391</v>
      </c>
    </row>
    <row r="694" spans="3:11" s="648" customFormat="1" x14ac:dyDescent="0.25">
      <c r="C694" s="677" t="s">
        <v>2476</v>
      </c>
      <c r="D694" s="674">
        <v>60</v>
      </c>
      <c r="E694" s="899">
        <v>120</v>
      </c>
      <c r="F694" s="899">
        <f t="shared" si="2"/>
        <v>7200</v>
      </c>
      <c r="G694" s="153" t="s">
        <v>125</v>
      </c>
      <c r="H694" s="656" t="s">
        <v>319</v>
      </c>
      <c r="I694" s="127" t="str">
        <f>VLOOKUP(H694,[1]Presupuesto!$B$11:$C$565,2,0)</f>
        <v>PRODUCTOS FARMACEUTICOS Y MEDICINALES</v>
      </c>
      <c r="J694" s="662" t="s">
        <v>1355</v>
      </c>
      <c r="K694" s="650" t="s">
        <v>391</v>
      </c>
    </row>
    <row r="695" spans="3:11" s="648" customFormat="1" x14ac:dyDescent="0.25">
      <c r="C695" s="677" t="s">
        <v>2477</v>
      </c>
      <c r="D695" s="674">
        <v>60</v>
      </c>
      <c r="E695" s="899">
        <v>216</v>
      </c>
      <c r="F695" s="899">
        <f t="shared" si="2"/>
        <v>12960</v>
      </c>
      <c r="G695" s="153" t="s">
        <v>125</v>
      </c>
      <c r="H695" s="656" t="s">
        <v>319</v>
      </c>
      <c r="I695" s="127" t="str">
        <f>VLOOKUP(H695,[1]Presupuesto!$B$11:$C$565,2,0)</f>
        <v>PRODUCTOS FARMACEUTICOS Y MEDICINALES</v>
      </c>
      <c r="J695" s="662" t="s">
        <v>1355</v>
      </c>
      <c r="K695" s="650" t="s">
        <v>391</v>
      </c>
    </row>
    <row r="696" spans="3:11" s="648" customFormat="1" x14ac:dyDescent="0.25">
      <c r="C696" s="677" t="s">
        <v>2478</v>
      </c>
      <c r="D696" s="674">
        <v>12</v>
      </c>
      <c r="E696" s="899">
        <v>605</v>
      </c>
      <c r="F696" s="899">
        <f t="shared" si="2"/>
        <v>7260</v>
      </c>
      <c r="G696" s="153" t="s">
        <v>1676</v>
      </c>
      <c r="H696" s="656" t="s">
        <v>319</v>
      </c>
      <c r="I696" s="127" t="str">
        <f>VLOOKUP(H696,[1]Presupuesto!$B$11:$C$565,2,0)</f>
        <v>PRODUCTOS FARMACEUTICOS Y MEDICINALES</v>
      </c>
      <c r="J696" s="662" t="s">
        <v>1355</v>
      </c>
      <c r="K696" s="650" t="s">
        <v>391</v>
      </c>
    </row>
    <row r="697" spans="3:11" s="648" customFormat="1" x14ac:dyDescent="0.25">
      <c r="C697" s="677" t="s">
        <v>2479</v>
      </c>
      <c r="D697" s="674">
        <v>12</v>
      </c>
      <c r="E697" s="899">
        <v>680</v>
      </c>
      <c r="F697" s="899">
        <f t="shared" si="2"/>
        <v>8160</v>
      </c>
      <c r="G697" s="153" t="s">
        <v>1676</v>
      </c>
      <c r="H697" s="656" t="s">
        <v>319</v>
      </c>
      <c r="I697" s="127" t="str">
        <f>VLOOKUP(H697,[1]Presupuesto!$B$11:$C$565,2,0)</f>
        <v>PRODUCTOS FARMACEUTICOS Y MEDICINALES</v>
      </c>
      <c r="J697" s="662" t="s">
        <v>1355</v>
      </c>
      <c r="K697" s="650" t="s">
        <v>391</v>
      </c>
    </row>
    <row r="698" spans="3:11" s="648" customFormat="1" x14ac:dyDescent="0.25">
      <c r="C698" s="677" t="s">
        <v>2480</v>
      </c>
      <c r="D698" s="674">
        <v>60</v>
      </c>
      <c r="E698" s="899">
        <v>175</v>
      </c>
      <c r="F698" s="899">
        <f t="shared" si="2"/>
        <v>10500</v>
      </c>
      <c r="G698" s="153" t="s">
        <v>1676</v>
      </c>
      <c r="H698" s="656" t="s">
        <v>319</v>
      </c>
      <c r="I698" s="127" t="str">
        <f>VLOOKUP(H698,[1]Presupuesto!$B$11:$C$565,2,0)</f>
        <v>PRODUCTOS FARMACEUTICOS Y MEDICINALES</v>
      </c>
      <c r="J698" s="662" t="s">
        <v>1355</v>
      </c>
      <c r="K698" s="650" t="s">
        <v>391</v>
      </c>
    </row>
    <row r="699" spans="3:11" s="648" customFormat="1" x14ac:dyDescent="0.25">
      <c r="C699" s="677" t="s">
        <v>2481</v>
      </c>
      <c r="D699" s="674">
        <v>60</v>
      </c>
      <c r="E699" s="899">
        <v>186</v>
      </c>
      <c r="F699" s="899">
        <f t="shared" si="2"/>
        <v>11160</v>
      </c>
      <c r="G699" s="153" t="s">
        <v>1676</v>
      </c>
      <c r="H699" s="656" t="s">
        <v>319</v>
      </c>
      <c r="I699" s="127" t="str">
        <f>VLOOKUP(H699,[1]Presupuesto!$B$11:$C$565,2,0)</f>
        <v>PRODUCTOS FARMACEUTICOS Y MEDICINALES</v>
      </c>
      <c r="J699" s="662" t="s">
        <v>1355</v>
      </c>
      <c r="K699" s="650" t="s">
        <v>391</v>
      </c>
    </row>
    <row r="700" spans="3:11" s="648" customFormat="1" x14ac:dyDescent="0.25">
      <c r="C700" s="677" t="s">
        <v>2482</v>
      </c>
      <c r="D700" s="674">
        <v>50</v>
      </c>
      <c r="E700" s="899">
        <v>192</v>
      </c>
      <c r="F700" s="899">
        <f t="shared" si="2"/>
        <v>9600</v>
      </c>
      <c r="G700" s="153" t="s">
        <v>1676</v>
      </c>
      <c r="H700" s="656" t="s">
        <v>319</v>
      </c>
      <c r="I700" s="127" t="str">
        <f>VLOOKUP(H700,[1]Presupuesto!$B$11:$C$565,2,0)</f>
        <v>PRODUCTOS FARMACEUTICOS Y MEDICINALES</v>
      </c>
      <c r="J700" s="662" t="s">
        <v>1355</v>
      </c>
      <c r="K700" s="650" t="s">
        <v>391</v>
      </c>
    </row>
    <row r="701" spans="3:11" s="648" customFormat="1" x14ac:dyDescent="0.25">
      <c r="C701" s="677" t="s">
        <v>2483</v>
      </c>
      <c r="D701" s="674">
        <v>60</v>
      </c>
      <c r="E701" s="899">
        <v>205</v>
      </c>
      <c r="F701" s="899">
        <f t="shared" si="2"/>
        <v>12300</v>
      </c>
      <c r="G701" s="153" t="s">
        <v>1676</v>
      </c>
      <c r="H701" s="656" t="s">
        <v>319</v>
      </c>
      <c r="I701" s="127" t="str">
        <f>VLOOKUP(H701,[1]Presupuesto!$B$11:$C$565,2,0)</f>
        <v>PRODUCTOS FARMACEUTICOS Y MEDICINALES</v>
      </c>
      <c r="J701" s="662" t="s">
        <v>1355</v>
      </c>
      <c r="K701" s="650" t="s">
        <v>391</v>
      </c>
    </row>
    <row r="702" spans="3:11" s="648" customFormat="1" x14ac:dyDescent="0.25">
      <c r="C702" s="677" t="s">
        <v>2484</v>
      </c>
      <c r="D702" s="674">
        <v>60</v>
      </c>
      <c r="E702" s="899">
        <v>232.05</v>
      </c>
      <c r="F702" s="899">
        <f t="shared" si="2"/>
        <v>13923</v>
      </c>
      <c r="G702" s="153" t="s">
        <v>1676</v>
      </c>
      <c r="H702" s="656" t="s">
        <v>319</v>
      </c>
      <c r="I702" s="127" t="str">
        <f>VLOOKUP(H702,[1]Presupuesto!$B$11:$C$565,2,0)</f>
        <v>PRODUCTOS FARMACEUTICOS Y MEDICINALES</v>
      </c>
      <c r="J702" s="662" t="s">
        <v>1355</v>
      </c>
      <c r="K702" s="650" t="s">
        <v>391</v>
      </c>
    </row>
    <row r="703" spans="3:11" s="648" customFormat="1" x14ac:dyDescent="0.25">
      <c r="G703" s="646"/>
    </row>
    <row r="704" spans="3:11" s="648" customFormat="1" x14ac:dyDescent="0.25">
      <c r="G704" s="646"/>
    </row>
    <row r="705" spans="3:11" s="648" customFormat="1" x14ac:dyDescent="0.25">
      <c r="G705" s="646"/>
    </row>
    <row r="706" spans="3:11" s="501" customFormat="1" x14ac:dyDescent="0.25">
      <c r="G706" s="499"/>
    </row>
    <row r="707" spans="3:11" ht="15.75" thickBot="1" x14ac:dyDescent="0.3"/>
    <row r="708" spans="3:11" ht="15.75" thickBot="1" x14ac:dyDescent="0.3">
      <c r="C708" s="520" t="s">
        <v>53</v>
      </c>
      <c r="D708" s="534">
        <f>SUM(F715:F742)</f>
        <v>147500</v>
      </c>
      <c r="E708" s="501"/>
      <c r="F708" s="497"/>
      <c r="G708" s="500"/>
      <c r="H708" s="497"/>
      <c r="I708" s="497"/>
      <c r="J708" s="501"/>
      <c r="K708" s="501"/>
    </row>
    <row r="709" spans="3:11" x14ac:dyDescent="0.25">
      <c r="C709" s="497"/>
      <c r="D709" s="31"/>
      <c r="E709" s="504"/>
      <c r="F709" s="504"/>
      <c r="G709" s="504"/>
      <c r="H709" s="498"/>
      <c r="I709" s="498"/>
      <c r="J709" s="498"/>
      <c r="K709" s="506"/>
    </row>
    <row r="710" spans="3:11" x14ac:dyDescent="0.25">
      <c r="C710" s="497"/>
      <c r="D710" s="31"/>
      <c r="E710" s="504"/>
      <c r="F710" s="504"/>
      <c r="G710" s="504"/>
      <c r="H710" s="498"/>
      <c r="I710" s="498"/>
      <c r="J710" s="498"/>
      <c r="K710" s="506"/>
    </row>
    <row r="711" spans="3:11" ht="15.75" x14ac:dyDescent="0.25">
      <c r="C711" s="526" t="s">
        <v>388</v>
      </c>
      <c r="D711" s="493">
        <f>'11. Gestion Administrativa'!F40</f>
        <v>11.26</v>
      </c>
      <c r="E711" s="504"/>
      <c r="F711" s="504"/>
      <c r="G711" s="504"/>
      <c r="H711" s="498"/>
      <c r="I711" s="498"/>
      <c r="J711" s="498"/>
      <c r="K711" s="506"/>
    </row>
    <row r="712" spans="3:11" ht="18.75" x14ac:dyDescent="0.25">
      <c r="C712" s="527" t="str">
        <f>IFERROR(VLOOKUP(D711,'1. Desarrollo e Innov. Curricu.'!$F:$G,2,FALSE),IFERROR(VLOOKUP(D711,'2. Investigación Científica'!$F:$G,2,FALSE),IFERROR(VLOOKUP(D711,'3. Vinculación Univ. Sociedad'!$F:$G,2,FALSE),IFERROR(VLOOKUP(D711,'4. Docencia y Profesorado Univ.'!$F:$G,2,FALSE),IFERROR(VLOOKUP(D711,'5. Estudiantes y Graduados'!$F:$G,2,FALSE),IFERROR(VLOOKUP(D711,'11. Gestion Administrativa'!$F:$G,2,FALSE),IFERROR(VLOOKUP(D711,'13. Gestión Académica'!$F:$G,2,FALSE),IFERROR(VLOOKUP(D711,'9. Asegura. de la Calid. y M'!$F:$G,2,FALSE),IFERROR(VLOOKUP(D711,'6. Gestión del Conocimiento'!$F:$G,2,FALSE),IFERROR(VLOOKUP(D711,'15. Gobernabilidad y Proceso...'!$F:$G,2,FALSE),IFERROR(VLOOKUP(D711,'12. Gestión del Talento Humano'!$F:$G,2,FALSE),IFERROR(VLOOKUP(D711,'14. Internacional... de la E.S.'!$F:$G,2,FALSE),IFERROR(VLOOKUP(D711,'10. Posgrado'!$F:$G,2,FALSE),IFERROR(VLOOKUP(D711,'17. Gestión TIC'!$F:$G,2,FALSE),IFERROR(VLOOKUP(D711,'16. Desa. del Sistema Educ.Sup.'!$F:$G,2,FALSE),IFERROR(VLOOKUP(D711,'8. Cultura de Inno. Insti...'!$F:$G,2,FALSE),VLOOKUP(D711,'7. Lo Esencial de la Reforma U.'!$F:$G,2,0)))))))))))))))))</f>
        <v xml:space="preserve">Gestionar la compra de MATERIAL E INSUMOS PARA EL BIOTERIO. </v>
      </c>
      <c r="D712" s="31"/>
      <c r="E712" s="504"/>
      <c r="F712" s="504"/>
      <c r="G712" s="504"/>
      <c r="H712" s="498"/>
      <c r="I712" s="498"/>
      <c r="J712" s="498"/>
      <c r="K712" s="506"/>
    </row>
    <row r="713" spans="3:11" ht="15.75" thickBot="1" x14ac:dyDescent="0.3">
      <c r="C713" s="627" t="s">
        <v>1986</v>
      </c>
      <c r="D713" s="501"/>
      <c r="E713" s="501"/>
      <c r="F713" s="504"/>
      <c r="G713" s="498"/>
      <c r="H713" s="498"/>
      <c r="I713" s="498"/>
      <c r="J713" s="501"/>
      <c r="K713" s="501"/>
    </row>
    <row r="714" spans="3:11" x14ac:dyDescent="0.25">
      <c r="C714" s="514" t="s">
        <v>44</v>
      </c>
      <c r="D714" s="514" t="s">
        <v>55</v>
      </c>
      <c r="E714" s="522" t="s">
        <v>57</v>
      </c>
      <c r="F714" s="573" t="s">
        <v>27</v>
      </c>
      <c r="G714" s="547" t="s">
        <v>127</v>
      </c>
      <c r="H714" s="522" t="s">
        <v>46</v>
      </c>
      <c r="I714" s="547" t="s">
        <v>128</v>
      </c>
      <c r="J714" s="547" t="s">
        <v>406</v>
      </c>
      <c r="K714" s="547" t="s">
        <v>407</v>
      </c>
    </row>
    <row r="715" spans="3:11" x14ac:dyDescent="0.25">
      <c r="C715" s="677" t="s">
        <v>2491</v>
      </c>
      <c r="D715" s="674">
        <v>10</v>
      </c>
      <c r="E715" s="899">
        <v>650</v>
      </c>
      <c r="F715" s="899">
        <f>D715*E715</f>
        <v>6500</v>
      </c>
      <c r="G715" s="153" t="s">
        <v>125</v>
      </c>
      <c r="H715" s="517" t="s">
        <v>787</v>
      </c>
      <c r="I715" s="127" t="str">
        <f>VLOOKUP(H715,[1]Presupuesto!$B$11:$C$565,2,0)</f>
        <v>ALIMENTOS PARA ANIMALES</v>
      </c>
      <c r="J715" s="528" t="s">
        <v>1355</v>
      </c>
      <c r="K715" s="505" t="s">
        <v>408</v>
      </c>
    </row>
    <row r="716" spans="3:11" x14ac:dyDescent="0.25">
      <c r="C716" s="677" t="s">
        <v>2492</v>
      </c>
      <c r="D716" s="674">
        <v>10</v>
      </c>
      <c r="E716" s="899">
        <v>600</v>
      </c>
      <c r="F716" s="899">
        <f t="shared" ref="F716:F742" si="3">D716*E716</f>
        <v>6000</v>
      </c>
      <c r="G716" s="153" t="s">
        <v>125</v>
      </c>
      <c r="H716" s="517" t="s">
        <v>787</v>
      </c>
      <c r="I716" s="127" t="str">
        <f>VLOOKUP(H716,[1]Presupuesto!$B$11:$C$565,2,0)</f>
        <v>ALIMENTOS PARA ANIMALES</v>
      </c>
      <c r="J716" s="528" t="s">
        <v>1355</v>
      </c>
      <c r="K716" s="505" t="s">
        <v>408</v>
      </c>
    </row>
    <row r="717" spans="3:11" x14ac:dyDescent="0.25">
      <c r="C717" s="677" t="s">
        <v>2493</v>
      </c>
      <c r="D717" s="674">
        <v>15</v>
      </c>
      <c r="E717" s="899">
        <v>1200</v>
      </c>
      <c r="F717" s="899">
        <f t="shared" si="3"/>
        <v>18000</v>
      </c>
      <c r="G717" s="153" t="s">
        <v>125</v>
      </c>
      <c r="H717" s="517" t="s">
        <v>787</v>
      </c>
      <c r="I717" s="127" t="str">
        <f>VLOOKUP(H717,[1]Presupuesto!$B$11:$C$565,2,0)</f>
        <v>ALIMENTOS PARA ANIMALES</v>
      </c>
      <c r="J717" s="528" t="s">
        <v>1355</v>
      </c>
      <c r="K717" s="505" t="s">
        <v>408</v>
      </c>
    </row>
    <row r="718" spans="3:11" s="501" customFormat="1" x14ac:dyDescent="0.25">
      <c r="C718" s="677" t="s">
        <v>2503</v>
      </c>
      <c r="D718" s="674"/>
      <c r="E718" s="899"/>
      <c r="F718" s="899">
        <v>9000</v>
      </c>
      <c r="G718" s="153" t="s">
        <v>125</v>
      </c>
      <c r="H718" s="517" t="s">
        <v>676</v>
      </c>
      <c r="I718" s="127" t="str">
        <f>VLOOKUP(H718,[1]Presupuesto!$B$11:$C$565,2,0)</f>
        <v>LIMPIEZA ASEO Y FUMIGACION</v>
      </c>
      <c r="J718" s="528" t="s">
        <v>1355</v>
      </c>
      <c r="K718" s="505" t="s">
        <v>408</v>
      </c>
    </row>
    <row r="719" spans="3:11" s="501" customFormat="1" x14ac:dyDescent="0.25">
      <c r="C719" s="677" t="s">
        <v>2504</v>
      </c>
      <c r="D719" s="674">
        <v>2</v>
      </c>
      <c r="E719" s="569"/>
      <c r="F719" s="852">
        <f t="shared" si="3"/>
        <v>0</v>
      </c>
      <c r="G719" s="153" t="s">
        <v>125</v>
      </c>
      <c r="H719" s="517" t="s">
        <v>849</v>
      </c>
      <c r="I719" s="127" t="str">
        <f>VLOOKUP(H719,[1]Presupuesto!$B$11:$C$565,2,0)</f>
        <v>PRODUCTOS FARMACEUTICO Y MEDICINALES</v>
      </c>
      <c r="J719" s="528" t="s">
        <v>1355</v>
      </c>
      <c r="K719" s="505" t="s">
        <v>408</v>
      </c>
    </row>
    <row r="720" spans="3:11" s="501" customFormat="1" x14ac:dyDescent="0.25">
      <c r="C720" s="677" t="s">
        <v>2505</v>
      </c>
      <c r="D720" s="674">
        <v>5</v>
      </c>
      <c r="E720" s="569"/>
      <c r="F720" s="852">
        <f t="shared" si="3"/>
        <v>0</v>
      </c>
      <c r="G720" s="153" t="s">
        <v>125</v>
      </c>
      <c r="H720" s="517" t="s">
        <v>849</v>
      </c>
      <c r="I720" s="127" t="str">
        <f>VLOOKUP(H720,[1]Presupuesto!$B$11:$C$565,2,0)</f>
        <v>PRODUCTOS FARMACEUTICO Y MEDICINALES</v>
      </c>
      <c r="J720" s="528" t="s">
        <v>1355</v>
      </c>
      <c r="K720" s="505" t="s">
        <v>408</v>
      </c>
    </row>
    <row r="721" spans="3:11" s="501" customFormat="1" x14ac:dyDescent="0.25">
      <c r="C721" s="677" t="s">
        <v>2506</v>
      </c>
      <c r="D721" s="674">
        <v>1</v>
      </c>
      <c r="E721" s="569"/>
      <c r="F721" s="852">
        <f t="shared" si="3"/>
        <v>0</v>
      </c>
      <c r="G721" s="153" t="s">
        <v>125</v>
      </c>
      <c r="H721" s="517" t="s">
        <v>849</v>
      </c>
      <c r="I721" s="127" t="str">
        <f>VLOOKUP(H721,[1]Presupuesto!$B$11:$C$565,2,0)</f>
        <v>PRODUCTOS FARMACEUTICO Y MEDICINALES</v>
      </c>
      <c r="J721" s="528" t="s">
        <v>1355</v>
      </c>
      <c r="K721" s="505" t="s">
        <v>408</v>
      </c>
    </row>
    <row r="722" spans="3:11" s="501" customFormat="1" x14ac:dyDescent="0.25">
      <c r="C722" s="677" t="s">
        <v>2507</v>
      </c>
      <c r="D722" s="674">
        <v>2</v>
      </c>
      <c r="E722" s="569"/>
      <c r="F722" s="852">
        <f t="shared" si="3"/>
        <v>0</v>
      </c>
      <c r="G722" s="153" t="s">
        <v>125</v>
      </c>
      <c r="H722" s="517" t="s">
        <v>849</v>
      </c>
      <c r="I722" s="127" t="str">
        <f>VLOOKUP(H722,[1]Presupuesto!$B$11:$C$565,2,0)</f>
        <v>PRODUCTOS FARMACEUTICO Y MEDICINALES</v>
      </c>
      <c r="J722" s="528" t="s">
        <v>1355</v>
      </c>
      <c r="K722" s="505" t="s">
        <v>408</v>
      </c>
    </row>
    <row r="723" spans="3:11" s="501" customFormat="1" x14ac:dyDescent="0.25">
      <c r="C723" s="677" t="s">
        <v>2508</v>
      </c>
      <c r="D723" s="674">
        <v>1</v>
      </c>
      <c r="E723" s="569"/>
      <c r="F723" s="852">
        <f t="shared" si="3"/>
        <v>0</v>
      </c>
      <c r="G723" s="153" t="s">
        <v>125</v>
      </c>
      <c r="H723" s="517" t="s">
        <v>849</v>
      </c>
      <c r="I723" s="127" t="str">
        <f>VLOOKUP(H723,[1]Presupuesto!$B$11:$C$565,2,0)</f>
        <v>PRODUCTOS FARMACEUTICO Y MEDICINALES</v>
      </c>
      <c r="J723" s="528" t="s">
        <v>1355</v>
      </c>
      <c r="K723" s="505" t="s">
        <v>408</v>
      </c>
    </row>
    <row r="724" spans="3:11" s="501" customFormat="1" x14ac:dyDescent="0.25">
      <c r="C724" s="677" t="s">
        <v>2509</v>
      </c>
      <c r="D724" s="674">
        <v>1</v>
      </c>
      <c r="E724" s="569"/>
      <c r="F724" s="852">
        <f t="shared" si="3"/>
        <v>0</v>
      </c>
      <c r="G724" s="153" t="s">
        <v>125</v>
      </c>
      <c r="H724" s="517" t="s">
        <v>849</v>
      </c>
      <c r="I724" s="127" t="str">
        <f>VLOOKUP(H724,[1]Presupuesto!$B$11:$C$565,2,0)</f>
        <v>PRODUCTOS FARMACEUTICO Y MEDICINALES</v>
      </c>
      <c r="J724" s="528" t="s">
        <v>1355</v>
      </c>
      <c r="K724" s="505" t="s">
        <v>408</v>
      </c>
    </row>
    <row r="725" spans="3:11" s="501" customFormat="1" x14ac:dyDescent="0.25">
      <c r="C725" s="677" t="s">
        <v>2510</v>
      </c>
      <c r="D725" s="674">
        <v>1</v>
      </c>
      <c r="E725" s="569"/>
      <c r="F725" s="852">
        <f t="shared" si="3"/>
        <v>0</v>
      </c>
      <c r="G725" s="153" t="s">
        <v>125</v>
      </c>
      <c r="H725" s="517" t="s">
        <v>849</v>
      </c>
      <c r="I725" s="127" t="str">
        <f>VLOOKUP(H725,[1]Presupuesto!$B$11:$C$565,2,0)</f>
        <v>PRODUCTOS FARMACEUTICO Y MEDICINALES</v>
      </c>
      <c r="J725" s="528" t="s">
        <v>1355</v>
      </c>
      <c r="K725" s="505" t="s">
        <v>408</v>
      </c>
    </row>
    <row r="726" spans="3:11" s="501" customFormat="1" x14ac:dyDescent="0.25">
      <c r="C726" s="677" t="s">
        <v>2511</v>
      </c>
      <c r="D726" s="674">
        <v>1</v>
      </c>
      <c r="E726" s="569"/>
      <c r="F726" s="852">
        <f t="shared" si="3"/>
        <v>0</v>
      </c>
      <c r="G726" s="153" t="s">
        <v>125</v>
      </c>
      <c r="H726" s="517" t="s">
        <v>849</v>
      </c>
      <c r="I726" s="127" t="str">
        <f>VLOOKUP(H726,[1]Presupuesto!$B$11:$C$565,2,0)</f>
        <v>PRODUCTOS FARMACEUTICO Y MEDICINALES</v>
      </c>
      <c r="J726" s="528" t="s">
        <v>1355</v>
      </c>
      <c r="K726" s="505" t="s">
        <v>408</v>
      </c>
    </row>
    <row r="727" spans="3:11" s="501" customFormat="1" x14ac:dyDescent="0.25">
      <c r="C727" s="677" t="s">
        <v>2512</v>
      </c>
      <c r="D727" s="674">
        <v>50</v>
      </c>
      <c r="E727" s="569"/>
      <c r="F727" s="852">
        <f t="shared" si="3"/>
        <v>0</v>
      </c>
      <c r="G727" s="153" t="s">
        <v>125</v>
      </c>
      <c r="H727" s="517" t="s">
        <v>849</v>
      </c>
      <c r="I727" s="127" t="str">
        <f>VLOOKUP(H727,[1]Presupuesto!$B$11:$C$565,2,0)</f>
        <v>PRODUCTOS FARMACEUTICO Y MEDICINALES</v>
      </c>
      <c r="J727" s="528" t="s">
        <v>1355</v>
      </c>
      <c r="K727" s="505" t="s">
        <v>408</v>
      </c>
    </row>
    <row r="728" spans="3:11" s="501" customFormat="1" x14ac:dyDescent="0.25">
      <c r="C728" s="677" t="s">
        <v>2513</v>
      </c>
      <c r="D728" s="674">
        <v>1</v>
      </c>
      <c r="E728" s="569"/>
      <c r="F728" s="852">
        <f t="shared" si="3"/>
        <v>0</v>
      </c>
      <c r="G728" s="153" t="s">
        <v>125</v>
      </c>
      <c r="H728" s="517" t="s">
        <v>849</v>
      </c>
      <c r="I728" s="127" t="str">
        <f>VLOOKUP(H728,[1]Presupuesto!$B$11:$C$565,2,0)</f>
        <v>PRODUCTOS FARMACEUTICO Y MEDICINALES</v>
      </c>
      <c r="J728" s="528" t="s">
        <v>1355</v>
      </c>
      <c r="K728" s="505" t="s">
        <v>408</v>
      </c>
    </row>
    <row r="729" spans="3:11" x14ac:dyDescent="0.25">
      <c r="C729" s="677" t="s">
        <v>2514</v>
      </c>
      <c r="D729" s="674">
        <v>1</v>
      </c>
      <c r="E729" s="569"/>
      <c r="F729" s="852">
        <f t="shared" si="3"/>
        <v>0</v>
      </c>
      <c r="G729" s="153" t="s">
        <v>125</v>
      </c>
      <c r="H729" s="517" t="s">
        <v>849</v>
      </c>
      <c r="I729" s="127" t="str">
        <f>VLOOKUP(H729,[1]Presupuesto!$B$11:$C$565,2,0)</f>
        <v>PRODUCTOS FARMACEUTICO Y MEDICINALES</v>
      </c>
      <c r="J729" s="528" t="s">
        <v>1355</v>
      </c>
      <c r="K729" s="505" t="s">
        <v>408</v>
      </c>
    </row>
    <row r="730" spans="3:11" s="501" customFormat="1" x14ac:dyDescent="0.25">
      <c r="C730" s="677" t="s">
        <v>2515</v>
      </c>
      <c r="D730" s="674">
        <v>100</v>
      </c>
      <c r="E730" s="569"/>
      <c r="F730" s="852">
        <f t="shared" si="3"/>
        <v>0</v>
      </c>
      <c r="G730" s="153" t="s">
        <v>125</v>
      </c>
      <c r="H730" s="517" t="s">
        <v>849</v>
      </c>
      <c r="I730" s="127" t="str">
        <f>VLOOKUP(H730,[1]Presupuesto!$B$11:$C$565,2,0)</f>
        <v>PRODUCTOS FARMACEUTICO Y MEDICINALES</v>
      </c>
      <c r="J730" s="528" t="s">
        <v>1355</v>
      </c>
      <c r="K730" s="505" t="s">
        <v>408</v>
      </c>
    </row>
    <row r="731" spans="3:11" s="501" customFormat="1" x14ac:dyDescent="0.25">
      <c r="C731" s="677" t="s">
        <v>2516</v>
      </c>
      <c r="D731" s="674">
        <v>100</v>
      </c>
      <c r="E731" s="569"/>
      <c r="F731" s="852">
        <f t="shared" si="3"/>
        <v>0</v>
      </c>
      <c r="G731" s="153" t="s">
        <v>125</v>
      </c>
      <c r="H731" s="517" t="s">
        <v>849</v>
      </c>
      <c r="I731" s="127" t="str">
        <f>VLOOKUP(H731,[1]Presupuesto!$B$11:$C$565,2,0)</f>
        <v>PRODUCTOS FARMACEUTICO Y MEDICINALES</v>
      </c>
      <c r="J731" s="528" t="s">
        <v>1355</v>
      </c>
      <c r="K731" s="505" t="s">
        <v>408</v>
      </c>
    </row>
    <row r="732" spans="3:11" s="501" customFormat="1" x14ac:dyDescent="0.25">
      <c r="C732" s="677" t="s">
        <v>2517</v>
      </c>
      <c r="D732" s="674">
        <v>100</v>
      </c>
      <c r="E732" s="569"/>
      <c r="F732" s="852">
        <f t="shared" si="3"/>
        <v>0</v>
      </c>
      <c r="G732" s="153" t="s">
        <v>125</v>
      </c>
      <c r="H732" s="517" t="s">
        <v>849</v>
      </c>
      <c r="I732" s="127" t="str">
        <f>VLOOKUP(H732,[1]Presupuesto!$B$11:$C$565,2,0)</f>
        <v>PRODUCTOS FARMACEUTICO Y MEDICINALES</v>
      </c>
      <c r="J732" s="528" t="s">
        <v>1355</v>
      </c>
      <c r="K732" s="505" t="s">
        <v>408</v>
      </c>
    </row>
    <row r="733" spans="3:11" s="501" customFormat="1" x14ac:dyDescent="0.25">
      <c r="C733" s="677" t="s">
        <v>2518</v>
      </c>
      <c r="D733" s="674">
        <v>2</v>
      </c>
      <c r="E733" s="569"/>
      <c r="F733" s="852">
        <f t="shared" si="3"/>
        <v>0</v>
      </c>
      <c r="G733" s="153" t="s">
        <v>125</v>
      </c>
      <c r="H733" s="517" t="s">
        <v>849</v>
      </c>
      <c r="I733" s="127" t="str">
        <f>VLOOKUP(H733,[1]Presupuesto!$B$11:$C$565,2,0)</f>
        <v>PRODUCTOS FARMACEUTICO Y MEDICINALES</v>
      </c>
      <c r="J733" s="528" t="s">
        <v>1355</v>
      </c>
      <c r="K733" s="505" t="s">
        <v>408</v>
      </c>
    </row>
    <row r="734" spans="3:11" s="501" customFormat="1" x14ac:dyDescent="0.25">
      <c r="C734" s="677" t="s">
        <v>2519</v>
      </c>
      <c r="D734" s="625">
        <v>1</v>
      </c>
      <c r="E734" s="569"/>
      <c r="F734" s="852">
        <f t="shared" si="3"/>
        <v>0</v>
      </c>
      <c r="G734" s="153" t="s">
        <v>125</v>
      </c>
      <c r="H734" s="517" t="s">
        <v>849</v>
      </c>
      <c r="I734" s="127" t="str">
        <f>VLOOKUP(H734,[1]Presupuesto!$B$11:$C$565,2,0)</f>
        <v>PRODUCTOS FARMACEUTICO Y MEDICINALES</v>
      </c>
      <c r="J734" s="528" t="s">
        <v>1355</v>
      </c>
      <c r="K734" s="505" t="s">
        <v>408</v>
      </c>
    </row>
    <row r="735" spans="3:11" s="501" customFormat="1" x14ac:dyDescent="0.25">
      <c r="C735" s="677" t="s">
        <v>2520</v>
      </c>
      <c r="D735" s="625">
        <v>1</v>
      </c>
      <c r="E735" s="569"/>
      <c r="F735" s="852">
        <f t="shared" si="3"/>
        <v>0</v>
      </c>
      <c r="G735" s="153" t="s">
        <v>125</v>
      </c>
      <c r="H735" s="517" t="s">
        <v>849</v>
      </c>
      <c r="I735" s="127" t="str">
        <f>VLOOKUP(H735,[1]Presupuesto!$B$11:$C$565,2,0)</f>
        <v>PRODUCTOS FARMACEUTICO Y MEDICINALES</v>
      </c>
      <c r="J735" s="528" t="s">
        <v>1355</v>
      </c>
      <c r="K735" s="505" t="s">
        <v>408</v>
      </c>
    </row>
    <row r="736" spans="3:11" s="501" customFormat="1" x14ac:dyDescent="0.25">
      <c r="C736" s="681" t="s">
        <v>2521</v>
      </c>
      <c r="D736" s="682">
        <v>1</v>
      </c>
      <c r="E736" s="683"/>
      <c r="F736" s="852"/>
      <c r="G736" s="153" t="s">
        <v>1676</v>
      </c>
      <c r="H736" s="517" t="s">
        <v>324</v>
      </c>
      <c r="I736" s="127" t="str">
        <f>VLOOKUP(H736,[1]Presupuesto!$B$11:$C$565,2,0)</f>
        <v>INSTRUMENTOS MENORES MEDICO-QUIRURGICO Y LABORAT.</v>
      </c>
      <c r="J736" s="528" t="s">
        <v>1355</v>
      </c>
      <c r="K736" s="505" t="s">
        <v>408</v>
      </c>
    </row>
    <row r="737" spans="3:11" s="501" customFormat="1" x14ac:dyDescent="0.25">
      <c r="C737" s="681" t="s">
        <v>2522</v>
      </c>
      <c r="D737" s="682">
        <v>50</v>
      </c>
      <c r="E737" s="683"/>
      <c r="F737" s="852">
        <v>100000</v>
      </c>
      <c r="G737" s="153" t="s">
        <v>1676</v>
      </c>
      <c r="H737" s="517" t="s">
        <v>324</v>
      </c>
      <c r="I737" s="127" t="str">
        <f>VLOOKUP(H737,[1]Presupuesto!$B$11:$C$565,2,0)</f>
        <v>INSTRUMENTOS MENORES MEDICO-QUIRURGICO Y LABORAT.</v>
      </c>
      <c r="J737" s="528" t="s">
        <v>1355</v>
      </c>
      <c r="K737" s="505" t="s">
        <v>408</v>
      </c>
    </row>
    <row r="738" spans="3:11" s="501" customFormat="1" x14ac:dyDescent="0.25">
      <c r="C738" s="681" t="s">
        <v>2523</v>
      </c>
      <c r="D738" s="684">
        <v>1</v>
      </c>
      <c r="E738" s="683">
        <v>1600</v>
      </c>
      <c r="F738" s="852">
        <f t="shared" si="3"/>
        <v>1600</v>
      </c>
      <c r="G738" s="153" t="s">
        <v>1676</v>
      </c>
      <c r="H738" s="517" t="s">
        <v>324</v>
      </c>
      <c r="I738" s="127" t="str">
        <f>VLOOKUP(H738,[1]Presupuesto!$B$11:$C$565,2,0)</f>
        <v>INSTRUMENTOS MENORES MEDICO-QUIRURGICO Y LABORAT.</v>
      </c>
      <c r="J738" s="528" t="s">
        <v>1355</v>
      </c>
      <c r="K738" s="505" t="s">
        <v>408</v>
      </c>
    </row>
    <row r="739" spans="3:11" s="501" customFormat="1" x14ac:dyDescent="0.25">
      <c r="C739" s="681" t="s">
        <v>2524</v>
      </c>
      <c r="D739" s="682">
        <v>1</v>
      </c>
      <c r="E739" s="683">
        <v>1600</v>
      </c>
      <c r="F739" s="852">
        <f t="shared" si="3"/>
        <v>1600</v>
      </c>
      <c r="G739" s="153" t="s">
        <v>1676</v>
      </c>
      <c r="H739" s="517" t="s">
        <v>324</v>
      </c>
      <c r="I739" s="127" t="str">
        <f>VLOOKUP(H739,[1]Presupuesto!$B$11:$C$565,2,0)</f>
        <v>INSTRUMENTOS MENORES MEDICO-QUIRURGICO Y LABORAT.</v>
      </c>
      <c r="J739" s="528" t="s">
        <v>1355</v>
      </c>
      <c r="K739" s="505" t="s">
        <v>408</v>
      </c>
    </row>
    <row r="740" spans="3:11" s="501" customFormat="1" x14ac:dyDescent="0.25">
      <c r="C740" s="681" t="s">
        <v>2525</v>
      </c>
      <c r="D740" s="682">
        <v>1</v>
      </c>
      <c r="E740" s="683">
        <v>1600</v>
      </c>
      <c r="F740" s="852">
        <f t="shared" si="3"/>
        <v>1600</v>
      </c>
      <c r="G740" s="153" t="s">
        <v>1676</v>
      </c>
      <c r="H740" s="517" t="s">
        <v>324</v>
      </c>
      <c r="I740" s="127" t="str">
        <f>VLOOKUP(H740,[1]Presupuesto!$B$11:$C$565,2,0)</f>
        <v>INSTRUMENTOS MENORES MEDICO-QUIRURGICO Y LABORAT.</v>
      </c>
      <c r="J740" s="528" t="s">
        <v>1355</v>
      </c>
      <c r="K740" s="505" t="s">
        <v>408</v>
      </c>
    </row>
    <row r="741" spans="3:11" s="501" customFormat="1" x14ac:dyDescent="0.25">
      <c r="C741" s="681" t="s">
        <v>2526</v>
      </c>
      <c r="D741" s="682">
        <v>1</v>
      </c>
      <c r="E741" s="683">
        <v>1600</v>
      </c>
      <c r="F741" s="852">
        <f t="shared" si="3"/>
        <v>1600</v>
      </c>
      <c r="G741" s="153" t="s">
        <v>1676</v>
      </c>
      <c r="H741" s="517" t="s">
        <v>324</v>
      </c>
      <c r="I741" s="127" t="str">
        <f>VLOOKUP(H741,[1]Presupuesto!$B$11:$C$565,2,0)</f>
        <v>INSTRUMENTOS MENORES MEDICO-QUIRURGICO Y LABORAT.</v>
      </c>
      <c r="J741" s="528" t="s">
        <v>1355</v>
      </c>
      <c r="K741" s="505" t="s">
        <v>408</v>
      </c>
    </row>
    <row r="742" spans="3:11" s="501" customFormat="1" x14ac:dyDescent="0.25">
      <c r="C742" s="681" t="s">
        <v>2523</v>
      </c>
      <c r="D742" s="684">
        <v>1</v>
      </c>
      <c r="E742" s="683">
        <v>1600</v>
      </c>
      <c r="F742" s="852">
        <f t="shared" si="3"/>
        <v>1600</v>
      </c>
      <c r="G742" s="153" t="s">
        <v>1676</v>
      </c>
      <c r="H742" s="517" t="s">
        <v>324</v>
      </c>
      <c r="I742" s="127" t="str">
        <f>VLOOKUP(H742,[1]Presupuesto!$B$11:$C$565,2,0)</f>
        <v>INSTRUMENTOS MENORES MEDICO-QUIRURGICO Y LABORAT.</v>
      </c>
      <c r="J742" s="528" t="s">
        <v>1355</v>
      </c>
      <c r="K742" s="505" t="s">
        <v>408</v>
      </c>
    </row>
    <row r="743" spans="3:11" s="501" customFormat="1" x14ac:dyDescent="0.25">
      <c r="G743" s="499"/>
    </row>
    <row r="744" spans="3:11" s="648" customFormat="1" ht="15.75" thickBot="1" x14ac:dyDescent="0.3">
      <c r="G744" s="646"/>
    </row>
    <row r="745" spans="3:11" s="648" customFormat="1" ht="15.75" thickBot="1" x14ac:dyDescent="0.3">
      <c r="C745" s="657" t="s">
        <v>53</v>
      </c>
      <c r="D745" s="663">
        <f>SUM(F752:F754)</f>
        <v>30500</v>
      </c>
      <c r="F745" s="644"/>
      <c r="G745" s="647"/>
      <c r="H745" s="644"/>
      <c r="I745" s="644"/>
    </row>
    <row r="746" spans="3:11" s="648" customFormat="1" x14ac:dyDescent="0.25">
      <c r="C746" s="644"/>
      <c r="D746" s="31"/>
      <c r="E746" s="649"/>
      <c r="F746" s="649"/>
      <c r="G746" s="649"/>
      <c r="H746" s="645"/>
      <c r="I746" s="645"/>
      <c r="J746" s="645"/>
      <c r="K746" s="651"/>
    </row>
    <row r="747" spans="3:11" s="648" customFormat="1" x14ac:dyDescent="0.25">
      <c r="C747" s="644"/>
      <c r="D747" s="31"/>
      <c r="E747" s="649"/>
      <c r="F747" s="649"/>
      <c r="G747" s="649"/>
      <c r="H747" s="645"/>
      <c r="I747" s="645"/>
      <c r="J747" s="645"/>
      <c r="K747" s="651"/>
    </row>
    <row r="748" spans="3:11" s="648" customFormat="1" ht="15.75" x14ac:dyDescent="0.25">
      <c r="C748" s="660" t="s">
        <v>388</v>
      </c>
      <c r="D748" s="493">
        <f>'11. Gestion Administrativa'!F40</f>
        <v>11.26</v>
      </c>
      <c r="E748" s="649"/>
      <c r="F748" s="649"/>
      <c r="G748" s="649"/>
      <c r="H748" s="645"/>
      <c r="I748" s="645"/>
      <c r="J748" s="645"/>
      <c r="K748" s="651"/>
    </row>
    <row r="749" spans="3:11" s="648" customFormat="1" ht="18.75" x14ac:dyDescent="0.25">
      <c r="C749" s="661" t="str">
        <f>IFERROR(VLOOKUP(D748,'1. Desarrollo e Innov. Curricu.'!$F:$G,2,FALSE),IFERROR(VLOOKUP(D748,'2. Investigación Científica'!$F:$G,2,FALSE),IFERROR(VLOOKUP(D748,'3. Vinculación Univ. Sociedad'!$F:$G,2,FALSE),IFERROR(VLOOKUP(D748,'4. Docencia y Profesorado Univ.'!$F:$G,2,FALSE),IFERROR(VLOOKUP(D748,'5. Estudiantes y Graduados'!$F:$G,2,FALSE),IFERROR(VLOOKUP(D748,'11. Gestion Administrativa'!$F:$G,2,FALSE),IFERROR(VLOOKUP(D748,'13. Gestión Académica'!$F:$G,2,FALSE),IFERROR(VLOOKUP(D748,'9. Asegura. de la Calid. y M'!$F:$G,2,FALSE),IFERROR(VLOOKUP(D748,'6. Gestión del Conocimiento'!$F:$G,2,FALSE),IFERROR(VLOOKUP(D748,'15. Gobernabilidad y Proceso...'!$F:$G,2,FALSE),IFERROR(VLOOKUP(D748,'12. Gestión del Talento Humano'!$F:$G,2,FALSE),IFERROR(VLOOKUP(D748,'14. Internacional... de la E.S.'!$F:$G,2,FALSE),IFERROR(VLOOKUP(D748,'10. Posgrado'!$F:$G,2,FALSE),IFERROR(VLOOKUP(D748,'17. Gestión TIC'!$F:$G,2,FALSE),IFERROR(VLOOKUP(D748,'16. Desa. del Sistema Educ.Sup.'!$F:$G,2,FALSE),IFERROR(VLOOKUP(D748,'8. Cultura de Inno. Insti...'!$F:$G,2,FALSE),VLOOKUP(D748,'7. Lo Esencial de la Reforma U.'!$F:$G,2,0)))))))))))))))))</f>
        <v xml:space="preserve">Gestionar la compra de MATERIAL E INSUMOS PARA EL BIOTERIO. </v>
      </c>
      <c r="D749" s="31"/>
      <c r="E749" s="649"/>
      <c r="F749" s="649"/>
      <c r="G749" s="649"/>
      <c r="H749" s="645"/>
      <c r="I749" s="645"/>
      <c r="J749" s="645"/>
      <c r="K749" s="651"/>
    </row>
    <row r="750" spans="3:11" s="648" customFormat="1" ht="15.75" thickBot="1" x14ac:dyDescent="0.3">
      <c r="C750" s="627" t="s">
        <v>1987</v>
      </c>
      <c r="D750" s="648" t="s">
        <v>3</v>
      </c>
      <c r="F750" s="649"/>
      <c r="G750" s="645"/>
      <c r="H750" s="645"/>
      <c r="I750" s="645"/>
    </row>
    <row r="751" spans="3:11" s="648" customFormat="1" x14ac:dyDescent="0.25">
      <c r="C751" s="655" t="s">
        <v>44</v>
      </c>
      <c r="D751" s="655" t="s">
        <v>55</v>
      </c>
      <c r="E751" s="658" t="s">
        <v>57</v>
      </c>
      <c r="F751" s="573" t="s">
        <v>27</v>
      </c>
      <c r="G751" s="547" t="s">
        <v>127</v>
      </c>
      <c r="H751" s="658" t="s">
        <v>46</v>
      </c>
      <c r="I751" s="547" t="s">
        <v>128</v>
      </c>
      <c r="J751" s="547" t="s">
        <v>406</v>
      </c>
      <c r="K751" s="547" t="s">
        <v>407</v>
      </c>
    </row>
    <row r="752" spans="3:11" s="648" customFormat="1" x14ac:dyDescent="0.25">
      <c r="C752" s="667" t="s">
        <v>2491</v>
      </c>
      <c r="D752" s="674">
        <v>10</v>
      </c>
      <c r="E752" s="901">
        <v>650</v>
      </c>
      <c r="F752" s="895">
        <f>D752*E752</f>
        <v>6500</v>
      </c>
      <c r="G752" s="153" t="s">
        <v>125</v>
      </c>
      <c r="H752" s="656" t="s">
        <v>787</v>
      </c>
      <c r="I752" s="127" t="str">
        <f>VLOOKUP(H752,[1]Presupuesto!$B$11:$C$565,2,0)</f>
        <v>ALIMENTOS PARA ANIMALES</v>
      </c>
      <c r="J752" s="662" t="s">
        <v>1355</v>
      </c>
      <c r="K752" s="650" t="s">
        <v>391</v>
      </c>
    </row>
    <row r="753" spans="3:11" s="648" customFormat="1" x14ac:dyDescent="0.25">
      <c r="C753" s="667" t="s">
        <v>2492</v>
      </c>
      <c r="D753" s="674">
        <v>10</v>
      </c>
      <c r="E753" s="901">
        <v>600</v>
      </c>
      <c r="F753" s="852">
        <f t="shared" ref="F753:F754" si="4">D753*E753</f>
        <v>6000</v>
      </c>
      <c r="G753" s="153" t="s">
        <v>125</v>
      </c>
      <c r="H753" s="656" t="s">
        <v>787</v>
      </c>
      <c r="I753" s="127" t="str">
        <f>VLOOKUP(H753,[1]Presupuesto!$B$11:$C$565,2,0)</f>
        <v>ALIMENTOS PARA ANIMALES</v>
      </c>
      <c r="J753" s="662" t="s">
        <v>1355</v>
      </c>
      <c r="K753" s="650" t="s">
        <v>391</v>
      </c>
    </row>
    <row r="754" spans="3:11" s="648" customFormat="1" x14ac:dyDescent="0.25">
      <c r="C754" s="667" t="s">
        <v>2493</v>
      </c>
      <c r="D754" s="674">
        <v>15</v>
      </c>
      <c r="E754" s="901">
        <v>1200</v>
      </c>
      <c r="F754" s="852">
        <f t="shared" si="4"/>
        <v>18000</v>
      </c>
      <c r="G754" s="153" t="s">
        <v>125</v>
      </c>
      <c r="H754" s="656" t="s">
        <v>787</v>
      </c>
      <c r="I754" s="127" t="str">
        <f>VLOOKUP(H754,[1]Presupuesto!$B$11:$C$565,2,0)</f>
        <v>ALIMENTOS PARA ANIMALES</v>
      </c>
      <c r="J754" s="662" t="s">
        <v>1355</v>
      </c>
      <c r="K754" s="650" t="s">
        <v>391</v>
      </c>
    </row>
    <row r="756" spans="3:11" ht="15.75" thickBot="1" x14ac:dyDescent="0.3"/>
    <row r="757" spans="3:11" ht="15.75" thickBot="1" x14ac:dyDescent="0.3">
      <c r="C757" s="520" t="s">
        <v>53</v>
      </c>
      <c r="D757" s="534">
        <f>SUM(F764:F766)</f>
        <v>30500</v>
      </c>
      <c r="E757" s="501"/>
      <c r="F757" s="497"/>
      <c r="G757" s="500"/>
      <c r="H757" s="497"/>
      <c r="I757" s="497"/>
      <c r="J757" s="501"/>
      <c r="K757" s="501"/>
    </row>
    <row r="758" spans="3:11" x14ac:dyDescent="0.25">
      <c r="C758" s="497"/>
      <c r="D758" s="31"/>
      <c r="E758" s="504"/>
      <c r="F758" s="504"/>
      <c r="G758" s="504"/>
      <c r="H758" s="498"/>
      <c r="I758" s="498"/>
      <c r="J758" s="498"/>
      <c r="K758" s="506"/>
    </row>
    <row r="759" spans="3:11" x14ac:dyDescent="0.25">
      <c r="C759" s="497"/>
      <c r="D759" s="31"/>
      <c r="E759" s="504"/>
      <c r="F759" s="504"/>
      <c r="G759" s="504"/>
      <c r="H759" s="498"/>
      <c r="I759" s="498"/>
      <c r="J759" s="498"/>
      <c r="K759" s="506"/>
    </row>
    <row r="760" spans="3:11" ht="15.75" x14ac:dyDescent="0.25">
      <c r="C760" s="526" t="s">
        <v>388</v>
      </c>
      <c r="D760" s="493">
        <f>'11. Gestion Administrativa'!F40</f>
        <v>11.26</v>
      </c>
      <c r="E760" s="504"/>
      <c r="F760" s="504"/>
      <c r="G760" s="504"/>
      <c r="H760" s="498"/>
      <c r="I760" s="498"/>
      <c r="J760" s="498"/>
      <c r="K760" s="506"/>
    </row>
    <row r="761" spans="3:11" ht="18.75" x14ac:dyDescent="0.25">
      <c r="C761" s="527" t="str">
        <f>IFERROR(VLOOKUP(D760,'1. Desarrollo e Innov. Curricu.'!$F:$G,2,FALSE),IFERROR(VLOOKUP(D760,'2. Investigación Científica'!$F:$G,2,FALSE),IFERROR(VLOOKUP(D760,'3. Vinculación Univ. Sociedad'!$F:$G,2,FALSE),IFERROR(VLOOKUP(D760,'4. Docencia y Profesorado Univ.'!$F:$G,2,FALSE),IFERROR(VLOOKUP(D760,'5. Estudiantes y Graduados'!$F:$G,2,FALSE),IFERROR(VLOOKUP(D760,'11. Gestion Administrativa'!$F:$G,2,FALSE),IFERROR(VLOOKUP(D760,'13. Gestión Académica'!$F:$G,2,FALSE),IFERROR(VLOOKUP(D760,'9. Asegura. de la Calid. y M'!$F:$G,2,FALSE),IFERROR(VLOOKUP(D760,'6. Gestión del Conocimiento'!$F:$G,2,FALSE),IFERROR(VLOOKUP(D760,'15. Gobernabilidad y Proceso...'!$F:$G,2,FALSE),IFERROR(VLOOKUP(D760,'12. Gestión del Talento Humano'!$F:$G,2,FALSE),IFERROR(VLOOKUP(D760,'14. Internacional... de la E.S.'!$F:$G,2,FALSE),IFERROR(VLOOKUP(D760,'10. Posgrado'!$F:$G,2,FALSE),IFERROR(VLOOKUP(D760,'17. Gestión TIC'!$F:$G,2,FALSE),IFERROR(VLOOKUP(D760,'16. Desa. del Sistema Educ.Sup.'!$F:$G,2,FALSE),IFERROR(VLOOKUP(D760,'8. Cultura de Inno. Insti...'!$F:$G,2,FALSE),VLOOKUP(D760,'7. Lo Esencial de la Reforma U.'!$F:$G,2,0)))))))))))))))))</f>
        <v xml:space="preserve">Gestionar la compra de MATERIAL E INSUMOS PARA EL BIOTERIO. </v>
      </c>
      <c r="D761" s="31"/>
      <c r="E761" s="504"/>
      <c r="F761" s="504"/>
      <c r="G761" s="504"/>
      <c r="H761" s="498"/>
      <c r="I761" s="498"/>
      <c r="J761" s="498"/>
      <c r="K761" s="506"/>
    </row>
    <row r="762" spans="3:11" ht="15.75" thickBot="1" x14ac:dyDescent="0.3">
      <c r="C762" s="627" t="s">
        <v>2001</v>
      </c>
      <c r="D762" s="501"/>
      <c r="E762" s="501"/>
      <c r="F762" s="504"/>
      <c r="G762" s="498"/>
      <c r="H762" s="498"/>
      <c r="I762" s="498"/>
      <c r="J762" s="501"/>
      <c r="K762" s="501"/>
    </row>
    <row r="763" spans="3:11" x14ac:dyDescent="0.25">
      <c r="C763" s="514" t="s">
        <v>44</v>
      </c>
      <c r="D763" s="514" t="s">
        <v>55</v>
      </c>
      <c r="E763" s="522" t="s">
        <v>57</v>
      </c>
      <c r="F763" s="573" t="s">
        <v>27</v>
      </c>
      <c r="G763" s="547" t="s">
        <v>127</v>
      </c>
      <c r="H763" s="522" t="s">
        <v>46</v>
      </c>
      <c r="I763" s="547" t="s">
        <v>128</v>
      </c>
      <c r="J763" s="547" t="s">
        <v>406</v>
      </c>
      <c r="K763" s="547" t="s">
        <v>407</v>
      </c>
    </row>
    <row r="764" spans="3:11" x14ac:dyDescent="0.25">
      <c r="C764" s="560" t="s">
        <v>2491</v>
      </c>
      <c r="D764" s="625">
        <v>10</v>
      </c>
      <c r="E764" s="901">
        <v>650</v>
      </c>
      <c r="F764" s="895">
        <f>D764*E764</f>
        <v>6500</v>
      </c>
      <c r="G764" s="153" t="s">
        <v>125</v>
      </c>
      <c r="H764" s="517" t="s">
        <v>787</v>
      </c>
      <c r="I764" s="127" t="str">
        <f>VLOOKUP(H764,[1]Presupuesto!$B$11:$C$565,2,0)</f>
        <v>ALIMENTOS PARA ANIMALES</v>
      </c>
      <c r="J764" s="528" t="s">
        <v>1355</v>
      </c>
      <c r="K764" s="505" t="s">
        <v>392</v>
      </c>
    </row>
    <row r="765" spans="3:11" x14ac:dyDescent="0.25">
      <c r="C765" s="560" t="s">
        <v>2492</v>
      </c>
      <c r="D765" s="625">
        <v>10</v>
      </c>
      <c r="E765" s="901">
        <v>600</v>
      </c>
      <c r="F765" s="852">
        <f t="shared" ref="F765:F766" si="5">D765*E765</f>
        <v>6000</v>
      </c>
      <c r="G765" s="153" t="s">
        <v>125</v>
      </c>
      <c r="H765" s="517" t="s">
        <v>787</v>
      </c>
      <c r="I765" s="127" t="str">
        <f>VLOOKUP(H765,[1]Presupuesto!$B$11:$C$565,2,0)</f>
        <v>ALIMENTOS PARA ANIMALES</v>
      </c>
      <c r="J765" s="528" t="s">
        <v>1355</v>
      </c>
      <c r="K765" s="505" t="s">
        <v>392</v>
      </c>
    </row>
    <row r="766" spans="3:11" x14ac:dyDescent="0.25">
      <c r="C766" s="560" t="s">
        <v>2493</v>
      </c>
      <c r="D766" s="625">
        <v>15</v>
      </c>
      <c r="E766" s="901">
        <v>1200</v>
      </c>
      <c r="F766" s="852">
        <f t="shared" si="5"/>
        <v>18000</v>
      </c>
      <c r="G766" s="153" t="s">
        <v>125</v>
      </c>
      <c r="H766" s="517" t="s">
        <v>787</v>
      </c>
      <c r="I766" s="127" t="str">
        <f>VLOOKUP(H766,[1]Presupuesto!$B$11:$C$565,2,0)</f>
        <v>ALIMENTOS PARA ANIMALES</v>
      </c>
      <c r="J766" s="528" t="s">
        <v>1355</v>
      </c>
      <c r="K766" s="505" t="s">
        <v>392</v>
      </c>
    </row>
    <row r="768" spans="3:11" s="648" customFormat="1" x14ac:dyDescent="0.25">
      <c r="G768" s="646"/>
    </row>
    <row r="769" spans="3:11" ht="15.75" thickBot="1" x14ac:dyDescent="0.3"/>
    <row r="770" spans="3:11" ht="15.75" thickBot="1" x14ac:dyDescent="0.3">
      <c r="C770" s="520" t="s">
        <v>53</v>
      </c>
      <c r="D770" s="534">
        <f>SUM(F777:F779)</f>
        <v>33000</v>
      </c>
      <c r="E770" s="501"/>
      <c r="F770" s="497"/>
      <c r="G770" s="500"/>
      <c r="H770" s="497"/>
      <c r="I770" s="497"/>
      <c r="J770" s="501"/>
      <c r="K770" s="501"/>
    </row>
    <row r="771" spans="3:11" x14ac:dyDescent="0.25">
      <c r="C771" s="497"/>
      <c r="D771" s="31"/>
      <c r="E771" s="504"/>
      <c r="F771" s="504"/>
      <c r="G771" s="504"/>
      <c r="H771" s="498"/>
      <c r="I771" s="498"/>
      <c r="J771" s="498"/>
      <c r="K771" s="506"/>
    </row>
    <row r="772" spans="3:11" x14ac:dyDescent="0.25">
      <c r="C772" s="497"/>
      <c r="D772" s="31"/>
      <c r="E772" s="504"/>
      <c r="F772" s="504"/>
      <c r="G772" s="504"/>
      <c r="H772" s="498"/>
      <c r="I772" s="498"/>
      <c r="J772" s="498"/>
      <c r="K772" s="506"/>
    </row>
    <row r="773" spans="3:11" ht="15.75" x14ac:dyDescent="0.25">
      <c r="C773" s="526" t="s">
        <v>388</v>
      </c>
      <c r="D773" s="493">
        <f>'11. Gestion Administrativa'!F40</f>
        <v>11.26</v>
      </c>
      <c r="E773" s="504"/>
      <c r="F773" s="504"/>
      <c r="G773" s="504"/>
      <c r="H773" s="498"/>
      <c r="I773" s="498"/>
      <c r="J773" s="498"/>
      <c r="K773" s="506"/>
    </row>
    <row r="774" spans="3:11" ht="18.75" x14ac:dyDescent="0.25">
      <c r="C774" s="527" t="str">
        <f>IFERROR(VLOOKUP(D773,'1. Desarrollo e Innov. Curricu.'!$F:$G,2,FALSE),IFERROR(VLOOKUP(D773,'2. Investigación Científica'!$F:$G,2,FALSE),IFERROR(VLOOKUP(D773,'3. Vinculación Univ. Sociedad'!$F:$G,2,FALSE),IFERROR(VLOOKUP(D773,'4. Docencia y Profesorado Univ.'!$F:$G,2,FALSE),IFERROR(VLOOKUP(D773,'5. Estudiantes y Graduados'!$F:$G,2,FALSE),IFERROR(VLOOKUP(D773,'11. Gestion Administrativa'!$F:$G,2,FALSE),IFERROR(VLOOKUP(D773,'13. Gestión Académica'!$F:$G,2,FALSE),IFERROR(VLOOKUP(D773,'9. Asegura. de la Calid. y M'!$F:$G,2,FALSE),IFERROR(VLOOKUP(D773,'6. Gestión del Conocimiento'!$F:$G,2,FALSE),IFERROR(VLOOKUP(D773,'15. Gobernabilidad y Proceso...'!$F:$G,2,FALSE),IFERROR(VLOOKUP(D773,'12. Gestión del Talento Humano'!$F:$G,2,FALSE),IFERROR(VLOOKUP(D773,'14. Internacional... de la E.S.'!$F:$G,2,FALSE),IFERROR(VLOOKUP(D773,'10. Posgrado'!$F:$G,2,FALSE),IFERROR(VLOOKUP(D773,'17. Gestión TIC'!$F:$G,2,FALSE),IFERROR(VLOOKUP(D773,'16. Desa. del Sistema Educ.Sup.'!$F:$G,2,FALSE),IFERROR(VLOOKUP(D773,'8. Cultura de Inno. Insti...'!$F:$G,2,FALSE),VLOOKUP(D773,'7. Lo Esencial de la Reforma U.'!$F:$G,2,0)))))))))))))))))</f>
        <v xml:space="preserve">Gestionar la compra de MATERIAL E INSUMOS PARA EL BIOTERIO. </v>
      </c>
      <c r="D774" s="31"/>
      <c r="E774" s="504"/>
      <c r="F774" s="504"/>
      <c r="G774" s="504"/>
      <c r="H774" s="498"/>
      <c r="I774" s="498"/>
      <c r="J774" s="498"/>
      <c r="K774" s="506"/>
    </row>
    <row r="775" spans="3:11" ht="15.75" thickBot="1" x14ac:dyDescent="0.3">
      <c r="C775" s="666" t="s">
        <v>2002</v>
      </c>
      <c r="D775" s="501"/>
      <c r="E775" s="501"/>
      <c r="F775" s="504"/>
      <c r="G775" s="498"/>
      <c r="H775" s="498"/>
      <c r="I775" s="498"/>
      <c r="J775" s="501"/>
      <c r="K775" s="501"/>
    </row>
    <row r="776" spans="3:11" x14ac:dyDescent="0.25">
      <c r="C776" s="514" t="s">
        <v>44</v>
      </c>
      <c r="D776" s="514" t="s">
        <v>55</v>
      </c>
      <c r="E776" s="522" t="s">
        <v>57</v>
      </c>
      <c r="F776" s="573" t="s">
        <v>27</v>
      </c>
      <c r="G776" s="547" t="s">
        <v>127</v>
      </c>
      <c r="H776" s="522" t="s">
        <v>46</v>
      </c>
      <c r="I776" s="547" t="s">
        <v>128</v>
      </c>
      <c r="J776" s="547" t="s">
        <v>406</v>
      </c>
      <c r="K776" s="547" t="s">
        <v>407</v>
      </c>
    </row>
    <row r="777" spans="3:11" x14ac:dyDescent="0.25">
      <c r="C777" s="560" t="s">
        <v>2491</v>
      </c>
      <c r="D777" s="625">
        <v>10</v>
      </c>
      <c r="E777" s="901">
        <v>800</v>
      </c>
      <c r="F777" s="852">
        <f>D777*E777</f>
        <v>8000</v>
      </c>
      <c r="G777" s="153" t="s">
        <v>1676</v>
      </c>
      <c r="H777" s="517" t="s">
        <v>787</v>
      </c>
      <c r="I777" s="127" t="str">
        <f>VLOOKUP(H777,[1]Presupuesto!$B$11:$C$565,2,0)</f>
        <v>ALIMENTOS PARA ANIMALES</v>
      </c>
      <c r="J777" s="528" t="s">
        <v>1355</v>
      </c>
      <c r="K777" s="505" t="s">
        <v>398</v>
      </c>
    </row>
    <row r="778" spans="3:11" s="501" customFormat="1" x14ac:dyDescent="0.25">
      <c r="C778" s="560" t="s">
        <v>2492</v>
      </c>
      <c r="D778" s="625">
        <v>10</v>
      </c>
      <c r="E778" s="901">
        <v>700</v>
      </c>
      <c r="F778" s="852">
        <f t="shared" ref="F778:F779" si="6">D778*E778</f>
        <v>7000</v>
      </c>
      <c r="G778" s="153" t="s">
        <v>1676</v>
      </c>
      <c r="H778" s="517" t="s">
        <v>787</v>
      </c>
      <c r="I778" s="127" t="str">
        <f>VLOOKUP(H778,[1]Presupuesto!$B$11:$C$565,2,0)</f>
        <v>ALIMENTOS PARA ANIMALES</v>
      </c>
      <c r="J778" s="528" t="s">
        <v>1355</v>
      </c>
      <c r="K778" s="505" t="s">
        <v>398</v>
      </c>
    </row>
    <row r="779" spans="3:11" x14ac:dyDescent="0.25">
      <c r="C779" s="560" t="s">
        <v>2493</v>
      </c>
      <c r="D779" s="625">
        <v>15</v>
      </c>
      <c r="E779" s="901">
        <v>1200</v>
      </c>
      <c r="F779" s="852">
        <f t="shared" si="6"/>
        <v>18000</v>
      </c>
      <c r="G779" s="153" t="s">
        <v>1676</v>
      </c>
      <c r="H779" s="517" t="s">
        <v>787</v>
      </c>
      <c r="I779" s="127" t="str">
        <f>VLOOKUP(H779,[1]Presupuesto!$B$11:$C$565,2,0)</f>
        <v>ALIMENTOS PARA ANIMALES</v>
      </c>
      <c r="J779" s="528" t="s">
        <v>1355</v>
      </c>
      <c r="K779" s="505" t="s">
        <v>398</v>
      </c>
    </row>
    <row r="780" spans="3:11" s="501" customFormat="1" x14ac:dyDescent="0.25">
      <c r="G780" s="499"/>
    </row>
    <row r="781" spans="3:11" s="501" customFormat="1" x14ac:dyDescent="0.25">
      <c r="G781" s="499"/>
    </row>
    <row r="782" spans="3:11" ht="15.75" thickBot="1" x14ac:dyDescent="0.3"/>
    <row r="783" spans="3:11" ht="15.75" thickBot="1" x14ac:dyDescent="0.3">
      <c r="C783" s="520" t="s">
        <v>53</v>
      </c>
      <c r="D783" s="534">
        <f>SUM(F790:F815)</f>
        <v>76100</v>
      </c>
      <c r="E783" s="501"/>
      <c r="F783" s="497"/>
      <c r="G783" s="500"/>
      <c r="H783" s="497"/>
      <c r="I783" s="497"/>
      <c r="J783" s="501"/>
      <c r="K783" s="501"/>
    </row>
    <row r="784" spans="3:11" x14ac:dyDescent="0.25">
      <c r="C784" s="497"/>
      <c r="D784" s="31"/>
      <c r="E784" s="504"/>
      <c r="F784" s="504"/>
      <c r="G784" s="504"/>
      <c r="H784" s="498"/>
      <c r="I784" s="498"/>
      <c r="J784" s="498"/>
      <c r="K784" s="506"/>
    </row>
    <row r="785" spans="3:11" x14ac:dyDescent="0.25">
      <c r="C785" s="497"/>
      <c r="D785" s="31"/>
      <c r="E785" s="504"/>
      <c r="F785" s="504"/>
      <c r="G785" s="504"/>
      <c r="H785" s="498"/>
      <c r="I785" s="498"/>
      <c r="J785" s="498"/>
      <c r="K785" s="506"/>
    </row>
    <row r="786" spans="3:11" ht="15.75" x14ac:dyDescent="0.25">
      <c r="C786" s="526" t="s">
        <v>388</v>
      </c>
      <c r="D786" s="493">
        <f>'11. Gestion Administrativa'!F41</f>
        <v>11.27</v>
      </c>
      <c r="E786" s="504"/>
      <c r="F786" s="504"/>
      <c r="G786" s="504"/>
      <c r="H786" s="498"/>
      <c r="I786" s="498"/>
      <c r="J786" s="498"/>
      <c r="K786" s="506"/>
    </row>
    <row r="787" spans="3:11" ht="18.75" x14ac:dyDescent="0.25">
      <c r="C787" s="527" t="str">
        <f>IFERROR(VLOOKUP(D786,'1. Desarrollo e Innov. Curricu.'!$F:$G,2,FALSE),IFERROR(VLOOKUP(D786,'2. Investigación Científica'!$F:$G,2,FALSE),IFERROR(VLOOKUP(D786,'3. Vinculación Univ. Sociedad'!$F:$G,2,FALSE),IFERROR(VLOOKUP(D786,'4. Docencia y Profesorado Univ.'!$F:$G,2,FALSE),IFERROR(VLOOKUP(D786,'5. Estudiantes y Graduados'!$F:$G,2,FALSE),IFERROR(VLOOKUP(D786,'11. Gestion Administrativa'!$F:$G,2,FALSE),IFERROR(VLOOKUP(D786,'13. Gestión Académica'!$F:$G,2,FALSE),IFERROR(VLOOKUP(D786,'9. Asegura. de la Calid. y M'!$F:$G,2,FALSE),IFERROR(VLOOKUP(D786,'6. Gestión del Conocimiento'!$F:$G,2,FALSE),IFERROR(VLOOKUP(D786,'15. Gobernabilidad y Proceso...'!$F:$G,2,FALSE),IFERROR(VLOOKUP(D786,'12. Gestión del Talento Humano'!$F:$G,2,FALSE),IFERROR(VLOOKUP(D786,'14. Internacional... de la E.S.'!$F:$G,2,FALSE),IFERROR(VLOOKUP(D786,'10. Posgrado'!$F:$G,2,FALSE),IFERROR(VLOOKUP(D786,'17. Gestión TIC'!$F:$G,2,FALSE),IFERROR(VLOOKUP(D786,'16. Desa. del Sistema Educ.Sup.'!$F:$G,2,FALSE),IFERROR(VLOOKUP(D786,'8. Cultura de Inno. Insti...'!$F:$G,2,FALSE),VLOOKUP(D786,'7. Lo Esencial de la Reforma U.'!$F:$G,2,0)))))))))))))))))</f>
        <v xml:space="preserve">Gestionar la requisición de PAPELERÍA Y ÚTILES (útiles de escritorio, oficina y enseñanza). </v>
      </c>
      <c r="D787" s="31"/>
      <c r="E787" s="504"/>
      <c r="F787" s="504"/>
      <c r="G787" s="504"/>
      <c r="H787" s="498"/>
      <c r="I787" s="498"/>
      <c r="J787" s="498"/>
      <c r="K787" s="506"/>
    </row>
    <row r="788" spans="3:11" ht="15.75" thickBot="1" x14ac:dyDescent="0.3">
      <c r="C788" s="627" t="s">
        <v>2553</v>
      </c>
      <c r="D788" s="501"/>
      <c r="E788" s="501"/>
      <c r="F788" s="504"/>
      <c r="G788" s="498"/>
      <c r="H788" s="498"/>
      <c r="I788" s="498"/>
      <c r="J788" s="501"/>
      <c r="K788" s="501"/>
    </row>
    <row r="789" spans="3:11" x14ac:dyDescent="0.25">
      <c r="C789" s="514" t="s">
        <v>44</v>
      </c>
      <c r="D789" s="514" t="s">
        <v>55</v>
      </c>
      <c r="E789" s="522" t="s">
        <v>57</v>
      </c>
      <c r="F789" s="573" t="s">
        <v>27</v>
      </c>
      <c r="G789" s="547" t="s">
        <v>127</v>
      </c>
      <c r="H789" s="522" t="s">
        <v>46</v>
      </c>
      <c r="I789" s="547" t="s">
        <v>128</v>
      </c>
      <c r="J789" s="547" t="s">
        <v>406</v>
      </c>
      <c r="K789" s="547" t="s">
        <v>407</v>
      </c>
    </row>
    <row r="790" spans="3:11" x14ac:dyDescent="0.25">
      <c r="C790" s="626" t="s">
        <v>2527</v>
      </c>
      <c r="D790" s="565">
        <v>800</v>
      </c>
      <c r="E790" s="873">
        <v>16</v>
      </c>
      <c r="F790" s="852">
        <f>D790*E790</f>
        <v>12800</v>
      </c>
      <c r="G790" s="153" t="s">
        <v>125</v>
      </c>
      <c r="H790" s="517" t="s">
        <v>323</v>
      </c>
      <c r="I790" s="127" t="str">
        <f>VLOOKUP(H790,[1]Presupuesto!$B$11:$C$565,2,0)</f>
        <v>UTILES DE ESCRITORIO, OFICINA Y ENZE¥ANZA</v>
      </c>
      <c r="J790" s="528" t="s">
        <v>1355</v>
      </c>
      <c r="K790" s="505" t="s">
        <v>391</v>
      </c>
    </row>
    <row r="791" spans="3:11" x14ac:dyDescent="0.25">
      <c r="C791" s="626" t="s">
        <v>2528</v>
      </c>
      <c r="D791" s="565">
        <v>800</v>
      </c>
      <c r="E791" s="873">
        <v>16</v>
      </c>
      <c r="F791" s="852">
        <f t="shared" ref="F791:F815" si="7">D791*E791</f>
        <v>12800</v>
      </c>
      <c r="G791" s="153" t="s">
        <v>125</v>
      </c>
      <c r="H791" s="517" t="s">
        <v>323</v>
      </c>
      <c r="I791" s="127" t="str">
        <f>VLOOKUP(H791,[1]Presupuesto!$B$11:$C$565,2,0)</f>
        <v>UTILES DE ESCRITORIO, OFICINA Y ENZE¥ANZA</v>
      </c>
      <c r="J791" s="528" t="s">
        <v>1355</v>
      </c>
      <c r="K791" s="505" t="s">
        <v>391</v>
      </c>
    </row>
    <row r="792" spans="3:11" s="501" customFormat="1" x14ac:dyDescent="0.25">
      <c r="C792" s="626" t="s">
        <v>2529</v>
      </c>
      <c r="D792" s="565">
        <v>800</v>
      </c>
      <c r="E792" s="873">
        <v>16</v>
      </c>
      <c r="F792" s="852">
        <f t="shared" si="7"/>
        <v>12800</v>
      </c>
      <c r="G792" s="153" t="s">
        <v>125</v>
      </c>
      <c r="H792" s="517" t="s">
        <v>323</v>
      </c>
      <c r="I792" s="127" t="str">
        <f>VLOOKUP(H792,[1]Presupuesto!$B$11:$C$565,2,0)</f>
        <v>UTILES DE ESCRITORIO, OFICINA Y ENZE¥ANZA</v>
      </c>
      <c r="J792" s="528" t="s">
        <v>1355</v>
      </c>
      <c r="K792" s="505" t="s">
        <v>391</v>
      </c>
    </row>
    <row r="793" spans="3:11" s="501" customFormat="1" x14ac:dyDescent="0.25">
      <c r="C793" s="626" t="s">
        <v>2530</v>
      </c>
      <c r="D793" s="565">
        <v>24</v>
      </c>
      <c r="E793" s="873">
        <v>25</v>
      </c>
      <c r="F793" s="852">
        <f t="shared" si="7"/>
        <v>600</v>
      </c>
      <c r="G793" s="153" t="s">
        <v>125</v>
      </c>
      <c r="H793" s="517" t="s">
        <v>323</v>
      </c>
      <c r="I793" s="127" t="str">
        <f>VLOOKUP(H793,[1]Presupuesto!$B$11:$C$565,2,0)</f>
        <v>UTILES DE ESCRITORIO, OFICINA Y ENZE¥ANZA</v>
      </c>
      <c r="J793" s="528" t="s">
        <v>1355</v>
      </c>
      <c r="K793" s="505" t="s">
        <v>391</v>
      </c>
    </row>
    <row r="794" spans="3:11" s="501" customFormat="1" x14ac:dyDescent="0.25">
      <c r="C794" s="626" t="s">
        <v>2531</v>
      </c>
      <c r="D794" s="570">
        <v>60</v>
      </c>
      <c r="E794" s="852">
        <v>18</v>
      </c>
      <c r="F794" s="852">
        <f t="shared" si="7"/>
        <v>1080</v>
      </c>
      <c r="G794" s="153" t="s">
        <v>125</v>
      </c>
      <c r="H794" s="517" t="s">
        <v>323</v>
      </c>
      <c r="I794" s="127" t="str">
        <f>VLOOKUP(H794,[1]Presupuesto!$B$11:$C$565,2,0)</f>
        <v>UTILES DE ESCRITORIO, OFICINA Y ENZE¥ANZA</v>
      </c>
      <c r="J794" s="528" t="s">
        <v>1355</v>
      </c>
      <c r="K794" s="505" t="s">
        <v>391</v>
      </c>
    </row>
    <row r="795" spans="3:11" s="501" customFormat="1" x14ac:dyDescent="0.25">
      <c r="C795" s="626" t="s">
        <v>2532</v>
      </c>
      <c r="D795" s="565">
        <v>36</v>
      </c>
      <c r="E795" s="873">
        <v>22</v>
      </c>
      <c r="F795" s="852">
        <f t="shared" si="7"/>
        <v>792</v>
      </c>
      <c r="G795" s="153" t="s">
        <v>125</v>
      </c>
      <c r="H795" s="517" t="s">
        <v>323</v>
      </c>
      <c r="I795" s="127" t="str">
        <f>VLOOKUP(H795,[1]Presupuesto!$B$11:$C$565,2,0)</f>
        <v>UTILES DE ESCRITORIO, OFICINA Y ENZE¥ANZA</v>
      </c>
      <c r="J795" s="528" t="s">
        <v>1355</v>
      </c>
      <c r="K795" s="505" t="s">
        <v>391</v>
      </c>
    </row>
    <row r="796" spans="3:11" s="501" customFormat="1" x14ac:dyDescent="0.25">
      <c r="C796" s="626" t="s">
        <v>2533</v>
      </c>
      <c r="D796" s="565">
        <v>36</v>
      </c>
      <c r="E796" s="873">
        <v>8</v>
      </c>
      <c r="F796" s="852">
        <f>D796*E796</f>
        <v>288</v>
      </c>
      <c r="G796" s="153" t="s">
        <v>125</v>
      </c>
      <c r="H796" s="517" t="s">
        <v>323</v>
      </c>
      <c r="I796" s="127" t="str">
        <f>VLOOKUP(H796,[1]Presupuesto!$B$11:$C$565,2,0)</f>
        <v>UTILES DE ESCRITORIO, OFICINA Y ENZE¥ANZA</v>
      </c>
      <c r="J796" s="528" t="s">
        <v>1355</v>
      </c>
      <c r="K796" s="505" t="s">
        <v>391</v>
      </c>
    </row>
    <row r="797" spans="3:11" s="501" customFormat="1" x14ac:dyDescent="0.25">
      <c r="C797" s="626" t="s">
        <v>2534</v>
      </c>
      <c r="D797" s="565">
        <v>36</v>
      </c>
      <c r="E797" s="873">
        <v>9</v>
      </c>
      <c r="F797" s="852">
        <f t="shared" si="7"/>
        <v>324</v>
      </c>
      <c r="G797" s="153" t="s">
        <v>125</v>
      </c>
      <c r="H797" s="517" t="s">
        <v>323</v>
      </c>
      <c r="I797" s="127" t="str">
        <f>VLOOKUP(H797,[1]Presupuesto!$B$11:$C$565,2,0)</f>
        <v>UTILES DE ESCRITORIO, OFICINA Y ENZE¥ANZA</v>
      </c>
      <c r="J797" s="528" t="s">
        <v>1355</v>
      </c>
      <c r="K797" s="505" t="s">
        <v>391</v>
      </c>
    </row>
    <row r="798" spans="3:11" s="501" customFormat="1" x14ac:dyDescent="0.25">
      <c r="C798" s="626" t="s">
        <v>2535</v>
      </c>
      <c r="D798" s="565">
        <v>72</v>
      </c>
      <c r="E798" s="873">
        <v>22</v>
      </c>
      <c r="F798" s="852">
        <f t="shared" si="7"/>
        <v>1584</v>
      </c>
      <c r="G798" s="153" t="s">
        <v>125</v>
      </c>
      <c r="H798" s="517" t="s">
        <v>323</v>
      </c>
      <c r="I798" s="127" t="str">
        <f>VLOOKUP(H798,[1]Presupuesto!$B$11:$C$565,2,0)</f>
        <v>UTILES DE ESCRITORIO, OFICINA Y ENZE¥ANZA</v>
      </c>
      <c r="J798" s="528" t="s">
        <v>1355</v>
      </c>
      <c r="K798" s="505" t="s">
        <v>391</v>
      </c>
    </row>
    <row r="799" spans="3:11" s="501" customFormat="1" x14ac:dyDescent="0.25">
      <c r="C799" s="626" t="s">
        <v>2536</v>
      </c>
      <c r="D799" s="565">
        <v>24</v>
      </c>
      <c r="E799" s="873">
        <v>20</v>
      </c>
      <c r="F799" s="852">
        <f t="shared" si="7"/>
        <v>480</v>
      </c>
      <c r="G799" s="153" t="s">
        <v>125</v>
      </c>
      <c r="H799" s="517" t="s">
        <v>323</v>
      </c>
      <c r="I799" s="127" t="str">
        <f>VLOOKUP(H799,[1]Presupuesto!$B$11:$C$565,2,0)</f>
        <v>UTILES DE ESCRITORIO, OFICINA Y ENZE¥ANZA</v>
      </c>
      <c r="J799" s="528" t="s">
        <v>1355</v>
      </c>
      <c r="K799" s="505" t="s">
        <v>391</v>
      </c>
    </row>
    <row r="800" spans="3:11" s="501" customFormat="1" x14ac:dyDescent="0.25">
      <c r="C800" s="626" t="s">
        <v>2537</v>
      </c>
      <c r="D800" s="565">
        <v>80</v>
      </c>
      <c r="E800" s="873">
        <v>1.6</v>
      </c>
      <c r="F800" s="852">
        <f t="shared" si="7"/>
        <v>128</v>
      </c>
      <c r="G800" s="153" t="s">
        <v>125</v>
      </c>
      <c r="H800" s="517" t="s">
        <v>323</v>
      </c>
      <c r="I800" s="127" t="str">
        <f>VLOOKUP(H800,[1]Presupuesto!$B$11:$C$565,2,0)</f>
        <v>UTILES DE ESCRITORIO, OFICINA Y ENZE¥ANZA</v>
      </c>
      <c r="J800" s="528" t="s">
        <v>1355</v>
      </c>
      <c r="K800" s="505" t="s">
        <v>391</v>
      </c>
    </row>
    <row r="801" spans="3:11" s="501" customFormat="1" x14ac:dyDescent="0.25">
      <c r="C801" s="626" t="s">
        <v>2538</v>
      </c>
      <c r="D801" s="570">
        <v>12</v>
      </c>
      <c r="E801" s="852">
        <v>90</v>
      </c>
      <c r="F801" s="852">
        <f t="shared" si="7"/>
        <v>1080</v>
      </c>
      <c r="G801" s="153" t="s">
        <v>125</v>
      </c>
      <c r="H801" s="517" t="s">
        <v>323</v>
      </c>
      <c r="I801" s="127" t="str">
        <f>VLOOKUP(H801,[1]Presupuesto!$B$11:$C$565,2,0)</f>
        <v>UTILES DE ESCRITORIO, OFICINA Y ENZE¥ANZA</v>
      </c>
      <c r="J801" s="528" t="s">
        <v>1355</v>
      </c>
      <c r="K801" s="505" t="s">
        <v>391</v>
      </c>
    </row>
    <row r="802" spans="3:11" s="501" customFormat="1" ht="19.5" customHeight="1" x14ac:dyDescent="0.25">
      <c r="C802" s="626" t="s">
        <v>2539</v>
      </c>
      <c r="D802" s="570">
        <v>36</v>
      </c>
      <c r="E802" s="852">
        <v>38</v>
      </c>
      <c r="F802" s="852">
        <f t="shared" si="7"/>
        <v>1368</v>
      </c>
      <c r="G802" s="153" t="s">
        <v>125</v>
      </c>
      <c r="H802" s="517" t="s">
        <v>323</v>
      </c>
      <c r="I802" s="127" t="str">
        <f>VLOOKUP(H802,[1]Presupuesto!$B$11:$C$565,2,0)</f>
        <v>UTILES DE ESCRITORIO, OFICINA Y ENZE¥ANZA</v>
      </c>
      <c r="J802" s="528" t="s">
        <v>1355</v>
      </c>
      <c r="K802" s="505" t="s">
        <v>391</v>
      </c>
    </row>
    <row r="803" spans="3:11" s="501" customFormat="1" x14ac:dyDescent="0.25">
      <c r="C803" s="626" t="s">
        <v>2540</v>
      </c>
      <c r="D803" s="570">
        <v>72</v>
      </c>
      <c r="E803" s="852">
        <v>12</v>
      </c>
      <c r="F803" s="852">
        <f t="shared" si="7"/>
        <v>864</v>
      </c>
      <c r="G803" s="153" t="s">
        <v>125</v>
      </c>
      <c r="H803" s="517" t="s">
        <v>323</v>
      </c>
      <c r="I803" s="127" t="str">
        <f>VLOOKUP(H803,[1]Presupuesto!$B$11:$C$565,2,0)</f>
        <v>UTILES DE ESCRITORIO, OFICINA Y ENZE¥ANZA</v>
      </c>
      <c r="J803" s="528" t="s">
        <v>1355</v>
      </c>
      <c r="K803" s="505" t="s">
        <v>391</v>
      </c>
    </row>
    <row r="804" spans="3:11" s="501" customFormat="1" x14ac:dyDescent="0.25">
      <c r="C804" s="626" t="s">
        <v>2541</v>
      </c>
      <c r="D804" s="570">
        <v>400</v>
      </c>
      <c r="E804" s="852">
        <v>3</v>
      </c>
      <c r="F804" s="852">
        <f t="shared" si="7"/>
        <v>1200</v>
      </c>
      <c r="G804" s="153" t="s">
        <v>125</v>
      </c>
      <c r="H804" s="517" t="s">
        <v>323</v>
      </c>
      <c r="I804" s="127" t="str">
        <f>VLOOKUP(H804,[1]Presupuesto!$B$11:$C$565,2,0)</f>
        <v>UTILES DE ESCRITORIO, OFICINA Y ENZE¥ANZA</v>
      </c>
      <c r="J804" s="528" t="s">
        <v>1355</v>
      </c>
      <c r="K804" s="505" t="s">
        <v>391</v>
      </c>
    </row>
    <row r="805" spans="3:11" s="501" customFormat="1" x14ac:dyDescent="0.25">
      <c r="C805" s="626" t="s">
        <v>2542</v>
      </c>
      <c r="D805" s="570">
        <v>100</v>
      </c>
      <c r="E805" s="852">
        <v>13</v>
      </c>
      <c r="F805" s="852">
        <f t="shared" si="7"/>
        <v>1300</v>
      </c>
      <c r="G805" s="153" t="s">
        <v>125</v>
      </c>
      <c r="H805" s="517" t="s">
        <v>323</v>
      </c>
      <c r="I805" s="127" t="str">
        <f>VLOOKUP(H805,[1]Presupuesto!$B$11:$C$565,2,0)</f>
        <v>UTILES DE ESCRITORIO, OFICINA Y ENZE¥ANZA</v>
      </c>
      <c r="J805" s="528" t="s">
        <v>1355</v>
      </c>
      <c r="K805" s="505" t="s">
        <v>391</v>
      </c>
    </row>
    <row r="806" spans="3:11" s="501" customFormat="1" x14ac:dyDescent="0.25">
      <c r="C806" s="626" t="s">
        <v>2543</v>
      </c>
      <c r="D806" s="570">
        <v>50</v>
      </c>
      <c r="E806" s="852">
        <v>11</v>
      </c>
      <c r="F806" s="852">
        <f t="shared" si="7"/>
        <v>550</v>
      </c>
      <c r="G806" s="153" t="s">
        <v>125</v>
      </c>
      <c r="H806" s="517" t="s">
        <v>323</v>
      </c>
      <c r="I806" s="127" t="str">
        <f>VLOOKUP(H806,[1]Presupuesto!$B$11:$C$565,2,0)</f>
        <v>UTILES DE ESCRITORIO, OFICINA Y ENZE¥ANZA</v>
      </c>
      <c r="J806" s="528" t="s">
        <v>1355</v>
      </c>
      <c r="K806" s="505" t="s">
        <v>391</v>
      </c>
    </row>
    <row r="807" spans="3:11" s="501" customFormat="1" x14ac:dyDescent="0.25">
      <c r="C807" s="626" t="s">
        <v>2544</v>
      </c>
      <c r="D807" s="570">
        <v>300</v>
      </c>
      <c r="E807" s="852">
        <v>13</v>
      </c>
      <c r="F807" s="852">
        <f t="shared" si="7"/>
        <v>3900</v>
      </c>
      <c r="G807" s="153" t="s">
        <v>125</v>
      </c>
      <c r="H807" s="517" t="s">
        <v>323</v>
      </c>
      <c r="I807" s="127" t="str">
        <f>VLOOKUP(H807,[1]Presupuesto!$B$11:$C$565,2,0)</f>
        <v>UTILES DE ESCRITORIO, OFICINA Y ENZE¥ANZA</v>
      </c>
      <c r="J807" s="528" t="s">
        <v>1355</v>
      </c>
      <c r="K807" s="505" t="s">
        <v>391</v>
      </c>
    </row>
    <row r="808" spans="3:11" s="501" customFormat="1" x14ac:dyDescent="0.25">
      <c r="C808" s="626" t="s">
        <v>2545</v>
      </c>
      <c r="D808" s="570">
        <v>400</v>
      </c>
      <c r="E808" s="852">
        <v>3</v>
      </c>
      <c r="F808" s="852">
        <f t="shared" si="7"/>
        <v>1200</v>
      </c>
      <c r="G808" s="153" t="s">
        <v>125</v>
      </c>
      <c r="H808" s="517" t="s">
        <v>323</v>
      </c>
      <c r="I808" s="127" t="str">
        <f>VLOOKUP(H808,[1]Presupuesto!$B$11:$C$565,2,0)</f>
        <v>UTILES DE ESCRITORIO, OFICINA Y ENZE¥ANZA</v>
      </c>
      <c r="J808" s="528" t="s">
        <v>1355</v>
      </c>
      <c r="K808" s="505" t="s">
        <v>391</v>
      </c>
    </row>
    <row r="809" spans="3:11" s="501" customFormat="1" x14ac:dyDescent="0.25">
      <c r="C809" s="626" t="s">
        <v>2546</v>
      </c>
      <c r="D809" s="570">
        <v>20</v>
      </c>
      <c r="E809" s="852">
        <v>23</v>
      </c>
      <c r="F809" s="852">
        <f t="shared" si="7"/>
        <v>460</v>
      </c>
      <c r="G809" s="153" t="s">
        <v>125</v>
      </c>
      <c r="H809" s="517" t="s">
        <v>323</v>
      </c>
      <c r="I809" s="127" t="str">
        <f>VLOOKUP(H809,[1]Presupuesto!$B$11:$C$565,2,0)</f>
        <v>UTILES DE ESCRITORIO, OFICINA Y ENZE¥ANZA</v>
      </c>
      <c r="J809" s="528" t="s">
        <v>1355</v>
      </c>
      <c r="K809" s="505" t="s">
        <v>391</v>
      </c>
    </row>
    <row r="810" spans="3:11" s="501" customFormat="1" x14ac:dyDescent="0.25">
      <c r="C810" s="626" t="s">
        <v>2547</v>
      </c>
      <c r="D810" s="570">
        <v>36</v>
      </c>
      <c r="E810" s="852">
        <v>7</v>
      </c>
      <c r="F810" s="852">
        <f t="shared" si="7"/>
        <v>252</v>
      </c>
      <c r="G810" s="153" t="s">
        <v>125</v>
      </c>
      <c r="H810" s="517" t="s">
        <v>323</v>
      </c>
      <c r="I810" s="127" t="str">
        <f>VLOOKUP(H810,[1]Presupuesto!$B$11:$C$565,2,0)</f>
        <v>UTILES DE ESCRITORIO, OFICINA Y ENZE¥ANZA</v>
      </c>
      <c r="J810" s="528" t="s">
        <v>1355</v>
      </c>
      <c r="K810" s="505" t="s">
        <v>391</v>
      </c>
    </row>
    <row r="811" spans="3:11" s="501" customFormat="1" x14ac:dyDescent="0.25">
      <c r="C811" s="626" t="s">
        <v>2548</v>
      </c>
      <c r="D811" s="570">
        <v>500</v>
      </c>
      <c r="E811" s="852">
        <v>1.9</v>
      </c>
      <c r="F811" s="852">
        <f>D811*E811</f>
        <v>950</v>
      </c>
      <c r="G811" s="153" t="s">
        <v>125</v>
      </c>
      <c r="H811" s="517" t="s">
        <v>323</v>
      </c>
      <c r="I811" s="127" t="str">
        <f>VLOOKUP(H811,[1]Presupuesto!$B$11:$C$565,2,0)</f>
        <v>UTILES DE ESCRITORIO, OFICINA Y ENZE¥ANZA</v>
      </c>
      <c r="J811" s="528" t="s">
        <v>1355</v>
      </c>
      <c r="K811" s="505" t="s">
        <v>391</v>
      </c>
    </row>
    <row r="812" spans="3:11" s="501" customFormat="1" x14ac:dyDescent="0.25">
      <c r="C812" s="626" t="s">
        <v>2549</v>
      </c>
      <c r="D812" s="570">
        <v>18</v>
      </c>
      <c r="E812" s="852">
        <v>230</v>
      </c>
      <c r="F812" s="852">
        <f t="shared" si="7"/>
        <v>4140</v>
      </c>
      <c r="G812" s="153" t="s">
        <v>125</v>
      </c>
      <c r="H812" s="517" t="s">
        <v>323</v>
      </c>
      <c r="I812" s="127" t="str">
        <f>VLOOKUP(H812,[1]Presupuesto!$B$11:$C$565,2,0)</f>
        <v>UTILES DE ESCRITORIO, OFICINA Y ENZE¥ANZA</v>
      </c>
      <c r="J812" s="528" t="s">
        <v>1355</v>
      </c>
      <c r="K812" s="505" t="s">
        <v>391</v>
      </c>
    </row>
    <row r="813" spans="3:11" s="501" customFormat="1" x14ac:dyDescent="0.25">
      <c r="C813" s="626" t="s">
        <v>2550</v>
      </c>
      <c r="D813" s="625">
        <v>200</v>
      </c>
      <c r="E813" s="901">
        <v>2.8</v>
      </c>
      <c r="F813" s="852">
        <f t="shared" si="7"/>
        <v>560</v>
      </c>
      <c r="G813" s="153" t="s">
        <v>125</v>
      </c>
      <c r="H813" s="517" t="s">
        <v>323</v>
      </c>
      <c r="I813" s="127" t="str">
        <f>VLOOKUP(H813,[1]Presupuesto!$B$11:$C$565,2,0)</f>
        <v>UTILES DE ESCRITORIO, OFICINA Y ENZE¥ANZA</v>
      </c>
      <c r="J813" s="528" t="s">
        <v>1355</v>
      </c>
      <c r="K813" s="505" t="s">
        <v>391</v>
      </c>
    </row>
    <row r="814" spans="3:11" s="501" customFormat="1" x14ac:dyDescent="0.25">
      <c r="C814" s="626" t="s">
        <v>2551</v>
      </c>
      <c r="D814" s="625">
        <v>80</v>
      </c>
      <c r="E814" s="901">
        <v>45</v>
      </c>
      <c r="F814" s="852">
        <f t="shared" si="7"/>
        <v>3600</v>
      </c>
      <c r="G814" s="153" t="s">
        <v>125</v>
      </c>
      <c r="H814" s="517" t="s">
        <v>323</v>
      </c>
      <c r="I814" s="127" t="str">
        <f>VLOOKUP(H814,[1]Presupuesto!$B$11:$C$565,2,0)</f>
        <v>UTILES DE ESCRITORIO, OFICINA Y ENZE¥ANZA</v>
      </c>
      <c r="J814" s="528" t="s">
        <v>1355</v>
      </c>
      <c r="K814" s="505" t="s">
        <v>391</v>
      </c>
    </row>
    <row r="815" spans="3:11" s="501" customFormat="1" x14ac:dyDescent="0.25">
      <c r="C815" s="626" t="s">
        <v>2552</v>
      </c>
      <c r="D815" s="625">
        <v>500</v>
      </c>
      <c r="E815" s="869">
        <v>22</v>
      </c>
      <c r="F815" s="869">
        <f t="shared" si="7"/>
        <v>11000</v>
      </c>
      <c r="G815" s="153" t="s">
        <v>1676</v>
      </c>
      <c r="H815" s="517" t="s">
        <v>323</v>
      </c>
      <c r="I815" s="127" t="str">
        <f>VLOOKUP(H815,[1]Presupuesto!$B$11:$C$565,2,0)</f>
        <v>UTILES DE ESCRITORIO, OFICINA Y ENZE¥ANZA</v>
      </c>
      <c r="J815" s="528" t="s">
        <v>1355</v>
      </c>
      <c r="K815" s="505" t="s">
        <v>391</v>
      </c>
    </row>
    <row r="816" spans="3:11" s="501" customFormat="1" x14ac:dyDescent="0.25">
      <c r="G816" s="499"/>
    </row>
    <row r="817" spans="3:11" s="501" customFormat="1" x14ac:dyDescent="0.25">
      <c r="G817" s="499"/>
    </row>
    <row r="818" spans="3:11" s="501" customFormat="1" ht="15.75" thickBot="1" x14ac:dyDescent="0.3">
      <c r="G818" s="499"/>
    </row>
    <row r="819" spans="3:11" s="501" customFormat="1" ht="15.75" thickBot="1" x14ac:dyDescent="0.3">
      <c r="C819" s="520" t="s">
        <v>53</v>
      </c>
      <c r="D819" s="534">
        <f>SUM(F826:F831)</f>
        <v>78050</v>
      </c>
      <c r="F819" s="497"/>
      <c r="G819" s="500"/>
      <c r="H819" s="497"/>
      <c r="I819" s="497"/>
    </row>
    <row r="820" spans="3:11" s="501" customFormat="1" x14ac:dyDescent="0.25">
      <c r="C820" s="497"/>
      <c r="D820" s="31"/>
      <c r="E820" s="504"/>
      <c r="F820" s="504"/>
      <c r="G820" s="504"/>
      <c r="H820" s="498"/>
      <c r="I820" s="498"/>
      <c r="J820" s="498"/>
      <c r="K820" s="506"/>
    </row>
    <row r="821" spans="3:11" s="501" customFormat="1" x14ac:dyDescent="0.25">
      <c r="C821" s="497"/>
      <c r="D821" s="31"/>
      <c r="E821" s="504"/>
      <c r="F821" s="504"/>
      <c r="G821" s="504"/>
      <c r="H821" s="498"/>
      <c r="I821" s="498"/>
      <c r="J821" s="498"/>
      <c r="K821" s="506"/>
    </row>
    <row r="822" spans="3:11" s="501" customFormat="1" ht="15.75" x14ac:dyDescent="0.25">
      <c r="C822" s="526" t="s">
        <v>388</v>
      </c>
      <c r="D822" s="493">
        <f>'11. Gestion Administrativa'!F41</f>
        <v>11.27</v>
      </c>
      <c r="E822" s="504"/>
      <c r="F822" s="504"/>
      <c r="G822" s="504"/>
      <c r="H822" s="498"/>
      <c r="I822" s="498"/>
      <c r="J822" s="498"/>
      <c r="K822" s="506"/>
    </row>
    <row r="823" spans="3:11" s="501" customFormat="1" ht="18.75" x14ac:dyDescent="0.25">
      <c r="C823" s="527" t="str">
        <f>IFERROR(VLOOKUP(D822,'1. Desarrollo e Innov. Curricu.'!$F:$G,2,FALSE),IFERROR(VLOOKUP(D822,'2. Investigación Científica'!$F:$G,2,FALSE),IFERROR(VLOOKUP(D822,'3. Vinculación Univ. Sociedad'!$F:$G,2,FALSE),IFERROR(VLOOKUP(D822,'4. Docencia y Profesorado Univ.'!$F:$G,2,FALSE),IFERROR(VLOOKUP(D822,'5. Estudiantes y Graduados'!$F:$G,2,FALSE),IFERROR(VLOOKUP(D822,'11. Gestion Administrativa'!$F:$G,2,FALSE),IFERROR(VLOOKUP(D822,'13. Gestión Académica'!$F:$G,2,FALSE),IFERROR(VLOOKUP(D822,'9. Asegura. de la Calid. y M'!$F:$G,2,FALSE),IFERROR(VLOOKUP(D822,'6. Gestión del Conocimiento'!$F:$G,2,FALSE),IFERROR(VLOOKUP(D822,'15. Gobernabilidad y Proceso...'!$F:$G,2,FALSE),IFERROR(VLOOKUP(D822,'12. Gestión del Talento Humano'!$F:$G,2,FALSE),IFERROR(VLOOKUP(D822,'14. Internacional... de la E.S.'!$F:$G,2,FALSE),IFERROR(VLOOKUP(D822,'10. Posgrado'!$F:$G,2,FALSE),IFERROR(VLOOKUP(D822,'17. Gestión TIC'!$F:$G,2,FALSE),IFERROR(VLOOKUP(D822,'16. Desa. del Sistema Educ.Sup.'!$F:$G,2,FALSE),IFERROR(VLOOKUP(D822,'8. Cultura de Inno. Insti...'!$F:$G,2,FALSE),VLOOKUP(D822,'7. Lo Esencial de la Reforma U.'!$F:$G,2,0)))))))))))))))))</f>
        <v xml:space="preserve">Gestionar la requisición de PAPELERÍA Y ÚTILES (útiles de escritorio, oficina y enseñanza). </v>
      </c>
      <c r="D823" s="31"/>
      <c r="E823" s="504"/>
      <c r="F823" s="504"/>
      <c r="G823" s="504"/>
      <c r="H823" s="498"/>
      <c r="I823" s="498"/>
      <c r="J823" s="498"/>
      <c r="K823" s="506"/>
    </row>
    <row r="824" spans="3:11" s="501" customFormat="1" ht="15.75" thickBot="1" x14ac:dyDescent="0.3">
      <c r="C824" s="627" t="s">
        <v>2001</v>
      </c>
      <c r="F824" s="504"/>
      <c r="G824" s="498"/>
      <c r="H824" s="498"/>
      <c r="I824" s="498"/>
    </row>
    <row r="825" spans="3:11" s="501" customFormat="1" x14ac:dyDescent="0.25">
      <c r="C825" s="514" t="s">
        <v>44</v>
      </c>
      <c r="D825" s="514" t="s">
        <v>55</v>
      </c>
      <c r="E825" s="522" t="s">
        <v>57</v>
      </c>
      <c r="F825" s="573" t="s">
        <v>27</v>
      </c>
      <c r="G825" s="547" t="s">
        <v>127</v>
      </c>
      <c r="H825" s="522" t="s">
        <v>46</v>
      </c>
      <c r="I825" s="547" t="s">
        <v>128</v>
      </c>
      <c r="J825" s="547" t="s">
        <v>406</v>
      </c>
      <c r="K825" s="547" t="s">
        <v>407</v>
      </c>
    </row>
    <row r="826" spans="3:11" s="501" customFormat="1" x14ac:dyDescent="0.25">
      <c r="C826" s="626" t="s">
        <v>2527</v>
      </c>
      <c r="D826" s="625">
        <v>1500</v>
      </c>
      <c r="E826" s="869">
        <v>16</v>
      </c>
      <c r="F826" s="852">
        <f t="shared" ref="F826:F831" si="8">D826*E826</f>
        <v>24000</v>
      </c>
      <c r="G826" s="153" t="s">
        <v>1676</v>
      </c>
      <c r="H826" s="517" t="s">
        <v>323</v>
      </c>
      <c r="I826" s="127" t="str">
        <f>VLOOKUP(H826,[1]Presupuesto!$B$11:$C$565,2,0)</f>
        <v>UTILES DE ESCRITORIO, OFICINA Y ENZE¥ANZA</v>
      </c>
      <c r="J826" s="528" t="s">
        <v>1355</v>
      </c>
      <c r="K826" s="505" t="s">
        <v>397</v>
      </c>
    </row>
    <row r="827" spans="3:11" s="501" customFormat="1" x14ac:dyDescent="0.25">
      <c r="C827" s="626" t="s">
        <v>2528</v>
      </c>
      <c r="D827" s="625">
        <v>1500</v>
      </c>
      <c r="E827" s="869">
        <v>16</v>
      </c>
      <c r="F827" s="852">
        <f t="shared" si="8"/>
        <v>24000</v>
      </c>
      <c r="G827" s="153" t="s">
        <v>1676</v>
      </c>
      <c r="H827" s="517" t="s">
        <v>323</v>
      </c>
      <c r="I827" s="127" t="str">
        <f>VLOOKUP(H827,[1]Presupuesto!$B$11:$C$565,2,0)</f>
        <v>UTILES DE ESCRITORIO, OFICINA Y ENZE¥ANZA</v>
      </c>
      <c r="J827" s="528" t="s">
        <v>1355</v>
      </c>
      <c r="K827" s="505" t="s">
        <v>397</v>
      </c>
    </row>
    <row r="828" spans="3:11" s="501" customFormat="1" x14ac:dyDescent="0.25">
      <c r="C828" s="626" t="s">
        <v>2529</v>
      </c>
      <c r="D828" s="625">
        <v>1500</v>
      </c>
      <c r="E828" s="869">
        <v>16</v>
      </c>
      <c r="F828" s="852">
        <f t="shared" si="8"/>
        <v>24000</v>
      </c>
      <c r="G828" s="153" t="s">
        <v>1676</v>
      </c>
      <c r="H828" s="517" t="s">
        <v>323</v>
      </c>
      <c r="I828" s="127" t="str">
        <f>VLOOKUP(H828,[1]Presupuesto!$B$11:$C$565,2,0)</f>
        <v>UTILES DE ESCRITORIO, OFICINA Y ENZE¥ANZA</v>
      </c>
      <c r="J828" s="528" t="s">
        <v>1355</v>
      </c>
      <c r="K828" s="505" t="s">
        <v>397</v>
      </c>
    </row>
    <row r="829" spans="3:11" s="501" customFormat="1" ht="15.75" customHeight="1" x14ac:dyDescent="0.25">
      <c r="C829" s="626" t="s">
        <v>2530</v>
      </c>
      <c r="D829" s="625">
        <v>24</v>
      </c>
      <c r="E829" s="869">
        <v>25</v>
      </c>
      <c r="F829" s="852">
        <f t="shared" si="8"/>
        <v>600</v>
      </c>
      <c r="G829" s="153" t="s">
        <v>1676</v>
      </c>
      <c r="H829" s="517" t="s">
        <v>323</v>
      </c>
      <c r="I829" s="127" t="str">
        <f>VLOOKUP(H829,[1]Presupuesto!$B$11:$C$565,2,0)</f>
        <v>UTILES DE ESCRITORIO, OFICINA Y ENZE¥ANZA</v>
      </c>
      <c r="J829" s="528" t="s">
        <v>1355</v>
      </c>
      <c r="K829" s="505" t="s">
        <v>397</v>
      </c>
    </row>
    <row r="830" spans="3:11" s="501" customFormat="1" ht="15.75" customHeight="1" x14ac:dyDescent="0.25">
      <c r="C830" s="626" t="s">
        <v>2544</v>
      </c>
      <c r="D830" s="625">
        <v>200</v>
      </c>
      <c r="E830" s="869">
        <v>13</v>
      </c>
      <c r="F830" s="852">
        <f t="shared" si="8"/>
        <v>2600</v>
      </c>
      <c r="G830" s="153" t="s">
        <v>1676</v>
      </c>
      <c r="H830" s="517" t="s">
        <v>323</v>
      </c>
      <c r="I830" s="127" t="str">
        <f>VLOOKUP(H830,[1]Presupuesto!$B$11:$C$565,2,0)</f>
        <v>UTILES DE ESCRITORIO, OFICINA Y ENZE¥ANZA</v>
      </c>
      <c r="J830" s="528" t="s">
        <v>1355</v>
      </c>
      <c r="K830" s="505" t="s">
        <v>397</v>
      </c>
    </row>
    <row r="831" spans="3:11" s="501" customFormat="1" ht="15.75" customHeight="1" x14ac:dyDescent="0.25">
      <c r="C831" s="626" t="s">
        <v>2548</v>
      </c>
      <c r="D831" s="625">
        <v>1500</v>
      </c>
      <c r="E831" s="869">
        <v>1.9</v>
      </c>
      <c r="F831" s="852">
        <f t="shared" si="8"/>
        <v>2850</v>
      </c>
      <c r="G831" s="153" t="s">
        <v>1676</v>
      </c>
      <c r="H831" s="517" t="s">
        <v>323</v>
      </c>
      <c r="I831" s="127" t="str">
        <f>VLOOKUP(H831,[1]Presupuesto!$B$11:$C$565,2,0)</f>
        <v>UTILES DE ESCRITORIO, OFICINA Y ENZE¥ANZA</v>
      </c>
      <c r="J831" s="528" t="s">
        <v>1355</v>
      </c>
      <c r="K831" s="505" t="s">
        <v>397</v>
      </c>
    </row>
    <row r="832" spans="3:11" s="501" customFormat="1" ht="15.75" customHeight="1" x14ac:dyDescent="0.25">
      <c r="G832" s="499"/>
    </row>
    <row r="833" spans="3:11" s="501" customFormat="1" ht="15.75" customHeight="1" x14ac:dyDescent="0.25">
      <c r="G833" s="499"/>
    </row>
    <row r="834" spans="3:11" s="501" customFormat="1" ht="15.75" customHeight="1" x14ac:dyDescent="0.25">
      <c r="G834" s="499"/>
    </row>
    <row r="835" spans="3:11" s="501" customFormat="1" ht="15.75" customHeight="1" thickBot="1" x14ac:dyDescent="0.3">
      <c r="G835" s="499"/>
    </row>
    <row r="836" spans="3:11" s="501" customFormat="1" ht="15.75" customHeight="1" thickBot="1" x14ac:dyDescent="0.3">
      <c r="C836" s="520" t="s">
        <v>53</v>
      </c>
      <c r="D836" s="534">
        <f>SUM(F843:F849)</f>
        <v>70220</v>
      </c>
      <c r="F836" s="497"/>
      <c r="G836" s="500"/>
      <c r="H836" s="497"/>
      <c r="I836" s="497"/>
    </row>
    <row r="837" spans="3:11" s="501" customFormat="1" ht="15.75" customHeight="1" x14ac:dyDescent="0.25">
      <c r="C837" s="497"/>
      <c r="D837" s="31"/>
      <c r="E837" s="504"/>
      <c r="F837" s="504"/>
      <c r="G837" s="504"/>
      <c r="H837" s="498"/>
      <c r="I837" s="498"/>
      <c r="J837" s="498"/>
      <c r="K837" s="506"/>
    </row>
    <row r="838" spans="3:11" s="501" customFormat="1" ht="15.75" customHeight="1" x14ac:dyDescent="0.25">
      <c r="C838" s="497"/>
      <c r="D838" s="31"/>
      <c r="E838" s="504"/>
      <c r="F838" s="504"/>
      <c r="G838" s="504"/>
      <c r="H838" s="498"/>
      <c r="I838" s="498"/>
      <c r="J838" s="498"/>
      <c r="K838" s="506"/>
    </row>
    <row r="839" spans="3:11" s="501" customFormat="1" ht="15.75" x14ac:dyDescent="0.25">
      <c r="C839" s="526" t="s">
        <v>388</v>
      </c>
      <c r="D839" s="493">
        <f>'11. Gestion Administrativa'!F42</f>
        <v>11.28</v>
      </c>
      <c r="E839" s="504"/>
      <c r="F839" s="504"/>
      <c r="G839" s="504"/>
      <c r="H839" s="498"/>
      <c r="I839" s="498"/>
      <c r="J839" s="498"/>
      <c r="K839" s="506"/>
    </row>
    <row r="840" spans="3:11" s="501" customFormat="1" ht="18.75" x14ac:dyDescent="0.25">
      <c r="C840" s="527" t="str">
        <f>IFERROR(VLOOKUP(D839,'1. Desarrollo e Innov. Curricu.'!$F:$G,2,FALSE),IFERROR(VLOOKUP(D839,'2. Investigación Científica'!$F:$G,2,FALSE),IFERROR(VLOOKUP(D839,'3. Vinculación Univ. Sociedad'!$F:$G,2,FALSE),IFERROR(VLOOKUP(D839,'4. Docencia y Profesorado Univ.'!$F:$G,2,FALSE),IFERROR(VLOOKUP(D839,'5. Estudiantes y Graduados'!$F:$G,2,FALSE),IFERROR(VLOOKUP(D839,'11. Gestion Administrativa'!$F:$G,2,FALSE),IFERROR(VLOOKUP(D839,'13. Gestión Académica'!$F:$G,2,FALSE),IFERROR(VLOOKUP(D839,'9. Asegura. de la Calid. y M'!$F:$G,2,FALSE),IFERROR(VLOOKUP(D839,'6. Gestión del Conocimiento'!$F:$G,2,FALSE),IFERROR(VLOOKUP(D839,'15. Gobernabilidad y Proceso...'!$F:$G,2,FALSE),IFERROR(VLOOKUP(D839,'12. Gestión del Talento Humano'!$F:$G,2,FALSE),IFERROR(VLOOKUP(D839,'14. Internacional... de la E.S.'!$F:$G,2,FALSE),IFERROR(VLOOKUP(D839,'10. Posgrado'!$F:$G,2,FALSE),IFERROR(VLOOKUP(D839,'17. Gestión TIC'!$F:$G,2,FALSE),IFERROR(VLOOKUP(D839,'16. Desa. del Sistema Educ.Sup.'!$F:$G,2,FALSE),IFERROR(VLOOKUP(D839,'8. Cultura de Inno. Insti...'!$F:$G,2,FALSE),VLOOKUP(D839,'7. Lo Esencial de la Reforma U.'!$F:$G,2,0)))))))))))))))))</f>
        <v>Gestionar la requisición de  productos de PAPEL Y CARTÓN.</v>
      </c>
      <c r="D840" s="31"/>
      <c r="E840" s="504"/>
      <c r="F840" s="504"/>
      <c r="G840" s="504"/>
      <c r="H840" s="498"/>
      <c r="I840" s="498"/>
      <c r="J840" s="498"/>
      <c r="K840" s="506"/>
    </row>
    <row r="841" spans="3:11" s="501" customFormat="1" ht="15.75" thickBot="1" x14ac:dyDescent="0.3">
      <c r="C841" s="627" t="s">
        <v>2553</v>
      </c>
      <c r="F841" s="504"/>
      <c r="G841" s="498"/>
      <c r="H841" s="498"/>
      <c r="I841" s="498"/>
    </row>
    <row r="842" spans="3:11" s="501" customFormat="1" x14ac:dyDescent="0.25">
      <c r="C842" s="514" t="s">
        <v>44</v>
      </c>
      <c r="D842" s="514" t="s">
        <v>55</v>
      </c>
      <c r="E842" s="522" t="s">
        <v>57</v>
      </c>
      <c r="F842" s="573" t="s">
        <v>27</v>
      </c>
      <c r="G842" s="547" t="s">
        <v>127</v>
      </c>
      <c r="H842" s="522" t="s">
        <v>46</v>
      </c>
      <c r="I842" s="547" t="s">
        <v>128</v>
      </c>
      <c r="J842" s="547" t="s">
        <v>406</v>
      </c>
      <c r="K842" s="547" t="s">
        <v>407</v>
      </c>
    </row>
    <row r="843" spans="3:11" s="501" customFormat="1" ht="30" x14ac:dyDescent="0.25">
      <c r="C843" s="569" t="s">
        <v>2554</v>
      </c>
      <c r="D843" s="569">
        <v>1700</v>
      </c>
      <c r="E843" s="901">
        <v>22</v>
      </c>
      <c r="F843" s="852">
        <f t="shared" ref="F843:F849" si="9">D843*E843</f>
        <v>37400</v>
      </c>
      <c r="G843" s="155" t="s">
        <v>125</v>
      </c>
      <c r="H843" s="616" t="s">
        <v>312</v>
      </c>
      <c r="I843" s="548" t="str">
        <f>VLOOKUP(H843,[1]Presupuesto!$B$11:$C$565,2,0)</f>
        <v>PRODUCTOS DE PAPEL Y CARTON (33400-00)</v>
      </c>
      <c r="J843" s="566" t="s">
        <v>1355</v>
      </c>
      <c r="K843" s="567" t="s">
        <v>391</v>
      </c>
    </row>
    <row r="844" spans="3:11" s="501" customFormat="1" x14ac:dyDescent="0.25">
      <c r="C844" s="572" t="s">
        <v>2555</v>
      </c>
      <c r="D844" s="569">
        <v>5</v>
      </c>
      <c r="E844" s="901">
        <v>800</v>
      </c>
      <c r="F844" s="852">
        <f t="shared" si="9"/>
        <v>4000</v>
      </c>
      <c r="G844" s="155" t="s">
        <v>125</v>
      </c>
      <c r="H844" s="616" t="s">
        <v>312</v>
      </c>
      <c r="I844" s="548" t="str">
        <f>VLOOKUP(H844,[1]Presupuesto!$B$11:$C$565,2,0)</f>
        <v>PRODUCTOS DE PAPEL Y CARTON (33400-00)</v>
      </c>
      <c r="J844" s="566" t="s">
        <v>1355</v>
      </c>
      <c r="K844" s="567" t="s">
        <v>391</v>
      </c>
    </row>
    <row r="845" spans="3:11" s="501" customFormat="1" x14ac:dyDescent="0.25">
      <c r="C845" s="569" t="s">
        <v>2556</v>
      </c>
      <c r="D845" s="569">
        <v>50</v>
      </c>
      <c r="E845" s="901">
        <v>20</v>
      </c>
      <c r="F845" s="852">
        <f t="shared" si="9"/>
        <v>1000</v>
      </c>
      <c r="G845" s="155" t="s">
        <v>125</v>
      </c>
      <c r="H845" s="616" t="s">
        <v>312</v>
      </c>
      <c r="I845" s="548" t="str">
        <f>VLOOKUP(H845,[1]Presupuesto!$B$11:$C$565,2,0)</f>
        <v>PRODUCTOS DE PAPEL Y CARTON (33400-00)</v>
      </c>
      <c r="J845" s="566" t="s">
        <v>1355</v>
      </c>
      <c r="K845" s="567" t="s">
        <v>391</v>
      </c>
    </row>
    <row r="846" spans="3:11" s="501" customFormat="1" x14ac:dyDescent="0.25">
      <c r="C846" s="569" t="s">
        <v>2557</v>
      </c>
      <c r="D846" s="569">
        <v>50</v>
      </c>
      <c r="E846" s="901">
        <v>120</v>
      </c>
      <c r="F846" s="852">
        <f t="shared" si="9"/>
        <v>6000</v>
      </c>
      <c r="G846" s="155" t="s">
        <v>125</v>
      </c>
      <c r="H846" s="616" t="s">
        <v>312</v>
      </c>
      <c r="I846" s="548" t="str">
        <f>VLOOKUP(H846,[1]Presupuesto!$B$11:$C$565,2,0)</f>
        <v>PRODUCTOS DE PAPEL Y CARTON (33400-00)</v>
      </c>
      <c r="J846" s="566" t="s">
        <v>1355</v>
      </c>
      <c r="K846" s="567" t="s">
        <v>391</v>
      </c>
    </row>
    <row r="847" spans="3:11" x14ac:dyDescent="0.25">
      <c r="C847" s="572" t="s">
        <v>2558</v>
      </c>
      <c r="D847" s="569">
        <v>90</v>
      </c>
      <c r="E847" s="901">
        <v>98</v>
      </c>
      <c r="F847" s="852">
        <f t="shared" si="9"/>
        <v>8820</v>
      </c>
      <c r="G847" s="155" t="s">
        <v>125</v>
      </c>
      <c r="H847" s="616" t="s">
        <v>312</v>
      </c>
      <c r="I847" s="548" t="str">
        <f>VLOOKUP(H847,[1]Presupuesto!$B$11:$C$565,2,0)</f>
        <v>PRODUCTOS DE PAPEL Y CARTON (33400-00)</v>
      </c>
      <c r="J847" s="566" t="s">
        <v>1355</v>
      </c>
      <c r="K847" s="567" t="s">
        <v>391</v>
      </c>
    </row>
    <row r="848" spans="3:11" x14ac:dyDescent="0.25">
      <c r="C848" s="572" t="s">
        <v>2559</v>
      </c>
      <c r="D848" s="569">
        <v>50</v>
      </c>
      <c r="E848" s="901">
        <v>100</v>
      </c>
      <c r="F848" s="852">
        <f t="shared" si="9"/>
        <v>5000</v>
      </c>
      <c r="G848" s="155" t="s">
        <v>1676</v>
      </c>
      <c r="H848" s="616" t="s">
        <v>312</v>
      </c>
      <c r="I848" s="548" t="str">
        <f>VLOOKUP(H848,[1]Presupuesto!$B$11:$C$565,2,0)</f>
        <v>PRODUCTOS DE PAPEL Y CARTON (33400-00)</v>
      </c>
      <c r="J848" s="566" t="s">
        <v>1355</v>
      </c>
      <c r="K848" s="567" t="s">
        <v>391</v>
      </c>
    </row>
    <row r="849" spans="3:11" s="501" customFormat="1" x14ac:dyDescent="0.25">
      <c r="C849" s="572" t="s">
        <v>2560</v>
      </c>
      <c r="D849" s="569">
        <v>80</v>
      </c>
      <c r="E849" s="901">
        <v>100</v>
      </c>
      <c r="F849" s="852">
        <f t="shared" si="9"/>
        <v>8000</v>
      </c>
      <c r="G849" s="155" t="s">
        <v>125</v>
      </c>
      <c r="H849" s="616" t="s">
        <v>312</v>
      </c>
      <c r="I849" s="548" t="str">
        <f>VLOOKUP(H849,[1]Presupuesto!$B$11:$C$565,2,0)</f>
        <v>PRODUCTOS DE PAPEL Y CARTON (33400-00)</v>
      </c>
      <c r="J849" s="566" t="s">
        <v>1355</v>
      </c>
      <c r="K849" s="567" t="s">
        <v>391</v>
      </c>
    </row>
    <row r="850" spans="3:11" s="501" customFormat="1" x14ac:dyDescent="0.25">
      <c r="I850" s="604"/>
      <c r="J850" s="604"/>
      <c r="K850" s="603"/>
    </row>
    <row r="851" spans="3:11" s="501" customFormat="1" x14ac:dyDescent="0.25">
      <c r="I851" s="604"/>
      <c r="J851" s="604"/>
      <c r="K851" s="603"/>
    </row>
    <row r="852" spans="3:11" s="501" customFormat="1" x14ac:dyDescent="0.25">
      <c r="I852" s="604"/>
      <c r="J852" s="604"/>
      <c r="K852" s="603"/>
    </row>
    <row r="853" spans="3:11" s="501" customFormat="1" ht="15.75" thickBot="1" x14ac:dyDescent="0.3">
      <c r="C853" s="497"/>
      <c r="D853" s="31"/>
      <c r="E853" s="504"/>
      <c r="F853" s="504"/>
      <c r="G853" s="504"/>
      <c r="H853" s="498"/>
      <c r="I853" s="498"/>
      <c r="J853" s="498"/>
      <c r="K853" s="506"/>
    </row>
    <row r="854" spans="3:11" s="501" customFormat="1" ht="15.75" thickBot="1" x14ac:dyDescent="0.3">
      <c r="C854" s="520" t="s">
        <v>53</v>
      </c>
      <c r="D854" s="534">
        <f>SUM(F861:F861)</f>
        <v>11000</v>
      </c>
      <c r="F854" s="497"/>
      <c r="G854" s="500"/>
      <c r="H854" s="497"/>
      <c r="I854" s="497"/>
    </row>
    <row r="855" spans="3:11" s="501" customFormat="1" x14ac:dyDescent="0.25">
      <c r="C855" s="497"/>
      <c r="D855" s="31"/>
      <c r="E855" s="504"/>
      <c r="F855" s="504"/>
      <c r="G855" s="504"/>
      <c r="H855" s="498"/>
      <c r="I855" s="498"/>
      <c r="J855" s="498"/>
      <c r="K855" s="506"/>
    </row>
    <row r="856" spans="3:11" s="501" customFormat="1" x14ac:dyDescent="0.25">
      <c r="C856" s="497"/>
      <c r="D856" s="31"/>
      <c r="E856" s="504"/>
      <c r="F856" s="504"/>
      <c r="G856" s="504"/>
      <c r="H856" s="498"/>
      <c r="I856" s="498"/>
      <c r="J856" s="498"/>
      <c r="K856" s="506"/>
    </row>
    <row r="857" spans="3:11" s="501" customFormat="1" ht="15.75" x14ac:dyDescent="0.25">
      <c r="C857" s="526" t="s">
        <v>388</v>
      </c>
      <c r="D857" s="493">
        <f>'11. Gestion Administrativa'!F42</f>
        <v>11.28</v>
      </c>
      <c r="E857" s="504"/>
      <c r="F857" s="504"/>
      <c r="G857" s="504"/>
      <c r="H857" s="498"/>
      <c r="I857" s="498"/>
      <c r="J857" s="498"/>
      <c r="K857" s="506"/>
    </row>
    <row r="858" spans="3:11" s="501" customFormat="1" ht="18.75" x14ac:dyDescent="0.25">
      <c r="C858" s="527" t="str">
        <f>IFERROR(VLOOKUP(D857,'1. Desarrollo e Innov. Curricu.'!$F:$G,2,FALSE),IFERROR(VLOOKUP(D857,'2. Investigación Científica'!$F:$G,2,FALSE),IFERROR(VLOOKUP(D857,'3. Vinculación Univ. Sociedad'!$F:$G,2,FALSE),IFERROR(VLOOKUP(D857,'4. Docencia y Profesorado Univ.'!$F:$G,2,FALSE),IFERROR(VLOOKUP(D857,'5. Estudiantes y Graduados'!$F:$G,2,FALSE),IFERROR(VLOOKUP(D857,'11. Gestion Administrativa'!$F:$G,2,FALSE),IFERROR(VLOOKUP(D857,'13. Gestión Académica'!$F:$G,2,FALSE),IFERROR(VLOOKUP(D857,'9. Asegura. de la Calid. y M'!$F:$G,2,FALSE),IFERROR(VLOOKUP(D857,'6. Gestión del Conocimiento'!$F:$G,2,FALSE),IFERROR(VLOOKUP(D857,'15. Gobernabilidad y Proceso...'!$F:$G,2,FALSE),IFERROR(VLOOKUP(D857,'12. Gestión del Talento Humano'!$F:$G,2,FALSE),IFERROR(VLOOKUP(D857,'14. Internacional... de la E.S.'!$F:$G,2,FALSE),IFERROR(VLOOKUP(D857,'10. Posgrado'!$F:$G,2,FALSE),IFERROR(VLOOKUP(D857,'17. Gestión TIC'!$F:$G,2,FALSE),IFERROR(VLOOKUP(D857,'16. Desa. del Sistema Educ.Sup.'!$F:$G,2,FALSE),IFERROR(VLOOKUP(D857,'8. Cultura de Inno. Insti...'!$F:$G,2,FALSE),VLOOKUP(D857,'7. Lo Esencial de la Reforma U.'!$F:$G,2,0)))))))))))))))))</f>
        <v>Gestionar la requisición de  productos de PAPEL Y CARTÓN.</v>
      </c>
      <c r="D858" s="31"/>
      <c r="E858" s="504"/>
      <c r="F858" s="504"/>
      <c r="G858" s="504"/>
      <c r="H858" s="498"/>
      <c r="I858" s="498"/>
      <c r="J858" s="498"/>
      <c r="K858" s="506"/>
    </row>
    <row r="859" spans="3:11" s="501" customFormat="1" ht="15.75" thickBot="1" x14ac:dyDescent="0.3">
      <c r="C859" s="627" t="s">
        <v>2046</v>
      </c>
      <c r="F859" s="504"/>
      <c r="G859" s="498"/>
      <c r="H859" s="498"/>
      <c r="I859" s="498"/>
    </row>
    <row r="860" spans="3:11" s="501" customFormat="1" x14ac:dyDescent="0.25">
      <c r="C860" s="514" t="s">
        <v>44</v>
      </c>
      <c r="D860" s="514" t="s">
        <v>55</v>
      </c>
      <c r="E860" s="522" t="s">
        <v>57</v>
      </c>
      <c r="F860" s="573" t="s">
        <v>27</v>
      </c>
      <c r="G860" s="547" t="s">
        <v>127</v>
      </c>
      <c r="H860" s="522" t="s">
        <v>46</v>
      </c>
      <c r="I860" s="547" t="s">
        <v>128</v>
      </c>
      <c r="J860" s="547" t="s">
        <v>406</v>
      </c>
      <c r="K860" s="547" t="s">
        <v>407</v>
      </c>
    </row>
    <row r="861" spans="3:11" s="501" customFormat="1" ht="30" x14ac:dyDescent="0.25">
      <c r="C861" s="569" t="s">
        <v>2554</v>
      </c>
      <c r="D861" s="569">
        <v>500</v>
      </c>
      <c r="E861" s="901">
        <v>22</v>
      </c>
      <c r="F861" s="852">
        <f>D861*E861</f>
        <v>11000</v>
      </c>
      <c r="G861" s="155" t="s">
        <v>1676</v>
      </c>
      <c r="H861" s="616" t="s">
        <v>312</v>
      </c>
      <c r="I861" s="548" t="str">
        <f>VLOOKUP(H861,[1]Presupuesto!$B$11:$C$565,2,0)</f>
        <v>PRODUCTOS DE PAPEL Y CARTON (33400-00)</v>
      </c>
      <c r="J861" s="566" t="s">
        <v>1355</v>
      </c>
      <c r="K861" s="567" t="s">
        <v>394</v>
      </c>
    </row>
    <row r="862" spans="3:11" s="501" customFormat="1" x14ac:dyDescent="0.25">
      <c r="C862" s="497"/>
      <c r="D862" s="31"/>
      <c r="E862" s="504"/>
      <c r="F862" s="504"/>
      <c r="G862" s="504"/>
      <c r="H862" s="498"/>
      <c r="I862" s="498"/>
      <c r="J862" s="498"/>
      <c r="K862" s="506"/>
    </row>
    <row r="863" spans="3:11" s="501" customFormat="1" ht="16.5" customHeight="1" x14ac:dyDescent="0.25">
      <c r="C863" s="497"/>
      <c r="D863" s="31"/>
      <c r="E863" s="504"/>
      <c r="F863" s="504"/>
      <c r="G863" s="504"/>
      <c r="H863" s="498"/>
      <c r="I863" s="498"/>
      <c r="J863" s="498"/>
      <c r="K863" s="506"/>
    </row>
    <row r="864" spans="3:11" s="501" customFormat="1" ht="15.75" thickBot="1" x14ac:dyDescent="0.3">
      <c r="C864" s="497"/>
      <c r="D864" s="31"/>
      <c r="E864" s="504"/>
      <c r="F864" s="504"/>
      <c r="G864" s="504"/>
      <c r="H864" s="498"/>
      <c r="I864" s="498"/>
      <c r="J864" s="498"/>
      <c r="K864" s="506"/>
    </row>
    <row r="865" spans="3:11" s="501" customFormat="1" ht="15.75" thickBot="1" x14ac:dyDescent="0.3">
      <c r="C865" s="520" t="s">
        <v>53</v>
      </c>
      <c r="D865" s="534">
        <f>SUM(F872:F873)</f>
        <v>12500</v>
      </c>
      <c r="F865" s="497"/>
      <c r="G865" s="500"/>
      <c r="H865" s="497"/>
      <c r="I865" s="497"/>
    </row>
    <row r="866" spans="3:11" s="501" customFormat="1" x14ac:dyDescent="0.25">
      <c r="C866" s="497"/>
      <c r="D866" s="31"/>
      <c r="E866" s="504"/>
      <c r="F866" s="504"/>
      <c r="G866" s="504"/>
      <c r="H866" s="498"/>
      <c r="I866" s="498"/>
      <c r="J866" s="498"/>
      <c r="K866" s="506"/>
    </row>
    <row r="867" spans="3:11" s="501" customFormat="1" x14ac:dyDescent="0.25">
      <c r="C867" s="497"/>
      <c r="D867" s="31"/>
      <c r="E867" s="504"/>
      <c r="F867" s="504"/>
      <c r="G867" s="504"/>
      <c r="H867" s="498"/>
      <c r="I867" s="498"/>
      <c r="J867" s="498"/>
      <c r="K867" s="506"/>
    </row>
    <row r="868" spans="3:11" s="501" customFormat="1" ht="15.75" x14ac:dyDescent="0.25">
      <c r="C868" s="526" t="s">
        <v>388</v>
      </c>
      <c r="D868" s="493">
        <f>'11. Gestion Administrativa'!F42</f>
        <v>11.28</v>
      </c>
      <c r="E868" s="504"/>
      <c r="F868" s="504"/>
      <c r="G868" s="504"/>
      <c r="H868" s="498"/>
      <c r="I868" s="498"/>
      <c r="J868" s="498"/>
      <c r="K868" s="506"/>
    </row>
    <row r="869" spans="3:11" s="501" customFormat="1" ht="18.75" x14ac:dyDescent="0.25">
      <c r="C869" s="527" t="str">
        <f>IFERROR(VLOOKUP(D868,'1. Desarrollo e Innov. Curricu.'!$F:$G,2,FALSE),IFERROR(VLOOKUP(D868,'2. Investigación Científica'!$F:$G,2,FALSE),IFERROR(VLOOKUP(D868,'3. Vinculación Univ. Sociedad'!$F:$G,2,FALSE),IFERROR(VLOOKUP(D868,'4. Docencia y Profesorado Univ.'!$F:$G,2,FALSE),IFERROR(VLOOKUP(D868,'5. Estudiantes y Graduados'!$F:$G,2,FALSE),IFERROR(VLOOKUP(D868,'11. Gestion Administrativa'!$F:$G,2,FALSE),IFERROR(VLOOKUP(D868,'13. Gestión Académica'!$F:$G,2,FALSE),IFERROR(VLOOKUP(D868,'9. Asegura. de la Calid. y M'!$F:$G,2,FALSE),IFERROR(VLOOKUP(D868,'6. Gestión del Conocimiento'!$F:$G,2,FALSE),IFERROR(VLOOKUP(D868,'15. Gobernabilidad y Proceso...'!$F:$G,2,FALSE),IFERROR(VLOOKUP(D868,'12. Gestión del Talento Humano'!$F:$G,2,FALSE),IFERROR(VLOOKUP(D868,'14. Internacional... de la E.S.'!$F:$G,2,FALSE),IFERROR(VLOOKUP(D868,'10. Posgrado'!$F:$G,2,FALSE),IFERROR(VLOOKUP(D868,'17. Gestión TIC'!$F:$G,2,FALSE),IFERROR(VLOOKUP(D868,'16. Desa. del Sistema Educ.Sup.'!$F:$G,2,FALSE),IFERROR(VLOOKUP(D868,'8. Cultura de Inno. Insti...'!$F:$G,2,FALSE),VLOOKUP(D868,'7. Lo Esencial de la Reforma U.'!$F:$G,2,0)))))))))))))))))</f>
        <v>Gestionar la requisición de  productos de PAPEL Y CARTÓN.</v>
      </c>
      <c r="D869" s="31"/>
      <c r="E869" s="504"/>
      <c r="F869" s="504"/>
      <c r="G869" s="504"/>
      <c r="H869" s="498"/>
      <c r="I869" s="498"/>
      <c r="J869" s="498"/>
      <c r="K869" s="506"/>
    </row>
    <row r="870" spans="3:11" s="501" customFormat="1" ht="15.75" thickBot="1" x14ac:dyDescent="0.3">
      <c r="C870" s="627" t="s">
        <v>2018</v>
      </c>
      <c r="F870" s="504"/>
      <c r="G870" s="498"/>
      <c r="H870" s="498"/>
      <c r="I870" s="498"/>
    </row>
    <row r="871" spans="3:11" s="501" customFormat="1" x14ac:dyDescent="0.25">
      <c r="C871" s="514" t="s">
        <v>44</v>
      </c>
      <c r="D871" s="514" t="s">
        <v>55</v>
      </c>
      <c r="E871" s="522" t="s">
        <v>57</v>
      </c>
      <c r="F871" s="573" t="s">
        <v>27</v>
      </c>
      <c r="G871" s="547" t="s">
        <v>127</v>
      </c>
      <c r="H871" s="522" t="s">
        <v>46</v>
      </c>
      <c r="I871" s="547" t="s">
        <v>128</v>
      </c>
      <c r="J871" s="547" t="s">
        <v>406</v>
      </c>
      <c r="K871" s="547" t="s">
        <v>407</v>
      </c>
    </row>
    <row r="872" spans="3:11" s="501" customFormat="1" ht="30" x14ac:dyDescent="0.25">
      <c r="C872" s="569" t="s">
        <v>2554</v>
      </c>
      <c r="D872" s="569">
        <v>500</v>
      </c>
      <c r="E872" s="901">
        <v>22</v>
      </c>
      <c r="F872" s="852">
        <f t="shared" ref="F872:F873" si="10">D872*E872</f>
        <v>11000</v>
      </c>
      <c r="G872" s="155" t="s">
        <v>1676</v>
      </c>
      <c r="H872" s="616" t="s">
        <v>312</v>
      </c>
      <c r="I872" s="548" t="str">
        <f>VLOOKUP(H872,[1]Presupuesto!$B$11:$C$565,2,0)</f>
        <v>PRODUCTOS DE PAPEL Y CARTON (33400-00)</v>
      </c>
      <c r="J872" s="566" t="s">
        <v>1355</v>
      </c>
      <c r="K872" s="567" t="s">
        <v>397</v>
      </c>
    </row>
    <row r="873" spans="3:11" s="501" customFormat="1" x14ac:dyDescent="0.25">
      <c r="C873" s="569" t="s">
        <v>2556</v>
      </c>
      <c r="D873" s="569">
        <v>75</v>
      </c>
      <c r="E873" s="901">
        <v>20</v>
      </c>
      <c r="F873" s="852">
        <f t="shared" si="10"/>
        <v>1500</v>
      </c>
      <c r="G873" s="155" t="s">
        <v>1676</v>
      </c>
      <c r="H873" s="616" t="s">
        <v>312</v>
      </c>
      <c r="I873" s="548" t="str">
        <f>VLOOKUP(H873,[1]Presupuesto!$B$11:$C$565,2,0)</f>
        <v>PRODUCTOS DE PAPEL Y CARTON (33400-00)</v>
      </c>
      <c r="J873" s="566" t="s">
        <v>1355</v>
      </c>
      <c r="K873" s="567" t="s">
        <v>397</v>
      </c>
    </row>
    <row r="874" spans="3:11" s="501" customFormat="1" x14ac:dyDescent="0.25">
      <c r="C874" s="497"/>
      <c r="D874" s="31"/>
      <c r="E874" s="504"/>
      <c r="F874" s="504"/>
      <c r="G874" s="504"/>
      <c r="H874" s="498"/>
      <c r="I874" s="498"/>
      <c r="J874" s="498"/>
      <c r="K874" s="506"/>
    </row>
    <row r="875" spans="3:11" s="501" customFormat="1" x14ac:dyDescent="0.25">
      <c r="C875" s="497"/>
      <c r="D875" s="31"/>
      <c r="E875" s="504"/>
      <c r="F875" s="504"/>
      <c r="G875" s="504"/>
      <c r="H875" s="498"/>
      <c r="I875" s="498"/>
      <c r="J875" s="498"/>
      <c r="K875" s="506"/>
    </row>
    <row r="876" spans="3:11" s="501" customFormat="1" ht="15.75" thickBot="1" x14ac:dyDescent="0.3">
      <c r="C876" s="497"/>
      <c r="D876" s="31"/>
      <c r="E876" s="504"/>
      <c r="F876" s="504"/>
      <c r="G876" s="504"/>
      <c r="H876" s="498"/>
      <c r="I876" s="498"/>
      <c r="J876" s="498"/>
      <c r="K876" s="506"/>
    </row>
    <row r="877" spans="3:11" s="501" customFormat="1" ht="15.75" thickBot="1" x14ac:dyDescent="0.3">
      <c r="C877" s="520" t="s">
        <v>53</v>
      </c>
      <c r="D877" s="534">
        <f>SUM(F883:F884)</f>
        <v>59600</v>
      </c>
      <c r="E877" s="504"/>
      <c r="F877" s="504"/>
      <c r="G877" s="504"/>
      <c r="H877" s="498"/>
      <c r="I877" s="498"/>
      <c r="J877" s="498"/>
      <c r="K877" s="506"/>
    </row>
    <row r="878" spans="3:11" x14ac:dyDescent="0.25">
      <c r="C878" s="497"/>
      <c r="D878" s="31"/>
      <c r="E878" s="504"/>
      <c r="F878" s="504"/>
      <c r="G878" s="504"/>
      <c r="H878" s="498"/>
      <c r="I878" s="498"/>
      <c r="J878" s="498"/>
      <c r="K878" s="506"/>
    </row>
    <row r="879" spans="3:11" ht="15.75" x14ac:dyDescent="0.25">
      <c r="C879" s="526" t="s">
        <v>388</v>
      </c>
      <c r="D879" s="493">
        <f>'11. Gestion Administrativa'!F43</f>
        <v>11.29</v>
      </c>
      <c r="E879" s="504"/>
      <c r="F879" s="504"/>
      <c r="G879" s="504"/>
      <c r="H879" s="498"/>
      <c r="I879" s="498"/>
      <c r="J879" s="498"/>
      <c r="K879" s="506"/>
    </row>
    <row r="880" spans="3:11" ht="18.75" x14ac:dyDescent="0.25">
      <c r="C880" s="527" t="str">
        <f>IFERROR(VLOOKUP(D879,'1. Desarrollo e Innov. Curricu.'!$F:$G,2,FALSE),IFERROR(VLOOKUP(D879,'2. Investigación Científica'!$F:$G,2,FALSE),IFERROR(VLOOKUP(D879,'3. Vinculación Univ. Sociedad'!$F:$G,2,FALSE),IFERROR(VLOOKUP(D879,'4. Docencia y Profesorado Univ.'!$F:$G,2,FALSE),IFERROR(VLOOKUP(D879,'5. Estudiantes y Graduados'!$F:$G,2,FALSE),IFERROR(VLOOKUP(D879,'11. Gestion Administrativa'!$F:$G,2,FALSE),IFERROR(VLOOKUP(D879,'13. Gestión Académica'!$F:$G,2,FALSE),IFERROR(VLOOKUP(D879,'9. Asegura. de la Calid. y M'!$F:$G,2,FALSE),IFERROR(VLOOKUP(D879,'6. Gestión del Conocimiento'!$F:$G,2,FALSE),IFERROR(VLOOKUP(D879,'15. Gobernabilidad y Proceso...'!$F:$G,2,FALSE),IFERROR(VLOOKUP(D879,'12. Gestión del Talento Humano'!$F:$G,2,FALSE),IFERROR(VLOOKUP(D879,'14. Internacional... de la E.S.'!$F:$G,2,FALSE),IFERROR(VLOOKUP(D879,'10. Posgrado'!$F:$G,2,FALSE),IFERROR(VLOOKUP(D879,'17. Gestión TIC'!$F:$G,2,FALSE),IFERROR(VLOOKUP(D879,'16. Desa. del Sistema Educ.Sup.'!$F:$G,2,FALSE),IFERROR(VLOOKUP(D879,'8. Cultura de Inno. Insti...'!$F:$G,2,FALSE),VLOOKUP(D879,'7. Lo Esencial de la Reforma U.'!$F:$G,2,0)))))))))))))))))</f>
        <v>Gestionar la requisición de PAPEL DE ESCRITORIO.</v>
      </c>
      <c r="D880" s="31"/>
      <c r="E880" s="504"/>
      <c r="F880" s="504"/>
      <c r="G880" s="504"/>
      <c r="H880" s="498"/>
      <c r="I880" s="498"/>
      <c r="J880" s="498"/>
      <c r="K880" s="506"/>
    </row>
    <row r="881" spans="3:11" ht="15.75" thickBot="1" x14ac:dyDescent="0.3">
      <c r="C881" s="627" t="s">
        <v>2553</v>
      </c>
      <c r="D881" s="501"/>
      <c r="E881" s="501"/>
      <c r="F881" s="504"/>
      <c r="G881" s="498"/>
      <c r="H881" s="498"/>
      <c r="I881" s="498"/>
      <c r="J881" s="501"/>
      <c r="K881" s="501"/>
    </row>
    <row r="882" spans="3:11" x14ac:dyDescent="0.25">
      <c r="C882" s="514" t="s">
        <v>44</v>
      </c>
      <c r="D882" s="514" t="s">
        <v>55</v>
      </c>
      <c r="E882" s="522" t="s">
        <v>57</v>
      </c>
      <c r="F882" s="573" t="s">
        <v>27</v>
      </c>
      <c r="G882" s="547" t="s">
        <v>127</v>
      </c>
      <c r="H882" s="522" t="s">
        <v>46</v>
      </c>
      <c r="I882" s="547" t="s">
        <v>128</v>
      </c>
      <c r="J882" s="547" t="s">
        <v>406</v>
      </c>
      <c r="K882" s="547" t="s">
        <v>407</v>
      </c>
    </row>
    <row r="883" spans="3:11" x14ac:dyDescent="0.25">
      <c r="C883" s="560" t="s">
        <v>2051</v>
      </c>
      <c r="D883" s="560">
        <v>700</v>
      </c>
      <c r="E883" s="852">
        <v>68</v>
      </c>
      <c r="F883" s="852">
        <f>D883*E883</f>
        <v>47600</v>
      </c>
      <c r="G883" s="155" t="s">
        <v>125</v>
      </c>
      <c r="H883" s="616" t="s">
        <v>806</v>
      </c>
      <c r="I883" s="548" t="str">
        <f>VLOOKUP(H883,[1]Presupuesto!$B$11:$C$565,2,0)</f>
        <v>PAPEL DE ESCRITORIO</v>
      </c>
      <c r="J883" s="566" t="s">
        <v>1355</v>
      </c>
      <c r="K883" s="567" t="s">
        <v>391</v>
      </c>
    </row>
    <row r="884" spans="3:11" x14ac:dyDescent="0.25">
      <c r="C884" s="560" t="s">
        <v>2052</v>
      </c>
      <c r="D884" s="560">
        <v>150</v>
      </c>
      <c r="E884" s="852">
        <v>80</v>
      </c>
      <c r="F884" s="852">
        <f>D884*E884</f>
        <v>12000</v>
      </c>
      <c r="G884" s="155" t="s">
        <v>125</v>
      </c>
      <c r="H884" s="616" t="s">
        <v>806</v>
      </c>
      <c r="I884" s="548" t="str">
        <f>VLOOKUP(H884,[1]Presupuesto!$B$11:$C$565,2,0)</f>
        <v>PAPEL DE ESCRITORIO</v>
      </c>
      <c r="J884" s="566" t="s">
        <v>1355</v>
      </c>
      <c r="K884" s="567" t="s">
        <v>391</v>
      </c>
    </row>
    <row r="886" spans="3:11" s="501" customFormat="1" x14ac:dyDescent="0.25">
      <c r="G886" s="499"/>
    </row>
    <row r="887" spans="3:11" ht="15.75" thickBot="1" x14ac:dyDescent="0.3"/>
    <row r="888" spans="3:11" ht="15.75" thickBot="1" x14ac:dyDescent="0.3">
      <c r="C888" s="520" t="s">
        <v>53</v>
      </c>
      <c r="D888" s="534">
        <f>SUM(F895:F896)</f>
        <v>47200</v>
      </c>
      <c r="E888" s="501"/>
      <c r="F888" s="497"/>
      <c r="G888" s="500"/>
      <c r="H888" s="497"/>
      <c r="I888" s="497"/>
      <c r="J888" s="501"/>
      <c r="K888" s="501"/>
    </row>
    <row r="889" spans="3:11" x14ac:dyDescent="0.25">
      <c r="C889" s="497"/>
      <c r="D889" s="31"/>
      <c r="E889" s="504"/>
      <c r="F889" s="504"/>
      <c r="G889" s="504"/>
      <c r="H889" s="498"/>
      <c r="I889" s="498"/>
      <c r="J889" s="498"/>
      <c r="K889" s="506"/>
    </row>
    <row r="890" spans="3:11" x14ac:dyDescent="0.25">
      <c r="C890" s="497"/>
      <c r="D890" s="31"/>
      <c r="E890" s="504"/>
      <c r="F890" s="504"/>
      <c r="G890" s="504"/>
      <c r="H890" s="498"/>
      <c r="I890" s="498"/>
      <c r="J890" s="498"/>
      <c r="K890" s="506"/>
    </row>
    <row r="891" spans="3:11" ht="15.75" x14ac:dyDescent="0.25">
      <c r="C891" s="526" t="s">
        <v>388</v>
      </c>
      <c r="D891" s="493">
        <f>'11. Gestion Administrativa'!F43</f>
        <v>11.29</v>
      </c>
      <c r="E891" s="504"/>
      <c r="F891" s="504"/>
      <c r="G891" s="504"/>
      <c r="H891" s="498"/>
      <c r="I891" s="498"/>
      <c r="J891" s="498"/>
      <c r="K891" s="506"/>
    </row>
    <row r="892" spans="3:11" ht="18.75" x14ac:dyDescent="0.25">
      <c r="C892" s="527" t="str">
        <f>IFERROR(VLOOKUP(D891,'1. Desarrollo e Innov. Curricu.'!$F:$G,2,FALSE),IFERROR(VLOOKUP(D891,'2. Investigación Científica'!$F:$G,2,FALSE),IFERROR(VLOOKUP(D891,'3. Vinculación Univ. Sociedad'!$F:$G,2,FALSE),IFERROR(VLOOKUP(D891,'4. Docencia y Profesorado Univ.'!$F:$G,2,FALSE),IFERROR(VLOOKUP(D891,'5. Estudiantes y Graduados'!$F:$G,2,FALSE),IFERROR(VLOOKUP(D891,'11. Gestion Administrativa'!$F:$G,2,FALSE),IFERROR(VLOOKUP(D891,'13. Gestión Académica'!$F:$G,2,FALSE),IFERROR(VLOOKUP(D891,'9. Asegura. de la Calid. y M'!$F:$G,2,FALSE),IFERROR(VLOOKUP(D891,'6. Gestión del Conocimiento'!$F:$G,2,FALSE),IFERROR(VLOOKUP(D891,'15. Gobernabilidad y Proceso...'!$F:$G,2,FALSE),IFERROR(VLOOKUP(D891,'12. Gestión del Talento Humano'!$F:$G,2,FALSE),IFERROR(VLOOKUP(D891,'14. Internacional... de la E.S.'!$F:$G,2,FALSE),IFERROR(VLOOKUP(D891,'10. Posgrado'!$F:$G,2,FALSE),IFERROR(VLOOKUP(D891,'17. Gestión TIC'!$F:$G,2,FALSE),IFERROR(VLOOKUP(D891,'16. Desa. del Sistema Educ.Sup.'!$F:$G,2,FALSE),IFERROR(VLOOKUP(D891,'8. Cultura de Inno. Insti...'!$F:$G,2,FALSE),VLOOKUP(D891,'7. Lo Esencial de la Reforma U.'!$F:$G,2,0)))))))))))))))))</f>
        <v>Gestionar la requisición de PAPEL DE ESCRITORIO.</v>
      </c>
      <c r="D892" s="31"/>
      <c r="E892" s="504"/>
      <c r="F892" s="504"/>
      <c r="G892" s="504"/>
      <c r="H892" s="498"/>
      <c r="I892" s="498"/>
      <c r="J892" s="498"/>
      <c r="K892" s="506"/>
    </row>
    <row r="893" spans="3:11" ht="15.75" thickBot="1" x14ac:dyDescent="0.3">
      <c r="C893" s="627" t="s">
        <v>2046</v>
      </c>
      <c r="D893" s="501"/>
      <c r="E893" s="501"/>
      <c r="F893" s="504"/>
      <c r="G893" s="498"/>
      <c r="H893" s="498"/>
      <c r="I893" s="498"/>
      <c r="J893" s="501"/>
      <c r="K893" s="501"/>
    </row>
    <row r="894" spans="3:11" x14ac:dyDescent="0.25">
      <c r="C894" s="514" t="s">
        <v>44</v>
      </c>
      <c r="D894" s="514" t="s">
        <v>55</v>
      </c>
      <c r="E894" s="522" t="s">
        <v>57</v>
      </c>
      <c r="F894" s="573" t="s">
        <v>27</v>
      </c>
      <c r="G894" s="547" t="s">
        <v>127</v>
      </c>
      <c r="H894" s="522" t="s">
        <v>46</v>
      </c>
      <c r="I894" s="547" t="s">
        <v>128</v>
      </c>
      <c r="J894" s="547" t="s">
        <v>406</v>
      </c>
      <c r="K894" s="547" t="s">
        <v>407</v>
      </c>
    </row>
    <row r="895" spans="3:11" x14ac:dyDescent="0.25">
      <c r="C895" s="560" t="s">
        <v>2051</v>
      </c>
      <c r="D895" s="560">
        <v>600</v>
      </c>
      <c r="E895" s="852">
        <v>68</v>
      </c>
      <c r="F895" s="852">
        <f>D895*E895</f>
        <v>40800</v>
      </c>
      <c r="G895" s="155" t="s">
        <v>125</v>
      </c>
      <c r="H895" s="616" t="s">
        <v>806</v>
      </c>
      <c r="I895" s="548" t="str">
        <f>VLOOKUP(H895,[1]Presupuesto!$B$11:$C$565,2,0)</f>
        <v>PAPEL DE ESCRITORIO</v>
      </c>
      <c r="J895" s="566" t="s">
        <v>1355</v>
      </c>
      <c r="K895" s="567" t="s">
        <v>394</v>
      </c>
    </row>
    <row r="896" spans="3:11" x14ac:dyDescent="0.25">
      <c r="C896" s="560" t="s">
        <v>2052</v>
      </c>
      <c r="D896" s="560">
        <v>80</v>
      </c>
      <c r="E896" s="852">
        <v>80</v>
      </c>
      <c r="F896" s="852">
        <f>D896*E896</f>
        <v>6400</v>
      </c>
      <c r="G896" s="155" t="s">
        <v>125</v>
      </c>
      <c r="H896" s="616" t="s">
        <v>806</v>
      </c>
      <c r="I896" s="548" t="str">
        <f>VLOOKUP(H896,[1]Presupuesto!$B$11:$C$565,2,0)</f>
        <v>PAPEL DE ESCRITORIO</v>
      </c>
      <c r="J896" s="566" t="s">
        <v>1355</v>
      </c>
      <c r="K896" s="567" t="s">
        <v>394</v>
      </c>
    </row>
    <row r="898" spans="3:11" s="501" customFormat="1" x14ac:dyDescent="0.25">
      <c r="G898" s="499"/>
    </row>
    <row r="899" spans="3:11" ht="15.75" thickBot="1" x14ac:dyDescent="0.3"/>
    <row r="900" spans="3:11" ht="15.75" thickBot="1" x14ac:dyDescent="0.3">
      <c r="C900" s="520" t="s">
        <v>53</v>
      </c>
      <c r="D900" s="534">
        <f>SUM(F907:F908)</f>
        <v>40400</v>
      </c>
      <c r="E900" s="501"/>
      <c r="F900" s="497"/>
      <c r="G900" s="500"/>
      <c r="H900" s="497"/>
      <c r="I900" s="497"/>
      <c r="J900" s="501"/>
      <c r="K900" s="501"/>
    </row>
    <row r="901" spans="3:11" x14ac:dyDescent="0.25">
      <c r="C901" s="497"/>
      <c r="D901" s="31"/>
      <c r="E901" s="504"/>
      <c r="F901" s="504"/>
      <c r="G901" s="504"/>
      <c r="H901" s="498"/>
      <c r="I901" s="498"/>
      <c r="J901" s="498"/>
      <c r="K901" s="506"/>
    </row>
    <row r="902" spans="3:11" x14ac:dyDescent="0.25">
      <c r="C902" s="497"/>
      <c r="D902" s="31"/>
      <c r="E902" s="504"/>
      <c r="F902" s="504"/>
      <c r="G902" s="504"/>
      <c r="H902" s="498"/>
      <c r="I902" s="498"/>
      <c r="J902" s="498"/>
      <c r="K902" s="506"/>
    </row>
    <row r="903" spans="3:11" ht="15.75" x14ac:dyDescent="0.25">
      <c r="C903" s="526" t="s">
        <v>388</v>
      </c>
      <c r="D903" s="493">
        <f>'11. Gestion Administrativa'!F43</f>
        <v>11.29</v>
      </c>
      <c r="E903" s="504"/>
      <c r="F903" s="504"/>
      <c r="G903" s="504"/>
      <c r="H903" s="498"/>
      <c r="I903" s="498"/>
      <c r="J903" s="498"/>
      <c r="K903" s="506"/>
    </row>
    <row r="904" spans="3:11" ht="18.75" x14ac:dyDescent="0.25">
      <c r="C904" s="527" t="str">
        <f>IFERROR(VLOOKUP(D903,'1. Desarrollo e Innov. Curricu.'!$F:$G,2,FALSE),IFERROR(VLOOKUP(D903,'2. Investigación Científica'!$F:$G,2,FALSE),IFERROR(VLOOKUP(D903,'3. Vinculación Univ. Sociedad'!$F:$G,2,FALSE),IFERROR(VLOOKUP(D903,'4. Docencia y Profesorado Univ.'!$F:$G,2,FALSE),IFERROR(VLOOKUP(D903,'5. Estudiantes y Graduados'!$F:$G,2,FALSE),IFERROR(VLOOKUP(D903,'11. Gestion Administrativa'!$F:$G,2,FALSE),IFERROR(VLOOKUP(D903,'13. Gestión Académica'!$F:$G,2,FALSE),IFERROR(VLOOKUP(D903,'9. Asegura. de la Calid. y M'!$F:$G,2,FALSE),IFERROR(VLOOKUP(D903,'6. Gestión del Conocimiento'!$F:$G,2,FALSE),IFERROR(VLOOKUP(D903,'15. Gobernabilidad y Proceso...'!$F:$G,2,FALSE),IFERROR(VLOOKUP(D903,'12. Gestión del Talento Humano'!$F:$G,2,FALSE),IFERROR(VLOOKUP(D903,'14. Internacional... de la E.S.'!$F:$G,2,FALSE),IFERROR(VLOOKUP(D903,'10. Posgrado'!$F:$G,2,FALSE),IFERROR(VLOOKUP(D903,'17. Gestión TIC'!$F:$G,2,FALSE),IFERROR(VLOOKUP(D903,'16. Desa. del Sistema Educ.Sup.'!$F:$G,2,FALSE),IFERROR(VLOOKUP(D903,'8. Cultura de Inno. Insti...'!$F:$G,2,FALSE),VLOOKUP(D903,'7. Lo Esencial de la Reforma U.'!$F:$G,2,0)))))))))))))))))</f>
        <v>Gestionar la requisición de PAPEL DE ESCRITORIO.</v>
      </c>
      <c r="D904" s="31"/>
      <c r="E904" s="504"/>
      <c r="F904" s="504"/>
      <c r="G904" s="504"/>
      <c r="H904" s="498"/>
      <c r="I904" s="498"/>
      <c r="J904" s="498"/>
      <c r="K904" s="506"/>
    </row>
    <row r="905" spans="3:11" ht="15.75" thickBot="1" x14ac:dyDescent="0.3">
      <c r="C905" s="627" t="s">
        <v>2001</v>
      </c>
      <c r="D905" s="501"/>
      <c r="E905" s="501"/>
      <c r="F905" s="504"/>
      <c r="G905" s="498"/>
      <c r="H905" s="498"/>
      <c r="I905" s="498"/>
      <c r="J905" s="501"/>
      <c r="K905" s="501"/>
    </row>
    <row r="906" spans="3:11" x14ac:dyDescent="0.25">
      <c r="C906" s="514" t="s">
        <v>44</v>
      </c>
      <c r="D906" s="514" t="s">
        <v>55</v>
      </c>
      <c r="E906" s="522" t="s">
        <v>57</v>
      </c>
      <c r="F906" s="573" t="s">
        <v>27</v>
      </c>
      <c r="G906" s="547" t="s">
        <v>127</v>
      </c>
      <c r="H906" s="522" t="s">
        <v>46</v>
      </c>
      <c r="I906" s="547" t="s">
        <v>128</v>
      </c>
      <c r="J906" s="547" t="s">
        <v>406</v>
      </c>
      <c r="K906" s="547" t="s">
        <v>407</v>
      </c>
    </row>
    <row r="907" spans="3:11" x14ac:dyDescent="0.25">
      <c r="C907" s="560" t="s">
        <v>2051</v>
      </c>
      <c r="D907" s="570">
        <v>500</v>
      </c>
      <c r="E907" s="902">
        <v>68</v>
      </c>
      <c r="F907" s="852">
        <f>D907*E907</f>
        <v>34000</v>
      </c>
      <c r="G907" s="155" t="s">
        <v>125</v>
      </c>
      <c r="H907" s="616" t="s">
        <v>806</v>
      </c>
      <c r="I907" s="548" t="str">
        <f>VLOOKUP(H907,[1]Presupuesto!$B$11:$C$565,2,0)</f>
        <v>PAPEL DE ESCRITORIO</v>
      </c>
      <c r="J907" s="566" t="s">
        <v>1355</v>
      </c>
      <c r="K907" s="567" t="s">
        <v>397</v>
      </c>
    </row>
    <row r="908" spans="3:11" x14ac:dyDescent="0.25">
      <c r="C908" s="560" t="s">
        <v>2052</v>
      </c>
      <c r="D908" s="570">
        <v>80</v>
      </c>
      <c r="E908" s="902">
        <v>80</v>
      </c>
      <c r="F908" s="852">
        <f>D908*E908</f>
        <v>6400</v>
      </c>
      <c r="G908" s="155" t="s">
        <v>1676</v>
      </c>
      <c r="H908" s="616" t="s">
        <v>806</v>
      </c>
      <c r="I908" s="548" t="str">
        <f>VLOOKUP(H908,[1]Presupuesto!$B$11:$C$565,2,0)</f>
        <v>PAPEL DE ESCRITORIO</v>
      </c>
      <c r="J908" s="566" t="s">
        <v>1355</v>
      </c>
      <c r="K908" s="567" t="s">
        <v>397</v>
      </c>
    </row>
    <row r="910" spans="3:11" s="648" customFormat="1" x14ac:dyDescent="0.25">
      <c r="G910" s="646"/>
    </row>
    <row r="911" spans="3:11" s="648" customFormat="1" x14ac:dyDescent="0.25">
      <c r="G911" s="646"/>
    </row>
    <row r="912" spans="3:11" s="648" customFormat="1" ht="15.75" thickBot="1" x14ac:dyDescent="0.3">
      <c r="G912" s="646"/>
    </row>
    <row r="913" spans="3:11" s="648" customFormat="1" ht="15.75" thickBot="1" x14ac:dyDescent="0.3">
      <c r="C913" s="657" t="s">
        <v>53</v>
      </c>
      <c r="D913" s="663">
        <f>SUM(F920:F937)</f>
        <v>369805</v>
      </c>
      <c r="F913" s="644"/>
      <c r="G913" s="647"/>
      <c r="H913" s="644"/>
      <c r="I913" s="644"/>
    </row>
    <row r="914" spans="3:11" s="648" customFormat="1" x14ac:dyDescent="0.25">
      <c r="C914" s="644"/>
      <c r="D914" s="31"/>
      <c r="E914" s="649"/>
      <c r="F914" s="649"/>
      <c r="G914" s="649"/>
      <c r="H914" s="645"/>
      <c r="I914" s="645"/>
      <c r="J914" s="645"/>
      <c r="K914" s="651"/>
    </row>
    <row r="915" spans="3:11" s="648" customFormat="1" x14ac:dyDescent="0.25">
      <c r="C915" s="644"/>
      <c r="D915" s="31"/>
      <c r="E915" s="649"/>
      <c r="F915" s="649"/>
      <c r="G915" s="649"/>
      <c r="H915" s="645"/>
      <c r="I915" s="645"/>
      <c r="J915" s="645"/>
      <c r="K915" s="651"/>
    </row>
    <row r="916" spans="3:11" s="648" customFormat="1" ht="15.75" x14ac:dyDescent="0.25">
      <c r="C916" s="660" t="s">
        <v>388</v>
      </c>
      <c r="D916" s="493">
        <f>'11. Gestion Administrativa'!F44</f>
        <v>11.3</v>
      </c>
      <c r="E916" s="649"/>
      <c r="F916" s="649"/>
      <c r="G916" s="649"/>
      <c r="H916" s="645"/>
      <c r="I916" s="645"/>
      <c r="J916" s="645"/>
      <c r="K916" s="651"/>
    </row>
    <row r="917" spans="3:11" s="648" customFormat="1" ht="18.75" x14ac:dyDescent="0.25">
      <c r="C917" s="661" t="str">
        <f>IFERROR(VLOOKUP(D916,'1. Desarrollo e Innov. Curricu.'!$F:$G,2,FALSE),IFERROR(VLOOKUP(D916,'2. Investigación Científica'!$F:$G,2,FALSE),IFERROR(VLOOKUP(D916,'3. Vinculación Univ. Sociedad'!$F:$G,2,FALSE),IFERROR(VLOOKUP(D916,'4. Docencia y Profesorado Univ.'!$F:$G,2,FALSE),IFERROR(VLOOKUP(D916,'5. Estudiantes y Graduados'!$F:$G,2,FALSE),IFERROR(VLOOKUP(D916,'11. Gestion Administrativa'!$F:$G,2,FALSE),IFERROR(VLOOKUP(D916,'13. Gestión Académica'!$F:$G,2,FALSE),IFERROR(VLOOKUP(D916,'9. Asegura. de la Calid. y M'!$F:$G,2,FALSE),IFERROR(VLOOKUP(D916,'6. Gestión del Conocimiento'!$F:$G,2,FALSE),IFERROR(VLOOKUP(D916,'15. Gobernabilidad y Proceso...'!$F:$G,2,FALSE),IFERROR(VLOOKUP(D916,'12. Gestión del Talento Humano'!$F:$G,2,FALSE),IFERROR(VLOOKUP(D916,'14. Internacional... de la E.S.'!$F:$G,2,FALSE),IFERROR(VLOOKUP(D916,'10. Posgrado'!$F:$G,2,FALSE),IFERROR(VLOOKUP(D916,'17. Gestión TIC'!$F:$G,2,FALSE),IFERROR(VLOOKUP(D916,'16. Desa. del Sistema Educ.Sup.'!$F:$G,2,FALSE),IFERROR(VLOOKUP(D916,'8. Cultura de Inno. Insti...'!$F:$G,2,FALSE),VLOOKUP(D916,'7. Lo Esencial de la Reforma U.'!$F:$G,2,0)))))))))))))))))</f>
        <v>Gestionar la compra de REPUESTOS Y ACCESORIOS MENORES para el área de reproducción de material didáctico de la Facultad. (Tinta, Master, toner…Etc.)</v>
      </c>
      <c r="D917" s="31"/>
      <c r="E917" s="649"/>
      <c r="F917" s="649"/>
      <c r="G917" s="649"/>
      <c r="H917" s="645"/>
      <c r="I917" s="645"/>
      <c r="J917" s="645"/>
      <c r="K917" s="651"/>
    </row>
    <row r="918" spans="3:11" s="648" customFormat="1" ht="15.75" thickBot="1" x14ac:dyDescent="0.3">
      <c r="C918" s="627"/>
      <c r="F918" s="649"/>
      <c r="G918" s="645"/>
      <c r="H918" s="645"/>
      <c r="I918" s="645"/>
    </row>
    <row r="919" spans="3:11" s="648" customFormat="1" x14ac:dyDescent="0.25">
      <c r="C919" s="655" t="s">
        <v>44</v>
      </c>
      <c r="D919" s="655" t="s">
        <v>55</v>
      </c>
      <c r="E919" s="658" t="s">
        <v>57</v>
      </c>
      <c r="F919" s="573" t="s">
        <v>27</v>
      </c>
      <c r="G919" s="547" t="s">
        <v>127</v>
      </c>
      <c r="H919" s="658" t="s">
        <v>46</v>
      </c>
      <c r="I919" s="547" t="s">
        <v>128</v>
      </c>
      <c r="J919" s="547" t="s">
        <v>406</v>
      </c>
      <c r="K919" s="547" t="s">
        <v>407</v>
      </c>
    </row>
    <row r="920" spans="3:11" s="648" customFormat="1" x14ac:dyDescent="0.25">
      <c r="C920" s="667" t="s">
        <v>2564</v>
      </c>
      <c r="D920" s="570">
        <v>75</v>
      </c>
      <c r="E920" s="902">
        <v>260</v>
      </c>
      <c r="F920" s="902">
        <f>D920*E920</f>
        <v>19500</v>
      </c>
      <c r="G920" s="155" t="s">
        <v>125</v>
      </c>
      <c r="H920" s="656" t="s">
        <v>946</v>
      </c>
      <c r="I920" s="548" t="str">
        <f>VLOOKUP(H920,[1]Presupuesto!$B$11:$C$565,2,0)</f>
        <v>OTROS RESPUESTOS Y ACCESORIOS MENORES</v>
      </c>
      <c r="J920" s="670" t="s">
        <v>1355</v>
      </c>
      <c r="K920" s="671" t="s">
        <v>391</v>
      </c>
    </row>
    <row r="921" spans="3:11" s="648" customFormat="1" x14ac:dyDescent="0.25">
      <c r="C921" s="667" t="s">
        <v>2565</v>
      </c>
      <c r="D921" s="570">
        <v>55</v>
      </c>
      <c r="E921" s="902">
        <v>1100</v>
      </c>
      <c r="F921" s="902">
        <f t="shared" ref="F921:F923" si="11">D921*E921</f>
        <v>60500</v>
      </c>
      <c r="G921" s="155" t="s">
        <v>125</v>
      </c>
      <c r="H921" s="656" t="s">
        <v>946</v>
      </c>
      <c r="I921" s="548" t="str">
        <f>VLOOKUP(H921,[1]Presupuesto!$B$11:$C$565,2,0)</f>
        <v>OTROS RESPUESTOS Y ACCESORIOS MENORES</v>
      </c>
      <c r="J921" s="670" t="s">
        <v>1355</v>
      </c>
      <c r="K921" s="671" t="s">
        <v>391</v>
      </c>
    </row>
    <row r="922" spans="3:11" s="648" customFormat="1" x14ac:dyDescent="0.25">
      <c r="C922" s="667" t="s">
        <v>2566</v>
      </c>
      <c r="D922" s="570">
        <v>40</v>
      </c>
      <c r="E922" s="902">
        <v>350</v>
      </c>
      <c r="F922" s="902">
        <f t="shared" si="11"/>
        <v>14000</v>
      </c>
      <c r="G922" s="155" t="s">
        <v>125</v>
      </c>
      <c r="H922" s="656" t="s">
        <v>946</v>
      </c>
      <c r="I922" s="548" t="str">
        <f>VLOOKUP(H922,[1]Presupuesto!$B$11:$C$565,2,0)</f>
        <v>OTROS RESPUESTOS Y ACCESORIOS MENORES</v>
      </c>
      <c r="J922" s="670" t="s">
        <v>1355</v>
      </c>
      <c r="K922" s="671" t="s">
        <v>391</v>
      </c>
    </row>
    <row r="923" spans="3:11" s="648" customFormat="1" x14ac:dyDescent="0.25">
      <c r="C923" s="667" t="s">
        <v>2568</v>
      </c>
      <c r="D923" s="570">
        <v>24</v>
      </c>
      <c r="E923" s="902">
        <v>320</v>
      </c>
      <c r="F923" s="902">
        <f t="shared" si="11"/>
        <v>7680</v>
      </c>
      <c r="G923" s="155" t="s">
        <v>125</v>
      </c>
      <c r="H923" s="656" t="s">
        <v>946</v>
      </c>
      <c r="I923" s="548" t="str">
        <f>VLOOKUP(H923,[1]Presupuesto!$B$11:$C$565,2,0)</f>
        <v>OTROS RESPUESTOS Y ACCESORIOS MENORES</v>
      </c>
      <c r="J923" s="670" t="s">
        <v>1355</v>
      </c>
      <c r="K923" s="671" t="s">
        <v>391</v>
      </c>
    </row>
    <row r="924" spans="3:11" s="648" customFormat="1" x14ac:dyDescent="0.25">
      <c r="C924" s="667" t="s">
        <v>2567</v>
      </c>
      <c r="D924" s="570">
        <v>6</v>
      </c>
      <c r="E924" s="902">
        <v>4000</v>
      </c>
      <c r="F924" s="902">
        <f>E924*D924</f>
        <v>24000</v>
      </c>
      <c r="G924" s="155" t="s">
        <v>125</v>
      </c>
      <c r="H924" s="656" t="s">
        <v>946</v>
      </c>
      <c r="I924" s="548" t="str">
        <f>VLOOKUP(H924,[1]Presupuesto!$B$11:$C$565,2,0)</f>
        <v>OTROS RESPUESTOS Y ACCESORIOS MENORES</v>
      </c>
      <c r="J924" s="670" t="s">
        <v>1355</v>
      </c>
      <c r="K924" s="671" t="s">
        <v>391</v>
      </c>
    </row>
    <row r="925" spans="3:11" s="648" customFormat="1" x14ac:dyDescent="0.25">
      <c r="C925" s="667" t="s">
        <v>2997</v>
      </c>
      <c r="D925" s="570">
        <v>40</v>
      </c>
      <c r="E925" s="902">
        <v>1600</v>
      </c>
      <c r="F925" s="902">
        <f t="shared" ref="F925:F937" si="12">E925*D925</f>
        <v>64000</v>
      </c>
      <c r="G925" s="155" t="s">
        <v>125</v>
      </c>
      <c r="H925" s="656" t="s">
        <v>946</v>
      </c>
      <c r="I925" s="548" t="str">
        <f>VLOOKUP(H925,[1]Presupuesto!$B$11:$C$565,2,0)</f>
        <v>OTROS RESPUESTOS Y ACCESORIOS MENORES</v>
      </c>
      <c r="J925" s="670" t="s">
        <v>1355</v>
      </c>
      <c r="K925" s="671" t="s">
        <v>391</v>
      </c>
    </row>
    <row r="926" spans="3:11" s="648" customFormat="1" x14ac:dyDescent="0.25">
      <c r="C926" s="667" t="s">
        <v>2998</v>
      </c>
      <c r="D926" s="570">
        <v>6</v>
      </c>
      <c r="E926" s="902">
        <v>175</v>
      </c>
      <c r="F926" s="902">
        <f t="shared" si="12"/>
        <v>1050</v>
      </c>
      <c r="G926" s="155" t="s">
        <v>125</v>
      </c>
      <c r="H926" s="656" t="s">
        <v>946</v>
      </c>
      <c r="I926" s="548" t="str">
        <f>VLOOKUP(H926,[1]Presupuesto!$B$11:$C$565,2,0)</f>
        <v>OTROS RESPUESTOS Y ACCESORIOS MENORES</v>
      </c>
      <c r="J926" s="670" t="s">
        <v>1355</v>
      </c>
      <c r="K926" s="671" t="s">
        <v>391</v>
      </c>
    </row>
    <row r="927" spans="3:11" s="648" customFormat="1" x14ac:dyDescent="0.25">
      <c r="C927" s="667" t="s">
        <v>2999</v>
      </c>
      <c r="D927" s="570">
        <v>3</v>
      </c>
      <c r="E927" s="902">
        <v>175</v>
      </c>
      <c r="F927" s="902">
        <f t="shared" si="12"/>
        <v>525</v>
      </c>
      <c r="G927" s="155" t="s">
        <v>125</v>
      </c>
      <c r="H927" s="656" t="s">
        <v>946</v>
      </c>
      <c r="I927" s="548" t="str">
        <f>VLOOKUP(H927,[1]Presupuesto!$B$11:$C$565,2,0)</f>
        <v>OTROS RESPUESTOS Y ACCESORIOS MENORES</v>
      </c>
      <c r="J927" s="670" t="s">
        <v>1355</v>
      </c>
      <c r="K927" s="671" t="s">
        <v>391</v>
      </c>
    </row>
    <row r="928" spans="3:11" s="648" customFormat="1" x14ac:dyDescent="0.25">
      <c r="C928" s="667" t="s">
        <v>3000</v>
      </c>
      <c r="D928" s="570">
        <v>3</v>
      </c>
      <c r="E928" s="902">
        <v>175</v>
      </c>
      <c r="F928" s="902">
        <f t="shared" si="12"/>
        <v>525</v>
      </c>
      <c r="G928" s="155" t="s">
        <v>125</v>
      </c>
      <c r="H928" s="656" t="s">
        <v>946</v>
      </c>
      <c r="I928" s="548" t="str">
        <f>VLOOKUP(H928,[1]Presupuesto!$B$11:$C$565,2,0)</f>
        <v>OTROS RESPUESTOS Y ACCESORIOS MENORES</v>
      </c>
      <c r="J928" s="670" t="s">
        <v>1355</v>
      </c>
      <c r="K928" s="671" t="s">
        <v>391</v>
      </c>
    </row>
    <row r="929" spans="3:11" s="648" customFormat="1" x14ac:dyDescent="0.25">
      <c r="C929" s="667" t="s">
        <v>3001</v>
      </c>
      <c r="D929" s="570">
        <v>3</v>
      </c>
      <c r="E929" s="902">
        <v>175</v>
      </c>
      <c r="F929" s="902">
        <f t="shared" si="12"/>
        <v>525</v>
      </c>
      <c r="G929" s="155" t="s">
        <v>125</v>
      </c>
      <c r="H929" s="656" t="s">
        <v>946</v>
      </c>
      <c r="I929" s="548" t="str">
        <f>VLOOKUP(H929,[1]Presupuesto!$B$11:$C$565,2,0)</f>
        <v>OTROS RESPUESTOS Y ACCESORIOS MENORES</v>
      </c>
      <c r="J929" s="670" t="s">
        <v>1355</v>
      </c>
      <c r="K929" s="671" t="s">
        <v>391</v>
      </c>
    </row>
    <row r="930" spans="3:11" s="648" customFormat="1" x14ac:dyDescent="0.25">
      <c r="C930" s="667" t="s">
        <v>2653</v>
      </c>
      <c r="D930" s="570">
        <v>20</v>
      </c>
      <c r="E930" s="902">
        <v>1600</v>
      </c>
      <c r="F930" s="902">
        <f t="shared" si="12"/>
        <v>32000</v>
      </c>
      <c r="G930" s="155" t="s">
        <v>125</v>
      </c>
      <c r="H930" s="656" t="s">
        <v>946</v>
      </c>
      <c r="I930" s="548" t="str">
        <f>VLOOKUP(H930,[1]Presupuesto!$B$11:$C$565,2,0)</f>
        <v>OTROS RESPUESTOS Y ACCESORIOS MENORES</v>
      </c>
      <c r="J930" s="670" t="s">
        <v>1355</v>
      </c>
      <c r="K930" s="671" t="s">
        <v>391</v>
      </c>
    </row>
    <row r="931" spans="3:11" s="648" customFormat="1" x14ac:dyDescent="0.25">
      <c r="C931" s="667" t="s">
        <v>2654</v>
      </c>
      <c r="D931" s="570">
        <v>20</v>
      </c>
      <c r="E931" s="902">
        <v>450</v>
      </c>
      <c r="F931" s="902">
        <f t="shared" si="12"/>
        <v>9000</v>
      </c>
      <c r="G931" s="155" t="s">
        <v>125</v>
      </c>
      <c r="H931" s="656" t="s">
        <v>946</v>
      </c>
      <c r="I931" s="548" t="str">
        <f>VLOOKUP(H931,[1]Presupuesto!$B$11:$C$565,2,0)</f>
        <v>OTROS RESPUESTOS Y ACCESORIOS MENORES</v>
      </c>
      <c r="J931" s="670" t="s">
        <v>1355</v>
      </c>
      <c r="K931" s="671" t="s">
        <v>391</v>
      </c>
    </row>
    <row r="932" spans="3:11" s="648" customFormat="1" x14ac:dyDescent="0.25">
      <c r="C932" s="667" t="s">
        <v>3002</v>
      </c>
      <c r="D932" s="570">
        <v>6</v>
      </c>
      <c r="E932" s="902">
        <v>3350</v>
      </c>
      <c r="F932" s="902">
        <f t="shared" si="12"/>
        <v>20100</v>
      </c>
      <c r="G932" s="155" t="s">
        <v>125</v>
      </c>
      <c r="H932" s="656" t="s">
        <v>946</v>
      </c>
      <c r="I932" s="548" t="str">
        <f>VLOOKUP(H932,[1]Presupuesto!$B$11:$C$565,2,0)</f>
        <v>OTROS RESPUESTOS Y ACCESORIOS MENORES</v>
      </c>
      <c r="J932" s="670" t="s">
        <v>1355</v>
      </c>
      <c r="K932" s="671" t="s">
        <v>391</v>
      </c>
    </row>
    <row r="933" spans="3:11" s="648" customFormat="1" x14ac:dyDescent="0.25">
      <c r="C933" s="667" t="s">
        <v>3003</v>
      </c>
      <c r="D933" s="570">
        <v>6</v>
      </c>
      <c r="E933" s="902">
        <v>3350</v>
      </c>
      <c r="F933" s="902">
        <f t="shared" si="12"/>
        <v>20100</v>
      </c>
      <c r="G933" s="155" t="s">
        <v>125</v>
      </c>
      <c r="H933" s="656" t="s">
        <v>946</v>
      </c>
      <c r="I933" s="548" t="str">
        <f>VLOOKUP(H933,[1]Presupuesto!$B$11:$C$565,2,0)</f>
        <v>OTROS RESPUESTOS Y ACCESORIOS MENORES</v>
      </c>
      <c r="J933" s="670" t="s">
        <v>1355</v>
      </c>
      <c r="K933" s="671" t="s">
        <v>391</v>
      </c>
    </row>
    <row r="934" spans="3:11" s="648" customFormat="1" x14ac:dyDescent="0.25">
      <c r="C934" s="667" t="s">
        <v>3004</v>
      </c>
      <c r="D934" s="570">
        <v>6</v>
      </c>
      <c r="E934" s="902">
        <v>3350</v>
      </c>
      <c r="F934" s="902">
        <f t="shared" si="12"/>
        <v>20100</v>
      </c>
      <c r="G934" s="155" t="s">
        <v>125</v>
      </c>
      <c r="H934" s="656" t="s">
        <v>946</v>
      </c>
      <c r="I934" s="548" t="str">
        <f>VLOOKUP(H934,[1]Presupuesto!$B$11:$C$565,2,0)</f>
        <v>OTROS RESPUESTOS Y ACCESORIOS MENORES</v>
      </c>
      <c r="J934" s="670" t="s">
        <v>1355</v>
      </c>
      <c r="K934" s="671" t="s">
        <v>391</v>
      </c>
    </row>
    <row r="935" spans="3:11" s="648" customFormat="1" x14ac:dyDescent="0.25">
      <c r="C935" s="667" t="s">
        <v>3005</v>
      </c>
      <c r="D935" s="570">
        <v>6</v>
      </c>
      <c r="E935" s="902">
        <v>3350</v>
      </c>
      <c r="F935" s="902">
        <f t="shared" si="12"/>
        <v>20100</v>
      </c>
      <c r="G935" s="155" t="s">
        <v>125</v>
      </c>
      <c r="H935" s="656" t="s">
        <v>946</v>
      </c>
      <c r="I935" s="548" t="str">
        <f>VLOOKUP(H935,[1]Presupuesto!$B$11:$C$565,2,0)</f>
        <v>OTROS RESPUESTOS Y ACCESORIOS MENORES</v>
      </c>
      <c r="J935" s="670" t="s">
        <v>1355</v>
      </c>
      <c r="K935" s="671" t="s">
        <v>391</v>
      </c>
    </row>
    <row r="936" spans="3:11" s="648" customFormat="1" x14ac:dyDescent="0.25">
      <c r="C936" s="667" t="s">
        <v>2655</v>
      </c>
      <c r="D936" s="570">
        <v>6</v>
      </c>
      <c r="E936" s="902">
        <v>3350</v>
      </c>
      <c r="F936" s="902">
        <f t="shared" si="12"/>
        <v>20100</v>
      </c>
      <c r="G936" s="155" t="s">
        <v>125</v>
      </c>
      <c r="H936" s="656" t="s">
        <v>946</v>
      </c>
      <c r="I936" s="548" t="str">
        <f>VLOOKUP(H936,[1]Presupuesto!$B$11:$C$565,2,0)</f>
        <v>OTROS RESPUESTOS Y ACCESORIOS MENORES</v>
      </c>
      <c r="J936" s="670" t="s">
        <v>1355</v>
      </c>
      <c r="K936" s="671" t="s">
        <v>391</v>
      </c>
    </row>
    <row r="937" spans="3:11" s="648" customFormat="1" x14ac:dyDescent="0.25">
      <c r="C937" s="667" t="s">
        <v>2731</v>
      </c>
      <c r="D937" s="570">
        <v>4</v>
      </c>
      <c r="E937" s="902">
        <v>9000</v>
      </c>
      <c r="F937" s="902">
        <f t="shared" si="12"/>
        <v>36000</v>
      </c>
      <c r="G937" s="155" t="s">
        <v>125</v>
      </c>
      <c r="H937" s="656" t="s">
        <v>946</v>
      </c>
      <c r="I937" s="548" t="str">
        <f>VLOOKUP(H937,[1]Presupuesto!$B$11:$C$565,2,0)</f>
        <v>OTROS RESPUESTOS Y ACCESORIOS MENORES</v>
      </c>
      <c r="J937" s="670" t="s">
        <v>1355</v>
      </c>
      <c r="K937" s="671" t="s">
        <v>391</v>
      </c>
    </row>
    <row r="938" spans="3:11" s="648" customFormat="1" x14ac:dyDescent="0.25">
      <c r="G938" s="646"/>
    </row>
    <row r="939" spans="3:11" s="648" customFormat="1" x14ac:dyDescent="0.25">
      <c r="G939" s="646"/>
    </row>
    <row r="940" spans="3:11" s="648" customFormat="1" x14ac:dyDescent="0.2">
      <c r="C940" s="732"/>
      <c r="D940" s="733"/>
      <c r="E940" s="733"/>
      <c r="F940" s="733"/>
      <c r="G940" s="734"/>
    </row>
    <row r="941" spans="3:11" s="648" customFormat="1" x14ac:dyDescent="0.2">
      <c r="C941" s="732"/>
      <c r="D941" s="733"/>
      <c r="E941" s="733"/>
      <c r="F941" s="733"/>
      <c r="G941" s="734"/>
    </row>
    <row r="942" spans="3:11" ht="15.75" thickBot="1" x14ac:dyDescent="0.3"/>
    <row r="943" spans="3:11" ht="15.75" thickBot="1" x14ac:dyDescent="0.3">
      <c r="C943" s="520" t="s">
        <v>53</v>
      </c>
      <c r="D943" s="534">
        <f>SUM(F950:F951)</f>
        <v>16500</v>
      </c>
      <c r="E943" s="501"/>
      <c r="F943" s="497"/>
      <c r="G943" s="500"/>
      <c r="H943" s="497"/>
      <c r="I943" s="497"/>
      <c r="J943" s="501"/>
      <c r="K943" s="501"/>
    </row>
    <row r="944" spans="3:11" x14ac:dyDescent="0.25">
      <c r="C944" s="497"/>
      <c r="D944" s="31"/>
      <c r="E944" s="504"/>
      <c r="F944" s="504"/>
      <c r="G944" s="504"/>
      <c r="H944" s="498"/>
      <c r="I944" s="498"/>
      <c r="J944" s="498"/>
      <c r="K944" s="506"/>
    </row>
    <row r="945" spans="3:11" x14ac:dyDescent="0.25">
      <c r="C945" s="497"/>
      <c r="D945" s="31"/>
      <c r="E945" s="504"/>
      <c r="F945" s="504"/>
      <c r="G945" s="504"/>
      <c r="H945" s="498"/>
      <c r="I945" s="498"/>
      <c r="J945" s="498"/>
      <c r="K945" s="506"/>
    </row>
    <row r="946" spans="3:11" ht="15.75" x14ac:dyDescent="0.25">
      <c r="C946" s="526" t="s">
        <v>388</v>
      </c>
      <c r="D946" s="493">
        <f>'11. Gestion Administrativa'!F45</f>
        <v>11.31</v>
      </c>
      <c r="E946" s="504"/>
      <c r="F946" s="504"/>
      <c r="G946" s="504"/>
      <c r="H946" s="498"/>
      <c r="I946" s="498"/>
      <c r="J946" s="498"/>
      <c r="K946" s="506"/>
    </row>
    <row r="947" spans="3:11" ht="18.75" x14ac:dyDescent="0.25">
      <c r="C947" s="527" t="str">
        <f>IFERROR(VLOOKUP(D946,'1. Desarrollo e Innov. Curricu.'!$F:$G,2,FALSE),IFERROR(VLOOKUP(D946,'2. Investigación Científica'!$F:$G,2,FALSE),IFERROR(VLOOKUP(D946,'3. Vinculación Univ. Sociedad'!$F:$G,2,FALSE),IFERROR(VLOOKUP(D946,'4. Docencia y Profesorado Univ.'!$F:$G,2,FALSE),IFERROR(VLOOKUP(D946,'5. Estudiantes y Graduados'!$F:$G,2,FALSE),IFERROR(VLOOKUP(D946,'11. Gestion Administrativa'!$F:$G,2,FALSE),IFERROR(VLOOKUP(D946,'13. Gestión Académica'!$F:$G,2,FALSE),IFERROR(VLOOKUP(D946,'9. Asegura. de la Calid. y M'!$F:$G,2,FALSE),IFERROR(VLOOKUP(D946,'6. Gestión del Conocimiento'!$F:$G,2,FALSE),IFERROR(VLOOKUP(D946,'15. Gobernabilidad y Proceso...'!$F:$G,2,FALSE),IFERROR(VLOOKUP(D946,'12. Gestión del Talento Humano'!$F:$G,2,FALSE),IFERROR(VLOOKUP(D946,'14. Internacional... de la E.S.'!$F:$G,2,FALSE),IFERROR(VLOOKUP(D946,'10. Posgrado'!$F:$G,2,FALSE),IFERROR(VLOOKUP(D946,'17. Gestión TIC'!$F:$G,2,FALSE),IFERROR(VLOOKUP(D946,'16. Desa. del Sistema Educ.Sup.'!$F:$G,2,FALSE),IFERROR(VLOOKUP(D946,'8. Cultura de Inno. Insti...'!$F:$G,2,FALSE),VLOOKUP(D946,'7. Lo Esencial de la Reforma U.'!$F:$G,2,0)))))))))))))))))</f>
        <v xml:space="preserve">Gestionar la requisición de servicios de imprenta, publicaciones y reproducciones. (ELABORACIÓN DE MANUALES DE LABORATORIO). </v>
      </c>
      <c r="D947" s="31"/>
      <c r="E947" s="504"/>
      <c r="F947" s="504"/>
      <c r="G947" s="504"/>
      <c r="H947" s="498"/>
      <c r="I947" s="498"/>
      <c r="J947" s="498"/>
      <c r="K947" s="506"/>
    </row>
    <row r="948" spans="3:11" ht="15.75" thickBot="1" x14ac:dyDescent="0.3">
      <c r="C948" s="627" t="s">
        <v>1986</v>
      </c>
      <c r="D948" s="501"/>
      <c r="E948" s="501"/>
      <c r="F948" s="504"/>
      <c r="G948" s="498"/>
      <c r="H948" s="498"/>
      <c r="I948" s="498"/>
      <c r="J948" s="501"/>
      <c r="K948" s="501"/>
    </row>
    <row r="949" spans="3:11" x14ac:dyDescent="0.25">
      <c r="C949" s="514" t="s">
        <v>44</v>
      </c>
      <c r="D949" s="514" t="s">
        <v>55</v>
      </c>
      <c r="E949" s="522" t="s">
        <v>57</v>
      </c>
      <c r="F949" s="573" t="s">
        <v>27</v>
      </c>
      <c r="G949" s="547" t="s">
        <v>127</v>
      </c>
      <c r="H949" s="522" t="s">
        <v>46</v>
      </c>
      <c r="I949" s="547" t="s">
        <v>128</v>
      </c>
      <c r="J949" s="547" t="s">
        <v>406</v>
      </c>
      <c r="K949" s="547" t="s">
        <v>407</v>
      </c>
    </row>
    <row r="950" spans="3:11" x14ac:dyDescent="0.25">
      <c r="C950" s="574" t="s">
        <v>2569</v>
      </c>
      <c r="D950" s="575">
        <v>10000</v>
      </c>
      <c r="E950" s="873">
        <v>0.8</v>
      </c>
      <c r="F950" s="852">
        <f>D950*E950</f>
        <v>8000</v>
      </c>
      <c r="G950" s="153" t="s">
        <v>125</v>
      </c>
      <c r="H950" s="517" t="s">
        <v>810</v>
      </c>
      <c r="I950" s="127" t="str">
        <f>VLOOKUP(H950,[1]Presupuesto!$B$11:$C$565,2,0)</f>
        <v>PRODUCTOS DE ARTES GRAFICAS</v>
      </c>
      <c r="J950" s="528" t="s">
        <v>1355</v>
      </c>
      <c r="K950" s="505" t="s">
        <v>391</v>
      </c>
    </row>
    <row r="951" spans="3:11" x14ac:dyDescent="0.25">
      <c r="C951" s="574" t="s">
        <v>2570</v>
      </c>
      <c r="D951" s="565">
        <v>5000</v>
      </c>
      <c r="E951" s="873">
        <v>1.7</v>
      </c>
      <c r="F951" s="852">
        <f>D951*E951</f>
        <v>8500</v>
      </c>
      <c r="G951" s="153" t="s">
        <v>125</v>
      </c>
      <c r="H951" s="517" t="s">
        <v>810</v>
      </c>
      <c r="I951" s="127" t="str">
        <f>VLOOKUP(H951,[1]Presupuesto!$B$11:$C$565,2,0)</f>
        <v>PRODUCTOS DE ARTES GRAFICAS</v>
      </c>
      <c r="J951" s="528" t="s">
        <v>1355</v>
      </c>
      <c r="K951" s="505" t="s">
        <v>391</v>
      </c>
    </row>
    <row r="952" spans="3:11" s="501" customFormat="1" x14ac:dyDescent="0.25">
      <c r="G952" s="499"/>
    </row>
    <row r="953" spans="3:11" s="501" customFormat="1" x14ac:dyDescent="0.25">
      <c r="G953" s="499"/>
    </row>
    <row r="954" spans="3:11" ht="15.75" thickBot="1" x14ac:dyDescent="0.3"/>
    <row r="955" spans="3:11" ht="15.75" thickBot="1" x14ac:dyDescent="0.3">
      <c r="C955" s="520" t="s">
        <v>53</v>
      </c>
      <c r="D955" s="534">
        <f>SUM(F962:F963)</f>
        <v>16500</v>
      </c>
      <c r="E955" s="501"/>
      <c r="F955" s="497"/>
      <c r="G955" s="500"/>
      <c r="H955" s="497"/>
      <c r="I955" s="497"/>
      <c r="J955" s="501"/>
      <c r="K955" s="501"/>
    </row>
    <row r="956" spans="3:11" x14ac:dyDescent="0.25">
      <c r="C956" s="497"/>
      <c r="D956" s="31"/>
      <c r="E956" s="504"/>
      <c r="F956" s="504"/>
      <c r="G956" s="504"/>
      <c r="H956" s="498"/>
      <c r="I956" s="498"/>
      <c r="J956" s="498"/>
      <c r="K956" s="506"/>
    </row>
    <row r="957" spans="3:11" x14ac:dyDescent="0.25">
      <c r="C957" s="497"/>
      <c r="D957" s="31"/>
      <c r="E957" s="504"/>
      <c r="F957" s="504"/>
      <c r="G957" s="504"/>
      <c r="H957" s="498"/>
      <c r="I957" s="498"/>
      <c r="J957" s="498"/>
      <c r="K957" s="506"/>
    </row>
    <row r="958" spans="3:11" ht="15.75" x14ac:dyDescent="0.25">
      <c r="C958" s="526" t="s">
        <v>388</v>
      </c>
      <c r="D958" s="493">
        <f>'11. Gestion Administrativa'!F45</f>
        <v>11.31</v>
      </c>
      <c r="E958" s="504"/>
      <c r="F958" s="504"/>
      <c r="G958" s="504"/>
      <c r="H958" s="498"/>
      <c r="I958" s="498"/>
      <c r="J958" s="498"/>
      <c r="K958" s="506"/>
    </row>
    <row r="959" spans="3:11" ht="18.75" x14ac:dyDescent="0.25">
      <c r="C959" s="527" t="str">
        <f>IFERROR(VLOOKUP(D958,'1. Desarrollo e Innov. Curricu.'!$F:$G,2,FALSE),IFERROR(VLOOKUP(D958,'2. Investigación Científica'!$F:$G,2,FALSE),IFERROR(VLOOKUP(D958,'3. Vinculación Univ. Sociedad'!$F:$G,2,FALSE),IFERROR(VLOOKUP(D958,'4. Docencia y Profesorado Univ.'!$F:$G,2,FALSE),IFERROR(VLOOKUP(D958,'5. Estudiantes y Graduados'!$F:$G,2,FALSE),IFERROR(VLOOKUP(D958,'11. Gestion Administrativa'!$F:$G,2,FALSE),IFERROR(VLOOKUP(D958,'13. Gestión Académica'!$F:$G,2,FALSE),IFERROR(VLOOKUP(D958,'9. Asegura. de la Calid. y M'!$F:$G,2,FALSE),IFERROR(VLOOKUP(D958,'6. Gestión del Conocimiento'!$F:$G,2,FALSE),IFERROR(VLOOKUP(D958,'15. Gobernabilidad y Proceso...'!$F:$G,2,FALSE),IFERROR(VLOOKUP(D958,'12. Gestión del Talento Humano'!$F:$G,2,FALSE),IFERROR(VLOOKUP(D958,'14. Internacional... de la E.S.'!$F:$G,2,FALSE),IFERROR(VLOOKUP(D958,'10. Posgrado'!$F:$G,2,FALSE),IFERROR(VLOOKUP(D958,'17. Gestión TIC'!$F:$G,2,FALSE),IFERROR(VLOOKUP(D958,'16. Desa. del Sistema Educ.Sup.'!$F:$G,2,FALSE),IFERROR(VLOOKUP(D958,'8. Cultura de Inno. Insti...'!$F:$G,2,FALSE),VLOOKUP(D958,'7. Lo Esencial de la Reforma U.'!$F:$G,2,0)))))))))))))))))</f>
        <v xml:space="preserve">Gestionar la requisición de servicios de imprenta, publicaciones y reproducciones. (ELABORACIÓN DE MANUALES DE LABORATORIO). </v>
      </c>
      <c r="D959" s="31"/>
      <c r="E959" s="504"/>
      <c r="F959" s="504"/>
      <c r="G959" s="504"/>
      <c r="H959" s="498"/>
      <c r="I959" s="498"/>
      <c r="J959" s="498"/>
      <c r="K959" s="506"/>
    </row>
    <row r="960" spans="3:11" ht="15.75" thickBot="1" x14ac:dyDescent="0.3">
      <c r="C960" s="627" t="s">
        <v>1987</v>
      </c>
      <c r="D960" s="501"/>
      <c r="E960" s="501"/>
      <c r="F960" s="504"/>
      <c r="G960" s="498"/>
      <c r="H960" s="498"/>
      <c r="I960" s="498"/>
      <c r="J960" s="501"/>
      <c r="K960" s="501"/>
    </row>
    <row r="961" spans="3:11" x14ac:dyDescent="0.25">
      <c r="C961" s="514" t="s">
        <v>44</v>
      </c>
      <c r="D961" s="514" t="s">
        <v>55</v>
      </c>
      <c r="E961" s="522" t="s">
        <v>57</v>
      </c>
      <c r="F961" s="573" t="s">
        <v>27</v>
      </c>
      <c r="G961" s="547" t="s">
        <v>127</v>
      </c>
      <c r="H961" s="522" t="s">
        <v>46</v>
      </c>
      <c r="I961" s="547" t="s">
        <v>128</v>
      </c>
      <c r="J961" s="547" t="s">
        <v>406</v>
      </c>
      <c r="K961" s="547" t="s">
        <v>407</v>
      </c>
    </row>
    <row r="962" spans="3:11" x14ac:dyDescent="0.25">
      <c r="C962" s="626" t="s">
        <v>2569</v>
      </c>
      <c r="D962" s="576">
        <v>10000</v>
      </c>
      <c r="E962" s="872">
        <v>0.8</v>
      </c>
      <c r="F962" s="852">
        <f>D962*E962</f>
        <v>8000</v>
      </c>
      <c r="G962" s="153" t="s">
        <v>125</v>
      </c>
      <c r="H962" s="517" t="s">
        <v>810</v>
      </c>
      <c r="I962" s="127" t="str">
        <f>VLOOKUP(H962,[1]Presupuesto!$B$11:$C$565,2,0)</f>
        <v>PRODUCTOS DE ARTES GRAFICAS</v>
      </c>
      <c r="J962" s="528" t="s">
        <v>1355</v>
      </c>
      <c r="K962" s="505" t="s">
        <v>394</v>
      </c>
    </row>
    <row r="963" spans="3:11" x14ac:dyDescent="0.25">
      <c r="C963" s="626" t="s">
        <v>2570</v>
      </c>
      <c r="D963" s="629">
        <v>5000</v>
      </c>
      <c r="E963" s="872">
        <v>1.7</v>
      </c>
      <c r="F963" s="852">
        <f>D963*E963</f>
        <v>8500</v>
      </c>
      <c r="G963" s="155" t="s">
        <v>125</v>
      </c>
      <c r="H963" s="517" t="s">
        <v>810</v>
      </c>
      <c r="I963" s="548" t="str">
        <f>VLOOKUP(H963,[1]Presupuesto!$B$11:$C$565,2,0)</f>
        <v>PRODUCTOS DE ARTES GRAFICAS</v>
      </c>
      <c r="J963" s="566" t="s">
        <v>1355</v>
      </c>
      <c r="K963" s="567" t="s">
        <v>394</v>
      </c>
    </row>
    <row r="964" spans="3:11" s="501" customFormat="1" x14ac:dyDescent="0.25">
      <c r="G964" s="499"/>
    </row>
    <row r="965" spans="3:11" s="501" customFormat="1" x14ac:dyDescent="0.25">
      <c r="G965" s="499"/>
    </row>
    <row r="967" spans="3:11" ht="15.75" thickBot="1" x14ac:dyDescent="0.3"/>
    <row r="968" spans="3:11" ht="15.75" thickBot="1" x14ac:dyDescent="0.3">
      <c r="C968" s="520" t="s">
        <v>53</v>
      </c>
      <c r="D968" s="534">
        <f>SUM(F975:F977)</f>
        <v>25500</v>
      </c>
      <c r="E968" s="501"/>
      <c r="F968" s="497"/>
      <c r="G968" s="500"/>
      <c r="H968" s="497"/>
      <c r="I968" s="497"/>
      <c r="J968" s="501"/>
      <c r="K968" s="501"/>
    </row>
    <row r="969" spans="3:11" x14ac:dyDescent="0.25">
      <c r="C969" s="497"/>
      <c r="D969" s="31"/>
      <c r="E969" s="504"/>
      <c r="F969" s="504"/>
      <c r="G969" s="504"/>
      <c r="H969" s="498"/>
      <c r="I969" s="498"/>
      <c r="J969" s="498"/>
      <c r="K969" s="506"/>
    </row>
    <row r="970" spans="3:11" x14ac:dyDescent="0.25">
      <c r="C970" s="497"/>
      <c r="D970" s="31"/>
      <c r="E970" s="504"/>
      <c r="F970" s="504"/>
      <c r="G970" s="504"/>
      <c r="H970" s="498"/>
      <c r="I970" s="498"/>
      <c r="J970" s="498"/>
      <c r="K970" s="506"/>
    </row>
    <row r="971" spans="3:11" ht="15.75" x14ac:dyDescent="0.25">
      <c r="C971" s="526" t="s">
        <v>388</v>
      </c>
      <c r="D971" s="493">
        <f>'11. Gestion Administrativa'!F45</f>
        <v>11.31</v>
      </c>
      <c r="E971" s="504"/>
      <c r="F971" s="504"/>
      <c r="G971" s="504"/>
      <c r="H971" s="498"/>
      <c r="I971" s="498"/>
      <c r="J971" s="498"/>
      <c r="K971" s="506"/>
    </row>
    <row r="972" spans="3:11" ht="18.75" x14ac:dyDescent="0.25">
      <c r="C972" s="527" t="str">
        <f>IFERROR(VLOOKUP(D971,'1. Desarrollo e Innov. Curricu.'!$F:$G,2,FALSE),IFERROR(VLOOKUP(D971,'2. Investigación Científica'!$F:$G,2,FALSE),IFERROR(VLOOKUP(D971,'3. Vinculación Univ. Sociedad'!$F:$G,2,FALSE),IFERROR(VLOOKUP(D971,'4. Docencia y Profesorado Univ.'!$F:$G,2,FALSE),IFERROR(VLOOKUP(D971,'5. Estudiantes y Graduados'!$F:$G,2,FALSE),IFERROR(VLOOKUP(D971,'11. Gestion Administrativa'!$F:$G,2,FALSE),IFERROR(VLOOKUP(D971,'13. Gestión Académica'!$F:$G,2,FALSE),IFERROR(VLOOKUP(D971,'9. Asegura. de la Calid. y M'!$F:$G,2,FALSE),IFERROR(VLOOKUP(D971,'6. Gestión del Conocimiento'!$F:$G,2,FALSE),IFERROR(VLOOKUP(D971,'15. Gobernabilidad y Proceso...'!$F:$G,2,FALSE),IFERROR(VLOOKUP(D971,'12. Gestión del Talento Humano'!$F:$G,2,FALSE),IFERROR(VLOOKUP(D971,'14. Internacional... de la E.S.'!$F:$G,2,FALSE),IFERROR(VLOOKUP(D971,'10. Posgrado'!$F:$G,2,FALSE),IFERROR(VLOOKUP(D971,'17. Gestión TIC'!$F:$G,2,FALSE),IFERROR(VLOOKUP(D971,'16. Desa. del Sistema Educ.Sup.'!$F:$G,2,FALSE),IFERROR(VLOOKUP(D971,'8. Cultura de Inno. Insti...'!$F:$G,2,FALSE),VLOOKUP(D971,'7. Lo Esencial de la Reforma U.'!$F:$G,2,0)))))))))))))))))</f>
        <v xml:space="preserve">Gestionar la requisición de servicios de imprenta, publicaciones y reproducciones. (ELABORACIÓN DE MANUALES DE LABORATORIO). </v>
      </c>
      <c r="D972" s="31"/>
      <c r="E972" s="504"/>
      <c r="F972" s="504"/>
      <c r="G972" s="504"/>
      <c r="H972" s="498"/>
      <c r="I972" s="498"/>
      <c r="J972" s="498"/>
      <c r="K972" s="506"/>
    </row>
    <row r="973" spans="3:11" ht="15.75" thickBot="1" x14ac:dyDescent="0.3">
      <c r="C973" s="627" t="s">
        <v>2001</v>
      </c>
      <c r="D973" s="501"/>
      <c r="E973" s="501"/>
      <c r="F973" s="504"/>
      <c r="G973" s="498"/>
      <c r="H973" s="498"/>
      <c r="I973" s="498"/>
      <c r="J973" s="501"/>
      <c r="K973" s="501"/>
    </row>
    <row r="974" spans="3:11" x14ac:dyDescent="0.25">
      <c r="C974" s="514" t="s">
        <v>44</v>
      </c>
      <c r="D974" s="514" t="s">
        <v>55</v>
      </c>
      <c r="E974" s="522" t="s">
        <v>57</v>
      </c>
      <c r="F974" s="573" t="s">
        <v>27</v>
      </c>
      <c r="G974" s="547" t="s">
        <v>127</v>
      </c>
      <c r="H974" s="522" t="s">
        <v>46</v>
      </c>
      <c r="I974" s="547" t="s">
        <v>128</v>
      </c>
      <c r="J974" s="547" t="s">
        <v>406</v>
      </c>
      <c r="K974" s="547" t="s">
        <v>407</v>
      </c>
    </row>
    <row r="975" spans="3:11" x14ac:dyDescent="0.25">
      <c r="C975" s="626" t="s">
        <v>2569</v>
      </c>
      <c r="D975" s="575">
        <v>10000</v>
      </c>
      <c r="E975" s="873">
        <v>0.8</v>
      </c>
      <c r="F975" s="852">
        <f>D975*E975</f>
        <v>8000</v>
      </c>
      <c r="G975" s="153" t="s">
        <v>125</v>
      </c>
      <c r="H975" s="517" t="s">
        <v>810</v>
      </c>
      <c r="I975" s="127" t="str">
        <f>VLOOKUP(H975,[1]Presupuesto!$B$11:$C$565,2,0)</f>
        <v>PRODUCTOS DE ARTES GRAFICAS</v>
      </c>
      <c r="J975" s="528" t="s">
        <v>1355</v>
      </c>
      <c r="K975" s="505" t="s">
        <v>397</v>
      </c>
    </row>
    <row r="976" spans="3:11" x14ac:dyDescent="0.25">
      <c r="C976" s="626" t="s">
        <v>2570</v>
      </c>
      <c r="D976" s="565">
        <v>5000</v>
      </c>
      <c r="E976" s="873">
        <v>1.7</v>
      </c>
      <c r="F976" s="852">
        <f>D976*E976</f>
        <v>8500</v>
      </c>
      <c r="G976" s="153" t="s">
        <v>125</v>
      </c>
      <c r="H976" s="517" t="s">
        <v>810</v>
      </c>
      <c r="I976" s="127" t="str">
        <f>VLOOKUP(H976,[1]Presupuesto!$B$11:$C$565,2,0)</f>
        <v>PRODUCTOS DE ARTES GRAFICAS</v>
      </c>
      <c r="J976" s="528" t="s">
        <v>1355</v>
      </c>
      <c r="K976" s="505" t="s">
        <v>397</v>
      </c>
    </row>
    <row r="977" spans="3:11" s="501" customFormat="1" ht="28.5" x14ac:dyDescent="0.25">
      <c r="C977" s="626" t="s">
        <v>2571</v>
      </c>
      <c r="D977" s="565">
        <v>30</v>
      </c>
      <c r="E977" s="873">
        <v>300</v>
      </c>
      <c r="F977" s="852">
        <f>D977*E977</f>
        <v>9000</v>
      </c>
      <c r="G977" s="153" t="s">
        <v>125</v>
      </c>
      <c r="H977" s="517" t="s">
        <v>810</v>
      </c>
      <c r="I977" s="127" t="str">
        <f>VLOOKUP(H977,[1]Presupuesto!$B$11:$C$565,2,0)</f>
        <v>PRODUCTOS DE ARTES GRAFICAS</v>
      </c>
      <c r="J977" s="528" t="s">
        <v>1355</v>
      </c>
      <c r="K977" s="505" t="s">
        <v>397</v>
      </c>
    </row>
    <row r="978" spans="3:11" s="501" customFormat="1" x14ac:dyDescent="0.25">
      <c r="G978" s="499"/>
    </row>
    <row r="979" spans="3:11" s="501" customFormat="1" x14ac:dyDescent="0.25">
      <c r="G979" s="499"/>
    </row>
    <row r="980" spans="3:11" s="648" customFormat="1" x14ac:dyDescent="0.25">
      <c r="G980" s="646"/>
    </row>
    <row r="981" spans="3:11" ht="15.75" thickBot="1" x14ac:dyDescent="0.3"/>
    <row r="982" spans="3:11" ht="15.75" thickBot="1" x14ac:dyDescent="0.3">
      <c r="C982" s="520" t="s">
        <v>53</v>
      </c>
      <c r="D982" s="534">
        <f>SUM(F989:F989)</f>
        <v>3000</v>
      </c>
      <c r="E982" s="501"/>
      <c r="F982" s="497"/>
      <c r="G982" s="500"/>
      <c r="H982" s="497"/>
      <c r="I982" s="497"/>
      <c r="J982" s="501"/>
      <c r="K982" s="501"/>
    </row>
    <row r="983" spans="3:11" x14ac:dyDescent="0.25">
      <c r="C983" s="497"/>
      <c r="D983" s="31"/>
      <c r="E983" s="504"/>
      <c r="F983" s="504"/>
      <c r="G983" s="504"/>
      <c r="H983" s="498"/>
      <c r="I983" s="498"/>
      <c r="J983" s="498"/>
      <c r="K983" s="506"/>
    </row>
    <row r="984" spans="3:11" x14ac:dyDescent="0.25">
      <c r="C984" s="497"/>
      <c r="D984" s="31"/>
      <c r="E984" s="504"/>
      <c r="F984" s="504"/>
      <c r="G984" s="504"/>
      <c r="H984" s="498"/>
      <c r="I984" s="498"/>
      <c r="J984" s="498"/>
      <c r="K984" s="506"/>
    </row>
    <row r="985" spans="3:11" ht="15.75" x14ac:dyDescent="0.25">
      <c r="C985" s="526" t="s">
        <v>388</v>
      </c>
      <c r="D985" s="493">
        <f>'11. Gestion Administrativa'!F46</f>
        <v>11.32</v>
      </c>
      <c r="E985" s="504"/>
      <c r="F985" s="504"/>
      <c r="G985" s="504"/>
      <c r="H985" s="498"/>
      <c r="I985" s="498"/>
      <c r="J985" s="498"/>
      <c r="K985" s="506"/>
    </row>
    <row r="986" spans="3:11" ht="18.75" x14ac:dyDescent="0.25">
      <c r="C986" s="527" t="str">
        <f>IFERROR(VLOOKUP(D985,'1. Desarrollo e Innov. Curricu.'!$F:$G,2,FALSE),IFERROR(VLOOKUP(D985,'2. Investigación Científica'!$F:$G,2,FALSE),IFERROR(VLOOKUP(D985,'3. Vinculación Univ. Sociedad'!$F:$G,2,FALSE),IFERROR(VLOOKUP(D985,'4. Docencia y Profesorado Univ.'!$F:$G,2,FALSE),IFERROR(VLOOKUP(D985,'5. Estudiantes y Graduados'!$F:$G,2,FALSE),IFERROR(VLOOKUP(D985,'11. Gestion Administrativa'!$F:$G,2,FALSE),IFERROR(VLOOKUP(D985,'13. Gestión Académica'!$F:$G,2,FALSE),IFERROR(VLOOKUP(D985,'9. Asegura. de la Calid. y M'!$F:$G,2,FALSE),IFERROR(VLOOKUP(D985,'6. Gestión del Conocimiento'!$F:$G,2,FALSE),IFERROR(VLOOKUP(D985,'15. Gobernabilidad y Proceso...'!$F:$G,2,FALSE),IFERROR(VLOOKUP(D985,'12. Gestión del Talento Humano'!$F:$G,2,FALSE),IFERROR(VLOOKUP(D985,'14. Internacional... de la E.S.'!$F:$G,2,FALSE),IFERROR(VLOOKUP(D985,'10. Posgrado'!$F:$G,2,FALSE),IFERROR(VLOOKUP(D985,'17. Gestión TIC'!$F:$G,2,FALSE),IFERROR(VLOOKUP(D985,'16. Desa. del Sistema Educ.Sup.'!$F:$G,2,FALSE),IFERROR(VLOOKUP(D985,'8. Cultura de Inno. Insti...'!$F:$G,2,FALSE),VLOOKUP(D985,'7. Lo Esencial de la Reforma U.'!$F:$G,2,0)))))))))))))))))</f>
        <v>Gestionar la requisición de alimentos y bebidas para reuniones de trabajo de la Dirección-Administración.</v>
      </c>
      <c r="D986" s="31"/>
      <c r="E986" s="504"/>
      <c r="F986" s="504"/>
      <c r="G986" s="504"/>
      <c r="H986" s="498"/>
      <c r="I986" s="498"/>
      <c r="J986" s="498"/>
      <c r="K986" s="506"/>
    </row>
    <row r="987" spans="3:11" ht="15.75" thickBot="1" x14ac:dyDescent="0.3">
      <c r="C987" s="627" t="s">
        <v>1986</v>
      </c>
      <c r="D987" s="501"/>
      <c r="E987" s="501"/>
      <c r="F987" s="504"/>
      <c r="G987" s="498"/>
      <c r="H987" s="498"/>
      <c r="I987" s="498"/>
      <c r="J987" s="501"/>
      <c r="K987" s="501"/>
    </row>
    <row r="988" spans="3:11" x14ac:dyDescent="0.25">
      <c r="C988" s="514" t="s">
        <v>44</v>
      </c>
      <c r="D988" s="514" t="s">
        <v>55</v>
      </c>
      <c r="E988" s="522" t="s">
        <v>57</v>
      </c>
      <c r="F988" s="573" t="s">
        <v>27</v>
      </c>
      <c r="G988" s="547" t="s">
        <v>127</v>
      </c>
      <c r="H988" s="522" t="s">
        <v>46</v>
      </c>
      <c r="I988" s="547" t="s">
        <v>128</v>
      </c>
      <c r="J988" s="547" t="s">
        <v>406</v>
      </c>
      <c r="K988" s="547" t="s">
        <v>407</v>
      </c>
    </row>
    <row r="989" spans="3:11" x14ac:dyDescent="0.25">
      <c r="C989" s="569" t="s">
        <v>2050</v>
      </c>
      <c r="D989" s="560"/>
      <c r="E989" s="852"/>
      <c r="F989" s="852">
        <v>3000</v>
      </c>
      <c r="G989" s="153" t="s">
        <v>1676</v>
      </c>
      <c r="H989" s="517" t="s">
        <v>783</v>
      </c>
      <c r="I989" s="127" t="str">
        <f>VLOOKUP(H989,[1]Presupuesto!$B$11:$C$565,2,0)</f>
        <v>ALIMENTOS B EBIDAS PARA PERSONAS</v>
      </c>
      <c r="J989" s="528" t="s">
        <v>1355</v>
      </c>
      <c r="K989" s="505" t="s">
        <v>391</v>
      </c>
    </row>
    <row r="993" spans="3:11" ht="15.75" thickBot="1" x14ac:dyDescent="0.3"/>
    <row r="994" spans="3:11" ht="15.75" thickBot="1" x14ac:dyDescent="0.3">
      <c r="C994" s="520" t="s">
        <v>53</v>
      </c>
      <c r="D994" s="534">
        <f>SUM(F1001:F1001)</f>
        <v>3000</v>
      </c>
      <c r="E994" s="501"/>
      <c r="F994" s="497"/>
      <c r="G994" s="500"/>
      <c r="H994" s="497"/>
      <c r="I994" s="497"/>
      <c r="J994" s="501"/>
      <c r="K994" s="501"/>
    </row>
    <row r="995" spans="3:11" x14ac:dyDescent="0.25">
      <c r="C995" s="497"/>
      <c r="D995" s="31"/>
      <c r="E995" s="504"/>
      <c r="F995" s="504"/>
      <c r="G995" s="504"/>
      <c r="H995" s="498"/>
      <c r="I995" s="498"/>
      <c r="J995" s="498"/>
      <c r="K995" s="506"/>
    </row>
    <row r="996" spans="3:11" x14ac:dyDescent="0.25">
      <c r="C996" s="497"/>
      <c r="D996" s="31"/>
      <c r="E996" s="504"/>
      <c r="F996" s="504"/>
      <c r="G996" s="504"/>
      <c r="H996" s="498"/>
      <c r="I996" s="498"/>
      <c r="J996" s="498"/>
      <c r="K996" s="506"/>
    </row>
    <row r="997" spans="3:11" ht="15.75" x14ac:dyDescent="0.25">
      <c r="C997" s="526" t="s">
        <v>388</v>
      </c>
      <c r="D997" s="493">
        <f>'11. Gestion Administrativa'!F46</f>
        <v>11.32</v>
      </c>
      <c r="E997" s="504"/>
      <c r="F997" s="504"/>
      <c r="G997" s="504"/>
      <c r="H997" s="498"/>
      <c r="I997" s="498"/>
      <c r="J997" s="498"/>
      <c r="K997" s="506"/>
    </row>
    <row r="998" spans="3:11" ht="18.75" x14ac:dyDescent="0.25">
      <c r="C998" s="527" t="str">
        <f>IFERROR(VLOOKUP(D997,'1. Desarrollo e Innov. Curricu.'!$F:$G,2,FALSE),IFERROR(VLOOKUP(D997,'2. Investigación Científica'!$F:$G,2,FALSE),IFERROR(VLOOKUP(D997,'3. Vinculación Univ. Sociedad'!$F:$G,2,FALSE),IFERROR(VLOOKUP(D997,'4. Docencia y Profesorado Univ.'!$F:$G,2,FALSE),IFERROR(VLOOKUP(D997,'5. Estudiantes y Graduados'!$F:$G,2,FALSE),IFERROR(VLOOKUP(D997,'11. Gestion Administrativa'!$F:$G,2,FALSE),IFERROR(VLOOKUP(D997,'13. Gestión Académica'!$F:$G,2,FALSE),IFERROR(VLOOKUP(D997,'9. Asegura. de la Calid. y M'!$F:$G,2,FALSE),IFERROR(VLOOKUP(D997,'6. Gestión del Conocimiento'!$F:$G,2,FALSE),IFERROR(VLOOKUP(D997,'15. Gobernabilidad y Proceso...'!$F:$G,2,FALSE),IFERROR(VLOOKUP(D997,'12. Gestión del Talento Humano'!$F:$G,2,FALSE),IFERROR(VLOOKUP(D997,'14. Internacional... de la E.S.'!$F:$G,2,FALSE),IFERROR(VLOOKUP(D997,'10. Posgrado'!$F:$G,2,FALSE),IFERROR(VLOOKUP(D997,'17. Gestión TIC'!$F:$G,2,FALSE),IFERROR(VLOOKUP(D997,'16. Desa. del Sistema Educ.Sup.'!$F:$G,2,FALSE),IFERROR(VLOOKUP(D997,'8. Cultura de Inno. Insti...'!$F:$G,2,FALSE),VLOOKUP(D997,'7. Lo Esencial de la Reforma U.'!$F:$G,2,0)))))))))))))))))</f>
        <v>Gestionar la requisición de alimentos y bebidas para reuniones de trabajo de la Dirección-Administración.</v>
      </c>
      <c r="D998" s="31"/>
      <c r="E998" s="504"/>
      <c r="F998" s="504"/>
      <c r="G998" s="504"/>
      <c r="H998" s="498"/>
      <c r="I998" s="498"/>
      <c r="J998" s="498"/>
      <c r="K998" s="506"/>
    </row>
    <row r="999" spans="3:11" ht="15.75" thickBot="1" x14ac:dyDescent="0.3">
      <c r="C999" s="627" t="s">
        <v>2001</v>
      </c>
      <c r="D999" s="501"/>
      <c r="E999" s="501"/>
      <c r="F999" s="504"/>
      <c r="G999" s="498"/>
      <c r="H999" s="498"/>
      <c r="I999" s="498"/>
      <c r="J999" s="501"/>
      <c r="K999" s="501"/>
    </row>
    <row r="1000" spans="3:11" x14ac:dyDescent="0.25">
      <c r="C1000" s="514" t="s">
        <v>44</v>
      </c>
      <c r="D1000" s="514" t="s">
        <v>55</v>
      </c>
      <c r="E1000" s="522" t="s">
        <v>57</v>
      </c>
      <c r="F1000" s="573" t="s">
        <v>27</v>
      </c>
      <c r="G1000" s="547" t="s">
        <v>127</v>
      </c>
      <c r="H1000" s="522" t="s">
        <v>46</v>
      </c>
      <c r="I1000" s="547" t="s">
        <v>128</v>
      </c>
      <c r="J1000" s="547" t="s">
        <v>406</v>
      </c>
      <c r="K1000" s="547" t="s">
        <v>407</v>
      </c>
    </row>
    <row r="1001" spans="3:11" x14ac:dyDescent="0.25">
      <c r="C1001" s="569" t="s">
        <v>2050</v>
      </c>
      <c r="D1001" s="560"/>
      <c r="E1001" s="852"/>
      <c r="F1001" s="852">
        <v>3000</v>
      </c>
      <c r="G1001" s="153" t="s">
        <v>1676</v>
      </c>
      <c r="H1001" s="517" t="s">
        <v>783</v>
      </c>
      <c r="I1001" s="127" t="str">
        <f>VLOOKUP(H1001,[1]Presupuesto!$B$11:$C$565,2,0)</f>
        <v>ALIMENTOS B EBIDAS PARA PERSONAS</v>
      </c>
      <c r="J1001" s="528" t="s">
        <v>1355</v>
      </c>
      <c r="K1001" s="505" t="s">
        <v>397</v>
      </c>
    </row>
    <row r="1002" spans="3:11" x14ac:dyDescent="0.25">
      <c r="C1002" s="581"/>
      <c r="D1002" s="581"/>
      <c r="E1002" s="581"/>
      <c r="F1002" s="581"/>
      <c r="G1002" s="582"/>
      <c r="H1002" s="581"/>
    </row>
    <row r="1004" spans="3:11" ht="15.75" thickBot="1" x14ac:dyDescent="0.3"/>
    <row r="1005" spans="3:11" ht="15.75" thickBot="1" x14ac:dyDescent="0.3">
      <c r="C1005" s="520" t="s">
        <v>53</v>
      </c>
      <c r="D1005" s="534">
        <f>SUM(F1012:F1012)</f>
        <v>3000</v>
      </c>
      <c r="E1005" s="501"/>
      <c r="F1005" s="497"/>
      <c r="G1005" s="500"/>
      <c r="H1005" s="497"/>
      <c r="I1005" s="497"/>
      <c r="J1005" s="501"/>
      <c r="K1005" s="501"/>
    </row>
    <row r="1006" spans="3:11" x14ac:dyDescent="0.25">
      <c r="C1006" s="497"/>
      <c r="D1006" s="31"/>
      <c r="E1006" s="504"/>
      <c r="F1006" s="504"/>
      <c r="G1006" s="504"/>
      <c r="H1006" s="498"/>
      <c r="I1006" s="498"/>
      <c r="J1006" s="498"/>
      <c r="K1006" s="506"/>
    </row>
    <row r="1007" spans="3:11" x14ac:dyDescent="0.25">
      <c r="C1007" s="497"/>
      <c r="D1007" s="31"/>
      <c r="E1007" s="504"/>
      <c r="F1007" s="504"/>
      <c r="G1007" s="504"/>
      <c r="H1007" s="498"/>
      <c r="I1007" s="498"/>
      <c r="J1007" s="498"/>
      <c r="K1007" s="506"/>
    </row>
    <row r="1008" spans="3:11" ht="15.75" x14ac:dyDescent="0.25">
      <c r="C1008" s="526" t="s">
        <v>388</v>
      </c>
      <c r="D1008" s="493">
        <f>'11. Gestion Administrativa'!F46</f>
        <v>11.32</v>
      </c>
      <c r="E1008" s="504"/>
      <c r="F1008" s="504"/>
      <c r="G1008" s="504"/>
      <c r="H1008" s="498"/>
      <c r="I1008" s="498"/>
      <c r="J1008" s="498"/>
      <c r="K1008" s="506"/>
    </row>
    <row r="1009" spans="3:11" ht="18.75" x14ac:dyDescent="0.25">
      <c r="C1009" s="527" t="str">
        <f>IFERROR(VLOOKUP(D1008,'1. Desarrollo e Innov. Curricu.'!$F:$G,2,FALSE),IFERROR(VLOOKUP(D1008,'2. Investigación Científica'!$F:$G,2,FALSE),IFERROR(VLOOKUP(D1008,'3. Vinculación Univ. Sociedad'!$F:$G,2,FALSE),IFERROR(VLOOKUP(D1008,'4. Docencia y Profesorado Univ.'!$F:$G,2,FALSE),IFERROR(VLOOKUP(D1008,'5. Estudiantes y Graduados'!$F:$G,2,FALSE),IFERROR(VLOOKUP(D1008,'11. Gestion Administrativa'!$F:$G,2,FALSE),IFERROR(VLOOKUP(D1008,'13. Gestión Académica'!$F:$G,2,FALSE),IFERROR(VLOOKUP(D1008,'9. Asegura. de la Calid. y M'!$F:$G,2,FALSE),IFERROR(VLOOKUP(D1008,'6. Gestión del Conocimiento'!$F:$G,2,FALSE),IFERROR(VLOOKUP(D1008,'15. Gobernabilidad y Proceso...'!$F:$G,2,FALSE),IFERROR(VLOOKUP(D1008,'12. Gestión del Talento Humano'!$F:$G,2,FALSE),IFERROR(VLOOKUP(D1008,'14. Internacional... de la E.S.'!$F:$G,2,FALSE),IFERROR(VLOOKUP(D1008,'10. Posgrado'!$F:$G,2,FALSE),IFERROR(VLOOKUP(D1008,'17. Gestión TIC'!$F:$G,2,FALSE),IFERROR(VLOOKUP(D1008,'16. Desa. del Sistema Educ.Sup.'!$F:$G,2,FALSE),IFERROR(VLOOKUP(D1008,'8. Cultura de Inno. Insti...'!$F:$G,2,FALSE),VLOOKUP(D1008,'7. Lo Esencial de la Reforma U.'!$F:$G,2,0)))))))))))))))))</f>
        <v>Gestionar la requisición de alimentos y bebidas para reuniones de trabajo de la Dirección-Administración.</v>
      </c>
      <c r="D1009" s="31"/>
      <c r="E1009" s="504"/>
      <c r="F1009" s="504"/>
      <c r="G1009" s="504"/>
      <c r="H1009" s="498"/>
      <c r="I1009" s="498"/>
      <c r="J1009" s="498"/>
      <c r="K1009" s="506"/>
    </row>
    <row r="1010" spans="3:11" ht="15.75" thickBot="1" x14ac:dyDescent="0.3">
      <c r="C1010" s="627" t="s">
        <v>2002</v>
      </c>
      <c r="D1010" s="501"/>
      <c r="E1010" s="501"/>
      <c r="F1010" s="504"/>
      <c r="G1010" s="498"/>
      <c r="H1010" s="498"/>
      <c r="I1010" s="498"/>
      <c r="J1010" s="501"/>
      <c r="K1010" s="501"/>
    </row>
    <row r="1011" spans="3:11" ht="15.75" thickBot="1" x14ac:dyDescent="0.3">
      <c r="C1011" s="511" t="s">
        <v>44</v>
      </c>
      <c r="D1011" s="511" t="s">
        <v>55</v>
      </c>
      <c r="E1011" s="513" t="s">
        <v>57</v>
      </c>
      <c r="F1011" s="131" t="s">
        <v>27</v>
      </c>
      <c r="G1011" s="129" t="s">
        <v>127</v>
      </c>
      <c r="H1011" s="513" t="s">
        <v>46</v>
      </c>
      <c r="I1011" s="129" t="s">
        <v>128</v>
      </c>
      <c r="J1011" s="129" t="s">
        <v>406</v>
      </c>
      <c r="K1011" s="129" t="s">
        <v>407</v>
      </c>
    </row>
    <row r="1012" spans="3:11" x14ac:dyDescent="0.25">
      <c r="C1012" s="569" t="s">
        <v>2050</v>
      </c>
      <c r="D1012" s="560"/>
      <c r="E1012" s="852"/>
      <c r="F1012" s="852">
        <v>3000</v>
      </c>
      <c r="G1012" s="153" t="s">
        <v>1676</v>
      </c>
      <c r="H1012" s="517" t="s">
        <v>783</v>
      </c>
      <c r="I1012" s="127" t="str">
        <f>VLOOKUP(H1012,[1]Presupuesto!$B$11:$C$565,2,0)</f>
        <v>ALIMENTOS B EBIDAS PARA PERSONAS</v>
      </c>
      <c r="J1012" s="528" t="s">
        <v>1355</v>
      </c>
      <c r="K1012" s="505" t="s">
        <v>400</v>
      </c>
    </row>
    <row r="1015" spans="3:11" ht="15.75" thickBot="1" x14ac:dyDescent="0.3"/>
    <row r="1016" spans="3:11" ht="15.75" thickBot="1" x14ac:dyDescent="0.3">
      <c r="C1016" s="520" t="s">
        <v>53</v>
      </c>
      <c r="D1016" s="534">
        <f>SUM(F1023:F1035)</f>
        <v>13360</v>
      </c>
      <c r="E1016" s="501"/>
      <c r="F1016" s="497"/>
      <c r="G1016" s="500"/>
      <c r="H1016" s="497"/>
      <c r="I1016" s="497"/>
      <c r="J1016" s="501"/>
      <c r="K1016" s="501"/>
    </row>
    <row r="1017" spans="3:11" x14ac:dyDescent="0.25">
      <c r="C1017" s="497"/>
      <c r="D1017" s="31"/>
      <c r="E1017" s="504"/>
      <c r="F1017" s="504"/>
      <c r="G1017" s="504"/>
      <c r="H1017" s="498"/>
      <c r="I1017" s="498"/>
      <c r="J1017" s="498"/>
      <c r="K1017" s="506"/>
    </row>
    <row r="1018" spans="3:11" x14ac:dyDescent="0.25">
      <c r="C1018" s="497"/>
      <c r="D1018" s="31"/>
      <c r="E1018" s="504"/>
      <c r="F1018" s="504"/>
      <c r="G1018" s="504"/>
      <c r="H1018" s="498"/>
      <c r="I1018" s="498"/>
      <c r="J1018" s="498"/>
      <c r="K1018" s="506"/>
    </row>
    <row r="1019" spans="3:11" ht="15.75" x14ac:dyDescent="0.25">
      <c r="C1019" s="526" t="s">
        <v>388</v>
      </c>
      <c r="D1019" s="493">
        <f>'11. Gestion Administrativa'!F47</f>
        <v>11.33</v>
      </c>
      <c r="E1019" s="504"/>
      <c r="F1019" s="504"/>
      <c r="G1019" s="504"/>
      <c r="H1019" s="498"/>
      <c r="I1019" s="498"/>
      <c r="J1019" s="498"/>
      <c r="K1019" s="506"/>
    </row>
    <row r="1020" spans="3:11" ht="18.75" x14ac:dyDescent="0.25">
      <c r="C1020" s="527" t="str">
        <f>IFERROR(VLOOKUP(D1019,'1. Desarrollo e Innov. Curricu.'!$F:$G,2,FALSE),IFERROR(VLOOKUP(D1019,'2. Investigación Científica'!$F:$G,2,FALSE),IFERROR(VLOOKUP(D1019,'3. Vinculación Univ. Sociedad'!$F:$G,2,FALSE),IFERROR(VLOOKUP(D1019,'4. Docencia y Profesorado Univ.'!$F:$G,2,FALSE),IFERROR(VLOOKUP(D1019,'5. Estudiantes y Graduados'!$F:$G,2,FALSE),IFERROR(VLOOKUP(D1019,'11. Gestion Administrativa'!$F:$G,2,FALSE),IFERROR(VLOOKUP(D1019,'13. Gestión Académica'!$F:$G,2,FALSE),IFERROR(VLOOKUP(D1019,'9. Asegura. de la Calid. y M'!$F:$G,2,FALSE),IFERROR(VLOOKUP(D1019,'6. Gestión del Conocimiento'!$F:$G,2,FALSE),IFERROR(VLOOKUP(D1019,'15. Gobernabilidad y Proceso...'!$F:$G,2,FALSE),IFERROR(VLOOKUP(D1019,'12. Gestión del Talento Humano'!$F:$G,2,FALSE),IFERROR(VLOOKUP(D1019,'14. Internacional... de la E.S.'!$F:$G,2,FALSE),IFERROR(VLOOKUP(D1019,'10. Posgrado'!$F:$G,2,FALSE),IFERROR(VLOOKUP(D1019,'17. Gestión TIC'!$F:$G,2,FALSE),IFERROR(VLOOKUP(D1019,'16. Desa. del Sistema Educ.Sup.'!$F:$G,2,FALSE),IFERROR(VLOOKUP(D1019,'8. Cultura de Inno. Insti...'!$F:$G,2,FALSE),VLOOKUP(D1019,'7. Lo Esencial de la Reforma U.'!$F:$G,2,0)))))))))))))))))</f>
        <v>Gestionar la requisición de MATERIAL DE ASEO para las instalaciones del Edificio I1 de la Facultad. .</v>
      </c>
      <c r="D1020" s="31"/>
      <c r="E1020" s="504"/>
      <c r="F1020" s="504"/>
      <c r="G1020" s="504"/>
      <c r="H1020" s="498"/>
      <c r="I1020" s="498"/>
      <c r="J1020" s="498"/>
      <c r="K1020" s="506"/>
    </row>
    <row r="1021" spans="3:11" ht="15.75" thickBot="1" x14ac:dyDescent="0.3">
      <c r="C1021" s="501"/>
      <c r="D1021" s="501"/>
      <c r="E1021" s="501"/>
      <c r="F1021" s="504"/>
      <c r="G1021" s="498"/>
      <c r="H1021" s="498"/>
      <c r="I1021" s="498"/>
      <c r="J1021" s="501"/>
      <c r="K1021" s="501"/>
    </row>
    <row r="1022" spans="3:11" ht="15.75" thickBot="1" x14ac:dyDescent="0.3">
      <c r="C1022" s="511" t="s">
        <v>44</v>
      </c>
      <c r="D1022" s="511" t="s">
        <v>55</v>
      </c>
      <c r="E1022" s="513" t="s">
        <v>57</v>
      </c>
      <c r="F1022" s="131" t="s">
        <v>27</v>
      </c>
      <c r="G1022" s="129" t="s">
        <v>127</v>
      </c>
      <c r="H1022" s="513" t="s">
        <v>46</v>
      </c>
      <c r="I1022" s="129" t="s">
        <v>128</v>
      </c>
      <c r="J1022" s="129" t="s">
        <v>406</v>
      </c>
      <c r="K1022" s="129" t="s">
        <v>407</v>
      </c>
    </row>
    <row r="1023" spans="3:11" ht="27.75" customHeight="1" x14ac:dyDescent="0.25">
      <c r="C1023" s="672" t="s">
        <v>2576</v>
      </c>
      <c r="D1023" s="667">
        <v>400</v>
      </c>
      <c r="E1023" s="852">
        <v>8</v>
      </c>
      <c r="F1023" s="852">
        <f t="shared" ref="F1023:F1026" si="13">D1023*E1023</f>
        <v>3200</v>
      </c>
      <c r="G1023" s="155" t="s">
        <v>125</v>
      </c>
      <c r="H1023" s="517" t="s">
        <v>930</v>
      </c>
      <c r="I1023" s="548" t="str">
        <f>VLOOKUP(H1023,[1]Presupuesto!$B$11:$C$565,2,0)</f>
        <v>ELEMENTOS DE LIMPIEZA</v>
      </c>
      <c r="J1023" s="566" t="s">
        <v>1355</v>
      </c>
      <c r="K1023" s="567" t="s">
        <v>391</v>
      </c>
    </row>
    <row r="1024" spans="3:11" x14ac:dyDescent="0.25">
      <c r="C1024" s="672" t="s">
        <v>2577</v>
      </c>
      <c r="D1024" s="667">
        <v>6</v>
      </c>
      <c r="E1024" s="852">
        <v>45</v>
      </c>
      <c r="F1024" s="852">
        <f t="shared" si="13"/>
        <v>270</v>
      </c>
      <c r="G1024" s="155" t="s">
        <v>125</v>
      </c>
      <c r="H1024" s="517" t="s">
        <v>930</v>
      </c>
      <c r="I1024" s="548" t="str">
        <f>VLOOKUP(H1024,[1]Presupuesto!$B$11:$C$565,2,0)</f>
        <v>ELEMENTOS DE LIMPIEZA</v>
      </c>
      <c r="J1024" s="566" t="s">
        <v>1355</v>
      </c>
      <c r="K1024" s="567" t="s">
        <v>391</v>
      </c>
    </row>
    <row r="1025" spans="3:11" s="501" customFormat="1" x14ac:dyDescent="0.25">
      <c r="C1025" s="672" t="s">
        <v>2578</v>
      </c>
      <c r="D1025" s="667">
        <v>6</v>
      </c>
      <c r="E1025" s="852">
        <v>35</v>
      </c>
      <c r="F1025" s="852">
        <f t="shared" si="13"/>
        <v>210</v>
      </c>
      <c r="G1025" s="155" t="s">
        <v>125</v>
      </c>
      <c r="H1025" s="517" t="s">
        <v>930</v>
      </c>
      <c r="I1025" s="548" t="str">
        <f>VLOOKUP(H1025,[1]Presupuesto!$B$11:$C$565,2,0)</f>
        <v>ELEMENTOS DE LIMPIEZA</v>
      </c>
      <c r="J1025" s="566" t="s">
        <v>1355</v>
      </c>
      <c r="K1025" s="567" t="s">
        <v>391</v>
      </c>
    </row>
    <row r="1026" spans="3:11" s="501" customFormat="1" x14ac:dyDescent="0.25">
      <c r="C1026" s="672" t="s">
        <v>2579</v>
      </c>
      <c r="D1026" s="667">
        <v>24</v>
      </c>
      <c r="E1026" s="852">
        <v>70</v>
      </c>
      <c r="F1026" s="852">
        <f t="shared" si="13"/>
        <v>1680</v>
      </c>
      <c r="G1026" s="155" t="s">
        <v>125</v>
      </c>
      <c r="H1026" s="517" t="s">
        <v>876</v>
      </c>
      <c r="I1026" s="548" t="str">
        <f>VLOOKUP(H1026,[1]Presupuesto!$B$11:$C$565,2,0)</f>
        <v>PRODUCTOS DE MATERIAL PLASTICO.</v>
      </c>
      <c r="J1026" s="566" t="s">
        <v>1355</v>
      </c>
      <c r="K1026" s="567" t="s">
        <v>391</v>
      </c>
    </row>
    <row r="1027" spans="3:11" s="501" customFormat="1" x14ac:dyDescent="0.25">
      <c r="C1027" s="672" t="s">
        <v>2494</v>
      </c>
      <c r="D1027" s="667"/>
      <c r="E1027" s="852"/>
      <c r="F1027" s="852">
        <v>8000</v>
      </c>
      <c r="G1027" s="153" t="s">
        <v>125</v>
      </c>
      <c r="H1027" s="517" t="s">
        <v>676</v>
      </c>
      <c r="I1027" s="127" t="str">
        <f>VLOOKUP(H1027,[1]Presupuesto!$B$11:$C$565,2,0)</f>
        <v>LIMPIEZA ASEO Y FUMIGACION</v>
      </c>
      <c r="J1027" s="528" t="s">
        <v>1355</v>
      </c>
      <c r="K1027" s="505" t="s">
        <v>408</v>
      </c>
    </row>
    <row r="1028" spans="3:11" s="501" customFormat="1" x14ac:dyDescent="0.25">
      <c r="C1028" s="672" t="s">
        <v>2495</v>
      </c>
      <c r="D1028" s="667"/>
      <c r="E1028" s="852"/>
      <c r="F1028" s="852">
        <f t="shared" ref="F1028:F1035" si="14">D1028*E1028</f>
        <v>0</v>
      </c>
      <c r="G1028" s="153" t="s">
        <v>125</v>
      </c>
      <c r="H1028" s="517" t="s">
        <v>676</v>
      </c>
      <c r="I1028" s="127" t="str">
        <f>VLOOKUP(H1028,[1]Presupuesto!$B$11:$C$565,2,0)</f>
        <v>LIMPIEZA ASEO Y FUMIGACION</v>
      </c>
      <c r="J1028" s="528" t="s">
        <v>1355</v>
      </c>
      <c r="K1028" s="505" t="s">
        <v>408</v>
      </c>
    </row>
    <row r="1029" spans="3:11" s="648" customFormat="1" x14ac:dyDescent="0.25">
      <c r="C1029" s="672" t="s">
        <v>2496</v>
      </c>
      <c r="D1029" s="667"/>
      <c r="E1029" s="852"/>
      <c r="F1029" s="852">
        <f t="shared" si="14"/>
        <v>0</v>
      </c>
      <c r="G1029" s="153" t="s">
        <v>125</v>
      </c>
      <c r="H1029" s="517" t="s">
        <v>676</v>
      </c>
      <c r="I1029" s="127" t="str">
        <f>VLOOKUP(H1029,[1]Presupuesto!$B$11:$C$565,2,0)</f>
        <v>LIMPIEZA ASEO Y FUMIGACION</v>
      </c>
      <c r="J1029" s="528" t="s">
        <v>1355</v>
      </c>
      <c r="K1029" s="505" t="s">
        <v>408</v>
      </c>
    </row>
    <row r="1030" spans="3:11" s="648" customFormat="1" x14ac:dyDescent="0.25">
      <c r="C1030" s="672" t="s">
        <v>2497</v>
      </c>
      <c r="D1030" s="667"/>
      <c r="E1030" s="852"/>
      <c r="F1030" s="852">
        <f t="shared" si="14"/>
        <v>0</v>
      </c>
      <c r="G1030" s="153" t="s">
        <v>125</v>
      </c>
      <c r="H1030" s="517" t="s">
        <v>676</v>
      </c>
      <c r="I1030" s="127" t="str">
        <f>VLOOKUP(H1030,[1]Presupuesto!$B$11:$C$565,2,0)</f>
        <v>LIMPIEZA ASEO Y FUMIGACION</v>
      </c>
      <c r="J1030" s="528" t="s">
        <v>1355</v>
      </c>
      <c r="K1030" s="505" t="s">
        <v>408</v>
      </c>
    </row>
    <row r="1031" spans="3:11" s="648" customFormat="1" x14ac:dyDescent="0.25">
      <c r="C1031" s="672" t="s">
        <v>2498</v>
      </c>
      <c r="D1031" s="667"/>
      <c r="E1031" s="852"/>
      <c r="F1031" s="852">
        <f t="shared" si="14"/>
        <v>0</v>
      </c>
      <c r="G1031" s="153" t="s">
        <v>125</v>
      </c>
      <c r="H1031" s="517" t="s">
        <v>676</v>
      </c>
      <c r="I1031" s="127" t="str">
        <f>VLOOKUP(H1031,[1]Presupuesto!$B$11:$C$565,2,0)</f>
        <v>LIMPIEZA ASEO Y FUMIGACION</v>
      </c>
      <c r="J1031" s="528" t="s">
        <v>1355</v>
      </c>
      <c r="K1031" s="505" t="s">
        <v>408</v>
      </c>
    </row>
    <row r="1032" spans="3:11" s="648" customFormat="1" x14ac:dyDescent="0.25">
      <c r="C1032" s="672" t="s">
        <v>2499</v>
      </c>
      <c r="D1032" s="667"/>
      <c r="E1032" s="852"/>
      <c r="F1032" s="852">
        <f t="shared" si="14"/>
        <v>0</v>
      </c>
      <c r="G1032" s="153" t="s">
        <v>125</v>
      </c>
      <c r="H1032" s="517" t="s">
        <v>676</v>
      </c>
      <c r="I1032" s="127" t="str">
        <f>VLOOKUP(H1032,[1]Presupuesto!$B$11:$C$565,2,0)</f>
        <v>LIMPIEZA ASEO Y FUMIGACION</v>
      </c>
      <c r="J1032" s="528" t="s">
        <v>1355</v>
      </c>
      <c r="K1032" s="505" t="s">
        <v>408</v>
      </c>
    </row>
    <row r="1033" spans="3:11" s="648" customFormat="1" x14ac:dyDescent="0.25">
      <c r="C1033" s="672" t="s">
        <v>2500</v>
      </c>
      <c r="D1033" s="667"/>
      <c r="E1033" s="852"/>
      <c r="F1033" s="852">
        <f t="shared" si="14"/>
        <v>0</v>
      </c>
      <c r="G1033" s="153" t="s">
        <v>125</v>
      </c>
      <c r="H1033" s="517" t="s">
        <v>676</v>
      </c>
      <c r="I1033" s="127" t="str">
        <f>VLOOKUP(H1033,[1]Presupuesto!$B$11:$C$565,2,0)</f>
        <v>LIMPIEZA ASEO Y FUMIGACION</v>
      </c>
      <c r="J1033" s="528" t="s">
        <v>1355</v>
      </c>
      <c r="K1033" s="505" t="s">
        <v>408</v>
      </c>
    </row>
    <row r="1034" spans="3:11" s="648" customFormat="1" x14ac:dyDescent="0.25">
      <c r="C1034" s="672" t="s">
        <v>2501</v>
      </c>
      <c r="D1034" s="667"/>
      <c r="E1034" s="852"/>
      <c r="F1034" s="852">
        <f t="shared" si="14"/>
        <v>0</v>
      </c>
      <c r="G1034" s="153" t="s">
        <v>125</v>
      </c>
      <c r="H1034" s="517" t="s">
        <v>676</v>
      </c>
      <c r="I1034" s="127" t="str">
        <f>VLOOKUP(H1034,[1]Presupuesto!$B$11:$C$565,2,0)</f>
        <v>LIMPIEZA ASEO Y FUMIGACION</v>
      </c>
      <c r="J1034" s="528" t="s">
        <v>1355</v>
      </c>
      <c r="K1034" s="505" t="s">
        <v>408</v>
      </c>
    </row>
    <row r="1035" spans="3:11" s="648" customFormat="1" x14ac:dyDescent="0.25">
      <c r="C1035" s="672" t="s">
        <v>2502</v>
      </c>
      <c r="D1035" s="667"/>
      <c r="E1035" s="852"/>
      <c r="F1035" s="852">
        <f t="shared" si="14"/>
        <v>0</v>
      </c>
      <c r="G1035" s="153" t="s">
        <v>125</v>
      </c>
      <c r="H1035" s="517" t="s">
        <v>676</v>
      </c>
      <c r="I1035" s="127" t="str">
        <f>VLOOKUP(H1035,[1]Presupuesto!$B$11:$C$565,2,0)</f>
        <v>LIMPIEZA ASEO Y FUMIGACION</v>
      </c>
      <c r="J1035" s="528" t="s">
        <v>1355</v>
      </c>
      <c r="K1035" s="505" t="s">
        <v>408</v>
      </c>
    </row>
    <row r="1036" spans="3:11" s="648" customFormat="1" x14ac:dyDescent="0.25">
      <c r="G1036" s="646"/>
    </row>
    <row r="1037" spans="3:11" s="648" customFormat="1" x14ac:dyDescent="0.25">
      <c r="G1037" s="646"/>
    </row>
    <row r="1038" spans="3:11" s="581" customFormat="1" ht="15.75" thickBot="1" x14ac:dyDescent="0.3">
      <c r="G1038" s="582"/>
    </row>
    <row r="1039" spans="3:11" ht="15.75" thickBot="1" x14ac:dyDescent="0.3">
      <c r="C1039" s="520" t="s">
        <v>53</v>
      </c>
      <c r="D1039" s="534">
        <f>SUM(F1046)</f>
        <v>200000</v>
      </c>
      <c r="E1039" s="501"/>
      <c r="F1039" s="497"/>
      <c r="G1039" s="500"/>
      <c r="H1039" s="497"/>
      <c r="I1039" s="497"/>
      <c r="J1039" s="501"/>
      <c r="K1039" s="501"/>
    </row>
    <row r="1040" spans="3:11" x14ac:dyDescent="0.25">
      <c r="C1040" s="497"/>
      <c r="D1040" s="31"/>
      <c r="E1040" s="504"/>
      <c r="F1040" s="504"/>
      <c r="G1040" s="504"/>
      <c r="H1040" s="498"/>
      <c r="I1040" s="498"/>
      <c r="J1040" s="498"/>
      <c r="K1040" s="506"/>
    </row>
    <row r="1041" spans="3:11" x14ac:dyDescent="0.25">
      <c r="C1041" s="497"/>
      <c r="D1041" s="31"/>
      <c r="E1041" s="504"/>
      <c r="F1041" s="504"/>
      <c r="G1041" s="504"/>
      <c r="H1041" s="498"/>
      <c r="I1041" s="498"/>
      <c r="J1041" s="498"/>
      <c r="K1041" s="506"/>
    </row>
    <row r="1042" spans="3:11" ht="15.75" x14ac:dyDescent="0.25">
      <c r="C1042" s="526" t="s">
        <v>388</v>
      </c>
      <c r="D1042" s="493">
        <f>'11. Gestion Administrativa'!F48</f>
        <v>11.34</v>
      </c>
      <c r="E1042" s="504"/>
      <c r="F1042" s="504"/>
      <c r="G1042" s="504"/>
      <c r="H1042" s="498"/>
      <c r="I1042" s="498"/>
      <c r="J1042" s="498"/>
      <c r="K1042" s="506"/>
    </row>
    <row r="1043" spans="3:11" ht="18.75" x14ac:dyDescent="0.25">
      <c r="C1043" s="527" t="str">
        <f>IFERROR(VLOOKUP(D1042,'1. Desarrollo e Innov. Curricu.'!$F:$G,2,FALSE),IFERROR(VLOOKUP(D1042,'2. Investigación Científica'!$F:$G,2,FALSE),IFERROR(VLOOKUP(D1042,'3. Vinculación Univ. Sociedad'!$F:$G,2,FALSE),IFERROR(VLOOKUP(D1042,'4. Docencia y Profesorado Univ.'!$F:$G,2,FALSE),IFERROR(VLOOKUP(D1042,'5. Estudiantes y Graduados'!$F:$G,2,FALSE),IFERROR(VLOOKUP(D1042,'11. Gestion Administrativa'!$F:$G,2,FALSE),IFERROR(VLOOKUP(D1042,'13. Gestión Académica'!$F:$G,2,FALSE),IFERROR(VLOOKUP(D1042,'9. Asegura. de la Calid. y M'!$F:$G,2,FALSE),IFERROR(VLOOKUP(D1042,'6. Gestión del Conocimiento'!$F:$G,2,FALSE),IFERROR(VLOOKUP(D1042,'15. Gobernabilidad y Proceso...'!$F:$G,2,FALSE),IFERROR(VLOOKUP(D1042,'12. Gestión del Talento Humano'!$F:$G,2,FALSE),IFERROR(VLOOKUP(D1042,'14. Internacional... de la E.S.'!$F:$G,2,FALSE),IFERROR(VLOOKUP(D1042,'10. Posgrado'!$F:$G,2,FALSE),IFERROR(VLOOKUP(D1042,'17. Gestión TIC'!$F:$G,2,FALSE),IFERROR(VLOOKUP(D1042,'16. Desa. del Sistema Educ.Sup.'!$F:$G,2,FALSE),IFERROR(VLOOKUP(D1042,'8. Cultura de Inno. Insti...'!$F:$G,2,FALSE),VLOOKUP(D1042,'7. Lo Esencial de la Reforma U.'!$F:$G,2,0)))))))))))))))))</f>
        <v>Gestionar la contratación de los servicios de una empresa para el retiro, tratamiento y disposicion final de los residuos químicos producidos en la Facultad.</v>
      </c>
      <c r="D1043" s="31"/>
      <c r="E1043" s="504"/>
      <c r="F1043" s="504"/>
      <c r="G1043" s="504"/>
      <c r="H1043" s="498"/>
      <c r="I1043" s="498"/>
      <c r="J1043" s="498"/>
      <c r="K1043" s="506"/>
    </row>
    <row r="1044" spans="3:11" ht="15.75" thickBot="1" x14ac:dyDescent="0.3">
      <c r="C1044" s="501"/>
      <c r="D1044" s="501"/>
      <c r="E1044" s="501"/>
      <c r="F1044" s="504"/>
      <c r="G1044" s="498"/>
      <c r="H1044" s="498"/>
      <c r="I1044" s="498"/>
      <c r="J1044" s="501"/>
      <c r="K1044" s="501"/>
    </row>
    <row r="1045" spans="3:11" ht="15.75" thickBot="1" x14ac:dyDescent="0.3">
      <c r="C1045" s="514" t="s">
        <v>44</v>
      </c>
      <c r="D1045" s="514" t="s">
        <v>55</v>
      </c>
      <c r="E1045" s="522" t="s">
        <v>57</v>
      </c>
      <c r="F1045" s="131" t="s">
        <v>27</v>
      </c>
      <c r="G1045" s="129" t="s">
        <v>127</v>
      </c>
      <c r="H1045" s="513" t="s">
        <v>46</v>
      </c>
      <c r="I1045" s="129" t="s">
        <v>128</v>
      </c>
      <c r="J1045" s="129" t="s">
        <v>406</v>
      </c>
      <c r="K1045" s="129" t="s">
        <v>407</v>
      </c>
    </row>
    <row r="1046" spans="3:11" x14ac:dyDescent="0.25">
      <c r="C1046" s="571" t="s">
        <v>2580</v>
      </c>
      <c r="D1046" s="569"/>
      <c r="E1046" s="869"/>
      <c r="F1046" s="852">
        <v>200000</v>
      </c>
      <c r="G1046" s="153" t="s">
        <v>1676</v>
      </c>
      <c r="H1046" s="650" t="s">
        <v>294</v>
      </c>
      <c r="I1046" s="127" t="str">
        <f>VLOOKUP(H1046,Presupuesto!$B$11:$C$565,2,0)</f>
        <v>OTROS SERVICIOS COMERCIALES Y FINANCIEROS N.C.</v>
      </c>
      <c r="J1046" s="528" t="s">
        <v>1355</v>
      </c>
      <c r="K1046" s="505" t="s">
        <v>392</v>
      </c>
    </row>
    <row r="1048" spans="3:11" s="648" customFormat="1" x14ac:dyDescent="0.25">
      <c r="G1048" s="646"/>
    </row>
    <row r="1049" spans="3:11" s="648" customFormat="1" ht="15.75" thickBot="1" x14ac:dyDescent="0.3">
      <c r="G1049" s="646"/>
    </row>
    <row r="1050" spans="3:11" s="648" customFormat="1" ht="15.75" thickBot="1" x14ac:dyDescent="0.3">
      <c r="C1050" s="657" t="s">
        <v>53</v>
      </c>
      <c r="D1050" s="663">
        <f>SUM(F1057:F1072)</f>
        <v>33975.660000000003</v>
      </c>
      <c r="F1050" s="644"/>
      <c r="G1050" s="647"/>
      <c r="H1050" s="644"/>
      <c r="I1050" s="644"/>
    </row>
    <row r="1051" spans="3:11" s="648" customFormat="1" x14ac:dyDescent="0.25">
      <c r="C1051" s="644"/>
      <c r="D1051" s="31"/>
      <c r="E1051" s="649"/>
      <c r="F1051" s="649"/>
      <c r="G1051" s="649"/>
      <c r="H1051" s="645"/>
      <c r="I1051" s="645"/>
      <c r="J1051" s="645"/>
      <c r="K1051" s="651"/>
    </row>
    <row r="1052" spans="3:11" s="648" customFormat="1" x14ac:dyDescent="0.25">
      <c r="C1052" s="644"/>
      <c r="D1052" s="31"/>
      <c r="E1052" s="649"/>
      <c r="F1052" s="649"/>
      <c r="G1052" s="649"/>
      <c r="H1052" s="645"/>
      <c r="I1052" s="645"/>
      <c r="J1052" s="645"/>
      <c r="K1052" s="651"/>
    </row>
    <row r="1053" spans="3:11" s="648" customFormat="1" ht="15.75" x14ac:dyDescent="0.25">
      <c r="C1053" s="660" t="s">
        <v>388</v>
      </c>
      <c r="D1053" s="493">
        <f>'11. Gestion Administrativa'!F49</f>
        <v>11.35</v>
      </c>
      <c r="E1053" s="649"/>
      <c r="F1053" s="649"/>
      <c r="G1053" s="649"/>
      <c r="H1053" s="645"/>
      <c r="I1053" s="645"/>
      <c r="J1053" s="645"/>
      <c r="K1053" s="651"/>
    </row>
    <row r="1054" spans="3:11" s="648" customFormat="1" ht="18.75" x14ac:dyDescent="0.25">
      <c r="C1054" s="661" t="str">
        <f>IFERROR(VLOOKUP(D1053,'1. Desarrollo e Innov. Curricu.'!$F:$G,2,FALSE),IFERROR(VLOOKUP(D1053,'2. Investigación Científica'!$F:$G,2,FALSE),IFERROR(VLOOKUP(D1053,'3. Vinculación Univ. Sociedad'!$F:$G,2,FALSE),IFERROR(VLOOKUP(D1053,'4. Docencia y Profesorado Univ.'!$F:$G,2,FALSE),IFERROR(VLOOKUP(D1053,'5. Estudiantes y Graduados'!$F:$G,2,FALSE),IFERROR(VLOOKUP(D1053,'11. Gestion Administrativa'!$F:$G,2,FALSE),IFERROR(VLOOKUP(D1053,'13. Gestión Académica'!$F:$G,2,FALSE),IFERROR(VLOOKUP(D1053,'9. Asegura. de la Calid. y M'!$F:$G,2,FALSE),IFERROR(VLOOKUP(D1053,'6. Gestión del Conocimiento'!$F:$G,2,FALSE),IFERROR(VLOOKUP(D1053,'15. Gobernabilidad y Proceso...'!$F:$G,2,FALSE),IFERROR(VLOOKUP(D1053,'12. Gestión del Talento Humano'!$F:$G,2,FALSE),IFERROR(VLOOKUP(D1053,'14. Internacional... de la E.S.'!$F:$G,2,FALSE),IFERROR(VLOOKUP(D1053,'10. Posgrado'!$F:$G,2,FALSE),IFERROR(VLOOKUP(D1053,'17. Gestión TIC'!$F:$G,2,FALSE),IFERROR(VLOOKUP(D1053,'16. Desa. del Sistema Educ.Sup.'!$F:$G,2,FALSE),IFERROR(VLOOKUP(D1053,'8. Cultura de Inno. Insti...'!$F:$G,2,FALSE),VLOOKUP(D1053,'7. Lo Esencial de la Reforma U.'!$F:$G,2,0)))))))))))))))))</f>
        <v xml:space="preserve">Gestionar la compra de insumos  para dispensación de sustancias químicas. (Frascos esteriles, papel autoadhesivo, goma, cinta adhesiva, tinta para impresora, equipo de protección colectiva contra incendios y derrames químicos , que será instalado en cada laboratorio y almacén de sustancias químicas, jeringas para manipulación de reactivos biologicos), pintura amarilla  para señalización.) </v>
      </c>
      <c r="D1054" s="31"/>
      <c r="E1054" s="649"/>
      <c r="F1054" s="649"/>
      <c r="G1054" s="649"/>
      <c r="H1054" s="645"/>
      <c r="I1054" s="645"/>
      <c r="J1054" s="645"/>
      <c r="K1054" s="651"/>
    </row>
    <row r="1055" spans="3:11" s="648" customFormat="1" ht="15.75" thickBot="1" x14ac:dyDescent="0.3">
      <c r="F1055" s="649"/>
      <c r="G1055" s="645"/>
      <c r="H1055" s="645"/>
      <c r="I1055" s="645"/>
    </row>
    <row r="1056" spans="3:11" s="648" customFormat="1" ht="15.75" thickBot="1" x14ac:dyDescent="0.3">
      <c r="C1056" s="655" t="s">
        <v>44</v>
      </c>
      <c r="D1056" s="655" t="s">
        <v>55</v>
      </c>
      <c r="E1056" s="658" t="s">
        <v>57</v>
      </c>
      <c r="F1056" s="131" t="s">
        <v>27</v>
      </c>
      <c r="G1056" s="129" t="s">
        <v>127</v>
      </c>
      <c r="H1056" s="654" t="s">
        <v>46</v>
      </c>
      <c r="I1056" s="129" t="s">
        <v>128</v>
      </c>
      <c r="J1056" s="129" t="s">
        <v>406</v>
      </c>
      <c r="K1056" s="129" t="s">
        <v>407</v>
      </c>
    </row>
    <row r="1057" spans="3:11" s="648" customFormat="1" x14ac:dyDescent="0.25">
      <c r="C1057" s="571" t="s">
        <v>3006</v>
      </c>
      <c r="D1057" s="674">
        <v>3</v>
      </c>
      <c r="E1057" s="903">
        <v>837.11</v>
      </c>
      <c r="F1057" s="852">
        <f>E1057*D1057</f>
        <v>2511.33</v>
      </c>
      <c r="G1057" s="153" t="s">
        <v>125</v>
      </c>
      <c r="H1057" s="650" t="s">
        <v>294</v>
      </c>
      <c r="I1057" s="127" t="str">
        <f>VLOOKUP(H1057,Presupuesto!$B$11:$C$565,2,0)</f>
        <v>OTROS SERVICIOS COMERCIALES Y FINANCIEROS N.C.</v>
      </c>
      <c r="J1057" s="662" t="s">
        <v>1355</v>
      </c>
      <c r="K1057" s="650" t="s">
        <v>391</v>
      </c>
    </row>
    <row r="1058" spans="3:11" s="648" customFormat="1" x14ac:dyDescent="0.25">
      <c r="C1058" s="571" t="s">
        <v>3007</v>
      </c>
      <c r="D1058" s="674">
        <v>1</v>
      </c>
      <c r="E1058" s="903">
        <v>4566</v>
      </c>
      <c r="F1058" s="852">
        <f t="shared" ref="F1058:F1061" si="15">E1058*D1058</f>
        <v>4566</v>
      </c>
      <c r="G1058" s="153" t="s">
        <v>125</v>
      </c>
      <c r="H1058" s="650" t="s">
        <v>294</v>
      </c>
      <c r="I1058" s="127" t="str">
        <f>VLOOKUP(H1058,Presupuesto!$B$11:$C$565,2,0)</f>
        <v>OTROS SERVICIOS COMERCIALES Y FINANCIEROS N.C.</v>
      </c>
      <c r="J1058" s="662" t="s">
        <v>1355</v>
      </c>
      <c r="K1058" s="650" t="s">
        <v>391</v>
      </c>
    </row>
    <row r="1059" spans="3:11" s="648" customFormat="1" x14ac:dyDescent="0.25">
      <c r="C1059" s="571" t="s">
        <v>3008</v>
      </c>
      <c r="D1059" s="674">
        <v>40</v>
      </c>
      <c r="E1059" s="904">
        <v>135</v>
      </c>
      <c r="F1059" s="852">
        <f t="shared" si="15"/>
        <v>5400</v>
      </c>
      <c r="G1059" s="153" t="s">
        <v>125</v>
      </c>
      <c r="H1059" s="650" t="s">
        <v>294</v>
      </c>
      <c r="I1059" s="127" t="str">
        <f>VLOOKUP(H1059,Presupuesto!$B$11:$C$565,2,0)</f>
        <v>OTROS SERVICIOS COMERCIALES Y FINANCIEROS N.C.</v>
      </c>
      <c r="J1059" s="662" t="s">
        <v>1355</v>
      </c>
      <c r="K1059" s="650" t="s">
        <v>391</v>
      </c>
    </row>
    <row r="1060" spans="3:11" s="648" customFormat="1" x14ac:dyDescent="0.25">
      <c r="C1060" s="571" t="s">
        <v>3009</v>
      </c>
      <c r="D1060" s="674">
        <v>6</v>
      </c>
      <c r="E1060" s="904">
        <v>158</v>
      </c>
      <c r="F1060" s="852">
        <f t="shared" si="15"/>
        <v>948</v>
      </c>
      <c r="G1060" s="153" t="s">
        <v>125</v>
      </c>
      <c r="H1060" s="650" t="s">
        <v>294</v>
      </c>
      <c r="I1060" s="127" t="str">
        <f>VLOOKUP(H1060,Presupuesto!$B$11:$C$565,2,0)</f>
        <v>OTROS SERVICIOS COMERCIALES Y FINANCIEROS N.C.</v>
      </c>
      <c r="J1060" s="662" t="s">
        <v>1355</v>
      </c>
      <c r="K1060" s="650" t="s">
        <v>391</v>
      </c>
    </row>
    <row r="1061" spans="3:11" s="648" customFormat="1" x14ac:dyDescent="0.25">
      <c r="C1061" s="571" t="s">
        <v>3010</v>
      </c>
      <c r="D1061" s="674">
        <v>50</v>
      </c>
      <c r="E1061" s="904">
        <v>15</v>
      </c>
      <c r="F1061" s="852">
        <f t="shared" si="15"/>
        <v>750</v>
      </c>
      <c r="G1061" s="153" t="s">
        <v>125</v>
      </c>
      <c r="H1061" s="650" t="s">
        <v>294</v>
      </c>
      <c r="I1061" s="127" t="str">
        <f>VLOOKUP(H1061,Presupuesto!$B$11:$C$565,2,0)</f>
        <v>OTROS SERVICIOS COMERCIALES Y FINANCIEROS N.C.</v>
      </c>
      <c r="J1061" s="662" t="s">
        <v>1355</v>
      </c>
      <c r="K1061" s="650" t="s">
        <v>391</v>
      </c>
    </row>
    <row r="1062" spans="3:11" s="648" customFormat="1" x14ac:dyDescent="0.25">
      <c r="C1062" s="571" t="s">
        <v>3011</v>
      </c>
      <c r="D1062" s="674">
        <v>27</v>
      </c>
      <c r="E1062" s="904">
        <v>35</v>
      </c>
      <c r="F1062" s="852">
        <f>D1062*E1062</f>
        <v>945</v>
      </c>
      <c r="G1062" s="153" t="s">
        <v>125</v>
      </c>
      <c r="H1062" s="650" t="s">
        <v>294</v>
      </c>
      <c r="I1062" s="127" t="str">
        <f>VLOOKUP(H1062,Presupuesto!$B$11:$C$565,2,0)</f>
        <v>OTROS SERVICIOS COMERCIALES Y FINANCIEROS N.C.</v>
      </c>
      <c r="J1062" s="662" t="s">
        <v>1355</v>
      </c>
      <c r="K1062" s="650" t="s">
        <v>391</v>
      </c>
    </row>
    <row r="1063" spans="3:11" s="648" customFormat="1" x14ac:dyDescent="0.25">
      <c r="C1063" s="571" t="s">
        <v>3012</v>
      </c>
      <c r="D1063" s="674">
        <v>27</v>
      </c>
      <c r="E1063" s="904">
        <v>40</v>
      </c>
      <c r="F1063" s="852">
        <f t="shared" ref="F1063:F1072" si="16">D1063*E1063</f>
        <v>1080</v>
      </c>
      <c r="G1063" s="153" t="s">
        <v>125</v>
      </c>
      <c r="H1063" s="650" t="s">
        <v>294</v>
      </c>
      <c r="I1063" s="127" t="str">
        <f>VLOOKUP(H1063,Presupuesto!$B$11:$C$565,2,0)</f>
        <v>OTROS SERVICIOS COMERCIALES Y FINANCIEROS N.C.</v>
      </c>
      <c r="J1063" s="662" t="s">
        <v>1355</v>
      </c>
      <c r="K1063" s="650" t="s">
        <v>391</v>
      </c>
    </row>
    <row r="1064" spans="3:11" s="648" customFormat="1" x14ac:dyDescent="0.25">
      <c r="C1064" s="571" t="s">
        <v>3013</v>
      </c>
      <c r="D1064" s="674">
        <v>6</v>
      </c>
      <c r="E1064" s="904">
        <v>50</v>
      </c>
      <c r="F1064" s="852">
        <f t="shared" si="16"/>
        <v>300</v>
      </c>
      <c r="G1064" s="153" t="s">
        <v>125</v>
      </c>
      <c r="H1064" s="650" t="s">
        <v>294</v>
      </c>
      <c r="I1064" s="127" t="str">
        <f>VLOOKUP(H1064,Presupuesto!$B$11:$C$565,2,0)</f>
        <v>OTROS SERVICIOS COMERCIALES Y FINANCIEROS N.C.</v>
      </c>
      <c r="J1064" s="662" t="s">
        <v>1355</v>
      </c>
      <c r="K1064" s="650" t="s">
        <v>391</v>
      </c>
    </row>
    <row r="1065" spans="3:11" s="648" customFormat="1" x14ac:dyDescent="0.25">
      <c r="C1065" s="571" t="s">
        <v>3014</v>
      </c>
      <c r="D1065" s="674">
        <v>50</v>
      </c>
      <c r="E1065" s="904">
        <v>15</v>
      </c>
      <c r="F1065" s="852">
        <f t="shared" si="16"/>
        <v>750</v>
      </c>
      <c r="G1065" s="153" t="s">
        <v>125</v>
      </c>
      <c r="H1065" s="650" t="s">
        <v>294</v>
      </c>
      <c r="I1065" s="127" t="str">
        <f>VLOOKUP(H1065,Presupuesto!$B$11:$C$565,2,0)</f>
        <v>OTROS SERVICIOS COMERCIALES Y FINANCIEROS N.C.</v>
      </c>
      <c r="J1065" s="662" t="s">
        <v>1355</v>
      </c>
      <c r="K1065" s="650" t="s">
        <v>391</v>
      </c>
    </row>
    <row r="1066" spans="3:11" s="648" customFormat="1" x14ac:dyDescent="0.25">
      <c r="C1066" s="571" t="s">
        <v>3015</v>
      </c>
      <c r="D1066" s="674">
        <v>3</v>
      </c>
      <c r="E1066" s="903">
        <v>837.11</v>
      </c>
      <c r="F1066" s="852">
        <f t="shared" si="16"/>
        <v>2511.33</v>
      </c>
      <c r="G1066" s="153" t="s">
        <v>125</v>
      </c>
      <c r="H1066" s="650" t="s">
        <v>294</v>
      </c>
      <c r="I1066" s="127" t="str">
        <f>VLOOKUP(H1066,Presupuesto!$B$11:$C$565,2,0)</f>
        <v>OTROS SERVICIOS COMERCIALES Y FINANCIEROS N.C.</v>
      </c>
      <c r="J1066" s="662" t="s">
        <v>1355</v>
      </c>
      <c r="K1066" s="650" t="s">
        <v>391</v>
      </c>
    </row>
    <row r="1067" spans="3:11" s="648" customFormat="1" x14ac:dyDescent="0.25">
      <c r="C1067" s="571" t="s">
        <v>3016</v>
      </c>
      <c r="D1067" s="674">
        <v>1</v>
      </c>
      <c r="E1067" s="903">
        <v>4566</v>
      </c>
      <c r="F1067" s="852">
        <f t="shared" si="16"/>
        <v>4566</v>
      </c>
      <c r="G1067" s="153" t="s">
        <v>125</v>
      </c>
      <c r="H1067" s="650" t="s">
        <v>294</v>
      </c>
      <c r="I1067" s="127" t="str">
        <f>VLOOKUP(H1067,Presupuesto!$B$11:$C$565,2,0)</f>
        <v>OTROS SERVICIOS COMERCIALES Y FINANCIEROS N.C.</v>
      </c>
      <c r="J1067" s="662" t="s">
        <v>1355</v>
      </c>
      <c r="K1067" s="650" t="s">
        <v>391</v>
      </c>
    </row>
    <row r="1068" spans="3:11" s="648" customFormat="1" x14ac:dyDescent="0.25">
      <c r="C1068" s="571" t="s">
        <v>3017</v>
      </c>
      <c r="D1068" s="674">
        <v>40</v>
      </c>
      <c r="E1068" s="904">
        <v>135</v>
      </c>
      <c r="F1068" s="852">
        <f t="shared" si="16"/>
        <v>5400</v>
      </c>
      <c r="G1068" s="153" t="s">
        <v>125</v>
      </c>
      <c r="H1068" s="650" t="s">
        <v>294</v>
      </c>
      <c r="I1068" s="127" t="str">
        <f>VLOOKUP(H1068,Presupuesto!$B$11:$C$565,2,0)</f>
        <v>OTROS SERVICIOS COMERCIALES Y FINANCIEROS N.C.</v>
      </c>
      <c r="J1068" s="662" t="s">
        <v>1355</v>
      </c>
      <c r="K1068" s="650" t="s">
        <v>391</v>
      </c>
    </row>
    <row r="1069" spans="3:11" s="648" customFormat="1" x14ac:dyDescent="0.25">
      <c r="C1069" s="571" t="s">
        <v>3018</v>
      </c>
      <c r="D1069" s="674">
        <v>6</v>
      </c>
      <c r="E1069" s="904">
        <v>158</v>
      </c>
      <c r="F1069" s="852">
        <f t="shared" si="16"/>
        <v>948</v>
      </c>
      <c r="G1069" s="153" t="s">
        <v>125</v>
      </c>
      <c r="H1069" s="650" t="s">
        <v>294</v>
      </c>
      <c r="I1069" s="127" t="str">
        <f>VLOOKUP(H1069,Presupuesto!$B$11:$C$565,2,0)</f>
        <v>OTROS SERVICIOS COMERCIALES Y FINANCIEROS N.C.</v>
      </c>
      <c r="J1069" s="662" t="s">
        <v>1355</v>
      </c>
      <c r="K1069" s="650" t="s">
        <v>391</v>
      </c>
    </row>
    <row r="1070" spans="3:11" s="648" customFormat="1" x14ac:dyDescent="0.25">
      <c r="C1070" s="571" t="s">
        <v>3019</v>
      </c>
      <c r="D1070" s="674">
        <v>6</v>
      </c>
      <c r="E1070" s="904">
        <v>200</v>
      </c>
      <c r="F1070" s="852">
        <f t="shared" si="16"/>
        <v>1200</v>
      </c>
      <c r="G1070" s="153" t="s">
        <v>125</v>
      </c>
      <c r="H1070" s="650" t="s">
        <v>294</v>
      </c>
      <c r="I1070" s="127" t="str">
        <f>VLOOKUP(H1070,Presupuesto!$B$11:$C$565,2,0)</f>
        <v>OTROS SERVICIOS COMERCIALES Y FINANCIEROS N.C.</v>
      </c>
      <c r="J1070" s="662" t="s">
        <v>1355</v>
      </c>
      <c r="K1070" s="650" t="s">
        <v>391</v>
      </c>
    </row>
    <row r="1071" spans="3:11" s="648" customFormat="1" x14ac:dyDescent="0.25">
      <c r="C1071" s="571" t="s">
        <v>3020</v>
      </c>
      <c r="D1071" s="674">
        <v>1</v>
      </c>
      <c r="E1071" s="904">
        <v>1700</v>
      </c>
      <c r="F1071" s="852">
        <f t="shared" si="16"/>
        <v>1700</v>
      </c>
      <c r="G1071" s="153" t="s">
        <v>125</v>
      </c>
      <c r="H1071" s="650" t="s">
        <v>294</v>
      </c>
      <c r="I1071" s="127" t="str">
        <f>VLOOKUP(H1071,Presupuesto!$B$11:$C$565,2,0)</f>
        <v>OTROS SERVICIOS COMERCIALES Y FINANCIEROS N.C.</v>
      </c>
      <c r="J1071" s="662" t="s">
        <v>1355</v>
      </c>
      <c r="K1071" s="650" t="s">
        <v>391</v>
      </c>
    </row>
    <row r="1072" spans="3:11" s="648" customFormat="1" x14ac:dyDescent="0.25">
      <c r="C1072" s="571" t="s">
        <v>3021</v>
      </c>
      <c r="D1072" s="674">
        <v>10</v>
      </c>
      <c r="E1072" s="904">
        <v>40</v>
      </c>
      <c r="F1072" s="852">
        <f t="shared" si="16"/>
        <v>400</v>
      </c>
      <c r="G1072" s="153" t="s">
        <v>125</v>
      </c>
      <c r="H1072" s="650" t="s">
        <v>294</v>
      </c>
      <c r="I1072" s="127" t="str">
        <f>VLOOKUP(H1072,Presupuesto!$B$11:$C$565,2,0)</f>
        <v>OTROS SERVICIOS COMERCIALES Y FINANCIEROS N.C.</v>
      </c>
      <c r="J1072" s="662" t="s">
        <v>1355</v>
      </c>
      <c r="K1072" s="650" t="s">
        <v>391</v>
      </c>
    </row>
    <row r="1073" spans="3:11" s="648" customFormat="1" x14ac:dyDescent="0.25">
      <c r="G1073" s="646"/>
    </row>
    <row r="1074" spans="3:11" s="648" customFormat="1" x14ac:dyDescent="0.25">
      <c r="G1074" s="646"/>
    </row>
    <row r="1075" spans="3:11" s="648" customFormat="1" ht="15.75" thickBot="1" x14ac:dyDescent="0.3">
      <c r="G1075" s="646"/>
    </row>
    <row r="1076" spans="3:11" s="648" customFormat="1" ht="15.75" thickBot="1" x14ac:dyDescent="0.3">
      <c r="C1076" s="657" t="s">
        <v>53</v>
      </c>
      <c r="D1076" s="663">
        <f>SUM(F1083:F1090)</f>
        <v>37980</v>
      </c>
      <c r="F1076" s="644"/>
      <c r="G1076" s="647"/>
      <c r="H1076" s="644"/>
      <c r="I1076" s="644"/>
    </row>
    <row r="1077" spans="3:11" s="648" customFormat="1" x14ac:dyDescent="0.25">
      <c r="C1077" s="644"/>
      <c r="D1077" s="31"/>
      <c r="E1077" s="649"/>
      <c r="F1077" s="649"/>
      <c r="G1077" s="649"/>
      <c r="H1077" s="645"/>
      <c r="I1077" s="645"/>
      <c r="J1077" s="645"/>
      <c r="K1077" s="651"/>
    </row>
    <row r="1078" spans="3:11" s="648" customFormat="1" x14ac:dyDescent="0.25">
      <c r="C1078" s="644"/>
      <c r="D1078" s="31"/>
      <c r="E1078" s="649"/>
      <c r="F1078" s="649"/>
      <c r="G1078" s="649"/>
      <c r="H1078" s="645"/>
      <c r="I1078" s="645"/>
      <c r="J1078" s="645"/>
      <c r="K1078" s="651"/>
    </row>
    <row r="1079" spans="3:11" s="648" customFormat="1" ht="15.75" x14ac:dyDescent="0.25">
      <c r="C1079" s="660" t="s">
        <v>388</v>
      </c>
      <c r="D1079" s="493">
        <f>'11. Gestion Administrativa'!F50</f>
        <v>11.36</v>
      </c>
      <c r="E1079" s="649"/>
      <c r="F1079" s="649"/>
      <c r="G1079" s="649"/>
      <c r="H1079" s="645"/>
      <c r="I1079" s="645"/>
      <c r="J1079" s="645"/>
      <c r="K1079" s="651"/>
    </row>
    <row r="1080" spans="3:11" s="648" customFormat="1" ht="18.75" x14ac:dyDescent="0.25">
      <c r="C1080" s="661" t="str">
        <f>IFERROR(VLOOKUP(D1079,'1. Desarrollo e Innov. Curricu.'!$F:$G,2,FALSE),IFERROR(VLOOKUP(D1079,'2. Investigación Científica'!$F:$G,2,FALSE),IFERROR(VLOOKUP(D1079,'3. Vinculación Univ. Sociedad'!$F:$G,2,FALSE),IFERROR(VLOOKUP(D1079,'4. Docencia y Profesorado Univ.'!$F:$G,2,FALSE),IFERROR(VLOOKUP(D1079,'5. Estudiantes y Graduados'!$F:$G,2,FALSE),IFERROR(VLOOKUP(D1079,'11. Gestion Administrativa'!$F:$G,2,FALSE),IFERROR(VLOOKUP(D1079,'13. Gestión Académica'!$F:$G,2,FALSE),IFERROR(VLOOKUP(D1079,'9. Asegura. de la Calid. y M'!$F:$G,2,FALSE),IFERROR(VLOOKUP(D1079,'6. Gestión del Conocimiento'!$F:$G,2,FALSE),IFERROR(VLOOKUP(D1079,'15. Gobernabilidad y Proceso...'!$F:$G,2,FALSE),IFERROR(VLOOKUP(D1079,'12. Gestión del Talento Humano'!$F:$G,2,FALSE),IFERROR(VLOOKUP(D1079,'14. Internacional... de la E.S.'!$F:$G,2,FALSE),IFERROR(VLOOKUP(D1079,'10. Posgrado'!$F:$G,2,FALSE),IFERROR(VLOOKUP(D1079,'17. Gestión TIC'!$F:$G,2,FALSE),IFERROR(VLOOKUP(D1079,'16. Desa. del Sistema Educ.Sup.'!$F:$G,2,FALSE),IFERROR(VLOOKUP(D1079,'8. Cultura de Inno. Insti...'!$F:$G,2,FALSE),VLOOKUP(D1079,'7. Lo Esencial de la Reforma U.'!$F:$G,2,0)))))))))))))))))</f>
        <v>Gestionar la compra de material para la señalización de estacionamientos de la Facultad, para cumplir con las recomendaciones del Benemérito Cuerpo de Bomberos de Honduras.  (rótulos de metal y pintura para carretera para señalizar la posición de los vehiculos en los estacionamientos).</v>
      </c>
      <c r="D1080" s="31"/>
      <c r="E1080" s="649"/>
      <c r="F1080" s="649"/>
      <c r="G1080" s="649"/>
      <c r="H1080" s="645"/>
      <c r="I1080" s="645"/>
      <c r="J1080" s="645"/>
      <c r="K1080" s="651"/>
    </row>
    <row r="1081" spans="3:11" s="648" customFormat="1" ht="15.75" thickBot="1" x14ac:dyDescent="0.3">
      <c r="F1081" s="649"/>
      <c r="G1081" s="645"/>
      <c r="H1081" s="645"/>
      <c r="I1081" s="645"/>
    </row>
    <row r="1082" spans="3:11" s="648" customFormat="1" ht="15.75" thickBot="1" x14ac:dyDescent="0.3">
      <c r="C1082" s="655" t="s">
        <v>44</v>
      </c>
      <c r="D1082" s="655" t="s">
        <v>55</v>
      </c>
      <c r="E1082" s="658" t="s">
        <v>57</v>
      </c>
      <c r="F1082" s="131" t="s">
        <v>27</v>
      </c>
      <c r="G1082" s="129" t="s">
        <v>127</v>
      </c>
      <c r="H1082" s="654" t="s">
        <v>46</v>
      </c>
      <c r="I1082" s="129" t="s">
        <v>128</v>
      </c>
      <c r="J1082" s="129" t="s">
        <v>406</v>
      </c>
      <c r="K1082" s="129" t="s">
        <v>407</v>
      </c>
    </row>
    <row r="1083" spans="3:11" s="648" customFormat="1" x14ac:dyDescent="0.25">
      <c r="C1083" s="571" t="s">
        <v>3022</v>
      </c>
      <c r="D1083" s="521">
        <v>6</v>
      </c>
      <c r="E1083" s="854">
        <v>3800</v>
      </c>
      <c r="F1083" s="855">
        <f>D1083*E1083</f>
        <v>22800</v>
      </c>
      <c r="G1083" s="153" t="s">
        <v>1676</v>
      </c>
      <c r="H1083" s="650" t="s">
        <v>294</v>
      </c>
      <c r="I1083" s="127" t="str">
        <f>VLOOKUP(H1083,Presupuesto!$B$11:$C$565,2,0)</f>
        <v>OTROS SERVICIOS COMERCIALES Y FINANCIEROS N.C.</v>
      </c>
      <c r="J1083" s="662" t="s">
        <v>1355</v>
      </c>
      <c r="K1083" s="650" t="s">
        <v>393</v>
      </c>
    </row>
    <row r="1084" spans="3:11" s="648" customFormat="1" x14ac:dyDescent="0.25">
      <c r="C1084" s="571" t="s">
        <v>3023</v>
      </c>
      <c r="D1084" s="853">
        <v>10</v>
      </c>
      <c r="E1084" s="851">
        <v>350</v>
      </c>
      <c r="F1084" s="851">
        <f>(D1084*E1084)</f>
        <v>3500</v>
      </c>
      <c r="G1084" s="153" t="s">
        <v>1676</v>
      </c>
      <c r="H1084" s="650" t="s">
        <v>294</v>
      </c>
      <c r="I1084" s="127" t="str">
        <f>VLOOKUP(H1084,Presupuesto!$B$11:$C$565,2,0)</f>
        <v>OTROS SERVICIOS COMERCIALES Y FINANCIEROS N.C.</v>
      </c>
      <c r="J1084" s="662" t="s">
        <v>1355</v>
      </c>
      <c r="K1084" s="650" t="s">
        <v>393</v>
      </c>
    </row>
    <row r="1085" spans="3:11" s="648" customFormat="1" x14ac:dyDescent="0.25">
      <c r="C1085" s="571" t="s">
        <v>3024</v>
      </c>
      <c r="D1085" s="853">
        <v>6</v>
      </c>
      <c r="E1085" s="851">
        <v>90</v>
      </c>
      <c r="F1085" s="851">
        <f>(D1085*E1085)</f>
        <v>540</v>
      </c>
      <c r="G1085" s="153" t="s">
        <v>1676</v>
      </c>
      <c r="H1085" s="650" t="s">
        <v>294</v>
      </c>
      <c r="I1085" s="127" t="str">
        <f>VLOOKUP(H1085,Presupuesto!$B$11:$C$565,2,0)</f>
        <v>OTROS SERVICIOS COMERCIALES Y FINANCIEROS N.C.</v>
      </c>
      <c r="J1085" s="662" t="s">
        <v>1355</v>
      </c>
      <c r="K1085" s="650" t="s">
        <v>393</v>
      </c>
    </row>
    <row r="1086" spans="3:11" s="648" customFormat="1" x14ac:dyDescent="0.25">
      <c r="C1086" s="571" t="s">
        <v>3025</v>
      </c>
      <c r="D1086" s="853">
        <v>4</v>
      </c>
      <c r="E1086" s="851">
        <v>250</v>
      </c>
      <c r="F1086" s="851">
        <f>(D1086*E1086)</f>
        <v>1000</v>
      </c>
      <c r="G1086" s="153" t="s">
        <v>1676</v>
      </c>
      <c r="H1086" s="650" t="s">
        <v>294</v>
      </c>
      <c r="I1086" s="127" t="str">
        <f>VLOOKUP(H1086,Presupuesto!$B$11:$C$565,2,0)</f>
        <v>OTROS SERVICIOS COMERCIALES Y FINANCIEROS N.C.</v>
      </c>
      <c r="J1086" s="662" t="s">
        <v>1355</v>
      </c>
      <c r="K1086" s="650" t="s">
        <v>393</v>
      </c>
    </row>
    <row r="1087" spans="3:11" s="648" customFormat="1" x14ac:dyDescent="0.25">
      <c r="C1087" s="571" t="s">
        <v>3026</v>
      </c>
      <c r="D1087" s="853">
        <v>8</v>
      </c>
      <c r="E1087" s="851">
        <v>90</v>
      </c>
      <c r="F1087" s="851">
        <f>(D1087*E1087)</f>
        <v>720</v>
      </c>
      <c r="G1087" s="153" t="s">
        <v>1676</v>
      </c>
      <c r="H1087" s="650" t="s">
        <v>294</v>
      </c>
      <c r="I1087" s="127" t="str">
        <f>VLOOKUP(H1087,Presupuesto!$B$11:$C$565,2,0)</f>
        <v>OTROS SERVICIOS COMERCIALES Y FINANCIEROS N.C.</v>
      </c>
      <c r="J1087" s="662" t="s">
        <v>1355</v>
      </c>
      <c r="K1087" s="650" t="s">
        <v>393</v>
      </c>
    </row>
    <row r="1088" spans="3:11" s="648" customFormat="1" x14ac:dyDescent="0.25">
      <c r="C1088" s="571" t="s">
        <v>3027</v>
      </c>
      <c r="D1088" s="853">
        <v>7</v>
      </c>
      <c r="E1088" s="851">
        <v>960</v>
      </c>
      <c r="F1088" s="851">
        <f>(D1088*E1088)</f>
        <v>6720</v>
      </c>
      <c r="G1088" s="153" t="s">
        <v>1676</v>
      </c>
      <c r="H1088" s="650" t="s">
        <v>294</v>
      </c>
      <c r="I1088" s="127" t="str">
        <f>VLOOKUP(H1088,Presupuesto!$B$11:$C$565,2,0)</f>
        <v>OTROS SERVICIOS COMERCIALES Y FINANCIEROS N.C.</v>
      </c>
      <c r="J1088" s="662" t="s">
        <v>1355</v>
      </c>
      <c r="K1088" s="650" t="s">
        <v>393</v>
      </c>
    </row>
    <row r="1089" spans="3:11" s="648" customFormat="1" x14ac:dyDescent="0.25">
      <c r="C1089" s="571" t="s">
        <v>3028</v>
      </c>
      <c r="D1089" s="853">
        <v>25</v>
      </c>
      <c r="E1089" s="851">
        <v>80</v>
      </c>
      <c r="F1089" s="851">
        <f t="shared" ref="F1089:F1090" si="17">(D1089*E1089)</f>
        <v>2000</v>
      </c>
      <c r="G1089" s="153" t="s">
        <v>1676</v>
      </c>
      <c r="H1089" s="650" t="s">
        <v>294</v>
      </c>
      <c r="I1089" s="127" t="str">
        <f>VLOOKUP(H1089,Presupuesto!$B$11:$C$565,2,0)</f>
        <v>OTROS SERVICIOS COMERCIALES Y FINANCIEROS N.C.</v>
      </c>
      <c r="J1089" s="662" t="s">
        <v>1355</v>
      </c>
      <c r="K1089" s="650" t="s">
        <v>393</v>
      </c>
    </row>
    <row r="1090" spans="3:11" s="648" customFormat="1" x14ac:dyDescent="0.25">
      <c r="C1090" s="571" t="s">
        <v>3029</v>
      </c>
      <c r="D1090" s="853">
        <v>4</v>
      </c>
      <c r="E1090" s="851">
        <v>175</v>
      </c>
      <c r="F1090" s="851">
        <f t="shared" si="17"/>
        <v>700</v>
      </c>
      <c r="G1090" s="153" t="s">
        <v>1676</v>
      </c>
      <c r="H1090" s="650" t="s">
        <v>294</v>
      </c>
      <c r="I1090" s="127" t="str">
        <f>VLOOKUP(H1090,Presupuesto!$B$11:$C$565,2,0)</f>
        <v>OTROS SERVICIOS COMERCIALES Y FINANCIEROS N.C.</v>
      </c>
      <c r="J1090" s="662" t="s">
        <v>1355</v>
      </c>
      <c r="K1090" s="650" t="s">
        <v>393</v>
      </c>
    </row>
    <row r="1091" spans="3:11" s="648" customFormat="1" x14ac:dyDescent="0.25">
      <c r="G1091" s="646"/>
    </row>
    <row r="1092" spans="3:11" s="648" customFormat="1" x14ac:dyDescent="0.25">
      <c r="G1092" s="646"/>
    </row>
    <row r="1093" spans="3:11" s="648" customFormat="1" ht="15.75" thickBot="1" x14ac:dyDescent="0.3">
      <c r="G1093" s="646"/>
    </row>
    <row r="1094" spans="3:11" s="648" customFormat="1" ht="15.75" thickBot="1" x14ac:dyDescent="0.3">
      <c r="C1094" s="657" t="s">
        <v>53</v>
      </c>
      <c r="D1094" s="663">
        <f>SUM(F1101:F1101)</f>
        <v>125000</v>
      </c>
      <c r="F1094" s="644"/>
      <c r="G1094" s="647"/>
      <c r="H1094" s="644"/>
      <c r="I1094" s="644"/>
    </row>
    <row r="1095" spans="3:11" s="648" customFormat="1" x14ac:dyDescent="0.25">
      <c r="C1095" s="644"/>
      <c r="D1095" s="31"/>
      <c r="E1095" s="649"/>
      <c r="F1095" s="649"/>
      <c r="G1095" s="649"/>
      <c r="H1095" s="645"/>
      <c r="I1095" s="645"/>
      <c r="J1095" s="645"/>
      <c r="K1095" s="651"/>
    </row>
    <row r="1096" spans="3:11" s="648" customFormat="1" x14ac:dyDescent="0.25">
      <c r="C1096" s="644"/>
      <c r="D1096" s="31"/>
      <c r="E1096" s="649"/>
      <c r="F1096" s="649"/>
      <c r="G1096" s="649"/>
      <c r="H1096" s="645"/>
      <c r="I1096" s="645"/>
      <c r="J1096" s="645"/>
      <c r="K1096" s="651"/>
    </row>
    <row r="1097" spans="3:11" s="648" customFormat="1" ht="15.75" x14ac:dyDescent="0.25">
      <c r="C1097" s="660" t="s">
        <v>388</v>
      </c>
      <c r="D1097" s="493">
        <f>'11. Gestion Administrativa'!F51</f>
        <v>11.37</v>
      </c>
      <c r="E1097" s="649"/>
      <c r="F1097" s="649"/>
      <c r="G1097" s="649"/>
      <c r="H1097" s="645"/>
      <c r="I1097" s="645"/>
      <c r="J1097" s="645"/>
      <c r="K1097" s="651"/>
    </row>
    <row r="1098" spans="3:11" s="648" customFormat="1" ht="18.75" x14ac:dyDescent="0.25">
      <c r="C1098" s="661" t="str">
        <f>IFERROR(VLOOKUP(D1097,'1. Desarrollo e Innov. Curricu.'!$F:$G,2,FALSE),IFERROR(VLOOKUP(D1097,'2. Investigación Científica'!$F:$G,2,FALSE),IFERROR(VLOOKUP(D1097,'3. Vinculación Univ. Sociedad'!$F:$G,2,FALSE),IFERROR(VLOOKUP(D1097,'4. Docencia y Profesorado Univ.'!$F:$G,2,FALSE),IFERROR(VLOOKUP(D1097,'5. Estudiantes y Graduados'!$F:$G,2,FALSE),IFERROR(VLOOKUP(D1097,'11. Gestion Administrativa'!$F:$G,2,FALSE),IFERROR(VLOOKUP(D1097,'13. Gestión Académica'!$F:$G,2,FALSE),IFERROR(VLOOKUP(D1097,'9. Asegura. de la Calid. y M'!$F:$G,2,FALSE),IFERROR(VLOOKUP(D1097,'6. Gestión del Conocimiento'!$F:$G,2,FALSE),IFERROR(VLOOKUP(D1097,'15. Gobernabilidad y Proceso...'!$F:$G,2,FALSE),IFERROR(VLOOKUP(D1097,'12. Gestión del Talento Humano'!$F:$G,2,FALSE),IFERROR(VLOOKUP(D1097,'14. Internacional... de la E.S.'!$F:$G,2,FALSE),IFERROR(VLOOKUP(D1097,'10. Posgrado'!$F:$G,2,FALSE),IFERROR(VLOOKUP(D1097,'17. Gestión TIC'!$F:$G,2,FALSE),IFERROR(VLOOKUP(D1097,'16. Desa. del Sistema Educ.Sup.'!$F:$G,2,FALSE),IFERROR(VLOOKUP(D1097,'8. Cultura de Inno. Insti...'!$F:$G,2,FALSE),VLOOKUP(D1097,'7. Lo Esencial de la Reforma U.'!$F:$G,2,0)))))))))))))))))</f>
        <v>Gestionar la compra de mantas contra fuego. (Mantas ignifugas)</v>
      </c>
      <c r="D1098" s="31"/>
      <c r="E1098" s="649"/>
      <c r="F1098" s="649"/>
      <c r="G1098" s="649"/>
      <c r="H1098" s="645"/>
      <c r="I1098" s="645"/>
      <c r="J1098" s="645"/>
      <c r="K1098" s="651"/>
    </row>
    <row r="1099" spans="3:11" s="648" customFormat="1" ht="15.75" thickBot="1" x14ac:dyDescent="0.3">
      <c r="F1099" s="649"/>
      <c r="G1099" s="645"/>
      <c r="H1099" s="645"/>
      <c r="I1099" s="645"/>
    </row>
    <row r="1100" spans="3:11" s="648" customFormat="1" ht="15.75" thickBot="1" x14ac:dyDescent="0.3">
      <c r="C1100" s="655" t="s">
        <v>44</v>
      </c>
      <c r="D1100" s="655" t="s">
        <v>55</v>
      </c>
      <c r="E1100" s="658" t="s">
        <v>57</v>
      </c>
      <c r="F1100" s="131" t="s">
        <v>27</v>
      </c>
      <c r="G1100" s="129" t="s">
        <v>127</v>
      </c>
      <c r="H1100" s="654" t="s">
        <v>46</v>
      </c>
      <c r="I1100" s="129" t="s">
        <v>128</v>
      </c>
      <c r="J1100" s="129" t="s">
        <v>406</v>
      </c>
      <c r="K1100" s="129" t="s">
        <v>407</v>
      </c>
    </row>
    <row r="1101" spans="3:11" s="648" customFormat="1" x14ac:dyDescent="0.25">
      <c r="C1101" s="571" t="s">
        <v>3030</v>
      </c>
      <c r="D1101" s="521">
        <v>25</v>
      </c>
      <c r="E1101" s="854">
        <v>5000</v>
      </c>
      <c r="F1101" s="855">
        <f>D1101*E1101</f>
        <v>125000</v>
      </c>
      <c r="G1101" s="153" t="s">
        <v>1676</v>
      </c>
      <c r="H1101" s="650" t="s">
        <v>294</v>
      </c>
      <c r="I1101" s="127" t="str">
        <f>VLOOKUP(H1101,Presupuesto!$B$11:$C$565,2,0)</f>
        <v>OTROS SERVICIOS COMERCIALES Y FINANCIEROS N.C.</v>
      </c>
      <c r="J1101" s="662" t="s">
        <v>1355</v>
      </c>
      <c r="K1101" s="650" t="s">
        <v>395</v>
      </c>
    </row>
    <row r="1102" spans="3:11" s="648" customFormat="1" x14ac:dyDescent="0.25">
      <c r="G1102" s="646"/>
    </row>
    <row r="1103" spans="3:11" s="648" customFormat="1" x14ac:dyDescent="0.25">
      <c r="G1103" s="646"/>
    </row>
    <row r="1104" spans="3:11" s="648" customFormat="1" ht="15.75" thickBot="1" x14ac:dyDescent="0.3">
      <c r="G1104" s="646"/>
    </row>
    <row r="1105" spans="3:11" s="648" customFormat="1" ht="15.75" thickBot="1" x14ac:dyDescent="0.3">
      <c r="C1105" s="657" t="s">
        <v>53</v>
      </c>
      <c r="D1105" s="663">
        <f>SUM(F1112:F1134)</f>
        <v>147967</v>
      </c>
      <c r="F1105" s="644"/>
      <c r="G1105" s="647"/>
      <c r="H1105" s="644"/>
      <c r="I1105" s="644"/>
    </row>
    <row r="1106" spans="3:11" s="648" customFormat="1" x14ac:dyDescent="0.25">
      <c r="C1106" s="644"/>
      <c r="D1106" s="31"/>
      <c r="E1106" s="649"/>
      <c r="F1106" s="649"/>
      <c r="G1106" s="649"/>
      <c r="H1106" s="645"/>
      <c r="I1106" s="645"/>
      <c r="J1106" s="645"/>
      <c r="K1106" s="651"/>
    </row>
    <row r="1107" spans="3:11" s="648" customFormat="1" x14ac:dyDescent="0.25">
      <c r="C1107" s="644"/>
      <c r="D1107" s="31"/>
      <c r="E1107" s="649"/>
      <c r="F1107" s="649"/>
      <c r="G1107" s="649"/>
      <c r="H1107" s="645"/>
      <c r="I1107" s="645"/>
      <c r="J1107" s="645"/>
      <c r="K1107" s="651"/>
    </row>
    <row r="1108" spans="3:11" s="648" customFormat="1" ht="15.75" x14ac:dyDescent="0.25">
      <c r="C1108" s="660" t="s">
        <v>388</v>
      </c>
      <c r="D1108" s="493">
        <f>'11. Gestion Administrativa'!F52</f>
        <v>11.38</v>
      </c>
      <c r="E1108" s="649"/>
      <c r="F1108" s="649"/>
      <c r="G1108" s="649"/>
      <c r="H1108" s="645"/>
      <c r="I1108" s="645"/>
      <c r="J1108" s="645"/>
      <c r="K1108" s="651"/>
    </row>
    <row r="1109" spans="3:11" s="648" customFormat="1" ht="18.75" x14ac:dyDescent="0.25">
      <c r="C1109" s="661" t="str">
        <f>IFERROR(VLOOKUP(D1108,'1. Desarrollo e Innov. Curricu.'!$F:$G,2,FALSE),IFERROR(VLOOKUP(D1108,'2. Investigación Científica'!$F:$G,2,FALSE),IFERROR(VLOOKUP(D1108,'3. Vinculación Univ. Sociedad'!$F:$G,2,FALSE),IFERROR(VLOOKUP(D1108,'4. Docencia y Profesorado Univ.'!$F:$G,2,FALSE),IFERROR(VLOOKUP(D1108,'5. Estudiantes y Graduados'!$F:$G,2,FALSE),IFERROR(VLOOKUP(D1108,'11. Gestion Administrativa'!$F:$G,2,FALSE),IFERROR(VLOOKUP(D1108,'13. Gestión Académica'!$F:$G,2,FALSE),IFERROR(VLOOKUP(D1108,'9. Asegura. de la Calid. y M'!$F:$G,2,FALSE),IFERROR(VLOOKUP(D1108,'6. Gestión del Conocimiento'!$F:$G,2,FALSE),IFERROR(VLOOKUP(D1108,'15. Gobernabilidad y Proceso...'!$F:$G,2,FALSE),IFERROR(VLOOKUP(D1108,'12. Gestión del Talento Humano'!$F:$G,2,FALSE),IFERROR(VLOOKUP(D1108,'14. Internacional... de la E.S.'!$F:$G,2,FALSE),IFERROR(VLOOKUP(D1108,'10. Posgrado'!$F:$G,2,FALSE),IFERROR(VLOOKUP(D1108,'17. Gestión TIC'!$F:$G,2,FALSE),IFERROR(VLOOKUP(D1108,'16. Desa. del Sistema Educ.Sup.'!$F:$G,2,FALSE),IFERROR(VLOOKUP(D1108,'8. Cultura de Inno. Insti...'!$F:$G,2,FALSE),VLOOKUP(D1108,'7. Lo Esencial de la Reforma U.'!$F:$G,2,0)))))))))))))))))</f>
        <v>Gestionar la Compra de materiales para equipar una sala de enfermería.</v>
      </c>
      <c r="D1109" s="31"/>
      <c r="E1109" s="649"/>
      <c r="F1109" s="649"/>
      <c r="G1109" s="649"/>
      <c r="H1109" s="645"/>
      <c r="I1109" s="645"/>
      <c r="J1109" s="645"/>
      <c r="K1109" s="651"/>
    </row>
    <row r="1110" spans="3:11" s="648" customFormat="1" ht="15.75" thickBot="1" x14ac:dyDescent="0.3">
      <c r="F1110" s="649"/>
      <c r="G1110" s="645"/>
      <c r="H1110" s="645"/>
      <c r="I1110" s="645"/>
    </row>
    <row r="1111" spans="3:11" s="648" customFormat="1" ht="15.75" thickBot="1" x14ac:dyDescent="0.3">
      <c r="C1111" s="655" t="s">
        <v>44</v>
      </c>
      <c r="D1111" s="655" t="s">
        <v>55</v>
      </c>
      <c r="E1111" s="658" t="s">
        <v>57</v>
      </c>
      <c r="F1111" s="131" t="s">
        <v>27</v>
      </c>
      <c r="G1111" s="129" t="s">
        <v>127</v>
      </c>
      <c r="H1111" s="654" t="s">
        <v>46</v>
      </c>
      <c r="I1111" s="129" t="s">
        <v>128</v>
      </c>
      <c r="J1111" s="129" t="s">
        <v>406</v>
      </c>
      <c r="K1111" s="129" t="s">
        <v>407</v>
      </c>
    </row>
    <row r="1112" spans="3:11" s="648" customFormat="1" x14ac:dyDescent="0.25">
      <c r="C1112" s="571" t="s">
        <v>3031</v>
      </c>
      <c r="D1112" s="856">
        <v>1</v>
      </c>
      <c r="E1112" s="864">
        <v>32000</v>
      </c>
      <c r="F1112" s="864">
        <v>32000</v>
      </c>
      <c r="G1112" s="153" t="s">
        <v>1676</v>
      </c>
      <c r="H1112" s="650" t="s">
        <v>294</v>
      </c>
      <c r="I1112" s="127" t="str">
        <f>VLOOKUP(H1112,Presupuesto!$B$11:$C$565,2,0)</f>
        <v>OTROS SERVICIOS COMERCIALES Y FINANCIEROS N.C.</v>
      </c>
      <c r="J1112" s="662" t="s">
        <v>1355</v>
      </c>
      <c r="K1112" s="650" t="s">
        <v>395</v>
      </c>
    </row>
    <row r="1113" spans="3:11" s="648" customFormat="1" x14ac:dyDescent="0.25">
      <c r="C1113" s="571" t="s">
        <v>3032</v>
      </c>
      <c r="D1113" s="857">
        <v>1</v>
      </c>
      <c r="E1113" s="864">
        <v>4000</v>
      </c>
      <c r="F1113" s="864">
        <v>4000</v>
      </c>
      <c r="G1113" s="153" t="s">
        <v>1676</v>
      </c>
      <c r="H1113" s="650" t="s">
        <v>294</v>
      </c>
      <c r="I1113" s="127" t="str">
        <f>VLOOKUP(H1113,Presupuesto!$B$11:$C$565,2,0)</f>
        <v>OTROS SERVICIOS COMERCIALES Y FINANCIEROS N.C.</v>
      </c>
      <c r="J1113" s="662" t="s">
        <v>1355</v>
      </c>
      <c r="K1113" s="650" t="s">
        <v>395</v>
      </c>
    </row>
    <row r="1114" spans="3:11" s="648" customFormat="1" x14ac:dyDescent="0.2">
      <c r="C1114" s="571" t="s">
        <v>3033</v>
      </c>
      <c r="D1114" s="858">
        <v>1</v>
      </c>
      <c r="E1114" s="864">
        <v>1200</v>
      </c>
      <c r="F1114" s="864">
        <v>1200</v>
      </c>
      <c r="G1114" s="153" t="s">
        <v>1676</v>
      </c>
      <c r="H1114" s="650" t="s">
        <v>294</v>
      </c>
      <c r="I1114" s="127" t="str">
        <f>VLOOKUP(H1114,Presupuesto!$B$11:$C$565,2,0)</f>
        <v>OTROS SERVICIOS COMERCIALES Y FINANCIEROS N.C.</v>
      </c>
      <c r="J1114" s="662" t="s">
        <v>1355</v>
      </c>
      <c r="K1114" s="650" t="s">
        <v>395</v>
      </c>
    </row>
    <row r="1115" spans="3:11" s="648" customFormat="1" x14ac:dyDescent="0.2">
      <c r="C1115" s="571" t="s">
        <v>3034</v>
      </c>
      <c r="D1115" s="858">
        <v>1</v>
      </c>
      <c r="E1115" s="864">
        <v>1850</v>
      </c>
      <c r="F1115" s="864">
        <v>1850</v>
      </c>
      <c r="G1115" s="153" t="s">
        <v>1676</v>
      </c>
      <c r="H1115" s="650" t="s">
        <v>294</v>
      </c>
      <c r="I1115" s="127" t="str">
        <f>VLOOKUP(H1115,Presupuesto!$B$11:$C$565,2,0)</f>
        <v>OTROS SERVICIOS COMERCIALES Y FINANCIEROS N.C.</v>
      </c>
      <c r="J1115" s="662" t="s">
        <v>1355</v>
      </c>
      <c r="K1115" s="650" t="s">
        <v>395</v>
      </c>
    </row>
    <row r="1116" spans="3:11" s="648" customFormat="1" x14ac:dyDescent="0.2">
      <c r="C1116" s="571" t="s">
        <v>3035</v>
      </c>
      <c r="D1116" s="858">
        <v>1</v>
      </c>
      <c r="E1116" s="864">
        <v>300</v>
      </c>
      <c r="F1116" s="864">
        <v>300</v>
      </c>
      <c r="G1116" s="153" t="s">
        <v>1676</v>
      </c>
      <c r="H1116" s="650" t="s">
        <v>294</v>
      </c>
      <c r="I1116" s="127" t="str">
        <f>VLOOKUP(H1116,Presupuesto!$B$11:$C$565,2,0)</f>
        <v>OTROS SERVICIOS COMERCIALES Y FINANCIEROS N.C.</v>
      </c>
      <c r="J1116" s="662" t="s">
        <v>1355</v>
      </c>
      <c r="K1116" s="650" t="s">
        <v>395</v>
      </c>
    </row>
    <row r="1117" spans="3:11" s="648" customFormat="1" x14ac:dyDescent="0.2">
      <c r="C1117" s="571" t="s">
        <v>3036</v>
      </c>
      <c r="D1117" s="858">
        <v>1</v>
      </c>
      <c r="E1117" s="864">
        <v>1800</v>
      </c>
      <c r="F1117" s="864">
        <v>1800</v>
      </c>
      <c r="G1117" s="153" t="s">
        <v>1676</v>
      </c>
      <c r="H1117" s="650" t="s">
        <v>294</v>
      </c>
      <c r="I1117" s="127" t="str">
        <f>VLOOKUP(H1117,Presupuesto!$B$11:$C$565,2,0)</f>
        <v>OTROS SERVICIOS COMERCIALES Y FINANCIEROS N.C.</v>
      </c>
      <c r="J1117" s="662" t="s">
        <v>1355</v>
      </c>
      <c r="K1117" s="650" t="s">
        <v>395</v>
      </c>
    </row>
    <row r="1118" spans="3:11" s="648" customFormat="1" x14ac:dyDescent="0.2">
      <c r="C1118" s="571" t="s">
        <v>3037</v>
      </c>
      <c r="D1118" s="858">
        <v>1</v>
      </c>
      <c r="E1118" s="864">
        <v>2000</v>
      </c>
      <c r="F1118" s="864">
        <v>2000</v>
      </c>
      <c r="G1118" s="153" t="s">
        <v>1676</v>
      </c>
      <c r="H1118" s="650" t="s">
        <v>294</v>
      </c>
      <c r="I1118" s="127" t="str">
        <f>VLOOKUP(H1118,Presupuesto!$B$11:$C$565,2,0)</f>
        <v>OTROS SERVICIOS COMERCIALES Y FINANCIEROS N.C.</v>
      </c>
      <c r="J1118" s="662" t="s">
        <v>1355</v>
      </c>
      <c r="K1118" s="650" t="s">
        <v>395</v>
      </c>
    </row>
    <row r="1119" spans="3:11" s="648" customFormat="1" x14ac:dyDescent="0.2">
      <c r="C1119" s="571" t="s">
        <v>3038</v>
      </c>
      <c r="D1119" s="858">
        <v>1</v>
      </c>
      <c r="E1119" s="864">
        <v>1600</v>
      </c>
      <c r="F1119" s="864">
        <v>1600</v>
      </c>
      <c r="G1119" s="153" t="s">
        <v>1676</v>
      </c>
      <c r="H1119" s="650" t="s">
        <v>294</v>
      </c>
      <c r="I1119" s="127" t="str">
        <f>VLOOKUP(H1119,Presupuesto!$B$11:$C$565,2,0)</f>
        <v>OTROS SERVICIOS COMERCIALES Y FINANCIEROS N.C.</v>
      </c>
      <c r="J1119" s="662" t="s">
        <v>1355</v>
      </c>
      <c r="K1119" s="650" t="s">
        <v>395</v>
      </c>
    </row>
    <row r="1120" spans="3:11" s="648" customFormat="1" x14ac:dyDescent="0.2">
      <c r="C1120" s="571" t="s">
        <v>3039</v>
      </c>
      <c r="D1120" s="858">
        <v>1</v>
      </c>
      <c r="E1120" s="864">
        <v>200</v>
      </c>
      <c r="F1120" s="864">
        <v>200</v>
      </c>
      <c r="G1120" s="153" t="s">
        <v>1676</v>
      </c>
      <c r="H1120" s="650" t="s">
        <v>294</v>
      </c>
      <c r="I1120" s="127" t="str">
        <f>VLOOKUP(H1120,Presupuesto!$B$11:$C$565,2,0)</f>
        <v>OTROS SERVICIOS COMERCIALES Y FINANCIEROS N.C.</v>
      </c>
      <c r="J1120" s="662" t="s">
        <v>1355</v>
      </c>
      <c r="K1120" s="650" t="s">
        <v>395</v>
      </c>
    </row>
    <row r="1121" spans="3:11" s="648" customFormat="1" x14ac:dyDescent="0.25">
      <c r="C1121" s="571" t="s">
        <v>3040</v>
      </c>
      <c r="D1121" s="859">
        <v>1</v>
      </c>
      <c r="E1121" s="864">
        <v>5400</v>
      </c>
      <c r="F1121" s="864">
        <v>5400</v>
      </c>
      <c r="G1121" s="153" t="s">
        <v>1676</v>
      </c>
      <c r="H1121" s="650" t="s">
        <v>294</v>
      </c>
      <c r="I1121" s="127" t="str">
        <f>VLOOKUP(H1121,Presupuesto!$B$11:$C$565,2,0)</f>
        <v>OTROS SERVICIOS COMERCIALES Y FINANCIEROS N.C.</v>
      </c>
      <c r="J1121" s="662" t="s">
        <v>1355</v>
      </c>
      <c r="K1121" s="650" t="s">
        <v>395</v>
      </c>
    </row>
    <row r="1122" spans="3:11" s="648" customFormat="1" x14ac:dyDescent="0.2">
      <c r="C1122" s="571" t="s">
        <v>3041</v>
      </c>
      <c r="D1122" s="858">
        <v>1</v>
      </c>
      <c r="E1122" s="864">
        <v>1800</v>
      </c>
      <c r="F1122" s="864">
        <v>1800</v>
      </c>
      <c r="G1122" s="153" t="s">
        <v>1676</v>
      </c>
      <c r="H1122" s="650" t="s">
        <v>294</v>
      </c>
      <c r="I1122" s="127" t="str">
        <f>VLOOKUP(H1122,Presupuesto!$B$11:$C$565,2,0)</f>
        <v>OTROS SERVICIOS COMERCIALES Y FINANCIEROS N.C.</v>
      </c>
      <c r="J1122" s="662" t="s">
        <v>1355</v>
      </c>
      <c r="K1122" s="650" t="s">
        <v>395</v>
      </c>
    </row>
    <row r="1123" spans="3:11" s="648" customFormat="1" x14ac:dyDescent="0.2">
      <c r="C1123" s="571" t="s">
        <v>3042</v>
      </c>
      <c r="D1123" s="858">
        <v>1</v>
      </c>
      <c r="E1123" s="864">
        <v>3000</v>
      </c>
      <c r="F1123" s="864">
        <v>3000</v>
      </c>
      <c r="G1123" s="153" t="s">
        <v>1676</v>
      </c>
      <c r="H1123" s="650" t="s">
        <v>294</v>
      </c>
      <c r="I1123" s="127" t="str">
        <f>VLOOKUP(H1123,Presupuesto!$B$11:$C$565,2,0)</f>
        <v>OTROS SERVICIOS COMERCIALES Y FINANCIEROS N.C.</v>
      </c>
      <c r="J1123" s="662" t="s">
        <v>1355</v>
      </c>
      <c r="K1123" s="650" t="s">
        <v>395</v>
      </c>
    </row>
    <row r="1124" spans="3:11" s="648" customFormat="1" x14ac:dyDescent="0.2">
      <c r="C1124" s="571" t="s">
        <v>3043</v>
      </c>
      <c r="D1124" s="858">
        <v>1</v>
      </c>
      <c r="E1124" s="864">
        <v>4000</v>
      </c>
      <c r="F1124" s="864">
        <v>4000</v>
      </c>
      <c r="G1124" s="153" t="s">
        <v>1676</v>
      </c>
      <c r="H1124" s="650" t="s">
        <v>294</v>
      </c>
      <c r="I1124" s="127" t="str">
        <f>VLOOKUP(H1124,Presupuesto!$B$11:$C$565,2,0)</f>
        <v>OTROS SERVICIOS COMERCIALES Y FINANCIEROS N.C.</v>
      </c>
      <c r="J1124" s="662" t="s">
        <v>1355</v>
      </c>
      <c r="K1124" s="650" t="s">
        <v>395</v>
      </c>
    </row>
    <row r="1125" spans="3:11" s="648" customFormat="1" x14ac:dyDescent="0.2">
      <c r="C1125" s="571" t="s">
        <v>3044</v>
      </c>
      <c r="D1125" s="858">
        <v>1</v>
      </c>
      <c r="E1125" s="864">
        <v>6000</v>
      </c>
      <c r="F1125" s="864">
        <v>6000</v>
      </c>
      <c r="G1125" s="153" t="s">
        <v>1676</v>
      </c>
      <c r="H1125" s="650" t="s">
        <v>294</v>
      </c>
      <c r="I1125" s="127" t="str">
        <f>VLOOKUP(H1125,Presupuesto!$B$11:$C$565,2,0)</f>
        <v>OTROS SERVICIOS COMERCIALES Y FINANCIEROS N.C.</v>
      </c>
      <c r="J1125" s="662" t="s">
        <v>1355</v>
      </c>
      <c r="K1125" s="650" t="s">
        <v>395</v>
      </c>
    </row>
    <row r="1126" spans="3:11" s="648" customFormat="1" x14ac:dyDescent="0.2">
      <c r="C1126" s="571" t="s">
        <v>3045</v>
      </c>
      <c r="D1126" s="860">
        <v>1</v>
      </c>
      <c r="E1126" s="864">
        <v>4000</v>
      </c>
      <c r="F1126" s="864">
        <v>4000</v>
      </c>
      <c r="G1126" s="153" t="s">
        <v>1676</v>
      </c>
      <c r="H1126" s="650" t="s">
        <v>294</v>
      </c>
      <c r="I1126" s="127" t="str">
        <f>VLOOKUP(H1126,Presupuesto!$B$11:$C$565,2,0)</f>
        <v>OTROS SERVICIOS COMERCIALES Y FINANCIEROS N.C.</v>
      </c>
      <c r="J1126" s="662" t="s">
        <v>1355</v>
      </c>
      <c r="K1126" s="650" t="s">
        <v>395</v>
      </c>
    </row>
    <row r="1127" spans="3:11" s="648" customFormat="1" x14ac:dyDescent="0.2">
      <c r="C1127" s="571" t="s">
        <v>3046</v>
      </c>
      <c r="D1127" s="858">
        <v>1</v>
      </c>
      <c r="E1127" s="864">
        <v>2000</v>
      </c>
      <c r="F1127" s="864">
        <v>2000</v>
      </c>
      <c r="G1127" s="153" t="s">
        <v>1676</v>
      </c>
      <c r="H1127" s="650" t="s">
        <v>294</v>
      </c>
      <c r="I1127" s="127" t="str">
        <f>VLOOKUP(H1127,Presupuesto!$B$11:$C$565,2,0)</f>
        <v>OTROS SERVICIOS COMERCIALES Y FINANCIEROS N.C.</v>
      </c>
      <c r="J1127" s="662" t="s">
        <v>1355</v>
      </c>
      <c r="K1127" s="650" t="s">
        <v>395</v>
      </c>
    </row>
    <row r="1128" spans="3:11" s="648" customFormat="1" x14ac:dyDescent="0.2">
      <c r="C1128" s="571" t="s">
        <v>3047</v>
      </c>
      <c r="D1128" s="858">
        <v>1</v>
      </c>
      <c r="E1128" s="864">
        <v>4500</v>
      </c>
      <c r="F1128" s="864">
        <v>4500</v>
      </c>
      <c r="G1128" s="153" t="s">
        <v>1676</v>
      </c>
      <c r="H1128" s="650" t="s">
        <v>294</v>
      </c>
      <c r="I1128" s="127" t="str">
        <f>VLOOKUP(H1128,Presupuesto!$B$11:$C$565,2,0)</f>
        <v>OTROS SERVICIOS COMERCIALES Y FINANCIEROS N.C.</v>
      </c>
      <c r="J1128" s="662" t="s">
        <v>1355</v>
      </c>
      <c r="K1128" s="650" t="s">
        <v>395</v>
      </c>
    </row>
    <row r="1129" spans="3:11" s="648" customFormat="1" x14ac:dyDescent="0.2">
      <c r="C1129" s="571" t="s">
        <v>3048</v>
      </c>
      <c r="D1129" s="858">
        <v>4</v>
      </c>
      <c r="E1129" s="864">
        <v>2500</v>
      </c>
      <c r="F1129" s="864">
        <v>2500</v>
      </c>
      <c r="G1129" s="153" t="s">
        <v>1676</v>
      </c>
      <c r="H1129" s="650" t="s">
        <v>294</v>
      </c>
      <c r="I1129" s="127" t="str">
        <f>VLOOKUP(H1129,Presupuesto!$B$11:$C$565,2,0)</f>
        <v>OTROS SERVICIOS COMERCIALES Y FINANCIEROS N.C.</v>
      </c>
      <c r="J1129" s="662" t="s">
        <v>1355</v>
      </c>
      <c r="K1129" s="650" t="s">
        <v>395</v>
      </c>
    </row>
    <row r="1130" spans="3:11" s="648" customFormat="1" x14ac:dyDescent="0.2">
      <c r="C1130" s="571" t="s">
        <v>3049</v>
      </c>
      <c r="D1130" s="858">
        <v>1</v>
      </c>
      <c r="E1130" s="864">
        <v>10000</v>
      </c>
      <c r="F1130" s="864">
        <v>10000</v>
      </c>
      <c r="G1130" s="153" t="s">
        <v>1676</v>
      </c>
      <c r="H1130" s="650" t="s">
        <v>294</v>
      </c>
      <c r="I1130" s="127" t="str">
        <f>VLOOKUP(H1130,Presupuesto!$B$11:$C$565,2,0)</f>
        <v>OTROS SERVICIOS COMERCIALES Y FINANCIEROS N.C.</v>
      </c>
      <c r="J1130" s="662" t="s">
        <v>1355</v>
      </c>
      <c r="K1130" s="650" t="s">
        <v>395</v>
      </c>
    </row>
    <row r="1131" spans="3:11" s="648" customFormat="1" x14ac:dyDescent="0.2">
      <c r="C1131" s="571" t="s">
        <v>3050</v>
      </c>
      <c r="D1131" s="861">
        <v>1</v>
      </c>
      <c r="E1131" s="864">
        <v>3500</v>
      </c>
      <c r="F1131" s="864">
        <v>3500</v>
      </c>
      <c r="G1131" s="153" t="s">
        <v>1676</v>
      </c>
      <c r="H1131" s="650" t="s">
        <v>294</v>
      </c>
      <c r="I1131" s="127" t="str">
        <f>VLOOKUP(H1131,Presupuesto!$B$11:$C$565,2,0)</f>
        <v>OTROS SERVICIOS COMERCIALES Y FINANCIEROS N.C.</v>
      </c>
      <c r="J1131" s="662" t="s">
        <v>1355</v>
      </c>
      <c r="K1131" s="650" t="s">
        <v>395</v>
      </c>
    </row>
    <row r="1132" spans="3:11" s="648" customFormat="1" x14ac:dyDescent="0.25">
      <c r="C1132" s="571" t="s">
        <v>3051</v>
      </c>
      <c r="D1132" s="862">
        <v>1</v>
      </c>
      <c r="E1132" s="864">
        <v>1642</v>
      </c>
      <c r="F1132" s="864">
        <v>1642</v>
      </c>
      <c r="G1132" s="153" t="s">
        <v>1676</v>
      </c>
      <c r="H1132" s="650" t="s">
        <v>294</v>
      </c>
      <c r="I1132" s="127" t="str">
        <f>VLOOKUP(H1132,Presupuesto!$B$11:$C$565,2,0)</f>
        <v>OTROS SERVICIOS COMERCIALES Y FINANCIEROS N.C.</v>
      </c>
      <c r="J1132" s="662" t="s">
        <v>1355</v>
      </c>
      <c r="K1132" s="650" t="s">
        <v>395</v>
      </c>
    </row>
    <row r="1133" spans="3:11" s="648" customFormat="1" x14ac:dyDescent="0.25">
      <c r="C1133" s="571" t="s">
        <v>3052</v>
      </c>
      <c r="D1133" s="862">
        <v>1</v>
      </c>
      <c r="E1133" s="864">
        <v>52975</v>
      </c>
      <c r="F1133" s="864">
        <v>52975</v>
      </c>
      <c r="G1133" s="153" t="s">
        <v>1676</v>
      </c>
      <c r="H1133" s="650" t="s">
        <v>294</v>
      </c>
      <c r="I1133" s="127" t="str">
        <f>VLOOKUP(H1133,Presupuesto!$B$11:$C$565,2,0)</f>
        <v>OTROS SERVICIOS COMERCIALES Y FINANCIEROS N.C.</v>
      </c>
      <c r="J1133" s="662" t="s">
        <v>1355</v>
      </c>
      <c r="K1133" s="650" t="s">
        <v>395</v>
      </c>
    </row>
    <row r="1134" spans="3:11" s="648" customFormat="1" x14ac:dyDescent="0.25">
      <c r="C1134" s="571" t="s">
        <v>3053</v>
      </c>
      <c r="D1134" s="863">
        <v>1</v>
      </c>
      <c r="E1134" s="864">
        <v>1700</v>
      </c>
      <c r="F1134" s="864">
        <v>1700</v>
      </c>
      <c r="G1134" s="153" t="s">
        <v>1676</v>
      </c>
      <c r="H1134" s="650" t="s">
        <v>294</v>
      </c>
      <c r="I1134" s="127" t="str">
        <f>VLOOKUP(H1134,Presupuesto!$B$11:$C$565,2,0)</f>
        <v>OTROS SERVICIOS COMERCIALES Y FINANCIEROS N.C.</v>
      </c>
      <c r="J1134" s="662" t="s">
        <v>1355</v>
      </c>
      <c r="K1134" s="650" t="s">
        <v>395</v>
      </c>
    </row>
    <row r="1135" spans="3:11" s="648" customFormat="1" x14ac:dyDescent="0.25">
      <c r="G1135" s="646"/>
    </row>
    <row r="1136" spans="3:11" s="648" customFormat="1" x14ac:dyDescent="0.25">
      <c r="G1136" s="646"/>
    </row>
    <row r="1137" spans="3:11" s="648" customFormat="1" ht="15.75" thickBot="1" x14ac:dyDescent="0.3">
      <c r="G1137" s="646"/>
    </row>
    <row r="1138" spans="3:11" s="648" customFormat="1" ht="15.75" thickBot="1" x14ac:dyDescent="0.3">
      <c r="C1138" s="657" t="s">
        <v>53</v>
      </c>
      <c r="D1138" s="663">
        <f>SUM(F1145)</f>
        <v>47754.720000000001</v>
      </c>
      <c r="F1138" s="644"/>
      <c r="G1138" s="647"/>
      <c r="H1138" s="644"/>
      <c r="I1138" s="644"/>
    </row>
    <row r="1139" spans="3:11" s="648" customFormat="1" x14ac:dyDescent="0.25">
      <c r="C1139" s="644"/>
      <c r="D1139" s="31"/>
      <c r="E1139" s="649"/>
      <c r="F1139" s="649"/>
      <c r="G1139" s="649"/>
      <c r="H1139" s="645"/>
      <c r="I1139" s="645"/>
      <c r="J1139" s="645"/>
      <c r="K1139" s="651"/>
    </row>
    <row r="1140" spans="3:11" s="648" customFormat="1" x14ac:dyDescent="0.25">
      <c r="C1140" s="644"/>
      <c r="D1140" s="31"/>
      <c r="E1140" s="649"/>
      <c r="F1140" s="649"/>
      <c r="G1140" s="649"/>
      <c r="H1140" s="645"/>
      <c r="I1140" s="645"/>
      <c r="J1140" s="645"/>
      <c r="K1140" s="651"/>
    </row>
    <row r="1141" spans="3:11" s="648" customFormat="1" ht="15.75" x14ac:dyDescent="0.25">
      <c r="C1141" s="660" t="s">
        <v>388</v>
      </c>
      <c r="D1141" s="493">
        <f>'11. Gestion Administrativa'!F53</f>
        <v>11.39</v>
      </c>
      <c r="E1141" s="649"/>
      <c r="F1141" s="649"/>
      <c r="G1141" s="649"/>
      <c r="H1141" s="645"/>
      <c r="I1141" s="645"/>
      <c r="J1141" s="645"/>
      <c r="K1141" s="651"/>
    </row>
    <row r="1142" spans="3:11" s="648" customFormat="1" ht="18.75" x14ac:dyDescent="0.25">
      <c r="C1142" s="661" t="str">
        <f>IFERROR(VLOOKUP(D1141,'1. Desarrollo e Innov. Curricu.'!$F:$G,2,FALSE),IFERROR(VLOOKUP(D1141,'2. Investigación Científica'!$F:$G,2,FALSE),IFERROR(VLOOKUP(D1141,'3. Vinculación Univ. Sociedad'!$F:$G,2,FALSE),IFERROR(VLOOKUP(D1141,'4. Docencia y Profesorado Univ.'!$F:$G,2,FALSE),IFERROR(VLOOKUP(D1141,'5. Estudiantes y Graduados'!$F:$G,2,FALSE),IFERROR(VLOOKUP(D1141,'11. Gestion Administrativa'!$F:$G,2,FALSE),IFERROR(VLOOKUP(D1141,'13. Gestión Académica'!$F:$G,2,FALSE),IFERROR(VLOOKUP(D1141,'9. Asegura. de la Calid. y M'!$F:$G,2,FALSE),IFERROR(VLOOKUP(D1141,'6. Gestión del Conocimiento'!$F:$G,2,FALSE),IFERROR(VLOOKUP(D1141,'15. Gobernabilidad y Proceso...'!$F:$G,2,FALSE),IFERROR(VLOOKUP(D1141,'12. Gestión del Talento Humano'!$F:$G,2,FALSE),IFERROR(VLOOKUP(D1141,'14. Internacional... de la E.S.'!$F:$G,2,FALSE),IFERROR(VLOOKUP(D1141,'10. Posgrado'!$F:$G,2,FALSE),IFERROR(VLOOKUP(D1141,'17. Gestión TIC'!$F:$G,2,FALSE),IFERROR(VLOOKUP(D1141,'16. Desa. del Sistema Educ.Sup.'!$F:$G,2,FALSE),IFERROR(VLOOKUP(D1141,'8. Cultura de Inno. Insti...'!$F:$G,2,FALSE),VLOOKUP(D1141,'7. Lo Esencial de la Reforma U.'!$F:$G,2,0)))))))))))))))))</f>
        <v xml:space="preserve">Gestión para el llenado de extintores para las diferentes áreas de la Facultad, de acuerdo a recomendaciones del Benemérito Cuerpo de Bomberos. </v>
      </c>
      <c r="D1142" s="31"/>
      <c r="E1142" s="649"/>
      <c r="F1142" s="649"/>
      <c r="G1142" s="649"/>
      <c r="H1142" s="645"/>
      <c r="I1142" s="645"/>
      <c r="J1142" s="645"/>
      <c r="K1142" s="651"/>
    </row>
    <row r="1143" spans="3:11" s="648" customFormat="1" ht="15.75" thickBot="1" x14ac:dyDescent="0.3">
      <c r="F1143" s="649"/>
      <c r="G1143" s="645"/>
      <c r="H1143" s="645"/>
      <c r="I1143" s="645"/>
    </row>
    <row r="1144" spans="3:11" s="648" customFormat="1" ht="15.75" thickBot="1" x14ac:dyDescent="0.3">
      <c r="C1144" s="655" t="s">
        <v>44</v>
      </c>
      <c r="D1144" s="655" t="s">
        <v>55</v>
      </c>
      <c r="E1144" s="658" t="s">
        <v>57</v>
      </c>
      <c r="F1144" s="131" t="s">
        <v>27</v>
      </c>
      <c r="G1144" s="129" t="s">
        <v>127</v>
      </c>
      <c r="H1144" s="654" t="s">
        <v>46</v>
      </c>
      <c r="I1144" s="129" t="s">
        <v>128</v>
      </c>
      <c r="J1144" s="129" t="s">
        <v>406</v>
      </c>
      <c r="K1144" s="129" t="s">
        <v>407</v>
      </c>
    </row>
    <row r="1145" spans="3:11" s="648" customFormat="1" x14ac:dyDescent="0.25">
      <c r="C1145" s="571" t="s">
        <v>3054</v>
      </c>
      <c r="D1145" s="669">
        <v>104</v>
      </c>
      <c r="E1145" s="873">
        <v>459.18</v>
      </c>
      <c r="F1145" s="873">
        <f>D1145*E1145</f>
        <v>47754.720000000001</v>
      </c>
      <c r="G1145" s="153" t="s">
        <v>125</v>
      </c>
      <c r="H1145" s="650" t="s">
        <v>294</v>
      </c>
      <c r="I1145" s="127" t="str">
        <f>VLOOKUP(H1145,Presupuesto!$B$11:$C$565,2,0)</f>
        <v>OTROS SERVICIOS COMERCIALES Y FINANCIEROS N.C.</v>
      </c>
      <c r="J1145" s="662" t="s">
        <v>1355</v>
      </c>
      <c r="K1145" s="650" t="s">
        <v>395</v>
      </c>
    </row>
    <row r="1146" spans="3:11" s="648" customFormat="1" x14ac:dyDescent="0.25">
      <c r="G1146" s="646"/>
    </row>
    <row r="1147" spans="3:11" s="648" customFormat="1" x14ac:dyDescent="0.25">
      <c r="G1147" s="646"/>
    </row>
    <row r="1148" spans="3:11" s="648" customFormat="1" ht="15.75" thickBot="1" x14ac:dyDescent="0.3">
      <c r="G1148" s="646"/>
    </row>
    <row r="1149" spans="3:11" s="648" customFormat="1" ht="15.75" thickBot="1" x14ac:dyDescent="0.3">
      <c r="C1149" s="657" t="s">
        <v>53</v>
      </c>
      <c r="D1149" s="663">
        <f>SUM(F1156:F1159)</f>
        <v>65254</v>
      </c>
      <c r="F1149" s="644"/>
      <c r="G1149" s="647"/>
      <c r="H1149" s="644"/>
      <c r="I1149" s="644"/>
    </row>
    <row r="1150" spans="3:11" s="648" customFormat="1" x14ac:dyDescent="0.25">
      <c r="C1150" s="644"/>
      <c r="D1150" s="31"/>
      <c r="E1150" s="649"/>
      <c r="F1150" s="649"/>
      <c r="G1150" s="649"/>
      <c r="H1150" s="645"/>
      <c r="I1150" s="645"/>
      <c r="J1150" s="645"/>
      <c r="K1150" s="651"/>
    </row>
    <row r="1151" spans="3:11" s="648" customFormat="1" x14ac:dyDescent="0.25">
      <c r="C1151" s="644"/>
      <c r="D1151" s="31"/>
      <c r="E1151" s="649"/>
      <c r="F1151" s="649"/>
      <c r="G1151" s="649"/>
      <c r="H1151" s="645"/>
      <c r="I1151" s="645"/>
      <c r="J1151" s="645"/>
      <c r="K1151" s="651"/>
    </row>
    <row r="1152" spans="3:11" s="648" customFormat="1" ht="15.75" x14ac:dyDescent="0.25">
      <c r="C1152" s="660" t="s">
        <v>388</v>
      </c>
      <c r="D1152" s="493">
        <f>'11. Gestion Administrativa'!F54</f>
        <v>11.4</v>
      </c>
      <c r="E1152" s="649"/>
      <c r="F1152" s="649"/>
      <c r="G1152" s="649"/>
      <c r="H1152" s="645"/>
      <c r="I1152" s="645"/>
      <c r="J1152" s="645"/>
      <c r="K1152" s="651"/>
    </row>
    <row r="1153" spans="3:11" s="648" customFormat="1" ht="18.75" x14ac:dyDescent="0.25">
      <c r="C1153" s="661" t="str">
        <f>IFERROR(VLOOKUP(D1152,'1. Desarrollo e Innov. Curricu.'!$F:$G,2,FALSE),IFERROR(VLOOKUP(D1152,'2. Investigación Científica'!$F:$G,2,FALSE),IFERROR(VLOOKUP(D1152,'3. Vinculación Univ. Sociedad'!$F:$G,2,FALSE),IFERROR(VLOOKUP(D1152,'4. Docencia y Profesorado Univ.'!$F:$G,2,FALSE),IFERROR(VLOOKUP(D1152,'5. Estudiantes y Graduados'!$F:$G,2,FALSE),IFERROR(VLOOKUP(D1152,'11. Gestion Administrativa'!$F:$G,2,FALSE),IFERROR(VLOOKUP(D1152,'13. Gestión Académica'!$F:$G,2,FALSE),IFERROR(VLOOKUP(D1152,'9. Asegura. de la Calid. y M'!$F:$G,2,FALSE),IFERROR(VLOOKUP(D1152,'6. Gestión del Conocimiento'!$F:$G,2,FALSE),IFERROR(VLOOKUP(D1152,'15. Gobernabilidad y Proceso...'!$F:$G,2,FALSE),IFERROR(VLOOKUP(D1152,'12. Gestión del Talento Humano'!$F:$G,2,FALSE),IFERROR(VLOOKUP(D1152,'14. Internacional... de la E.S.'!$F:$G,2,FALSE),IFERROR(VLOOKUP(D1152,'10. Posgrado'!$F:$G,2,FALSE),IFERROR(VLOOKUP(D1152,'17. Gestión TIC'!$F:$G,2,FALSE),IFERROR(VLOOKUP(D1152,'16. Desa. del Sistema Educ.Sup.'!$F:$G,2,FALSE),IFERROR(VLOOKUP(D1152,'8. Cultura de Inno. Insti...'!$F:$G,2,FALSE),VLOOKUP(D1152,'7. Lo Esencial de la Reforma U.'!$F:$G,2,0)))))))))))))))))</f>
        <v xml:space="preserve">Gestionar la Compra de equipo de limpieza para ropa de trabajo del personal de la facultad que manipula sustancias químicas y reactivos biologicos. </v>
      </c>
      <c r="D1153" s="31"/>
      <c r="E1153" s="649"/>
      <c r="F1153" s="649"/>
      <c r="G1153" s="649"/>
      <c r="H1153" s="645"/>
      <c r="I1153" s="645"/>
      <c r="J1153" s="645"/>
      <c r="K1153" s="651"/>
    </row>
    <row r="1154" spans="3:11" s="648" customFormat="1" ht="15.75" thickBot="1" x14ac:dyDescent="0.3">
      <c r="F1154" s="649"/>
      <c r="G1154" s="645"/>
      <c r="H1154" s="645"/>
      <c r="I1154" s="645"/>
    </row>
    <row r="1155" spans="3:11" s="648" customFormat="1" ht="15.75" thickBot="1" x14ac:dyDescent="0.3">
      <c r="C1155" s="655" t="s">
        <v>44</v>
      </c>
      <c r="D1155" s="655" t="s">
        <v>55</v>
      </c>
      <c r="E1155" s="658" t="s">
        <v>57</v>
      </c>
      <c r="F1155" s="131" t="s">
        <v>27</v>
      </c>
      <c r="G1155" s="129" t="s">
        <v>127</v>
      </c>
      <c r="H1155" s="654" t="s">
        <v>46</v>
      </c>
      <c r="I1155" s="129" t="s">
        <v>128</v>
      </c>
      <c r="J1155" s="129" t="s">
        <v>406</v>
      </c>
      <c r="K1155" s="129" t="s">
        <v>407</v>
      </c>
    </row>
    <row r="1156" spans="3:11" s="648" customFormat="1" x14ac:dyDescent="0.25">
      <c r="C1156" s="571" t="s">
        <v>3055</v>
      </c>
      <c r="D1156" s="857">
        <v>1</v>
      </c>
      <c r="E1156" s="904">
        <v>12000</v>
      </c>
      <c r="F1156" s="904">
        <v>12000</v>
      </c>
      <c r="G1156" s="153" t="s">
        <v>1676</v>
      </c>
      <c r="H1156" s="650" t="s">
        <v>294</v>
      </c>
      <c r="I1156" s="127" t="str">
        <f>VLOOKUP(H1156,Presupuesto!$B$11:$C$565,2,0)</f>
        <v>OTROS SERVICIOS COMERCIALES Y FINANCIEROS N.C.</v>
      </c>
      <c r="J1156" s="662" t="s">
        <v>1355</v>
      </c>
      <c r="K1156" s="650" t="s">
        <v>395</v>
      </c>
    </row>
    <row r="1157" spans="3:11" s="648" customFormat="1" x14ac:dyDescent="0.25">
      <c r="C1157" s="571" t="s">
        <v>3056</v>
      </c>
      <c r="D1157" s="857">
        <v>1</v>
      </c>
      <c r="E1157" s="904">
        <v>14000</v>
      </c>
      <c r="F1157" s="904">
        <v>14000</v>
      </c>
      <c r="G1157" s="153" t="s">
        <v>1676</v>
      </c>
      <c r="H1157" s="650" t="s">
        <v>294</v>
      </c>
      <c r="I1157" s="127" t="str">
        <f>VLOOKUP(H1157,Presupuesto!$B$11:$C$565,2,0)</f>
        <v>OTROS SERVICIOS COMERCIALES Y FINANCIEROS N.C.</v>
      </c>
      <c r="J1157" s="662" t="s">
        <v>1355</v>
      </c>
      <c r="K1157" s="650" t="s">
        <v>395</v>
      </c>
    </row>
    <row r="1158" spans="3:11" s="648" customFormat="1" x14ac:dyDescent="0.25">
      <c r="C1158" s="571" t="s">
        <v>3057</v>
      </c>
      <c r="D1158" s="857">
        <v>1</v>
      </c>
      <c r="E1158" s="904">
        <v>25254</v>
      </c>
      <c r="F1158" s="904">
        <v>25254</v>
      </c>
      <c r="G1158" s="153" t="s">
        <v>1676</v>
      </c>
      <c r="H1158" s="650" t="s">
        <v>294</v>
      </c>
      <c r="I1158" s="127" t="str">
        <f>VLOOKUP(H1158,Presupuesto!$B$11:$C$565,2,0)</f>
        <v>OTROS SERVICIOS COMERCIALES Y FINANCIEROS N.C.</v>
      </c>
      <c r="J1158" s="662" t="s">
        <v>1355</v>
      </c>
      <c r="K1158" s="650" t="s">
        <v>395</v>
      </c>
    </row>
    <row r="1159" spans="3:11" s="648" customFormat="1" x14ac:dyDescent="0.25">
      <c r="C1159" s="571" t="s">
        <v>3058</v>
      </c>
      <c r="D1159" s="857">
        <v>1</v>
      </c>
      <c r="E1159" s="904">
        <v>14000</v>
      </c>
      <c r="F1159" s="904">
        <v>14000</v>
      </c>
      <c r="G1159" s="153" t="s">
        <v>1676</v>
      </c>
      <c r="H1159" s="650" t="s">
        <v>294</v>
      </c>
      <c r="I1159" s="127" t="str">
        <f>VLOOKUP(H1159,Presupuesto!$B$11:$C$565,2,0)</f>
        <v>OTROS SERVICIOS COMERCIALES Y FINANCIEROS N.C.</v>
      </c>
      <c r="J1159" s="662" t="s">
        <v>1355</v>
      </c>
      <c r="K1159" s="650" t="s">
        <v>395</v>
      </c>
    </row>
    <row r="1160" spans="3:11" s="648" customFormat="1" x14ac:dyDescent="0.25">
      <c r="G1160" s="646"/>
    </row>
    <row r="1161" spans="3:11" s="648" customFormat="1" x14ac:dyDescent="0.25">
      <c r="G1161" s="646"/>
    </row>
    <row r="1162" spans="3:11" s="648" customFormat="1" ht="15.75" thickBot="1" x14ac:dyDescent="0.3">
      <c r="G1162" s="646"/>
    </row>
    <row r="1163" spans="3:11" s="648" customFormat="1" ht="15.75" thickBot="1" x14ac:dyDescent="0.3">
      <c r="C1163" s="657" t="s">
        <v>53</v>
      </c>
      <c r="D1163" s="663">
        <f>SUM(F1170:F1181)</f>
        <v>182581.4</v>
      </c>
      <c r="F1163" s="644"/>
      <c r="G1163" s="647"/>
      <c r="H1163" s="644"/>
      <c r="I1163" s="644"/>
    </row>
    <row r="1164" spans="3:11" s="648" customFormat="1" x14ac:dyDescent="0.25">
      <c r="C1164" s="644"/>
      <c r="D1164" s="31"/>
      <c r="E1164" s="649"/>
      <c r="F1164" s="649"/>
      <c r="G1164" s="649"/>
      <c r="H1164" s="645"/>
      <c r="I1164" s="645"/>
      <c r="J1164" s="645"/>
      <c r="K1164" s="651"/>
    </row>
    <row r="1165" spans="3:11" s="648" customFormat="1" x14ac:dyDescent="0.25">
      <c r="C1165" s="644"/>
      <c r="D1165" s="31"/>
      <c r="E1165" s="649"/>
      <c r="F1165" s="649"/>
      <c r="G1165" s="649"/>
      <c r="H1165" s="645"/>
      <c r="I1165" s="645"/>
      <c r="J1165" s="645"/>
      <c r="K1165" s="651"/>
    </row>
    <row r="1166" spans="3:11" s="648" customFormat="1" ht="15.75" x14ac:dyDescent="0.25">
      <c r="C1166" s="660" t="s">
        <v>388</v>
      </c>
      <c r="D1166" s="493">
        <f>'11. Gestion Administrativa'!F55</f>
        <v>11.41</v>
      </c>
      <c r="E1166" s="649"/>
      <c r="F1166" s="649"/>
      <c r="G1166" s="649"/>
      <c r="H1166" s="645"/>
      <c r="I1166" s="645"/>
      <c r="J1166" s="645"/>
      <c r="K1166" s="651"/>
    </row>
    <row r="1167" spans="3:11" s="648" customFormat="1" ht="18.75" x14ac:dyDescent="0.25">
      <c r="C1167" s="661" t="str">
        <f>IFERROR(VLOOKUP(D1166,'1. Desarrollo e Innov. Curricu.'!$F:$G,2,FALSE),IFERROR(VLOOKUP(D1166,'2. Investigación Científica'!$F:$G,2,FALSE),IFERROR(VLOOKUP(D1166,'3. Vinculación Univ. Sociedad'!$F:$G,2,FALSE),IFERROR(VLOOKUP(D1166,'4. Docencia y Profesorado Univ.'!$F:$G,2,FALSE),IFERROR(VLOOKUP(D1166,'5. Estudiantes y Graduados'!$F:$G,2,FALSE),IFERROR(VLOOKUP(D1166,'11. Gestion Administrativa'!$F:$G,2,FALSE),IFERROR(VLOOKUP(D1166,'13. Gestión Académica'!$F:$G,2,FALSE),IFERROR(VLOOKUP(D1166,'9. Asegura. de la Calid. y M'!$F:$G,2,FALSE),IFERROR(VLOOKUP(D1166,'6. Gestión del Conocimiento'!$F:$G,2,FALSE),IFERROR(VLOOKUP(D1166,'15. Gobernabilidad y Proceso...'!$F:$G,2,FALSE),IFERROR(VLOOKUP(D1166,'12. Gestión del Talento Humano'!$F:$G,2,FALSE),IFERROR(VLOOKUP(D1166,'14. Internacional... de la E.S.'!$F:$G,2,FALSE),IFERROR(VLOOKUP(D1166,'10. Posgrado'!$F:$G,2,FALSE),IFERROR(VLOOKUP(D1166,'17. Gestión TIC'!$F:$G,2,FALSE),IFERROR(VLOOKUP(D1166,'16. Desa. del Sistema Educ.Sup.'!$F:$G,2,FALSE),IFERROR(VLOOKUP(D1166,'8. Cultura de Inno. Insti...'!$F:$G,2,FALSE),VLOOKUP(D1166,'7. Lo Esencial de la Reforma U.'!$F:$G,2,0)))))))))))))))))</f>
        <v xml:space="preserve">Gestionar la Compra de equipo de protección personal (guantes, mascarillas con filtro, cofias para el personal que manipula sustancias químicas y reactivos biologicos). </v>
      </c>
      <c r="D1167" s="31"/>
      <c r="E1167" s="649"/>
      <c r="F1167" s="649"/>
      <c r="G1167" s="649"/>
      <c r="H1167" s="645"/>
      <c r="I1167" s="645"/>
      <c r="J1167" s="645"/>
      <c r="K1167" s="651"/>
    </row>
    <row r="1168" spans="3:11" s="648" customFormat="1" ht="15.75" thickBot="1" x14ac:dyDescent="0.3">
      <c r="F1168" s="649"/>
      <c r="G1168" s="645"/>
      <c r="H1168" s="645"/>
      <c r="I1168" s="645"/>
    </row>
    <row r="1169" spans="3:11" s="648" customFormat="1" ht="15.75" thickBot="1" x14ac:dyDescent="0.3">
      <c r="C1169" s="655" t="s">
        <v>44</v>
      </c>
      <c r="D1169" s="655" t="s">
        <v>55</v>
      </c>
      <c r="E1169" s="658" t="s">
        <v>57</v>
      </c>
      <c r="F1169" s="131" t="s">
        <v>27</v>
      </c>
      <c r="G1169" s="129" t="s">
        <v>127</v>
      </c>
      <c r="H1169" s="654" t="s">
        <v>46</v>
      </c>
      <c r="I1169" s="129" t="s">
        <v>128</v>
      </c>
      <c r="J1169" s="129" t="s">
        <v>406</v>
      </c>
      <c r="K1169" s="129" t="s">
        <v>407</v>
      </c>
    </row>
    <row r="1170" spans="3:11" s="648" customFormat="1" x14ac:dyDescent="0.25">
      <c r="C1170" s="571" t="s">
        <v>3059</v>
      </c>
      <c r="D1170" s="862">
        <v>242</v>
      </c>
      <c r="E1170" s="865">
        <v>16.5</v>
      </c>
      <c r="F1170" s="852">
        <f>D1170*E1170</f>
        <v>3993</v>
      </c>
      <c r="G1170" s="153" t="s">
        <v>125</v>
      </c>
      <c r="H1170" s="650" t="s">
        <v>294</v>
      </c>
      <c r="I1170" s="127" t="str">
        <f>VLOOKUP(H1170,Presupuesto!$B$11:$C$565,2,0)</f>
        <v>OTROS SERVICIOS COMERCIALES Y FINANCIEROS N.C.</v>
      </c>
      <c r="J1170" s="662" t="s">
        <v>1355</v>
      </c>
      <c r="K1170" s="650" t="s">
        <v>395</v>
      </c>
    </row>
    <row r="1171" spans="3:11" s="648" customFormat="1" x14ac:dyDescent="0.25">
      <c r="C1171" s="571" t="s">
        <v>3060</v>
      </c>
      <c r="D1171" s="862">
        <v>1740</v>
      </c>
      <c r="E1171" s="865">
        <v>59.74</v>
      </c>
      <c r="F1171" s="852">
        <f t="shared" ref="F1171:F1181" si="18">D1171*E1171</f>
        <v>103947.6</v>
      </c>
      <c r="G1171" s="153" t="s">
        <v>125</v>
      </c>
      <c r="H1171" s="650" t="s">
        <v>294</v>
      </c>
      <c r="I1171" s="127" t="str">
        <f>VLOOKUP(H1171,Presupuesto!$B$11:$C$565,2,0)</f>
        <v>OTROS SERVICIOS COMERCIALES Y FINANCIEROS N.C.</v>
      </c>
      <c r="J1171" s="662" t="s">
        <v>1355</v>
      </c>
      <c r="K1171" s="650" t="s">
        <v>395</v>
      </c>
    </row>
    <row r="1172" spans="3:11" s="648" customFormat="1" x14ac:dyDescent="0.25">
      <c r="C1172" s="571" t="s">
        <v>3061</v>
      </c>
      <c r="D1172" s="862">
        <v>52</v>
      </c>
      <c r="E1172" s="865">
        <v>247.2</v>
      </c>
      <c r="F1172" s="852">
        <f t="shared" si="18"/>
        <v>12854.4</v>
      </c>
      <c r="G1172" s="153" t="s">
        <v>125</v>
      </c>
      <c r="H1172" s="650" t="s">
        <v>294</v>
      </c>
      <c r="I1172" s="127" t="str">
        <f>VLOOKUP(H1172,Presupuesto!$B$11:$C$565,2,0)</f>
        <v>OTROS SERVICIOS COMERCIALES Y FINANCIEROS N.C.</v>
      </c>
      <c r="J1172" s="662" t="s">
        <v>1355</v>
      </c>
      <c r="K1172" s="650" t="s">
        <v>395</v>
      </c>
    </row>
    <row r="1173" spans="3:11" s="648" customFormat="1" x14ac:dyDescent="0.25">
      <c r="C1173" s="571" t="s">
        <v>3062</v>
      </c>
      <c r="D1173" s="862">
        <v>89</v>
      </c>
      <c r="E1173" s="865">
        <v>247.2</v>
      </c>
      <c r="F1173" s="852">
        <f t="shared" si="18"/>
        <v>22000.799999999999</v>
      </c>
      <c r="G1173" s="153" t="s">
        <v>125</v>
      </c>
      <c r="H1173" s="650" t="s">
        <v>294</v>
      </c>
      <c r="I1173" s="127" t="str">
        <f>VLOOKUP(H1173,Presupuesto!$B$11:$C$565,2,0)</f>
        <v>OTROS SERVICIOS COMERCIALES Y FINANCIEROS N.C.</v>
      </c>
      <c r="J1173" s="662" t="s">
        <v>1355</v>
      </c>
      <c r="K1173" s="650" t="s">
        <v>395</v>
      </c>
    </row>
    <row r="1174" spans="3:11" s="648" customFormat="1" x14ac:dyDescent="0.25">
      <c r="C1174" s="571" t="s">
        <v>3063</v>
      </c>
      <c r="D1174" s="862">
        <v>45</v>
      </c>
      <c r="E1174" s="865">
        <v>247.2</v>
      </c>
      <c r="F1174" s="852">
        <f t="shared" si="18"/>
        <v>11124</v>
      </c>
      <c r="G1174" s="153" t="s">
        <v>125</v>
      </c>
      <c r="H1174" s="650" t="s">
        <v>294</v>
      </c>
      <c r="I1174" s="127" t="str">
        <f>VLOOKUP(H1174,Presupuesto!$B$11:$C$565,2,0)</f>
        <v>OTROS SERVICIOS COMERCIALES Y FINANCIEROS N.C.</v>
      </c>
      <c r="J1174" s="662" t="s">
        <v>1355</v>
      </c>
      <c r="K1174" s="650" t="s">
        <v>395</v>
      </c>
    </row>
    <row r="1175" spans="3:11" s="648" customFormat="1" x14ac:dyDescent="0.25">
      <c r="C1175" s="571" t="s">
        <v>3064</v>
      </c>
      <c r="D1175" s="862">
        <v>48</v>
      </c>
      <c r="E1175" s="865">
        <v>31</v>
      </c>
      <c r="F1175" s="852">
        <f t="shared" si="18"/>
        <v>1488</v>
      </c>
      <c r="G1175" s="153" t="s">
        <v>125</v>
      </c>
      <c r="H1175" s="650" t="s">
        <v>294</v>
      </c>
      <c r="I1175" s="127" t="str">
        <f>VLOOKUP(H1175,Presupuesto!$B$11:$C$565,2,0)</f>
        <v>OTROS SERVICIOS COMERCIALES Y FINANCIEROS N.C.</v>
      </c>
      <c r="J1175" s="662" t="s">
        <v>1355</v>
      </c>
      <c r="K1175" s="650" t="s">
        <v>395</v>
      </c>
    </row>
    <row r="1176" spans="3:11" s="648" customFormat="1" x14ac:dyDescent="0.25">
      <c r="C1176" s="571" t="s">
        <v>3065</v>
      </c>
      <c r="D1176" s="862">
        <v>4</v>
      </c>
      <c r="E1176" s="865">
        <v>171</v>
      </c>
      <c r="F1176" s="852">
        <f t="shared" si="18"/>
        <v>684</v>
      </c>
      <c r="G1176" s="153" t="s">
        <v>125</v>
      </c>
      <c r="H1176" s="650" t="s">
        <v>294</v>
      </c>
      <c r="I1176" s="127" t="str">
        <f>VLOOKUP(H1176,Presupuesto!$B$11:$C$565,2,0)</f>
        <v>OTROS SERVICIOS COMERCIALES Y FINANCIEROS N.C.</v>
      </c>
      <c r="J1176" s="662" t="s">
        <v>1355</v>
      </c>
      <c r="K1176" s="650" t="s">
        <v>395</v>
      </c>
    </row>
    <row r="1177" spans="3:11" s="648" customFormat="1" x14ac:dyDescent="0.25">
      <c r="C1177" s="571" t="s">
        <v>3066</v>
      </c>
      <c r="D1177" s="862">
        <v>2</v>
      </c>
      <c r="E1177" s="866">
        <v>400</v>
      </c>
      <c r="F1177" s="852">
        <f t="shared" si="18"/>
        <v>800</v>
      </c>
      <c r="G1177" s="153" t="s">
        <v>125</v>
      </c>
      <c r="H1177" s="650" t="s">
        <v>294</v>
      </c>
      <c r="I1177" s="127" t="str">
        <f>VLOOKUP(H1177,Presupuesto!$B$11:$C$565,2,0)</f>
        <v>OTROS SERVICIOS COMERCIALES Y FINANCIEROS N.C.</v>
      </c>
      <c r="J1177" s="662" t="s">
        <v>1355</v>
      </c>
      <c r="K1177" s="650" t="s">
        <v>395</v>
      </c>
    </row>
    <row r="1178" spans="3:11" s="648" customFormat="1" x14ac:dyDescent="0.25">
      <c r="C1178" s="571" t="s">
        <v>3067</v>
      </c>
      <c r="D1178" s="862">
        <v>3</v>
      </c>
      <c r="E1178" s="866">
        <v>480</v>
      </c>
      <c r="F1178" s="852">
        <f t="shared" si="18"/>
        <v>1440</v>
      </c>
      <c r="G1178" s="153" t="s">
        <v>125</v>
      </c>
      <c r="H1178" s="650" t="s">
        <v>294</v>
      </c>
      <c r="I1178" s="127" t="str">
        <f>VLOOKUP(H1178,Presupuesto!$B$11:$C$565,2,0)</f>
        <v>OTROS SERVICIOS COMERCIALES Y FINANCIEROS N.C.</v>
      </c>
      <c r="J1178" s="662" t="s">
        <v>1355</v>
      </c>
      <c r="K1178" s="650" t="s">
        <v>395</v>
      </c>
    </row>
    <row r="1179" spans="3:11" s="648" customFormat="1" x14ac:dyDescent="0.25">
      <c r="C1179" s="571" t="s">
        <v>3068</v>
      </c>
      <c r="D1179" s="862">
        <v>69</v>
      </c>
      <c r="E1179" s="866">
        <v>288.39999999999998</v>
      </c>
      <c r="F1179" s="852">
        <f t="shared" si="18"/>
        <v>19899.599999999999</v>
      </c>
      <c r="G1179" s="153" t="s">
        <v>125</v>
      </c>
      <c r="H1179" s="650" t="s">
        <v>294</v>
      </c>
      <c r="I1179" s="127" t="str">
        <f>VLOOKUP(H1179,Presupuesto!$B$11:$C$565,2,0)</f>
        <v>OTROS SERVICIOS COMERCIALES Y FINANCIEROS N.C.</v>
      </c>
      <c r="J1179" s="662" t="s">
        <v>1355</v>
      </c>
      <c r="K1179" s="650" t="s">
        <v>395</v>
      </c>
    </row>
    <row r="1180" spans="3:11" s="648" customFormat="1" x14ac:dyDescent="0.25">
      <c r="C1180" s="571" t="s">
        <v>3069</v>
      </c>
      <c r="D1180" s="862">
        <v>3</v>
      </c>
      <c r="E1180" s="866">
        <v>550</v>
      </c>
      <c r="F1180" s="852">
        <f t="shared" si="18"/>
        <v>1650</v>
      </c>
      <c r="G1180" s="153" t="s">
        <v>125</v>
      </c>
      <c r="H1180" s="650" t="s">
        <v>294</v>
      </c>
      <c r="I1180" s="127" t="str">
        <f>VLOOKUP(H1180,Presupuesto!$B$11:$C$565,2,0)</f>
        <v>OTROS SERVICIOS COMERCIALES Y FINANCIEROS N.C.</v>
      </c>
      <c r="J1180" s="662" t="s">
        <v>1355</v>
      </c>
      <c r="K1180" s="650" t="s">
        <v>395</v>
      </c>
    </row>
    <row r="1181" spans="3:11" s="648" customFormat="1" x14ac:dyDescent="0.25">
      <c r="C1181" s="571" t="s">
        <v>3070</v>
      </c>
      <c r="D1181" s="862">
        <v>36</v>
      </c>
      <c r="E1181" s="866">
        <v>75</v>
      </c>
      <c r="F1181" s="852">
        <f t="shared" si="18"/>
        <v>2700</v>
      </c>
      <c r="G1181" s="153" t="s">
        <v>125</v>
      </c>
      <c r="H1181" s="650" t="s">
        <v>294</v>
      </c>
      <c r="I1181" s="127" t="str">
        <f>VLOOKUP(H1181,Presupuesto!$B$11:$C$565,2,0)</f>
        <v>OTROS SERVICIOS COMERCIALES Y FINANCIEROS N.C.</v>
      </c>
      <c r="J1181" s="662" t="s">
        <v>1355</v>
      </c>
      <c r="K1181" s="650" t="s">
        <v>395</v>
      </c>
    </row>
    <row r="1182" spans="3:11" s="648" customFormat="1" x14ac:dyDescent="0.25">
      <c r="G1182" s="646"/>
    </row>
    <row r="1183" spans="3:11" s="648" customFormat="1" x14ac:dyDescent="0.25">
      <c r="G1183" s="646"/>
    </row>
    <row r="1184" spans="3:11" s="648" customFormat="1" ht="15.75" thickBot="1" x14ac:dyDescent="0.3">
      <c r="G1184" s="646"/>
    </row>
    <row r="1185" spans="3:11" s="648" customFormat="1" ht="15.75" thickBot="1" x14ac:dyDescent="0.3">
      <c r="C1185" s="657" t="s">
        <v>53</v>
      </c>
      <c r="D1185" s="663">
        <f>SUM(F1192)</f>
        <v>20000</v>
      </c>
      <c r="F1185" s="644"/>
      <c r="G1185" s="647"/>
      <c r="H1185" s="644"/>
      <c r="I1185" s="644"/>
    </row>
    <row r="1186" spans="3:11" s="648" customFormat="1" x14ac:dyDescent="0.25">
      <c r="C1186" s="644"/>
      <c r="D1186" s="31"/>
      <c r="E1186" s="649"/>
      <c r="F1186" s="649"/>
      <c r="G1186" s="649"/>
      <c r="H1186" s="645"/>
      <c r="I1186" s="645"/>
      <c r="J1186" s="645"/>
      <c r="K1186" s="651"/>
    </row>
    <row r="1187" spans="3:11" s="648" customFormat="1" x14ac:dyDescent="0.25">
      <c r="C1187" s="644"/>
      <c r="D1187" s="31"/>
      <c r="E1187" s="649"/>
      <c r="F1187" s="649"/>
      <c r="G1187" s="649"/>
      <c r="H1187" s="645"/>
      <c r="I1187" s="645"/>
      <c r="J1187" s="645"/>
      <c r="K1187" s="651"/>
    </row>
    <row r="1188" spans="3:11" s="648" customFormat="1" ht="15.75" x14ac:dyDescent="0.25">
      <c r="C1188" s="660" t="s">
        <v>388</v>
      </c>
      <c r="D1188" s="493">
        <f>'11. Gestion Administrativa'!F56</f>
        <v>11.42</v>
      </c>
      <c r="E1188" s="649"/>
      <c r="F1188" s="649"/>
      <c r="G1188" s="649"/>
      <c r="H1188" s="645"/>
      <c r="I1188" s="645"/>
      <c r="J1188" s="645"/>
      <c r="K1188" s="651"/>
    </row>
    <row r="1189" spans="3:11" s="648" customFormat="1" ht="18.75" x14ac:dyDescent="0.25">
      <c r="C1189" s="661" t="str">
        <f>IFERROR(VLOOKUP(D1188,'1. Desarrollo e Innov. Curricu.'!$F:$G,2,FALSE),IFERROR(VLOOKUP(D1188,'2. Investigación Científica'!$F:$G,2,FALSE),IFERROR(VLOOKUP(D1188,'3. Vinculación Univ. Sociedad'!$F:$G,2,FALSE),IFERROR(VLOOKUP(D1188,'4. Docencia y Profesorado Univ.'!$F:$G,2,FALSE),IFERROR(VLOOKUP(D1188,'5. Estudiantes y Graduados'!$F:$G,2,FALSE),IFERROR(VLOOKUP(D1188,'11. Gestion Administrativa'!$F:$G,2,FALSE),IFERROR(VLOOKUP(D1188,'13. Gestión Académica'!$F:$G,2,FALSE),IFERROR(VLOOKUP(D1188,'9. Asegura. de la Calid. y M'!$F:$G,2,FALSE),IFERROR(VLOOKUP(D1188,'6. Gestión del Conocimiento'!$F:$G,2,FALSE),IFERROR(VLOOKUP(D1188,'15. Gobernabilidad y Proceso...'!$F:$G,2,FALSE),IFERROR(VLOOKUP(D1188,'12. Gestión del Talento Humano'!$F:$G,2,FALSE),IFERROR(VLOOKUP(D1188,'14. Internacional... de la E.S.'!$F:$G,2,FALSE),IFERROR(VLOOKUP(D1188,'10. Posgrado'!$F:$G,2,FALSE),IFERROR(VLOOKUP(D1188,'17. Gestión TIC'!$F:$G,2,FALSE),IFERROR(VLOOKUP(D1188,'16. Desa. del Sistema Educ.Sup.'!$F:$G,2,FALSE),IFERROR(VLOOKUP(D1188,'8. Cultura de Inno. Insti...'!$F:$G,2,FALSE),VLOOKUP(D1188,'7. Lo Esencial de la Reforma U.'!$F:$G,2,0)))))))))))))))))</f>
        <v>Gestión para la instalción de repisas (para colocar guías de respuesta en caso de emergencia, hojas de datos de seguridad y equipo de protección personal)</v>
      </c>
      <c r="D1189" s="31"/>
      <c r="E1189" s="649"/>
      <c r="F1189" s="649"/>
      <c r="G1189" s="649"/>
      <c r="H1189" s="645"/>
      <c r="I1189" s="645"/>
      <c r="J1189" s="645"/>
      <c r="K1189" s="651"/>
    </row>
    <row r="1190" spans="3:11" s="648" customFormat="1" ht="15.75" thickBot="1" x14ac:dyDescent="0.3">
      <c r="F1190" s="649"/>
      <c r="G1190" s="645"/>
      <c r="H1190" s="645"/>
      <c r="I1190" s="645"/>
    </row>
    <row r="1191" spans="3:11" s="648" customFormat="1" ht="15.75" thickBot="1" x14ac:dyDescent="0.3">
      <c r="C1191" s="655" t="s">
        <v>44</v>
      </c>
      <c r="D1191" s="655" t="s">
        <v>55</v>
      </c>
      <c r="E1191" s="658" t="s">
        <v>57</v>
      </c>
      <c r="F1191" s="131" t="s">
        <v>27</v>
      </c>
      <c r="G1191" s="129" t="s">
        <v>127</v>
      </c>
      <c r="H1191" s="654" t="s">
        <v>46</v>
      </c>
      <c r="I1191" s="129" t="s">
        <v>128</v>
      </c>
      <c r="J1191" s="129" t="s">
        <v>406</v>
      </c>
      <c r="K1191" s="129" t="s">
        <v>407</v>
      </c>
    </row>
    <row r="1192" spans="3:11" s="648" customFormat="1" x14ac:dyDescent="0.25">
      <c r="C1192" s="571" t="s">
        <v>3071</v>
      </c>
      <c r="D1192" s="571">
        <v>1</v>
      </c>
      <c r="E1192" s="869">
        <v>20000</v>
      </c>
      <c r="F1192" s="869">
        <v>20000</v>
      </c>
      <c r="G1192" s="153" t="s">
        <v>1676</v>
      </c>
      <c r="H1192" s="650" t="s">
        <v>294</v>
      </c>
      <c r="I1192" s="127" t="str">
        <f>VLOOKUP(H1192,Presupuesto!$B$11:$C$565,2,0)</f>
        <v>OTROS SERVICIOS COMERCIALES Y FINANCIEROS N.C.</v>
      </c>
      <c r="J1192" s="662" t="s">
        <v>1355</v>
      </c>
      <c r="K1192" s="650" t="s">
        <v>393</v>
      </c>
    </row>
    <row r="1193" spans="3:11" s="648" customFormat="1" x14ac:dyDescent="0.25">
      <c r="G1193" s="646"/>
    </row>
    <row r="1194" spans="3:11" s="648" customFormat="1" x14ac:dyDescent="0.25">
      <c r="G1194" s="646"/>
    </row>
    <row r="1195" spans="3:11" s="648" customFormat="1" ht="15.75" thickBot="1" x14ac:dyDescent="0.3">
      <c r="G1195" s="646"/>
    </row>
    <row r="1196" spans="3:11" s="648" customFormat="1" ht="15.75" thickBot="1" x14ac:dyDescent="0.3">
      <c r="C1196" s="657" t="s">
        <v>53</v>
      </c>
      <c r="D1196" s="663">
        <f>SUM(F1203:F1208)</f>
        <v>13460.5</v>
      </c>
      <c r="F1196" s="644"/>
      <c r="G1196" s="647"/>
      <c r="H1196" s="644"/>
      <c r="I1196" s="644"/>
    </row>
    <row r="1197" spans="3:11" s="648" customFormat="1" x14ac:dyDescent="0.25">
      <c r="C1197" s="644"/>
      <c r="D1197" s="31"/>
      <c r="E1197" s="649"/>
      <c r="F1197" s="649"/>
      <c r="G1197" s="649"/>
      <c r="H1197" s="645"/>
      <c r="I1197" s="645"/>
      <c r="J1197" s="645"/>
      <c r="K1197" s="651"/>
    </row>
    <row r="1198" spans="3:11" s="648" customFormat="1" x14ac:dyDescent="0.25">
      <c r="C1198" s="644"/>
      <c r="D1198" s="31"/>
      <c r="E1198" s="649"/>
      <c r="F1198" s="649"/>
      <c r="G1198" s="649"/>
      <c r="H1198" s="645"/>
      <c r="I1198" s="645"/>
      <c r="J1198" s="645"/>
      <c r="K1198" s="651"/>
    </row>
    <row r="1199" spans="3:11" s="648" customFormat="1" ht="15.75" x14ac:dyDescent="0.25">
      <c r="C1199" s="660" t="s">
        <v>388</v>
      </c>
      <c r="D1199" s="493">
        <f>'11. Gestion Administrativa'!F57</f>
        <v>11.43</v>
      </c>
      <c r="E1199" s="649"/>
      <c r="F1199" s="649"/>
      <c r="G1199" s="649"/>
      <c r="H1199" s="645"/>
      <c r="I1199" s="645"/>
      <c r="J1199" s="645"/>
      <c r="K1199" s="651"/>
    </row>
    <row r="1200" spans="3:11" s="648" customFormat="1" ht="18.75" x14ac:dyDescent="0.25">
      <c r="C1200" s="661" t="str">
        <f>IFERROR(VLOOKUP(D1199,'1. Desarrollo e Innov. Curricu.'!$F:$G,2,FALSE),IFERROR(VLOOKUP(D1199,'2. Investigación Científica'!$F:$G,2,FALSE),IFERROR(VLOOKUP(D1199,'3. Vinculación Univ. Sociedad'!$F:$G,2,FALSE),IFERROR(VLOOKUP(D1199,'4. Docencia y Profesorado Univ.'!$F:$G,2,FALSE),IFERROR(VLOOKUP(D1199,'5. Estudiantes y Graduados'!$F:$G,2,FALSE),IFERROR(VLOOKUP(D1199,'11. Gestion Administrativa'!$F:$G,2,FALSE),IFERROR(VLOOKUP(D1199,'13. Gestión Académica'!$F:$G,2,FALSE),IFERROR(VLOOKUP(D1199,'9. Asegura. de la Calid. y M'!$F:$G,2,FALSE),IFERROR(VLOOKUP(D1199,'6. Gestión del Conocimiento'!$F:$G,2,FALSE),IFERROR(VLOOKUP(D1199,'15. Gobernabilidad y Proceso...'!$F:$G,2,FALSE),IFERROR(VLOOKUP(D1199,'12. Gestión del Talento Humano'!$F:$G,2,FALSE),IFERROR(VLOOKUP(D1199,'14. Internacional... de la E.S.'!$F:$G,2,FALSE),IFERROR(VLOOKUP(D1199,'10. Posgrado'!$F:$G,2,FALSE),IFERROR(VLOOKUP(D1199,'17. Gestión TIC'!$F:$G,2,FALSE),IFERROR(VLOOKUP(D1199,'16. Desa. del Sistema Educ.Sup.'!$F:$G,2,FALSE),IFERROR(VLOOKUP(D1199,'8. Cultura de Inno. Insti...'!$F:$G,2,FALSE),VLOOKUP(D1199,'7. Lo Esencial de la Reforma U.'!$F:$G,2,0)))))))))))))))))</f>
        <v>Gestión para la compra de Bomba de diafragma(para la dispensación de etanol de barriles).</v>
      </c>
      <c r="D1200" s="31"/>
      <c r="E1200" s="649"/>
      <c r="F1200" s="649"/>
      <c r="G1200" s="649"/>
      <c r="H1200" s="645"/>
      <c r="I1200" s="645"/>
      <c r="J1200" s="645"/>
      <c r="K1200" s="651"/>
    </row>
    <row r="1201" spans="3:11" s="648" customFormat="1" ht="15.75" thickBot="1" x14ac:dyDescent="0.3">
      <c r="F1201" s="649"/>
      <c r="G1201" s="645"/>
      <c r="H1201" s="645"/>
      <c r="I1201" s="645"/>
    </row>
    <row r="1202" spans="3:11" s="648" customFormat="1" ht="15.75" thickBot="1" x14ac:dyDescent="0.3">
      <c r="C1202" s="655" t="s">
        <v>44</v>
      </c>
      <c r="D1202" s="655" t="s">
        <v>55</v>
      </c>
      <c r="E1202" s="658" t="s">
        <v>57</v>
      </c>
      <c r="F1202" s="131" t="s">
        <v>27</v>
      </c>
      <c r="G1202" s="129" t="s">
        <v>127</v>
      </c>
      <c r="H1202" s="654" t="s">
        <v>46</v>
      </c>
      <c r="I1202" s="129" t="s">
        <v>128</v>
      </c>
      <c r="J1202" s="129" t="s">
        <v>406</v>
      </c>
      <c r="K1202" s="129" t="s">
        <v>407</v>
      </c>
    </row>
    <row r="1203" spans="3:11" s="648" customFormat="1" x14ac:dyDescent="0.25">
      <c r="C1203" s="571" t="s">
        <v>3072</v>
      </c>
      <c r="D1203" s="570">
        <v>1</v>
      </c>
      <c r="E1203" s="852">
        <v>12980.25</v>
      </c>
      <c r="F1203" s="869">
        <f t="shared" ref="F1203:F1208" si="19">D1203*E1203</f>
        <v>12980.25</v>
      </c>
      <c r="G1203" s="153" t="s">
        <v>125</v>
      </c>
      <c r="H1203" s="650" t="s">
        <v>294</v>
      </c>
      <c r="I1203" s="127" t="str">
        <f>VLOOKUP(H1203,Presupuesto!$B$11:$C$565,2,0)</f>
        <v>OTROS SERVICIOS COMERCIALES Y FINANCIEROS N.C.</v>
      </c>
      <c r="J1203" s="662" t="s">
        <v>1355</v>
      </c>
      <c r="K1203" s="650" t="s">
        <v>391</v>
      </c>
    </row>
    <row r="1204" spans="3:11" s="648" customFormat="1" x14ac:dyDescent="0.25">
      <c r="C1204" s="571" t="s">
        <v>3073</v>
      </c>
      <c r="D1204" s="570">
        <v>2</v>
      </c>
      <c r="E1204" s="852">
        <v>100</v>
      </c>
      <c r="F1204" s="869">
        <f t="shared" si="19"/>
        <v>200</v>
      </c>
      <c r="G1204" s="153" t="s">
        <v>125</v>
      </c>
      <c r="H1204" s="650" t="s">
        <v>294</v>
      </c>
      <c r="I1204" s="127" t="str">
        <f>VLOOKUP(H1204,Presupuesto!$B$11:$C$565,2,0)</f>
        <v>OTROS SERVICIOS COMERCIALES Y FINANCIEROS N.C.</v>
      </c>
      <c r="J1204" s="662" t="s">
        <v>1355</v>
      </c>
      <c r="K1204" s="650" t="s">
        <v>391</v>
      </c>
    </row>
    <row r="1205" spans="3:11" s="648" customFormat="1" x14ac:dyDescent="0.25">
      <c r="C1205" s="571" t="s">
        <v>3074</v>
      </c>
      <c r="D1205" s="570">
        <v>2</v>
      </c>
      <c r="E1205" s="852">
        <v>39.5</v>
      </c>
      <c r="F1205" s="869">
        <f t="shared" si="19"/>
        <v>79</v>
      </c>
      <c r="G1205" s="153" t="s">
        <v>125</v>
      </c>
      <c r="H1205" s="650" t="s">
        <v>294</v>
      </c>
      <c r="I1205" s="127" t="str">
        <f>VLOOKUP(H1205,Presupuesto!$B$11:$C$565,2,0)</f>
        <v>OTROS SERVICIOS COMERCIALES Y FINANCIEROS N.C.</v>
      </c>
      <c r="J1205" s="662" t="s">
        <v>1355</v>
      </c>
      <c r="K1205" s="650" t="s">
        <v>391</v>
      </c>
    </row>
    <row r="1206" spans="3:11" s="648" customFormat="1" x14ac:dyDescent="0.25">
      <c r="C1206" s="571" t="s">
        <v>3075</v>
      </c>
      <c r="D1206" s="570">
        <v>1</v>
      </c>
      <c r="E1206" s="852">
        <v>30</v>
      </c>
      <c r="F1206" s="869">
        <f t="shared" si="19"/>
        <v>30</v>
      </c>
      <c r="G1206" s="153" t="s">
        <v>125</v>
      </c>
      <c r="H1206" s="650" t="s">
        <v>294</v>
      </c>
      <c r="I1206" s="127" t="str">
        <f>VLOOKUP(H1206,Presupuesto!$B$11:$C$565,2,0)</f>
        <v>OTROS SERVICIOS COMERCIALES Y FINANCIEROS N.C.</v>
      </c>
      <c r="J1206" s="662" t="s">
        <v>1355</v>
      </c>
      <c r="K1206" s="650" t="s">
        <v>391</v>
      </c>
    </row>
    <row r="1207" spans="3:11" s="648" customFormat="1" x14ac:dyDescent="0.25">
      <c r="C1207" s="571" t="s">
        <v>3076</v>
      </c>
      <c r="D1207" s="570">
        <v>1</v>
      </c>
      <c r="E1207" s="852">
        <v>25</v>
      </c>
      <c r="F1207" s="869">
        <f t="shared" si="19"/>
        <v>25</v>
      </c>
      <c r="G1207" s="153" t="s">
        <v>125</v>
      </c>
      <c r="H1207" s="650" t="s">
        <v>294</v>
      </c>
      <c r="I1207" s="127" t="str">
        <f>VLOOKUP(H1207,Presupuesto!$B$11:$C$565,2,0)</f>
        <v>OTROS SERVICIOS COMERCIALES Y FINANCIEROS N.C.</v>
      </c>
      <c r="J1207" s="662" t="s">
        <v>1355</v>
      </c>
      <c r="K1207" s="650" t="s">
        <v>391</v>
      </c>
    </row>
    <row r="1208" spans="3:11" s="648" customFormat="1" x14ac:dyDescent="0.25">
      <c r="C1208" s="571" t="s">
        <v>3077</v>
      </c>
      <c r="D1208" s="570">
        <v>1</v>
      </c>
      <c r="E1208" s="852">
        <v>146.25</v>
      </c>
      <c r="F1208" s="869">
        <f t="shared" si="19"/>
        <v>146.25</v>
      </c>
      <c r="G1208" s="153" t="s">
        <v>125</v>
      </c>
      <c r="H1208" s="650" t="s">
        <v>294</v>
      </c>
      <c r="I1208" s="127" t="str">
        <f>VLOOKUP(H1208,Presupuesto!$B$11:$C$565,2,0)</f>
        <v>OTROS SERVICIOS COMERCIALES Y FINANCIEROS N.C.</v>
      </c>
      <c r="J1208" s="662" t="s">
        <v>1355</v>
      </c>
      <c r="K1208" s="650" t="s">
        <v>391</v>
      </c>
    </row>
    <row r="1209" spans="3:11" s="648" customFormat="1" x14ac:dyDescent="0.25">
      <c r="G1209" s="646"/>
    </row>
    <row r="1210" spans="3:11" s="648" customFormat="1" x14ac:dyDescent="0.25">
      <c r="G1210" s="646"/>
    </row>
    <row r="1211" spans="3:11" s="648" customFormat="1" ht="15.75" thickBot="1" x14ac:dyDescent="0.3">
      <c r="G1211" s="646"/>
    </row>
    <row r="1212" spans="3:11" s="648" customFormat="1" ht="15.75" thickBot="1" x14ac:dyDescent="0.3">
      <c r="C1212" s="657" t="s">
        <v>53</v>
      </c>
      <c r="D1212" s="663">
        <f>SUM(F1219)</f>
        <v>3000</v>
      </c>
      <c r="F1212" s="644"/>
      <c r="G1212" s="647"/>
      <c r="H1212" s="644"/>
      <c r="I1212" s="644"/>
    </row>
    <row r="1213" spans="3:11" s="648" customFormat="1" x14ac:dyDescent="0.25">
      <c r="C1213" s="644"/>
      <c r="D1213" s="31"/>
      <c r="E1213" s="649"/>
      <c r="F1213" s="649"/>
      <c r="G1213" s="649"/>
      <c r="H1213" s="645"/>
      <c r="I1213" s="645"/>
      <c r="J1213" s="645"/>
      <c r="K1213" s="651"/>
    </row>
    <row r="1214" spans="3:11" s="648" customFormat="1" x14ac:dyDescent="0.25">
      <c r="C1214" s="644"/>
      <c r="D1214" s="31"/>
      <c r="E1214" s="649"/>
      <c r="F1214" s="649"/>
      <c r="G1214" s="649"/>
      <c r="H1214" s="645"/>
      <c r="I1214" s="645"/>
      <c r="J1214" s="645"/>
      <c r="K1214" s="651"/>
    </row>
    <row r="1215" spans="3:11" s="648" customFormat="1" ht="15.75" x14ac:dyDescent="0.25">
      <c r="C1215" s="660" t="s">
        <v>388</v>
      </c>
      <c r="D1215" s="493">
        <f>'11. Gestion Administrativa'!F58</f>
        <v>11.44</v>
      </c>
      <c r="E1215" s="649"/>
      <c r="F1215" s="649"/>
      <c r="G1215" s="649"/>
      <c r="H1215" s="645"/>
      <c r="I1215" s="645"/>
      <c r="J1215" s="645"/>
      <c r="K1215" s="651"/>
    </row>
    <row r="1216" spans="3:11" s="648" customFormat="1" ht="18.75" x14ac:dyDescent="0.25">
      <c r="C1216" s="661" t="str">
        <f>IFERROR(VLOOKUP(D1215,'1. Desarrollo e Innov. Curricu.'!$F:$G,2,FALSE),IFERROR(VLOOKUP(D1215,'2. Investigación Científica'!$F:$G,2,FALSE),IFERROR(VLOOKUP(D1215,'3. Vinculación Univ. Sociedad'!$F:$G,2,FALSE),IFERROR(VLOOKUP(D1215,'4. Docencia y Profesorado Univ.'!$F:$G,2,FALSE),IFERROR(VLOOKUP(D1215,'5. Estudiantes y Graduados'!$F:$G,2,FALSE),IFERROR(VLOOKUP(D1215,'11. Gestion Administrativa'!$F:$G,2,FALSE),IFERROR(VLOOKUP(D1215,'13. Gestión Académica'!$F:$G,2,FALSE),IFERROR(VLOOKUP(D1215,'9. Asegura. de la Calid. y M'!$F:$G,2,FALSE),IFERROR(VLOOKUP(D1215,'6. Gestión del Conocimiento'!$F:$G,2,FALSE),IFERROR(VLOOKUP(D1215,'15. Gobernabilidad y Proceso...'!$F:$G,2,FALSE),IFERROR(VLOOKUP(D1215,'12. Gestión del Talento Humano'!$F:$G,2,FALSE),IFERROR(VLOOKUP(D1215,'14. Internacional... de la E.S.'!$F:$G,2,FALSE),IFERROR(VLOOKUP(D1215,'10. Posgrado'!$F:$G,2,FALSE),IFERROR(VLOOKUP(D1215,'17. Gestión TIC'!$F:$G,2,FALSE),IFERROR(VLOOKUP(D1215,'16. Desa. del Sistema Educ.Sup.'!$F:$G,2,FALSE),IFERROR(VLOOKUP(D1215,'8. Cultura de Inno. Insti...'!$F:$G,2,FALSE),VLOOKUP(D1215,'7. Lo Esencial de la Reforma U.'!$F:$G,2,0)))))))))))))))))</f>
        <v>Reabastecimiento de botiquines de emergencia (compra de insumos y medicamentos).</v>
      </c>
      <c r="D1216" s="31"/>
      <c r="E1216" s="649"/>
      <c r="F1216" s="649"/>
      <c r="G1216" s="649"/>
      <c r="H1216" s="645"/>
      <c r="I1216" s="645"/>
      <c r="J1216" s="645"/>
      <c r="K1216" s="651"/>
    </row>
    <row r="1217" spans="3:11" s="648" customFormat="1" ht="15.75" thickBot="1" x14ac:dyDescent="0.3">
      <c r="F1217" s="649"/>
      <c r="G1217" s="645"/>
      <c r="H1217" s="645"/>
      <c r="I1217" s="645"/>
    </row>
    <row r="1218" spans="3:11" s="648" customFormat="1" ht="15.75" thickBot="1" x14ac:dyDescent="0.3">
      <c r="C1218" s="655" t="s">
        <v>44</v>
      </c>
      <c r="D1218" s="655" t="s">
        <v>55</v>
      </c>
      <c r="E1218" s="658" t="s">
        <v>57</v>
      </c>
      <c r="F1218" s="131" t="s">
        <v>27</v>
      </c>
      <c r="G1218" s="129" t="s">
        <v>127</v>
      </c>
      <c r="H1218" s="654" t="s">
        <v>46</v>
      </c>
      <c r="I1218" s="129" t="s">
        <v>128</v>
      </c>
      <c r="J1218" s="129" t="s">
        <v>406</v>
      </c>
      <c r="K1218" s="129" t="s">
        <v>407</v>
      </c>
    </row>
    <row r="1219" spans="3:11" s="648" customFormat="1" x14ac:dyDescent="0.25">
      <c r="C1219" s="571" t="s">
        <v>3078</v>
      </c>
      <c r="D1219" s="571">
        <v>500</v>
      </c>
      <c r="E1219" s="869">
        <v>6</v>
      </c>
      <c r="F1219" s="869">
        <f>D1219*E1219</f>
        <v>3000</v>
      </c>
      <c r="G1219" s="153" t="s">
        <v>125</v>
      </c>
      <c r="H1219" s="650" t="s">
        <v>294</v>
      </c>
      <c r="I1219" s="127" t="str">
        <f>VLOOKUP(H1219,Presupuesto!$B$11:$C$565,2,0)</f>
        <v>OTROS SERVICIOS COMERCIALES Y FINANCIEROS N.C.</v>
      </c>
      <c r="J1219" s="662" t="s">
        <v>1355</v>
      </c>
      <c r="K1219" s="650" t="s">
        <v>393</v>
      </c>
    </row>
    <row r="1220" spans="3:11" s="648" customFormat="1" x14ac:dyDescent="0.25">
      <c r="G1220" s="646"/>
    </row>
    <row r="1221" spans="3:11" s="648" customFormat="1" x14ac:dyDescent="0.25">
      <c r="G1221" s="646"/>
    </row>
    <row r="1222" spans="3:11" s="648" customFormat="1" ht="15.75" thickBot="1" x14ac:dyDescent="0.3">
      <c r="G1222" s="646"/>
    </row>
    <row r="1223" spans="3:11" s="648" customFormat="1" ht="15.75" thickBot="1" x14ac:dyDescent="0.3">
      <c r="C1223" s="657" t="s">
        <v>53</v>
      </c>
      <c r="D1223" s="663">
        <f>SUM(F1230:F1234)</f>
        <v>995</v>
      </c>
      <c r="F1223" s="644"/>
      <c r="G1223" s="647"/>
      <c r="H1223" s="644"/>
      <c r="I1223" s="644"/>
    </row>
    <row r="1224" spans="3:11" s="648" customFormat="1" x14ac:dyDescent="0.25">
      <c r="C1224" s="644"/>
      <c r="D1224" s="31"/>
      <c r="E1224" s="649"/>
      <c r="F1224" s="649"/>
      <c r="G1224" s="649"/>
      <c r="H1224" s="645"/>
      <c r="I1224" s="645"/>
      <c r="J1224" s="645"/>
      <c r="K1224" s="651"/>
    </row>
    <row r="1225" spans="3:11" s="648" customFormat="1" x14ac:dyDescent="0.25">
      <c r="C1225" s="644"/>
      <c r="D1225" s="31"/>
      <c r="E1225" s="649"/>
      <c r="F1225" s="649"/>
      <c r="G1225" s="649"/>
      <c r="H1225" s="645"/>
      <c r="I1225" s="645"/>
      <c r="J1225" s="645"/>
      <c r="K1225" s="651"/>
    </row>
    <row r="1226" spans="3:11" s="648" customFormat="1" ht="15.75" x14ac:dyDescent="0.25">
      <c r="C1226" s="660" t="s">
        <v>388</v>
      </c>
      <c r="D1226" s="493">
        <f>'11. Gestion Administrativa'!F76</f>
        <v>11.62</v>
      </c>
      <c r="E1226" s="649"/>
      <c r="F1226" s="649"/>
      <c r="G1226" s="649"/>
      <c r="H1226" s="645"/>
      <c r="I1226" s="645"/>
      <c r="J1226" s="645"/>
      <c r="K1226" s="651"/>
    </row>
    <row r="1227" spans="3:11" s="648" customFormat="1" ht="18.75" x14ac:dyDescent="0.25">
      <c r="C1227" s="661" t="str">
        <f>IFERROR(VLOOKUP(D1226,'1. Desarrollo e Innov. Curricu.'!$F:$G,2,FALSE),IFERROR(VLOOKUP(D1226,'2. Investigación Científica'!$F:$G,2,FALSE),IFERROR(VLOOKUP(D1226,'3. Vinculación Univ. Sociedad'!$F:$G,2,FALSE),IFERROR(VLOOKUP(D1226,'4. Docencia y Profesorado Univ.'!$F:$G,2,FALSE),IFERROR(VLOOKUP(D1226,'5. Estudiantes y Graduados'!$F:$G,2,FALSE),IFERROR(VLOOKUP(D1226,'11. Gestion Administrativa'!$F:$G,2,FALSE),IFERROR(VLOOKUP(D1226,'13. Gestión Académica'!$F:$G,2,FALSE),IFERROR(VLOOKUP(D1226,'9. Asegura. de la Calid. y M'!$F:$G,2,FALSE),IFERROR(VLOOKUP(D1226,'6. Gestión del Conocimiento'!$F:$G,2,FALSE),IFERROR(VLOOKUP(D1226,'15. Gobernabilidad y Proceso...'!$F:$G,2,FALSE),IFERROR(VLOOKUP(D1226,'12. Gestión del Talento Humano'!$F:$G,2,FALSE),IFERROR(VLOOKUP(D1226,'14. Internacional... de la E.S.'!$F:$G,2,FALSE),IFERROR(VLOOKUP(D1226,'10. Posgrado'!$F:$G,2,FALSE),IFERROR(VLOOKUP(D1226,'17. Gestión TIC'!$F:$G,2,FALSE),IFERROR(VLOOKUP(D1226,'16. Desa. del Sistema Educ.Sup.'!$F:$G,2,FALSE),IFERROR(VLOOKUP(D1226,'8. Cultura de Inno. Insti...'!$F:$G,2,FALSE),VLOOKUP(D1226,'7. Lo Esencial de la Reforma U.'!$F:$G,2,0)))))))))))))))))</f>
        <v xml:space="preserve">Gestionar la requisición de material e insumos para el jardín botánico de la Facultad. (Dra. Gloria Díaz, Dra. Mercedes Arriola) </v>
      </c>
      <c r="D1227" s="31"/>
      <c r="E1227" s="649"/>
      <c r="F1227" s="649"/>
      <c r="G1227" s="649"/>
      <c r="H1227" s="645"/>
      <c r="I1227" s="645"/>
      <c r="J1227" s="645"/>
      <c r="K1227" s="651"/>
    </row>
    <row r="1228" spans="3:11" s="648" customFormat="1" ht="15.75" thickBot="1" x14ac:dyDescent="0.3">
      <c r="F1228" s="649"/>
      <c r="G1228" s="645"/>
      <c r="H1228" s="645"/>
      <c r="I1228" s="645"/>
    </row>
    <row r="1229" spans="3:11" s="648" customFormat="1" ht="15.75" thickBot="1" x14ac:dyDescent="0.3">
      <c r="C1229" s="655" t="s">
        <v>44</v>
      </c>
      <c r="D1229" s="655" t="s">
        <v>55</v>
      </c>
      <c r="E1229" s="658" t="s">
        <v>57</v>
      </c>
      <c r="F1229" s="131" t="s">
        <v>27</v>
      </c>
      <c r="G1229" s="129" t="s">
        <v>127</v>
      </c>
      <c r="H1229" s="654" t="s">
        <v>46</v>
      </c>
      <c r="I1229" s="129" t="s">
        <v>128</v>
      </c>
      <c r="J1229" s="129" t="s">
        <v>406</v>
      </c>
      <c r="K1229" s="129" t="s">
        <v>407</v>
      </c>
    </row>
    <row r="1230" spans="3:11" s="648" customFormat="1" x14ac:dyDescent="0.25">
      <c r="C1230" s="667" t="s">
        <v>2738</v>
      </c>
      <c r="D1230" s="672">
        <v>10</v>
      </c>
      <c r="E1230" s="901">
        <v>14</v>
      </c>
      <c r="F1230" s="852">
        <f>D1230*E1230</f>
        <v>140</v>
      </c>
      <c r="G1230" s="153" t="s">
        <v>125</v>
      </c>
      <c r="H1230" s="650" t="s">
        <v>294</v>
      </c>
      <c r="I1230" s="127" t="str">
        <f>VLOOKUP(H1230,Presupuesto!$B$11:$C$565,2,0)</f>
        <v>OTROS SERVICIOS COMERCIALES Y FINANCIEROS N.C.</v>
      </c>
      <c r="J1230" s="662" t="s">
        <v>1355</v>
      </c>
      <c r="K1230" s="650" t="s">
        <v>393</v>
      </c>
    </row>
    <row r="1231" spans="3:11" s="648" customFormat="1" x14ac:dyDescent="0.25">
      <c r="C1231" s="667" t="s">
        <v>2736</v>
      </c>
      <c r="D1231" s="672">
        <v>20</v>
      </c>
      <c r="E1231" s="901">
        <v>7</v>
      </c>
      <c r="F1231" s="852">
        <f t="shared" ref="F1231:F1232" si="20">D1231*E1231</f>
        <v>140</v>
      </c>
      <c r="G1231" s="153" t="s">
        <v>125</v>
      </c>
      <c r="H1231" s="650" t="s">
        <v>294</v>
      </c>
      <c r="I1231" s="127" t="str">
        <f>VLOOKUP(H1231,Presupuesto!$B$11:$C$565,2,0)</f>
        <v>OTROS SERVICIOS COMERCIALES Y FINANCIEROS N.C.</v>
      </c>
      <c r="J1231" s="662" t="s">
        <v>1355</v>
      </c>
      <c r="K1231" s="650" t="s">
        <v>393</v>
      </c>
    </row>
    <row r="1232" spans="3:11" s="648" customFormat="1" x14ac:dyDescent="0.25">
      <c r="C1232" s="667" t="s">
        <v>2737</v>
      </c>
      <c r="D1232" s="672">
        <v>10</v>
      </c>
      <c r="E1232" s="901">
        <v>28</v>
      </c>
      <c r="F1232" s="852">
        <f t="shared" si="20"/>
        <v>280</v>
      </c>
      <c r="G1232" s="153" t="s">
        <v>125</v>
      </c>
      <c r="H1232" s="650" t="s">
        <v>294</v>
      </c>
      <c r="I1232" s="127" t="str">
        <f>VLOOKUP(H1232,Presupuesto!$B$11:$C$565,2,0)</f>
        <v>OTROS SERVICIOS COMERCIALES Y FINANCIEROS N.C.</v>
      </c>
      <c r="J1232" s="662" t="s">
        <v>1355</v>
      </c>
      <c r="K1232" s="650" t="s">
        <v>393</v>
      </c>
    </row>
    <row r="1233" spans="3:11" s="648" customFormat="1" x14ac:dyDescent="0.25">
      <c r="C1233" s="667" t="s">
        <v>2739</v>
      </c>
      <c r="D1233" s="571">
        <v>1</v>
      </c>
      <c r="E1233" s="869">
        <v>255</v>
      </c>
      <c r="F1233" s="852">
        <v>255</v>
      </c>
      <c r="G1233" s="153" t="s">
        <v>125</v>
      </c>
      <c r="H1233" s="650" t="s">
        <v>294</v>
      </c>
      <c r="I1233" s="127" t="str">
        <f>VLOOKUP(H1233,Presupuesto!$B$11:$C$565,2,0)</f>
        <v>OTROS SERVICIOS COMERCIALES Y FINANCIEROS N.C.</v>
      </c>
      <c r="J1233" s="662" t="s">
        <v>1355</v>
      </c>
      <c r="K1233" s="650" t="s">
        <v>393</v>
      </c>
    </row>
    <row r="1234" spans="3:11" s="648" customFormat="1" x14ac:dyDescent="0.25">
      <c r="C1234" s="667" t="s">
        <v>2740</v>
      </c>
      <c r="D1234" s="571">
        <v>1</v>
      </c>
      <c r="E1234" s="901">
        <v>180</v>
      </c>
      <c r="F1234" s="852">
        <v>180</v>
      </c>
      <c r="G1234" s="153" t="s">
        <v>125</v>
      </c>
      <c r="H1234" s="650" t="s">
        <v>294</v>
      </c>
      <c r="I1234" s="127" t="str">
        <f>VLOOKUP(H1234,Presupuesto!$B$11:$C$565,2,0)</f>
        <v>OTROS SERVICIOS COMERCIALES Y FINANCIEROS N.C.</v>
      </c>
      <c r="J1234" s="662" t="s">
        <v>1355</v>
      </c>
      <c r="K1234" s="650" t="s">
        <v>393</v>
      </c>
    </row>
    <row r="1235" spans="3:11" s="648" customFormat="1" x14ac:dyDescent="0.25">
      <c r="G1235" s="646"/>
    </row>
    <row r="1236" spans="3:11" s="648" customFormat="1" x14ac:dyDescent="0.25">
      <c r="G1236" s="646"/>
    </row>
    <row r="1237" spans="3:11" s="648" customFormat="1" ht="15.75" thickBot="1" x14ac:dyDescent="0.3">
      <c r="G1237" s="646"/>
    </row>
    <row r="1238" spans="3:11" s="648" customFormat="1" ht="15.75" thickBot="1" x14ac:dyDescent="0.3">
      <c r="C1238" s="657" t="s">
        <v>53</v>
      </c>
      <c r="D1238" s="663">
        <f>SUM(F1245)</f>
        <v>1000</v>
      </c>
      <c r="F1238" s="644"/>
      <c r="G1238" s="647"/>
      <c r="H1238" s="644"/>
      <c r="I1238" s="644"/>
    </row>
    <row r="1239" spans="3:11" s="648" customFormat="1" x14ac:dyDescent="0.25">
      <c r="C1239" s="644"/>
      <c r="D1239" s="31"/>
      <c r="E1239" s="649"/>
      <c r="F1239" s="649"/>
      <c r="G1239" s="649"/>
      <c r="H1239" s="645"/>
      <c r="I1239" s="645"/>
      <c r="J1239" s="645"/>
      <c r="K1239" s="651"/>
    </row>
    <row r="1240" spans="3:11" s="648" customFormat="1" x14ac:dyDescent="0.25">
      <c r="C1240" s="644"/>
      <c r="D1240" s="31"/>
      <c r="E1240" s="649"/>
      <c r="F1240" s="649"/>
      <c r="G1240" s="649"/>
      <c r="H1240" s="645"/>
      <c r="I1240" s="645"/>
      <c r="J1240" s="645"/>
      <c r="K1240" s="651"/>
    </row>
    <row r="1241" spans="3:11" s="648" customFormat="1" ht="15.75" x14ac:dyDescent="0.25">
      <c r="C1241" s="660" t="s">
        <v>388</v>
      </c>
      <c r="D1241" s="493">
        <f>'13. Gestión Académica'!F9</f>
        <v>13.01</v>
      </c>
      <c r="E1241" s="649"/>
      <c r="F1241" s="649"/>
      <c r="G1241" s="649"/>
      <c r="H1241" s="645"/>
      <c r="I1241" s="645"/>
      <c r="J1241" s="645"/>
      <c r="K1241" s="651"/>
    </row>
    <row r="1242" spans="3:11" s="648" customFormat="1" ht="18.75" x14ac:dyDescent="0.25">
      <c r="C1242" s="661" t="str">
        <f>IFERROR(VLOOKUP(D1241,'1. Desarrollo e Innov. Curricu.'!$F:$G,2,FALSE),IFERROR(VLOOKUP(D1241,'2. Investigación Científica'!$F:$G,2,FALSE),IFERROR(VLOOKUP(D1241,'3. Vinculación Univ. Sociedad'!$F:$G,2,FALSE),IFERROR(VLOOKUP(D1241,'4. Docencia y Profesorado Univ.'!$F:$G,2,FALSE),IFERROR(VLOOKUP(D1241,'5. Estudiantes y Graduados'!$F:$G,2,FALSE),IFERROR(VLOOKUP(D1241,'11. Gestion Administrativa'!$F:$G,2,FALSE),IFERROR(VLOOKUP(D1241,'13. Gestión Académica'!$F:$G,2,FALSE),IFERROR(VLOOKUP(D1241,'9. Asegura. de la Calid. y M'!$F:$G,2,FALSE),IFERROR(VLOOKUP(D1241,'6. Gestión del Conocimiento'!$F:$G,2,FALSE),IFERROR(VLOOKUP(D1241,'15. Gobernabilidad y Proceso...'!$F:$G,2,FALSE),IFERROR(VLOOKUP(D1241,'12. Gestión del Talento Humano'!$F:$G,2,FALSE),IFERROR(VLOOKUP(D1241,'14. Internacional... de la E.S.'!$F:$G,2,FALSE),IFERROR(VLOOKUP(D1241,'10. Posgrado'!$F:$G,2,FALSE),IFERROR(VLOOKUP(D1241,'17. Gestión TIC'!$F:$G,2,FALSE),IFERROR(VLOOKUP(D1241,'16. Desa. del Sistema Educ.Sup.'!$F:$G,2,FALSE),IFERROR(VLOOKUP(D1241,'8. Cultura de Inno. Insti...'!$F:$G,2,FALSE),VLOOKUP(D1241,'7. Lo Esencial de la Reforma U.'!$F:$G,2,0)))))))))))))))))</f>
        <v>Elaborar el POA-2018 de Gestión académica. Reunión con las demás dimensiones para el POA -2018.</v>
      </c>
      <c r="D1242" s="31"/>
      <c r="E1242" s="649"/>
      <c r="F1242" s="649"/>
      <c r="G1242" s="649"/>
      <c r="H1242" s="645"/>
      <c r="I1242" s="645"/>
      <c r="J1242" s="645"/>
      <c r="K1242" s="651"/>
    </row>
    <row r="1243" spans="3:11" s="648" customFormat="1" ht="15.75" thickBot="1" x14ac:dyDescent="0.3">
      <c r="F1243" s="649"/>
      <c r="G1243" s="645"/>
      <c r="H1243" s="645"/>
      <c r="I1243" s="645"/>
    </row>
    <row r="1244" spans="3:11" s="648" customFormat="1" ht="15.75" thickBot="1" x14ac:dyDescent="0.3">
      <c r="C1244" s="655" t="s">
        <v>44</v>
      </c>
      <c r="D1244" s="655" t="s">
        <v>55</v>
      </c>
      <c r="E1244" s="658" t="s">
        <v>57</v>
      </c>
      <c r="F1244" s="573" t="s">
        <v>27</v>
      </c>
      <c r="G1244" s="129" t="s">
        <v>127</v>
      </c>
      <c r="H1244" s="654" t="s">
        <v>46</v>
      </c>
      <c r="I1244" s="129" t="s">
        <v>128</v>
      </c>
      <c r="J1244" s="129" t="s">
        <v>406</v>
      </c>
      <c r="K1244" s="129" t="s">
        <v>407</v>
      </c>
    </row>
    <row r="1245" spans="3:11" s="648" customFormat="1" x14ac:dyDescent="0.25">
      <c r="C1245" s="679" t="s">
        <v>49</v>
      </c>
      <c r="D1245" s="742">
        <v>0</v>
      </c>
      <c r="E1245" s="872">
        <v>0</v>
      </c>
      <c r="F1245" s="873">
        <v>1000</v>
      </c>
      <c r="G1245" s="153" t="s">
        <v>1676</v>
      </c>
      <c r="H1245" s="650" t="s">
        <v>783</v>
      </c>
      <c r="I1245" s="127" t="str">
        <f>VLOOKUP(H1245,Presupuesto!$B$11:$C$565,2,0)</f>
        <v>ALIMENTOS B EBIDAS PARA PERSONAS</v>
      </c>
      <c r="J1245" s="662" t="s">
        <v>1357</v>
      </c>
      <c r="K1245" s="650" t="s">
        <v>391</v>
      </c>
    </row>
    <row r="1246" spans="3:11" s="648" customFormat="1" x14ac:dyDescent="0.25">
      <c r="G1246" s="646"/>
    </row>
    <row r="1247" spans="3:11" s="648" customFormat="1" x14ac:dyDescent="0.25">
      <c r="G1247" s="646"/>
    </row>
    <row r="1248" spans="3:11" s="648" customFormat="1" ht="15.75" thickBot="1" x14ac:dyDescent="0.3">
      <c r="G1248" s="646"/>
    </row>
    <row r="1249" spans="3:11" s="648" customFormat="1" ht="15.75" thickBot="1" x14ac:dyDescent="0.3">
      <c r="C1249" s="657" t="s">
        <v>53</v>
      </c>
      <c r="D1249" s="663">
        <f>SUM(F1256)</f>
        <v>1000</v>
      </c>
      <c r="F1249" s="644"/>
      <c r="G1249" s="647"/>
      <c r="H1249" s="644"/>
      <c r="I1249" s="644"/>
    </row>
    <row r="1250" spans="3:11" s="648" customFormat="1" x14ac:dyDescent="0.25">
      <c r="C1250" s="644"/>
      <c r="D1250" s="31"/>
      <c r="E1250" s="649"/>
      <c r="F1250" s="649"/>
      <c r="G1250" s="649"/>
      <c r="H1250" s="645"/>
      <c r="I1250" s="645"/>
      <c r="J1250" s="645"/>
      <c r="K1250" s="651"/>
    </row>
    <row r="1251" spans="3:11" s="648" customFormat="1" x14ac:dyDescent="0.25">
      <c r="C1251" s="644"/>
      <c r="D1251" s="31"/>
      <c r="E1251" s="649"/>
      <c r="F1251" s="649"/>
      <c r="G1251" s="649"/>
      <c r="H1251" s="645"/>
      <c r="I1251" s="645"/>
      <c r="J1251" s="645"/>
      <c r="K1251" s="651"/>
    </row>
    <row r="1252" spans="3:11" s="648" customFormat="1" ht="15.75" x14ac:dyDescent="0.25">
      <c r="C1252" s="660" t="s">
        <v>388</v>
      </c>
      <c r="D1252" s="493">
        <f>'13. Gestión Académica'!F10</f>
        <v>13.02</v>
      </c>
      <c r="E1252" s="649"/>
      <c r="F1252" s="649"/>
      <c r="G1252" s="649"/>
      <c r="H1252" s="645"/>
      <c r="I1252" s="645"/>
      <c r="J1252" s="645"/>
      <c r="K1252" s="651"/>
    </row>
    <row r="1253" spans="3:11" s="648" customFormat="1" ht="18.75" x14ac:dyDescent="0.25">
      <c r="C1253" s="661" t="str">
        <f>IFERROR(VLOOKUP(D1252,'1. Desarrollo e Innov. Curricu.'!$F:$G,2,FALSE),IFERROR(VLOOKUP(D1252,'2. Investigación Científica'!$F:$G,2,FALSE),IFERROR(VLOOKUP(D1252,'3. Vinculación Univ. Sociedad'!$F:$G,2,FALSE),IFERROR(VLOOKUP(D1252,'4. Docencia y Profesorado Univ.'!$F:$G,2,FALSE),IFERROR(VLOOKUP(D1252,'5. Estudiantes y Graduados'!$F:$G,2,FALSE),IFERROR(VLOOKUP(D1252,'11. Gestion Administrativa'!$F:$G,2,FALSE),IFERROR(VLOOKUP(D1252,'13. Gestión Académica'!$F:$G,2,FALSE),IFERROR(VLOOKUP(D1252,'9. Asegura. de la Calid. y M'!$F:$G,2,FALSE),IFERROR(VLOOKUP(D1252,'6. Gestión del Conocimiento'!$F:$G,2,FALSE),IFERROR(VLOOKUP(D1252,'15. Gobernabilidad y Proceso...'!$F:$G,2,FALSE),IFERROR(VLOOKUP(D1252,'12. Gestión del Talento Humano'!$F:$G,2,FALSE),IFERROR(VLOOKUP(D1252,'14. Internacional... de la E.S.'!$F:$G,2,FALSE),IFERROR(VLOOKUP(D1252,'10. Posgrado'!$F:$G,2,FALSE),IFERROR(VLOOKUP(D1252,'17. Gestión TIC'!$F:$G,2,FALSE),IFERROR(VLOOKUP(D1252,'16. Desa. del Sistema Educ.Sup.'!$F:$G,2,FALSE),IFERROR(VLOOKUP(D1252,'8. Cultura de Inno. Insti...'!$F:$G,2,FALSE),VLOOKUP(D1252,'7. Lo Esencial de la Reforma U.'!$F:$G,2,0)))))))))))))))))</f>
        <v>Realizar reuniones: Reunión de cada jefe de departamento con su asamblea de docentes, unidad de investigación y unidad de vinculación para dar seguimiento y evaluación a las actividades de investigación y vinculación.</v>
      </c>
      <c r="D1253" s="31"/>
      <c r="E1253" s="649"/>
      <c r="F1253" s="649"/>
      <c r="G1253" s="649"/>
      <c r="H1253" s="645"/>
      <c r="I1253" s="645"/>
      <c r="J1253" s="645"/>
      <c r="K1253" s="651"/>
    </row>
    <row r="1254" spans="3:11" s="648" customFormat="1" ht="15.75" thickBot="1" x14ac:dyDescent="0.3">
      <c r="F1254" s="649"/>
      <c r="G1254" s="645"/>
      <c r="H1254" s="645"/>
      <c r="I1254" s="645"/>
    </row>
    <row r="1255" spans="3:11" s="648" customFormat="1" ht="15.75" thickBot="1" x14ac:dyDescent="0.3">
      <c r="C1255" s="655" t="s">
        <v>44</v>
      </c>
      <c r="D1255" s="655" t="s">
        <v>55</v>
      </c>
      <c r="E1255" s="658" t="s">
        <v>57</v>
      </c>
      <c r="F1255" s="573" t="s">
        <v>27</v>
      </c>
      <c r="G1255" s="129" t="s">
        <v>127</v>
      </c>
      <c r="H1255" s="654" t="s">
        <v>46</v>
      </c>
      <c r="I1255" s="129" t="s">
        <v>128</v>
      </c>
      <c r="J1255" s="129" t="s">
        <v>406</v>
      </c>
      <c r="K1255" s="129" t="s">
        <v>407</v>
      </c>
    </row>
    <row r="1256" spans="3:11" s="648" customFormat="1" x14ac:dyDescent="0.25">
      <c r="C1256" s="679" t="s">
        <v>49</v>
      </c>
      <c r="D1256" s="742">
        <v>0</v>
      </c>
      <c r="E1256" s="872">
        <v>0</v>
      </c>
      <c r="F1256" s="873">
        <v>1000</v>
      </c>
      <c r="G1256" s="153" t="s">
        <v>1676</v>
      </c>
      <c r="H1256" s="650" t="s">
        <v>783</v>
      </c>
      <c r="I1256" s="127" t="str">
        <f>VLOOKUP(H1256,Presupuesto!$B$11:$C$565,2,0)</f>
        <v>ALIMENTOS B EBIDAS PARA PERSONAS</v>
      </c>
      <c r="J1256" s="662" t="s">
        <v>1357</v>
      </c>
      <c r="K1256" s="650" t="s">
        <v>391</v>
      </c>
    </row>
    <row r="1257" spans="3:11" s="648" customFormat="1" x14ac:dyDescent="0.25">
      <c r="G1257" s="646"/>
    </row>
    <row r="1258" spans="3:11" s="501" customFormat="1" x14ac:dyDescent="0.25">
      <c r="G1258" s="499"/>
    </row>
    <row r="1259" spans="3:11" ht="15.75" thickBot="1" x14ac:dyDescent="0.3">
      <c r="C1259" s="501"/>
      <c r="D1259" s="501"/>
      <c r="E1259" s="501"/>
      <c r="F1259" s="501"/>
      <c r="G1259" s="499"/>
      <c r="H1259" s="501"/>
      <c r="I1259" s="501"/>
      <c r="J1259" s="501"/>
      <c r="K1259" s="501"/>
    </row>
    <row r="1260" spans="3:11" ht="15.75" thickBot="1" x14ac:dyDescent="0.3">
      <c r="C1260" s="657" t="s">
        <v>53</v>
      </c>
      <c r="D1260" s="663">
        <f>SUM(F1267)</f>
        <v>1000</v>
      </c>
      <c r="E1260" s="648"/>
      <c r="F1260" s="644"/>
      <c r="G1260" s="647"/>
      <c r="H1260" s="644"/>
      <c r="I1260" s="644"/>
      <c r="J1260" s="648"/>
      <c r="K1260" s="648"/>
    </row>
    <row r="1261" spans="3:11" x14ac:dyDescent="0.25">
      <c r="C1261" s="644"/>
      <c r="D1261" s="31"/>
      <c r="E1261" s="649"/>
      <c r="F1261" s="649"/>
      <c r="G1261" s="649"/>
      <c r="H1261" s="645"/>
      <c r="I1261" s="645"/>
      <c r="J1261" s="645"/>
      <c r="K1261" s="651"/>
    </row>
    <row r="1262" spans="3:11" x14ac:dyDescent="0.25">
      <c r="C1262" s="644"/>
      <c r="D1262" s="31"/>
      <c r="E1262" s="649"/>
      <c r="F1262" s="649"/>
      <c r="G1262" s="649"/>
      <c r="H1262" s="645"/>
      <c r="I1262" s="645"/>
      <c r="J1262" s="645"/>
      <c r="K1262" s="651"/>
    </row>
    <row r="1263" spans="3:11" s="648" customFormat="1" ht="15.75" x14ac:dyDescent="0.25">
      <c r="C1263" s="660" t="s">
        <v>388</v>
      </c>
      <c r="D1263" s="493">
        <f>'13. Gestión Académica'!F15</f>
        <v>13.07</v>
      </c>
      <c r="E1263" s="649"/>
      <c r="F1263" s="649"/>
      <c r="G1263" s="649"/>
      <c r="H1263" s="645"/>
      <c r="I1263" s="645"/>
      <c r="J1263" s="645"/>
      <c r="K1263" s="651"/>
    </row>
    <row r="1264" spans="3:11" s="648" customFormat="1" ht="18.75" x14ac:dyDescent="0.25">
      <c r="C1264" s="661" t="str">
        <f>IFERROR(VLOOKUP(D1263,'1. Desarrollo e Innov. Curricu.'!$F:$G,2,FALSE),IFERROR(VLOOKUP(D1263,'2. Investigación Científica'!$F:$G,2,FALSE),IFERROR(VLOOKUP(D1263,'3. Vinculación Univ. Sociedad'!$F:$G,2,FALSE),IFERROR(VLOOKUP(D1263,'4. Docencia y Profesorado Univ.'!$F:$G,2,FALSE),IFERROR(VLOOKUP(D1263,'5. Estudiantes y Graduados'!$F:$G,2,FALSE),IFERROR(VLOOKUP(D1263,'11. Gestion Administrativa'!$F:$G,2,FALSE),IFERROR(VLOOKUP(D1263,'13. Gestión Académica'!$F:$G,2,FALSE),IFERROR(VLOOKUP(D1263,'9. Asegura. de la Calid. y M'!$F:$G,2,FALSE),IFERROR(VLOOKUP(D1263,'6. Gestión del Conocimiento'!$F:$G,2,FALSE),IFERROR(VLOOKUP(D1263,'15. Gobernabilidad y Proceso...'!$F:$G,2,FALSE),IFERROR(VLOOKUP(D1263,'12. Gestión del Talento Humano'!$F:$G,2,FALSE),IFERROR(VLOOKUP(D1263,'14. Internacional... de la E.S.'!$F:$G,2,FALSE),IFERROR(VLOOKUP(D1263,'10. Posgrado'!$F:$G,2,FALSE),IFERROR(VLOOKUP(D1263,'17. Gestión TIC'!$F:$G,2,FALSE),IFERROR(VLOOKUP(D1263,'16. Desa. del Sistema Educ.Sup.'!$F:$G,2,FALSE),IFERROR(VLOOKUP(D1263,'8. Cultura de Inno. Insti...'!$F:$G,2,FALSE),VLOOKUP(D1263,'7. Lo Esencial de la Reforma U.'!$F:$G,2,0)))))))))))))))))</f>
        <v>Realizar reuniónes ordinarias de los jefes de los departamentos académicos con eventual participación de la  Decano de la facultad y coordinación de carrera para tratar asuntos propios de la gestión académica.</v>
      </c>
      <c r="D1264" s="31"/>
      <c r="E1264" s="649"/>
      <c r="F1264" s="649"/>
      <c r="G1264" s="649"/>
      <c r="H1264" s="645"/>
      <c r="I1264" s="645"/>
      <c r="J1264" s="645"/>
      <c r="K1264" s="651"/>
    </row>
    <row r="1265" spans="3:11" s="648" customFormat="1" ht="15.75" thickBot="1" x14ac:dyDescent="0.3">
      <c r="C1265" s="666" t="s">
        <v>1986</v>
      </c>
      <c r="F1265" s="649"/>
      <c r="G1265" s="645"/>
      <c r="H1265" s="645"/>
      <c r="I1265" s="645"/>
    </row>
    <row r="1266" spans="3:11" s="648" customFormat="1" ht="15.75" thickBot="1" x14ac:dyDescent="0.3">
      <c r="C1266" s="655" t="s">
        <v>44</v>
      </c>
      <c r="D1266" s="655" t="s">
        <v>55</v>
      </c>
      <c r="E1266" s="658" t="s">
        <v>57</v>
      </c>
      <c r="F1266" s="573" t="s">
        <v>27</v>
      </c>
      <c r="G1266" s="129" t="s">
        <v>127</v>
      </c>
      <c r="H1266" s="654" t="s">
        <v>46</v>
      </c>
      <c r="I1266" s="129" t="s">
        <v>128</v>
      </c>
      <c r="J1266" s="129" t="s">
        <v>406</v>
      </c>
      <c r="K1266" s="129" t="s">
        <v>407</v>
      </c>
    </row>
    <row r="1267" spans="3:11" s="648" customFormat="1" x14ac:dyDescent="0.25">
      <c r="C1267" s="679" t="s">
        <v>49</v>
      </c>
      <c r="D1267" s="878">
        <v>0</v>
      </c>
      <c r="E1267" s="876">
        <v>0</v>
      </c>
      <c r="F1267" s="877">
        <v>1000</v>
      </c>
      <c r="G1267" s="153" t="s">
        <v>1676</v>
      </c>
      <c r="H1267" s="650" t="s">
        <v>783</v>
      </c>
      <c r="I1267" s="127" t="str">
        <f>VLOOKUP(H1267,Presupuesto!$B$11:$C$565,2,0)</f>
        <v>ALIMENTOS B EBIDAS PARA PERSONAS</v>
      </c>
      <c r="J1267" s="662" t="s">
        <v>1357</v>
      </c>
      <c r="K1267" s="650" t="s">
        <v>391</v>
      </c>
    </row>
    <row r="1268" spans="3:11" s="648" customFormat="1" x14ac:dyDescent="0.25">
      <c r="G1268" s="646"/>
    </row>
    <row r="1271" spans="3:11" ht="15.75" thickBot="1" x14ac:dyDescent="0.3"/>
    <row r="1272" spans="3:11" s="648" customFormat="1" ht="15.75" thickBot="1" x14ac:dyDescent="0.3">
      <c r="C1272" s="657" t="s">
        <v>53</v>
      </c>
      <c r="D1272" s="663">
        <f>SUM(F1279)</f>
        <v>1000</v>
      </c>
      <c r="F1272" s="644"/>
      <c r="G1272" s="647"/>
      <c r="H1272" s="644"/>
      <c r="I1272" s="644"/>
    </row>
    <row r="1273" spans="3:11" s="648" customFormat="1" x14ac:dyDescent="0.25">
      <c r="C1273" s="644"/>
      <c r="D1273" s="31"/>
      <c r="E1273" s="649"/>
      <c r="F1273" s="649"/>
      <c r="G1273" s="649"/>
      <c r="H1273" s="645"/>
      <c r="I1273" s="645"/>
      <c r="J1273" s="645"/>
      <c r="K1273" s="651"/>
    </row>
    <row r="1274" spans="3:11" s="648" customFormat="1" x14ac:dyDescent="0.25">
      <c r="C1274" s="644"/>
      <c r="D1274" s="31"/>
      <c r="E1274" s="649"/>
      <c r="F1274" s="649"/>
      <c r="G1274" s="649"/>
      <c r="H1274" s="645"/>
      <c r="I1274" s="645"/>
      <c r="J1274" s="645"/>
      <c r="K1274" s="651"/>
    </row>
    <row r="1275" spans="3:11" s="648" customFormat="1" ht="15.75" x14ac:dyDescent="0.25">
      <c r="C1275" s="660" t="s">
        <v>388</v>
      </c>
      <c r="D1275" s="493">
        <f>'13. Gestión Académica'!F15</f>
        <v>13.07</v>
      </c>
      <c r="E1275" s="649"/>
      <c r="F1275" s="649"/>
      <c r="G1275" s="649"/>
      <c r="H1275" s="645"/>
      <c r="I1275" s="645"/>
      <c r="J1275" s="645"/>
      <c r="K1275" s="651"/>
    </row>
    <row r="1276" spans="3:11" s="648" customFormat="1" ht="18.75" x14ac:dyDescent="0.25">
      <c r="C1276" s="661" t="str">
        <f>IFERROR(VLOOKUP(D1275,'1. Desarrollo e Innov. Curricu.'!$F:$G,2,FALSE),IFERROR(VLOOKUP(D1275,'2. Investigación Científica'!$F:$G,2,FALSE),IFERROR(VLOOKUP(D1275,'3. Vinculación Univ. Sociedad'!$F:$G,2,FALSE),IFERROR(VLOOKUP(D1275,'4. Docencia y Profesorado Univ.'!$F:$G,2,FALSE),IFERROR(VLOOKUP(D1275,'5. Estudiantes y Graduados'!$F:$G,2,FALSE),IFERROR(VLOOKUP(D1275,'11. Gestion Administrativa'!$F:$G,2,FALSE),IFERROR(VLOOKUP(D1275,'13. Gestión Académica'!$F:$G,2,FALSE),IFERROR(VLOOKUP(D1275,'9. Asegura. de la Calid. y M'!$F:$G,2,FALSE),IFERROR(VLOOKUP(D1275,'6. Gestión del Conocimiento'!$F:$G,2,FALSE),IFERROR(VLOOKUP(D1275,'15. Gobernabilidad y Proceso...'!$F:$G,2,FALSE),IFERROR(VLOOKUP(D1275,'12. Gestión del Talento Humano'!$F:$G,2,FALSE),IFERROR(VLOOKUP(D1275,'14. Internacional... de la E.S.'!$F:$G,2,FALSE),IFERROR(VLOOKUP(D1275,'10. Posgrado'!$F:$G,2,FALSE),IFERROR(VLOOKUP(D1275,'17. Gestión TIC'!$F:$G,2,FALSE),IFERROR(VLOOKUP(D1275,'16. Desa. del Sistema Educ.Sup.'!$F:$G,2,FALSE),IFERROR(VLOOKUP(D1275,'8. Cultura de Inno. Insti...'!$F:$G,2,FALSE),VLOOKUP(D1275,'7. Lo Esencial de la Reforma U.'!$F:$G,2,0)))))))))))))))))</f>
        <v>Realizar reuniónes ordinarias de los jefes de los departamentos académicos con eventual participación de la  Decano de la facultad y coordinación de carrera para tratar asuntos propios de la gestión académica.</v>
      </c>
      <c r="D1276" s="31"/>
      <c r="E1276" s="649"/>
      <c r="F1276" s="649"/>
      <c r="G1276" s="649"/>
      <c r="H1276" s="645"/>
      <c r="I1276" s="645"/>
      <c r="J1276" s="645"/>
      <c r="K1276" s="651"/>
    </row>
    <row r="1277" spans="3:11" s="648" customFormat="1" ht="15.75" thickBot="1" x14ac:dyDescent="0.3">
      <c r="C1277" s="666" t="s">
        <v>1987</v>
      </c>
      <c r="F1277" s="649"/>
      <c r="G1277" s="645"/>
      <c r="H1277" s="645"/>
      <c r="I1277" s="645"/>
    </row>
    <row r="1278" spans="3:11" ht="15.75" thickBot="1" x14ac:dyDescent="0.3">
      <c r="C1278" s="655" t="s">
        <v>44</v>
      </c>
      <c r="D1278" s="655" t="s">
        <v>55</v>
      </c>
      <c r="E1278" s="658" t="s">
        <v>57</v>
      </c>
      <c r="F1278" s="573" t="s">
        <v>27</v>
      </c>
      <c r="G1278" s="129" t="s">
        <v>127</v>
      </c>
      <c r="H1278" s="654" t="s">
        <v>46</v>
      </c>
      <c r="I1278" s="129" t="s">
        <v>128</v>
      </c>
      <c r="J1278" s="129" t="s">
        <v>406</v>
      </c>
      <c r="K1278" s="129" t="s">
        <v>407</v>
      </c>
    </row>
    <row r="1279" spans="3:11" x14ac:dyDescent="0.25">
      <c r="C1279" s="679" t="s">
        <v>49</v>
      </c>
      <c r="D1279" s="878">
        <v>0</v>
      </c>
      <c r="E1279" s="876">
        <v>0</v>
      </c>
      <c r="F1279" s="877">
        <v>1000</v>
      </c>
      <c r="G1279" s="153" t="s">
        <v>1676</v>
      </c>
      <c r="H1279" s="650" t="s">
        <v>783</v>
      </c>
      <c r="I1279" s="127" t="str">
        <f>VLOOKUP(H1279,Presupuesto!$B$11:$C$565,2,0)</f>
        <v>ALIMENTOS B EBIDAS PARA PERSONAS</v>
      </c>
      <c r="J1279" s="662" t="s">
        <v>1357</v>
      </c>
      <c r="K1279" s="650" t="s">
        <v>392</v>
      </c>
    </row>
    <row r="1282" spans="3:11" s="648" customFormat="1" ht="15.75" thickBot="1" x14ac:dyDescent="0.3">
      <c r="G1282" s="646"/>
    </row>
    <row r="1283" spans="3:11" s="648" customFormat="1" ht="15.75" thickBot="1" x14ac:dyDescent="0.3">
      <c r="C1283" s="657" t="s">
        <v>53</v>
      </c>
      <c r="D1283" s="663">
        <f>SUM(F1290)</f>
        <v>1000</v>
      </c>
      <c r="F1283" s="644"/>
      <c r="G1283" s="647"/>
      <c r="H1283" s="644"/>
      <c r="I1283" s="644"/>
    </row>
    <row r="1284" spans="3:11" s="648" customFormat="1" x14ac:dyDescent="0.25">
      <c r="C1284" s="644"/>
      <c r="D1284" s="31"/>
      <c r="E1284" s="649"/>
      <c r="F1284" s="649"/>
      <c r="G1284" s="649"/>
      <c r="H1284" s="645"/>
      <c r="I1284" s="645"/>
      <c r="J1284" s="645"/>
      <c r="K1284" s="651"/>
    </row>
    <row r="1285" spans="3:11" s="648" customFormat="1" x14ac:dyDescent="0.25">
      <c r="C1285" s="644"/>
      <c r="D1285" s="31"/>
      <c r="E1285" s="649"/>
      <c r="F1285" s="649"/>
      <c r="G1285" s="649"/>
      <c r="H1285" s="645"/>
      <c r="I1285" s="645"/>
      <c r="J1285" s="645"/>
      <c r="K1285" s="651"/>
    </row>
    <row r="1286" spans="3:11" s="648" customFormat="1" ht="15.75" x14ac:dyDescent="0.25">
      <c r="C1286" s="660" t="s">
        <v>388</v>
      </c>
      <c r="D1286" s="493">
        <f>'13. Gestión Académica'!F15</f>
        <v>13.07</v>
      </c>
      <c r="E1286" s="649"/>
      <c r="F1286" s="649"/>
      <c r="G1286" s="649"/>
      <c r="H1286" s="645"/>
      <c r="I1286" s="645"/>
      <c r="J1286" s="645"/>
      <c r="K1286" s="651"/>
    </row>
    <row r="1287" spans="3:11" s="648" customFormat="1" ht="18.75" x14ac:dyDescent="0.25">
      <c r="C1287" s="661" t="str">
        <f>IFERROR(VLOOKUP(D1286,'1. Desarrollo e Innov. Curricu.'!$F:$G,2,FALSE),IFERROR(VLOOKUP(D1286,'2. Investigación Científica'!$F:$G,2,FALSE),IFERROR(VLOOKUP(D1286,'3. Vinculación Univ. Sociedad'!$F:$G,2,FALSE),IFERROR(VLOOKUP(D1286,'4. Docencia y Profesorado Univ.'!$F:$G,2,FALSE),IFERROR(VLOOKUP(D1286,'5. Estudiantes y Graduados'!$F:$G,2,FALSE),IFERROR(VLOOKUP(D1286,'11. Gestion Administrativa'!$F:$G,2,FALSE),IFERROR(VLOOKUP(D1286,'13. Gestión Académica'!$F:$G,2,FALSE),IFERROR(VLOOKUP(D1286,'9. Asegura. de la Calid. y M'!$F:$G,2,FALSE),IFERROR(VLOOKUP(D1286,'6. Gestión del Conocimiento'!$F:$G,2,FALSE),IFERROR(VLOOKUP(D1286,'15. Gobernabilidad y Proceso...'!$F:$G,2,FALSE),IFERROR(VLOOKUP(D1286,'12. Gestión del Talento Humano'!$F:$G,2,FALSE),IFERROR(VLOOKUP(D1286,'14. Internacional... de la E.S.'!$F:$G,2,FALSE),IFERROR(VLOOKUP(D1286,'10. Posgrado'!$F:$G,2,FALSE),IFERROR(VLOOKUP(D1286,'17. Gestión TIC'!$F:$G,2,FALSE),IFERROR(VLOOKUP(D1286,'16. Desa. del Sistema Educ.Sup.'!$F:$G,2,FALSE),IFERROR(VLOOKUP(D1286,'8. Cultura de Inno. Insti...'!$F:$G,2,FALSE),VLOOKUP(D1286,'7. Lo Esencial de la Reforma U.'!$F:$G,2,0)))))))))))))))))</f>
        <v>Realizar reuniónes ordinarias de los jefes de los departamentos académicos con eventual participación de la  Decano de la facultad y coordinación de carrera para tratar asuntos propios de la gestión académica.</v>
      </c>
      <c r="D1287" s="31"/>
      <c r="E1287" s="649"/>
      <c r="F1287" s="649"/>
      <c r="G1287" s="649"/>
      <c r="H1287" s="645"/>
      <c r="I1287" s="645"/>
      <c r="J1287" s="645"/>
      <c r="K1287" s="651"/>
    </row>
    <row r="1288" spans="3:11" s="648" customFormat="1" ht="15.75" thickBot="1" x14ac:dyDescent="0.3">
      <c r="C1288" s="666" t="s">
        <v>2001</v>
      </c>
      <c r="F1288" s="649"/>
      <c r="G1288" s="645"/>
      <c r="H1288" s="645"/>
      <c r="I1288" s="645"/>
    </row>
    <row r="1289" spans="3:11" s="648" customFormat="1" ht="15.75" thickBot="1" x14ac:dyDescent="0.3">
      <c r="C1289" s="655" t="s">
        <v>44</v>
      </c>
      <c r="D1289" s="655" t="s">
        <v>55</v>
      </c>
      <c r="E1289" s="658" t="s">
        <v>57</v>
      </c>
      <c r="F1289" s="573" t="s">
        <v>27</v>
      </c>
      <c r="G1289" s="129" t="s">
        <v>127</v>
      </c>
      <c r="H1289" s="654" t="s">
        <v>46</v>
      </c>
      <c r="I1289" s="129" t="s">
        <v>128</v>
      </c>
      <c r="J1289" s="129" t="s">
        <v>406</v>
      </c>
      <c r="K1289" s="129" t="s">
        <v>407</v>
      </c>
    </row>
    <row r="1290" spans="3:11" s="648" customFormat="1" x14ac:dyDescent="0.25">
      <c r="C1290" s="679" t="s">
        <v>49</v>
      </c>
      <c r="D1290" s="878">
        <v>0</v>
      </c>
      <c r="E1290" s="876">
        <v>0</v>
      </c>
      <c r="F1290" s="877">
        <v>1000</v>
      </c>
      <c r="G1290" s="153" t="s">
        <v>1676</v>
      </c>
      <c r="H1290" s="650" t="s">
        <v>783</v>
      </c>
      <c r="I1290" s="127" t="str">
        <f>VLOOKUP(H1290,Presupuesto!$B$11:$C$565,2,0)</f>
        <v>ALIMENTOS B EBIDAS PARA PERSONAS</v>
      </c>
      <c r="J1290" s="662" t="s">
        <v>1357</v>
      </c>
      <c r="K1290" s="650" t="s">
        <v>395</v>
      </c>
    </row>
    <row r="1291" spans="3:11" s="648" customFormat="1" x14ac:dyDescent="0.25">
      <c r="G1291" s="646"/>
    </row>
    <row r="1292" spans="3:11" s="648" customFormat="1" x14ac:dyDescent="0.25">
      <c r="G1292" s="646"/>
    </row>
    <row r="1293" spans="3:11" s="648" customFormat="1" ht="15.75" thickBot="1" x14ac:dyDescent="0.3">
      <c r="G1293" s="646"/>
    </row>
    <row r="1294" spans="3:11" s="648" customFormat="1" ht="15.75" thickBot="1" x14ac:dyDescent="0.3">
      <c r="C1294" s="657" t="s">
        <v>53</v>
      </c>
      <c r="D1294" s="663">
        <f>SUM(F1301)</f>
        <v>1000</v>
      </c>
      <c r="F1294" s="644"/>
      <c r="G1294" s="647"/>
      <c r="H1294" s="644"/>
      <c r="I1294" s="644"/>
    </row>
    <row r="1295" spans="3:11" s="648" customFormat="1" x14ac:dyDescent="0.25">
      <c r="C1295" s="644"/>
      <c r="D1295" s="31"/>
      <c r="E1295" s="649"/>
      <c r="F1295" s="649"/>
      <c r="G1295" s="649"/>
      <c r="H1295" s="645"/>
      <c r="I1295" s="645"/>
      <c r="J1295" s="645"/>
      <c r="K1295" s="651"/>
    </row>
    <row r="1296" spans="3:11" s="648" customFormat="1" x14ac:dyDescent="0.25">
      <c r="C1296" s="644"/>
      <c r="D1296" s="31"/>
      <c r="E1296" s="649"/>
      <c r="F1296" s="649"/>
      <c r="G1296" s="649"/>
      <c r="H1296" s="645"/>
      <c r="I1296" s="645"/>
      <c r="J1296" s="645"/>
      <c r="K1296" s="651"/>
    </row>
    <row r="1297" spans="3:11" s="648" customFormat="1" ht="15.75" x14ac:dyDescent="0.25">
      <c r="C1297" s="660" t="s">
        <v>388</v>
      </c>
      <c r="D1297" s="493">
        <f>'13. Gestión Académica'!F15</f>
        <v>13.07</v>
      </c>
      <c r="E1297" s="649"/>
      <c r="F1297" s="649"/>
      <c r="G1297" s="649"/>
      <c r="H1297" s="645"/>
      <c r="I1297" s="645"/>
      <c r="J1297" s="645"/>
      <c r="K1297" s="651"/>
    </row>
    <row r="1298" spans="3:11" s="648" customFormat="1" ht="18.75" x14ac:dyDescent="0.25">
      <c r="C1298" s="661" t="str">
        <f>IFERROR(VLOOKUP(D1297,'1. Desarrollo e Innov. Curricu.'!$F:$G,2,FALSE),IFERROR(VLOOKUP(D1297,'2. Investigación Científica'!$F:$G,2,FALSE),IFERROR(VLOOKUP(D1297,'3. Vinculación Univ. Sociedad'!$F:$G,2,FALSE),IFERROR(VLOOKUP(D1297,'4. Docencia y Profesorado Univ.'!$F:$G,2,FALSE),IFERROR(VLOOKUP(D1297,'5. Estudiantes y Graduados'!$F:$G,2,FALSE),IFERROR(VLOOKUP(D1297,'11. Gestion Administrativa'!$F:$G,2,FALSE),IFERROR(VLOOKUP(D1297,'13. Gestión Académica'!$F:$G,2,FALSE),IFERROR(VLOOKUP(D1297,'9. Asegura. de la Calid. y M'!$F:$G,2,FALSE),IFERROR(VLOOKUP(D1297,'6. Gestión del Conocimiento'!$F:$G,2,FALSE),IFERROR(VLOOKUP(D1297,'15. Gobernabilidad y Proceso...'!$F:$G,2,FALSE),IFERROR(VLOOKUP(D1297,'12. Gestión del Talento Humano'!$F:$G,2,FALSE),IFERROR(VLOOKUP(D1297,'14. Internacional... de la E.S.'!$F:$G,2,FALSE),IFERROR(VLOOKUP(D1297,'10. Posgrado'!$F:$G,2,FALSE),IFERROR(VLOOKUP(D1297,'17. Gestión TIC'!$F:$G,2,FALSE),IFERROR(VLOOKUP(D1297,'16. Desa. del Sistema Educ.Sup.'!$F:$G,2,FALSE),IFERROR(VLOOKUP(D1297,'8. Cultura de Inno. Insti...'!$F:$G,2,FALSE),VLOOKUP(D1297,'7. Lo Esencial de la Reforma U.'!$F:$G,2,0)))))))))))))))))</f>
        <v>Realizar reuniónes ordinarias de los jefes de los departamentos académicos con eventual participación de la  Decano de la facultad y coordinación de carrera para tratar asuntos propios de la gestión académica.</v>
      </c>
      <c r="D1298" s="31"/>
      <c r="E1298" s="649"/>
      <c r="F1298" s="649"/>
      <c r="G1298" s="649"/>
      <c r="H1298" s="645"/>
      <c r="I1298" s="645"/>
      <c r="J1298" s="645"/>
      <c r="K1298" s="651"/>
    </row>
    <row r="1299" spans="3:11" s="648" customFormat="1" ht="15.75" thickBot="1" x14ac:dyDescent="0.3">
      <c r="C1299" s="666" t="s">
        <v>2002</v>
      </c>
      <c r="F1299" s="649"/>
      <c r="G1299" s="645"/>
      <c r="H1299" s="645"/>
      <c r="I1299" s="645"/>
    </row>
    <row r="1300" spans="3:11" s="648" customFormat="1" ht="15.75" thickBot="1" x14ac:dyDescent="0.3">
      <c r="C1300" s="655" t="s">
        <v>44</v>
      </c>
      <c r="D1300" s="655" t="s">
        <v>55</v>
      </c>
      <c r="E1300" s="658" t="s">
        <v>57</v>
      </c>
      <c r="F1300" s="573" t="s">
        <v>27</v>
      </c>
      <c r="G1300" s="129" t="s">
        <v>127</v>
      </c>
      <c r="H1300" s="654" t="s">
        <v>46</v>
      </c>
      <c r="I1300" s="129" t="s">
        <v>128</v>
      </c>
      <c r="J1300" s="129" t="s">
        <v>406</v>
      </c>
      <c r="K1300" s="129" t="s">
        <v>407</v>
      </c>
    </row>
    <row r="1301" spans="3:11" s="648" customFormat="1" x14ac:dyDescent="0.25">
      <c r="C1301" s="679" t="s">
        <v>49</v>
      </c>
      <c r="D1301" s="878">
        <v>0</v>
      </c>
      <c r="E1301" s="876">
        <v>0</v>
      </c>
      <c r="F1301" s="877">
        <v>1000</v>
      </c>
      <c r="G1301" s="153" t="s">
        <v>1676</v>
      </c>
      <c r="H1301" s="650" t="s">
        <v>783</v>
      </c>
      <c r="I1301" s="127" t="str">
        <f>VLOOKUP(H1301,Presupuesto!$B$11:$C$565,2,0)</f>
        <v>ALIMENTOS B EBIDAS PARA PERSONAS</v>
      </c>
      <c r="J1301" s="662" t="s">
        <v>1357</v>
      </c>
      <c r="K1301" s="650" t="s">
        <v>398</v>
      </c>
    </row>
    <row r="1302" spans="3:11" s="648" customFormat="1" x14ac:dyDescent="0.25">
      <c r="G1302" s="646"/>
    </row>
    <row r="1303" spans="3:11" s="648" customFormat="1" x14ac:dyDescent="0.25">
      <c r="G1303" s="646"/>
    </row>
    <row r="1304" spans="3:11" s="648" customFormat="1" ht="15.75" thickBot="1" x14ac:dyDescent="0.3">
      <c r="G1304" s="646"/>
    </row>
    <row r="1305" spans="3:11" s="648" customFormat="1" ht="15.75" thickBot="1" x14ac:dyDescent="0.3">
      <c r="C1305" s="657" t="s">
        <v>53</v>
      </c>
      <c r="D1305" s="663">
        <f>SUM(F1312)</f>
        <v>9000</v>
      </c>
      <c r="F1305" s="644"/>
      <c r="G1305" s="647"/>
      <c r="H1305" s="644"/>
      <c r="I1305" s="644"/>
    </row>
    <row r="1306" spans="3:11" s="648" customFormat="1" x14ac:dyDescent="0.25">
      <c r="C1306" s="644"/>
      <c r="D1306" s="31"/>
      <c r="E1306" s="649"/>
      <c r="F1306" s="649"/>
      <c r="G1306" s="649"/>
      <c r="H1306" s="645"/>
      <c r="I1306" s="645"/>
      <c r="J1306" s="645"/>
      <c r="K1306" s="651"/>
    </row>
    <row r="1307" spans="3:11" s="648" customFormat="1" x14ac:dyDescent="0.25">
      <c r="C1307" s="644"/>
      <c r="D1307" s="31"/>
      <c r="E1307" s="649"/>
      <c r="F1307" s="649"/>
      <c r="G1307" s="649"/>
      <c r="H1307" s="645"/>
      <c r="I1307" s="645"/>
      <c r="J1307" s="645"/>
      <c r="K1307" s="651"/>
    </row>
    <row r="1308" spans="3:11" s="648" customFormat="1" ht="15.75" x14ac:dyDescent="0.25">
      <c r="C1308" s="660" t="s">
        <v>388</v>
      </c>
      <c r="D1308" s="493">
        <f>'13. Gestión Académica'!F16</f>
        <v>13.08</v>
      </c>
      <c r="E1308" s="649"/>
      <c r="F1308" s="649"/>
      <c r="G1308" s="649"/>
      <c r="H1308" s="645"/>
      <c r="I1308" s="645"/>
      <c r="J1308" s="645"/>
      <c r="K1308" s="651"/>
    </row>
    <row r="1309" spans="3:11" s="648" customFormat="1" ht="18.75" x14ac:dyDescent="0.25">
      <c r="C1309" s="661" t="str">
        <f>IFERROR(VLOOKUP(D1308,'1. Desarrollo e Innov. Curricu.'!$F:$G,2,FALSE),IFERROR(VLOOKUP(D1308,'2. Investigación Científica'!$F:$G,2,FALSE),IFERROR(VLOOKUP(D1308,'3. Vinculación Univ. Sociedad'!$F:$G,2,FALSE),IFERROR(VLOOKUP(D1308,'4. Docencia y Profesorado Univ.'!$F:$G,2,FALSE),IFERROR(VLOOKUP(D1308,'5. Estudiantes y Graduados'!$F:$G,2,FALSE),IFERROR(VLOOKUP(D1308,'11. Gestion Administrativa'!$F:$G,2,FALSE),IFERROR(VLOOKUP(D1308,'13. Gestión Académica'!$F:$G,2,FALSE),IFERROR(VLOOKUP(D1308,'9. Asegura. de la Calid. y M'!$F:$G,2,FALSE),IFERROR(VLOOKUP(D1308,'6. Gestión del Conocimiento'!$F:$G,2,FALSE),IFERROR(VLOOKUP(D1308,'15. Gobernabilidad y Proceso...'!$F:$G,2,FALSE),IFERROR(VLOOKUP(D1308,'12. Gestión del Talento Humano'!$F:$G,2,FALSE),IFERROR(VLOOKUP(D1308,'14. Internacional... de la E.S.'!$F:$G,2,FALSE),IFERROR(VLOOKUP(D1308,'10. Posgrado'!$F:$G,2,FALSE),IFERROR(VLOOKUP(D1308,'17. Gestión TIC'!$F:$G,2,FALSE),IFERROR(VLOOKUP(D1308,'16. Desa. del Sistema Educ.Sup.'!$F:$G,2,FALSE),IFERROR(VLOOKUP(D1308,'8. Cultura de Inno. Insti...'!$F:$G,2,FALSE),VLOOKUP(D1308,'7. Lo Esencial de la Reforma U.'!$F:$G,2,0)))))))))))))))))</f>
        <v xml:space="preserve">Realizar la FERIA DE MEDICAMENTOS del Departamento de Tecnología Farmacéutica. </v>
      </c>
      <c r="D1309" s="31"/>
      <c r="E1309" s="649"/>
      <c r="F1309" s="649"/>
      <c r="G1309" s="649"/>
      <c r="H1309" s="645"/>
      <c r="I1309" s="645"/>
      <c r="J1309" s="645"/>
      <c r="K1309" s="651"/>
    </row>
    <row r="1310" spans="3:11" s="648" customFormat="1" ht="15.75" thickBot="1" x14ac:dyDescent="0.3">
      <c r="C1310" s="666"/>
      <c r="F1310" s="649"/>
      <c r="G1310" s="645"/>
      <c r="H1310" s="645"/>
      <c r="I1310" s="645"/>
    </row>
    <row r="1311" spans="3:11" s="648" customFormat="1" ht="15.75" thickBot="1" x14ac:dyDescent="0.3">
      <c r="C1311" s="655" t="s">
        <v>44</v>
      </c>
      <c r="D1311" s="655" t="s">
        <v>55</v>
      </c>
      <c r="E1311" s="658" t="s">
        <v>57</v>
      </c>
      <c r="F1311" s="573" t="s">
        <v>27</v>
      </c>
      <c r="G1311" s="547" t="s">
        <v>127</v>
      </c>
      <c r="H1311" s="654" t="s">
        <v>46</v>
      </c>
      <c r="I1311" s="129" t="s">
        <v>128</v>
      </c>
      <c r="J1311" s="129" t="s">
        <v>406</v>
      </c>
      <c r="K1311" s="129" t="s">
        <v>407</v>
      </c>
    </row>
    <row r="1312" spans="3:11" s="648" customFormat="1" x14ac:dyDescent="0.25">
      <c r="C1312" s="679" t="s">
        <v>49</v>
      </c>
      <c r="D1312" s="742">
        <v>0</v>
      </c>
      <c r="E1312" s="879">
        <v>0</v>
      </c>
      <c r="F1312" s="873">
        <v>9000</v>
      </c>
      <c r="G1312" s="155" t="s">
        <v>1676</v>
      </c>
      <c r="H1312" s="650" t="s">
        <v>783</v>
      </c>
      <c r="I1312" s="127" t="str">
        <f>VLOOKUP(H1312,Presupuesto!$B$11:$C$565,2,0)</f>
        <v>ALIMENTOS B EBIDAS PARA PERSONAS</v>
      </c>
      <c r="J1312" s="662" t="s">
        <v>1357</v>
      </c>
      <c r="K1312" s="650" t="s">
        <v>395</v>
      </c>
    </row>
    <row r="1313" spans="3:11" s="648" customFormat="1" x14ac:dyDescent="0.25">
      <c r="G1313" s="646"/>
    </row>
    <row r="1314" spans="3:11" s="648" customFormat="1" x14ac:dyDescent="0.25">
      <c r="G1314" s="646"/>
    </row>
    <row r="1315" spans="3:11" s="648" customFormat="1" x14ac:dyDescent="0.25">
      <c r="G1315" s="646"/>
    </row>
    <row r="1316" spans="3:11" s="648" customFormat="1" ht="15.75" thickBot="1" x14ac:dyDescent="0.3">
      <c r="G1316" s="646"/>
    </row>
    <row r="1317" spans="3:11" s="648" customFormat="1" ht="15.75" thickBot="1" x14ac:dyDescent="0.3">
      <c r="C1317" s="657" t="s">
        <v>53</v>
      </c>
      <c r="D1317" s="663">
        <f>SUM(F1324)</f>
        <v>6000</v>
      </c>
      <c r="F1317" s="644"/>
      <c r="G1317" s="647"/>
      <c r="H1317" s="644"/>
      <c r="I1317" s="644"/>
    </row>
    <row r="1318" spans="3:11" s="648" customFormat="1" x14ac:dyDescent="0.25">
      <c r="C1318" s="644"/>
      <c r="D1318" s="31"/>
      <c r="E1318" s="649"/>
      <c r="F1318" s="649"/>
      <c r="G1318" s="649"/>
      <c r="H1318" s="645"/>
      <c r="I1318" s="645"/>
      <c r="J1318" s="645"/>
      <c r="K1318" s="651"/>
    </row>
    <row r="1319" spans="3:11" s="648" customFormat="1" x14ac:dyDescent="0.25">
      <c r="C1319" s="644"/>
      <c r="D1319" s="31"/>
      <c r="E1319" s="649"/>
      <c r="F1319" s="649"/>
      <c r="G1319" s="649"/>
      <c r="H1319" s="645"/>
      <c r="I1319" s="645"/>
      <c r="J1319" s="645"/>
      <c r="K1319" s="651"/>
    </row>
    <row r="1320" spans="3:11" s="648" customFormat="1" ht="15.75" x14ac:dyDescent="0.25">
      <c r="C1320" s="660" t="s">
        <v>388</v>
      </c>
      <c r="D1320" s="493">
        <f>'13. Gestión Académica'!F17</f>
        <v>13.09</v>
      </c>
      <c r="E1320" s="649"/>
      <c r="F1320" s="649"/>
      <c r="G1320" s="649"/>
      <c r="H1320" s="645"/>
      <c r="I1320" s="645"/>
      <c r="J1320" s="645"/>
      <c r="K1320" s="651"/>
    </row>
    <row r="1321" spans="3:11" s="648" customFormat="1" ht="18.75" x14ac:dyDescent="0.25">
      <c r="C1321" s="661" t="str">
        <f>IFERROR(VLOOKUP(D1320,'1. Desarrollo e Innov. Curricu.'!$F:$G,2,FALSE),IFERROR(VLOOKUP(D1320,'2. Investigación Científica'!$F:$G,2,FALSE),IFERROR(VLOOKUP(D1320,'3. Vinculación Univ. Sociedad'!$F:$G,2,FALSE),IFERROR(VLOOKUP(D1320,'4. Docencia y Profesorado Univ.'!$F:$G,2,FALSE),IFERROR(VLOOKUP(D1320,'5. Estudiantes y Graduados'!$F:$G,2,FALSE),IFERROR(VLOOKUP(D1320,'11. Gestion Administrativa'!$F:$G,2,FALSE),IFERROR(VLOOKUP(D1320,'13. Gestión Académica'!$F:$G,2,FALSE),IFERROR(VLOOKUP(D1320,'9. Asegura. de la Calid. y M'!$F:$G,2,FALSE),IFERROR(VLOOKUP(D1320,'6. Gestión del Conocimiento'!$F:$G,2,FALSE),IFERROR(VLOOKUP(D1320,'15. Gobernabilidad y Proceso...'!$F:$G,2,FALSE),IFERROR(VLOOKUP(D1320,'12. Gestión del Talento Humano'!$F:$G,2,FALSE),IFERROR(VLOOKUP(D1320,'14. Internacional... de la E.S.'!$F:$G,2,FALSE),IFERROR(VLOOKUP(D1320,'10. Posgrado'!$F:$G,2,FALSE),IFERROR(VLOOKUP(D1320,'17. Gestión TIC'!$F:$G,2,FALSE),IFERROR(VLOOKUP(D1320,'16. Desa. del Sistema Educ.Sup.'!$F:$G,2,FALSE),IFERROR(VLOOKUP(D1320,'8. Cultura de Inno. Insti...'!$F:$G,2,FALSE),VLOOKUP(D1320,'7. Lo Esencial de la Reforma U.'!$F:$G,2,0)))))))))))))))))</f>
        <v xml:space="preserve">Realizar la FERIA DE ALIMENTOS del Departamento de Control Químico Farmacéutico. </v>
      </c>
      <c r="D1321" s="31"/>
      <c r="E1321" s="649"/>
      <c r="F1321" s="649"/>
      <c r="G1321" s="649"/>
      <c r="H1321" s="645"/>
      <c r="I1321" s="645"/>
      <c r="J1321" s="645"/>
      <c r="K1321" s="651"/>
    </row>
    <row r="1322" spans="3:11" s="648" customFormat="1" ht="15.75" thickBot="1" x14ac:dyDescent="0.3">
      <c r="C1322" s="666" t="s">
        <v>1987</v>
      </c>
      <c r="F1322" s="649"/>
      <c r="G1322" s="645"/>
      <c r="H1322" s="645"/>
      <c r="I1322" s="645"/>
    </row>
    <row r="1323" spans="3:11" s="648" customFormat="1" ht="15.75" thickBot="1" x14ac:dyDescent="0.3">
      <c r="C1323" s="655" t="s">
        <v>44</v>
      </c>
      <c r="D1323" s="655" t="s">
        <v>55</v>
      </c>
      <c r="E1323" s="658" t="s">
        <v>57</v>
      </c>
      <c r="F1323" s="573" t="s">
        <v>27</v>
      </c>
      <c r="G1323" s="547" t="s">
        <v>127</v>
      </c>
      <c r="H1323" s="654" t="s">
        <v>46</v>
      </c>
      <c r="I1323" s="129" t="s">
        <v>128</v>
      </c>
      <c r="J1323" s="129" t="s">
        <v>406</v>
      </c>
      <c r="K1323" s="129" t="s">
        <v>407</v>
      </c>
    </row>
    <row r="1324" spans="3:11" s="648" customFormat="1" x14ac:dyDescent="0.25">
      <c r="C1324" s="679" t="s">
        <v>49</v>
      </c>
      <c r="D1324" s="742">
        <v>0</v>
      </c>
      <c r="E1324" s="879">
        <v>0</v>
      </c>
      <c r="F1324" s="873">
        <v>6000</v>
      </c>
      <c r="G1324" s="155" t="s">
        <v>125</v>
      </c>
      <c r="H1324" s="650" t="s">
        <v>783</v>
      </c>
      <c r="I1324" s="127" t="str">
        <f>VLOOKUP(H1324,Presupuesto!$B$11:$C$565,2,0)</f>
        <v>ALIMENTOS B EBIDAS PARA PERSONAS</v>
      </c>
      <c r="J1324" s="662" t="s">
        <v>1357</v>
      </c>
      <c r="K1324" s="650" t="s">
        <v>392</v>
      </c>
    </row>
    <row r="1325" spans="3:11" s="648" customFormat="1" x14ac:dyDescent="0.25">
      <c r="G1325" s="646"/>
    </row>
    <row r="1326" spans="3:11" s="648" customFormat="1" x14ac:dyDescent="0.25">
      <c r="G1326" s="646"/>
    </row>
    <row r="1327" spans="3:11" s="648" customFormat="1" ht="15.75" thickBot="1" x14ac:dyDescent="0.3">
      <c r="G1327" s="646"/>
    </row>
    <row r="1328" spans="3:11" s="648" customFormat="1" ht="15.75" thickBot="1" x14ac:dyDescent="0.3">
      <c r="C1328" s="657" t="s">
        <v>53</v>
      </c>
      <c r="D1328" s="663">
        <f>SUM(F1335)</f>
        <v>6000</v>
      </c>
      <c r="F1328" s="644"/>
      <c r="G1328" s="647"/>
      <c r="H1328" s="644"/>
      <c r="I1328" s="644"/>
    </row>
    <row r="1329" spans="3:11" s="648" customFormat="1" x14ac:dyDescent="0.25">
      <c r="C1329" s="644"/>
      <c r="D1329" s="31"/>
      <c r="E1329" s="649"/>
      <c r="F1329" s="649"/>
      <c r="G1329" s="649"/>
      <c r="H1329" s="645"/>
      <c r="I1329" s="645"/>
      <c r="J1329" s="645"/>
      <c r="K1329" s="651"/>
    </row>
    <row r="1330" spans="3:11" s="648" customFormat="1" x14ac:dyDescent="0.25">
      <c r="C1330" s="644"/>
      <c r="D1330" s="31"/>
      <c r="E1330" s="649"/>
      <c r="F1330" s="649"/>
      <c r="G1330" s="649"/>
      <c r="H1330" s="645"/>
      <c r="I1330" s="645"/>
      <c r="J1330" s="645"/>
      <c r="K1330" s="651"/>
    </row>
    <row r="1331" spans="3:11" s="648" customFormat="1" ht="15.75" x14ac:dyDescent="0.25">
      <c r="C1331" s="660" t="s">
        <v>388</v>
      </c>
      <c r="D1331" s="493">
        <f>'13. Gestión Académica'!F17</f>
        <v>13.09</v>
      </c>
      <c r="E1331" s="649"/>
      <c r="F1331" s="649"/>
      <c r="G1331" s="649"/>
      <c r="H1331" s="645"/>
      <c r="I1331" s="645"/>
      <c r="J1331" s="645"/>
      <c r="K1331" s="651"/>
    </row>
    <row r="1332" spans="3:11" s="648" customFormat="1" ht="18.75" x14ac:dyDescent="0.25">
      <c r="C1332" s="661" t="str">
        <f>IFERROR(VLOOKUP(D1331,'1. Desarrollo e Innov. Curricu.'!$F:$G,2,FALSE),IFERROR(VLOOKUP(D1331,'2. Investigación Científica'!$F:$G,2,FALSE),IFERROR(VLOOKUP(D1331,'3. Vinculación Univ. Sociedad'!$F:$G,2,FALSE),IFERROR(VLOOKUP(D1331,'4. Docencia y Profesorado Univ.'!$F:$G,2,FALSE),IFERROR(VLOOKUP(D1331,'5. Estudiantes y Graduados'!$F:$G,2,FALSE),IFERROR(VLOOKUP(D1331,'11. Gestion Administrativa'!$F:$G,2,FALSE),IFERROR(VLOOKUP(D1331,'13. Gestión Académica'!$F:$G,2,FALSE),IFERROR(VLOOKUP(D1331,'9. Asegura. de la Calid. y M'!$F:$G,2,FALSE),IFERROR(VLOOKUP(D1331,'6. Gestión del Conocimiento'!$F:$G,2,FALSE),IFERROR(VLOOKUP(D1331,'15. Gobernabilidad y Proceso...'!$F:$G,2,FALSE),IFERROR(VLOOKUP(D1331,'12. Gestión del Talento Humano'!$F:$G,2,FALSE),IFERROR(VLOOKUP(D1331,'14. Internacional... de la E.S.'!$F:$G,2,FALSE),IFERROR(VLOOKUP(D1331,'10. Posgrado'!$F:$G,2,FALSE),IFERROR(VLOOKUP(D1331,'17. Gestión TIC'!$F:$G,2,FALSE),IFERROR(VLOOKUP(D1331,'16. Desa. del Sistema Educ.Sup.'!$F:$G,2,FALSE),IFERROR(VLOOKUP(D1331,'8. Cultura de Inno. Insti...'!$F:$G,2,FALSE),VLOOKUP(D1331,'7. Lo Esencial de la Reforma U.'!$F:$G,2,0)))))))))))))))))</f>
        <v xml:space="preserve">Realizar la FERIA DE ALIMENTOS del Departamento de Control Químico Farmacéutico. </v>
      </c>
      <c r="D1332" s="31"/>
      <c r="E1332" s="649"/>
      <c r="F1332" s="649"/>
      <c r="G1332" s="649"/>
      <c r="H1332" s="645"/>
      <c r="I1332" s="645"/>
      <c r="J1332" s="645"/>
      <c r="K1332" s="651"/>
    </row>
    <row r="1333" spans="3:11" s="648" customFormat="1" ht="15.75" thickBot="1" x14ac:dyDescent="0.3">
      <c r="C1333" s="666" t="s">
        <v>2001</v>
      </c>
      <c r="F1333" s="649"/>
      <c r="G1333" s="645"/>
      <c r="H1333" s="645"/>
      <c r="I1333" s="645"/>
    </row>
    <row r="1334" spans="3:11" s="648" customFormat="1" ht="15.75" thickBot="1" x14ac:dyDescent="0.3">
      <c r="C1334" s="655" t="s">
        <v>44</v>
      </c>
      <c r="D1334" s="655" t="s">
        <v>55</v>
      </c>
      <c r="E1334" s="658" t="s">
        <v>57</v>
      </c>
      <c r="F1334" s="573" t="s">
        <v>27</v>
      </c>
      <c r="G1334" s="547" t="s">
        <v>127</v>
      </c>
      <c r="H1334" s="654" t="s">
        <v>46</v>
      </c>
      <c r="I1334" s="129" t="s">
        <v>128</v>
      </c>
      <c r="J1334" s="129" t="s">
        <v>406</v>
      </c>
      <c r="K1334" s="129" t="s">
        <v>407</v>
      </c>
    </row>
    <row r="1335" spans="3:11" s="648" customFormat="1" x14ac:dyDescent="0.25">
      <c r="C1335" s="679" t="s">
        <v>49</v>
      </c>
      <c r="D1335" s="742">
        <v>0</v>
      </c>
      <c r="E1335" s="879">
        <v>0</v>
      </c>
      <c r="F1335" s="873">
        <v>6000</v>
      </c>
      <c r="G1335" s="155" t="s">
        <v>1676</v>
      </c>
      <c r="H1335" s="650" t="s">
        <v>783</v>
      </c>
      <c r="I1335" s="127" t="str">
        <f>VLOOKUP(H1335,Presupuesto!$B$11:$C$565,2,0)</f>
        <v>ALIMENTOS B EBIDAS PARA PERSONAS</v>
      </c>
      <c r="J1335" s="662" t="s">
        <v>1357</v>
      </c>
      <c r="K1335" s="650" t="s">
        <v>395</v>
      </c>
    </row>
    <row r="1336" spans="3:11" s="648" customFormat="1" x14ac:dyDescent="0.25">
      <c r="G1336" s="646"/>
    </row>
    <row r="1337" spans="3:11" s="648" customFormat="1" x14ac:dyDescent="0.25">
      <c r="G1337" s="646"/>
    </row>
    <row r="1338" spans="3:11" s="648" customFormat="1" ht="15.75" thickBot="1" x14ac:dyDescent="0.3">
      <c r="G1338" s="646"/>
    </row>
    <row r="1339" spans="3:11" s="648" customFormat="1" ht="15.75" thickBot="1" x14ac:dyDescent="0.3">
      <c r="C1339" s="657" t="s">
        <v>53</v>
      </c>
      <c r="D1339" s="663">
        <f>SUM(F1346)</f>
        <v>6000</v>
      </c>
      <c r="F1339" s="644"/>
      <c r="G1339" s="647"/>
      <c r="H1339" s="644"/>
      <c r="I1339" s="644"/>
    </row>
    <row r="1340" spans="3:11" s="648" customFormat="1" x14ac:dyDescent="0.25">
      <c r="C1340" s="644"/>
      <c r="D1340" s="31"/>
      <c r="E1340" s="649"/>
      <c r="F1340" s="649"/>
      <c r="G1340" s="649"/>
      <c r="H1340" s="645"/>
      <c r="I1340" s="645"/>
      <c r="J1340" s="645"/>
      <c r="K1340" s="651"/>
    </row>
    <row r="1341" spans="3:11" s="648" customFormat="1" x14ac:dyDescent="0.25">
      <c r="C1341" s="666" t="s">
        <v>2002</v>
      </c>
      <c r="D1341" s="31"/>
      <c r="E1341" s="649"/>
      <c r="F1341" s="649"/>
      <c r="G1341" s="649"/>
      <c r="H1341" s="645"/>
      <c r="I1341" s="645"/>
      <c r="J1341" s="645"/>
      <c r="K1341" s="651"/>
    </row>
    <row r="1342" spans="3:11" s="648" customFormat="1" ht="15.75" x14ac:dyDescent="0.25">
      <c r="C1342" s="660" t="s">
        <v>388</v>
      </c>
      <c r="D1342" s="493">
        <f>'13. Gestión Académica'!F17</f>
        <v>13.09</v>
      </c>
      <c r="E1342" s="649"/>
      <c r="F1342" s="649"/>
      <c r="G1342" s="649"/>
      <c r="H1342" s="645"/>
      <c r="I1342" s="645"/>
      <c r="J1342" s="645"/>
      <c r="K1342" s="651"/>
    </row>
    <row r="1343" spans="3:11" s="648" customFormat="1" ht="18.75" x14ac:dyDescent="0.25">
      <c r="C1343" s="661" t="str">
        <f>IFERROR(VLOOKUP(D1342,'1. Desarrollo e Innov. Curricu.'!$F:$G,2,FALSE),IFERROR(VLOOKUP(D1342,'2. Investigación Científica'!$F:$G,2,FALSE),IFERROR(VLOOKUP(D1342,'3. Vinculación Univ. Sociedad'!$F:$G,2,FALSE),IFERROR(VLOOKUP(D1342,'4. Docencia y Profesorado Univ.'!$F:$G,2,FALSE),IFERROR(VLOOKUP(D1342,'5. Estudiantes y Graduados'!$F:$G,2,FALSE),IFERROR(VLOOKUP(D1342,'11. Gestion Administrativa'!$F:$G,2,FALSE),IFERROR(VLOOKUP(D1342,'13. Gestión Académica'!$F:$G,2,FALSE),IFERROR(VLOOKUP(D1342,'9. Asegura. de la Calid. y M'!$F:$G,2,FALSE),IFERROR(VLOOKUP(D1342,'6. Gestión del Conocimiento'!$F:$G,2,FALSE),IFERROR(VLOOKUP(D1342,'15. Gobernabilidad y Proceso...'!$F:$G,2,FALSE),IFERROR(VLOOKUP(D1342,'12. Gestión del Talento Humano'!$F:$G,2,FALSE),IFERROR(VLOOKUP(D1342,'14. Internacional... de la E.S.'!$F:$G,2,FALSE),IFERROR(VLOOKUP(D1342,'10. Posgrado'!$F:$G,2,FALSE),IFERROR(VLOOKUP(D1342,'17. Gestión TIC'!$F:$G,2,FALSE),IFERROR(VLOOKUP(D1342,'16. Desa. del Sistema Educ.Sup.'!$F:$G,2,FALSE),IFERROR(VLOOKUP(D1342,'8. Cultura de Inno. Insti...'!$F:$G,2,FALSE),VLOOKUP(D1342,'7. Lo Esencial de la Reforma U.'!$F:$G,2,0)))))))))))))))))</f>
        <v xml:space="preserve">Realizar la FERIA DE ALIMENTOS del Departamento de Control Químico Farmacéutico. </v>
      </c>
      <c r="D1343" s="31"/>
      <c r="E1343" s="649"/>
      <c r="F1343" s="649"/>
      <c r="G1343" s="649"/>
      <c r="H1343" s="645"/>
      <c r="I1343" s="645"/>
      <c r="J1343" s="645"/>
      <c r="K1343" s="651"/>
    </row>
    <row r="1344" spans="3:11" s="648" customFormat="1" ht="15.75" thickBot="1" x14ac:dyDescent="0.3">
      <c r="C1344" s="666"/>
      <c r="F1344" s="649"/>
      <c r="G1344" s="645"/>
      <c r="H1344" s="645"/>
      <c r="I1344" s="645"/>
    </row>
    <row r="1345" spans="3:11" s="648" customFormat="1" ht="15.75" thickBot="1" x14ac:dyDescent="0.3">
      <c r="C1345" s="655" t="s">
        <v>44</v>
      </c>
      <c r="D1345" s="655" t="s">
        <v>55</v>
      </c>
      <c r="E1345" s="658" t="s">
        <v>57</v>
      </c>
      <c r="F1345" s="573" t="s">
        <v>27</v>
      </c>
      <c r="G1345" s="547" t="s">
        <v>127</v>
      </c>
      <c r="H1345" s="654" t="s">
        <v>46</v>
      </c>
      <c r="I1345" s="129" t="s">
        <v>128</v>
      </c>
      <c r="J1345" s="129" t="s">
        <v>406</v>
      </c>
      <c r="K1345" s="129" t="s">
        <v>407</v>
      </c>
    </row>
    <row r="1346" spans="3:11" x14ac:dyDescent="0.25">
      <c r="C1346" s="679" t="s">
        <v>49</v>
      </c>
      <c r="D1346" s="742">
        <v>0</v>
      </c>
      <c r="E1346" s="879">
        <v>0</v>
      </c>
      <c r="F1346" s="873">
        <v>6000</v>
      </c>
      <c r="G1346" s="155" t="s">
        <v>1676</v>
      </c>
      <c r="H1346" s="650" t="s">
        <v>783</v>
      </c>
      <c r="I1346" s="127" t="str">
        <f>VLOOKUP(H1346,Presupuesto!$B$11:$C$565,2,0)</f>
        <v>ALIMENTOS B EBIDAS PARA PERSONAS</v>
      </c>
      <c r="J1346" s="662" t="s">
        <v>1357</v>
      </c>
      <c r="K1346" s="650" t="s">
        <v>398</v>
      </c>
    </row>
    <row r="1347" spans="3:11" x14ac:dyDescent="0.25">
      <c r="C1347" s="648"/>
      <c r="D1347" s="648"/>
      <c r="E1347" s="648"/>
      <c r="F1347" s="648"/>
      <c r="G1347" s="646"/>
      <c r="H1347" s="648"/>
      <c r="I1347" s="648"/>
    </row>
    <row r="1348" spans="3:11" x14ac:dyDescent="0.25">
      <c r="C1348" s="648"/>
      <c r="D1348" s="648"/>
      <c r="E1348" s="648"/>
      <c r="F1348" s="648"/>
      <c r="G1348" s="646"/>
      <c r="H1348" s="648"/>
      <c r="I1348" s="648"/>
    </row>
    <row r="1349" spans="3:11" ht="15.75" thickBot="1" x14ac:dyDescent="0.3"/>
    <row r="1350" spans="3:11" ht="15.75" thickBot="1" x14ac:dyDescent="0.3">
      <c r="C1350" s="657" t="s">
        <v>53</v>
      </c>
      <c r="D1350" s="663">
        <f>SUM(F1357)</f>
        <v>6000</v>
      </c>
      <c r="E1350" s="648"/>
      <c r="F1350" s="644"/>
      <c r="G1350" s="647"/>
      <c r="H1350" s="644"/>
      <c r="I1350" s="644"/>
      <c r="J1350" s="648"/>
      <c r="K1350" s="648"/>
    </row>
    <row r="1351" spans="3:11" s="648" customFormat="1" x14ac:dyDescent="0.25">
      <c r="C1351" s="644"/>
      <c r="D1351" s="31"/>
      <c r="E1351" s="649"/>
      <c r="F1351" s="649"/>
      <c r="G1351" s="649"/>
      <c r="H1351" s="645"/>
      <c r="I1351" s="645"/>
      <c r="J1351" s="645"/>
      <c r="K1351" s="651"/>
    </row>
    <row r="1352" spans="3:11" s="648" customFormat="1" x14ac:dyDescent="0.25">
      <c r="C1352" s="644"/>
      <c r="D1352" s="31"/>
      <c r="E1352" s="649"/>
      <c r="F1352" s="649"/>
      <c r="G1352" s="649"/>
      <c r="H1352" s="645"/>
      <c r="I1352" s="645"/>
      <c r="J1352" s="645"/>
      <c r="K1352" s="651"/>
    </row>
    <row r="1353" spans="3:11" s="648" customFormat="1" ht="15.75" x14ac:dyDescent="0.25">
      <c r="C1353" s="660" t="s">
        <v>388</v>
      </c>
      <c r="D1353" s="493">
        <f>'13. Gestión Académica'!F18</f>
        <v>13.1</v>
      </c>
      <c r="E1353" s="649"/>
      <c r="F1353" s="649"/>
      <c r="G1353" s="649"/>
      <c r="H1353" s="645"/>
      <c r="I1353" s="645"/>
      <c r="J1353" s="645"/>
      <c r="K1353" s="651"/>
    </row>
    <row r="1354" spans="3:11" s="648" customFormat="1" ht="18.75" x14ac:dyDescent="0.25">
      <c r="C1354" s="661" t="str">
        <f>IFERROR(VLOOKUP(D1353,'1. Desarrollo e Innov. Curricu.'!$F:$G,2,FALSE),IFERROR(VLOOKUP(D1353,'2. Investigación Científica'!$F:$G,2,FALSE),IFERROR(VLOOKUP(D1353,'3. Vinculación Univ. Sociedad'!$F:$G,2,FALSE),IFERROR(VLOOKUP(D1353,'4. Docencia y Profesorado Univ.'!$F:$G,2,FALSE),IFERROR(VLOOKUP(D1353,'5. Estudiantes y Graduados'!$F:$G,2,FALSE),IFERROR(VLOOKUP(D1353,'11. Gestion Administrativa'!$F:$G,2,FALSE),IFERROR(VLOOKUP(D1353,'13. Gestión Académica'!$F:$G,2,FALSE),IFERROR(VLOOKUP(D1353,'9. Asegura. de la Calid. y M'!$F:$G,2,FALSE),IFERROR(VLOOKUP(D1353,'6. Gestión del Conocimiento'!$F:$G,2,FALSE),IFERROR(VLOOKUP(D1353,'15. Gobernabilidad y Proceso...'!$F:$G,2,FALSE),IFERROR(VLOOKUP(D1353,'12. Gestión del Talento Humano'!$F:$G,2,FALSE),IFERROR(VLOOKUP(D1353,'14. Internacional... de la E.S.'!$F:$G,2,FALSE),IFERROR(VLOOKUP(D1353,'10. Posgrado'!$F:$G,2,FALSE),IFERROR(VLOOKUP(D1353,'17. Gestión TIC'!$F:$G,2,FALSE),IFERROR(VLOOKUP(D1353,'16. Desa. del Sistema Educ.Sup.'!$F:$G,2,FALSE),IFERROR(VLOOKUP(D1353,'8. Cultura de Inno. Insti...'!$F:$G,2,FALSE),VLOOKUP(D1353,'7. Lo Esencial de la Reforma U.'!$F:$G,2,0)))))))))))))))))</f>
        <v xml:space="preserve">Realizar la FERIA DE RECICLAJE de la Facultad. </v>
      </c>
      <c r="D1354" s="31"/>
      <c r="E1354" s="649"/>
      <c r="F1354" s="649"/>
      <c r="G1354" s="649"/>
      <c r="H1354" s="645"/>
      <c r="I1354" s="645"/>
      <c r="J1354" s="645"/>
      <c r="K1354" s="651"/>
    </row>
    <row r="1355" spans="3:11" s="648" customFormat="1" ht="15.75" thickBot="1" x14ac:dyDescent="0.3">
      <c r="C1355" s="666" t="s">
        <v>1987</v>
      </c>
      <c r="F1355" s="649"/>
      <c r="G1355" s="645"/>
      <c r="H1355" s="645"/>
      <c r="I1355" s="645"/>
    </row>
    <row r="1356" spans="3:11" s="648" customFormat="1" ht="15.75" thickBot="1" x14ac:dyDescent="0.3">
      <c r="C1356" s="655" t="s">
        <v>44</v>
      </c>
      <c r="D1356" s="655" t="s">
        <v>55</v>
      </c>
      <c r="E1356" s="658" t="s">
        <v>57</v>
      </c>
      <c r="F1356" s="573" t="s">
        <v>27</v>
      </c>
      <c r="G1356" s="547" t="s">
        <v>127</v>
      </c>
      <c r="H1356" s="654" t="s">
        <v>46</v>
      </c>
      <c r="I1356" s="129" t="s">
        <v>128</v>
      </c>
      <c r="J1356" s="129" t="s">
        <v>406</v>
      </c>
      <c r="K1356" s="129" t="s">
        <v>407</v>
      </c>
    </row>
    <row r="1357" spans="3:11" s="648" customFormat="1" x14ac:dyDescent="0.25">
      <c r="C1357" s="679" t="s">
        <v>49</v>
      </c>
      <c r="D1357" s="742">
        <v>0</v>
      </c>
      <c r="E1357" s="879">
        <v>0</v>
      </c>
      <c r="F1357" s="873">
        <v>6000</v>
      </c>
      <c r="G1357" s="155" t="s">
        <v>125</v>
      </c>
      <c r="H1357" s="650" t="s">
        <v>783</v>
      </c>
      <c r="I1357" s="127" t="str">
        <f>VLOOKUP(H1357,Presupuesto!$B$11:$C$565,2,0)</f>
        <v>ALIMENTOS B EBIDAS PARA PERSONAS</v>
      </c>
      <c r="J1357" s="662" t="s">
        <v>1357</v>
      </c>
      <c r="K1357" s="650" t="s">
        <v>392</v>
      </c>
    </row>
    <row r="1358" spans="3:11" s="648" customFormat="1" x14ac:dyDescent="0.25">
      <c r="G1358" s="646"/>
    </row>
    <row r="1359" spans="3:11" s="648" customFormat="1" x14ac:dyDescent="0.25">
      <c r="G1359" s="646"/>
    </row>
    <row r="1360" spans="3:11" s="648" customFormat="1" ht="15.75" thickBot="1" x14ac:dyDescent="0.3">
      <c r="G1360" s="646"/>
    </row>
    <row r="1361" spans="3:11" s="648" customFormat="1" ht="15.75" thickBot="1" x14ac:dyDescent="0.3">
      <c r="C1361" s="657" t="s">
        <v>53</v>
      </c>
      <c r="D1361" s="663">
        <f>SUM(F1368)</f>
        <v>6000</v>
      </c>
      <c r="F1361" s="644"/>
      <c r="G1361" s="647"/>
      <c r="H1361" s="644"/>
      <c r="I1361" s="644"/>
    </row>
    <row r="1362" spans="3:11" s="648" customFormat="1" x14ac:dyDescent="0.25">
      <c r="C1362" s="644"/>
      <c r="D1362" s="31"/>
      <c r="E1362" s="649"/>
      <c r="F1362" s="649"/>
      <c r="G1362" s="649"/>
      <c r="H1362" s="645"/>
      <c r="I1362" s="645"/>
      <c r="J1362" s="645"/>
      <c r="K1362" s="651"/>
    </row>
    <row r="1363" spans="3:11" s="648" customFormat="1" x14ac:dyDescent="0.25">
      <c r="C1363" s="644"/>
      <c r="D1363" s="31"/>
      <c r="E1363" s="649"/>
      <c r="F1363" s="649"/>
      <c r="G1363" s="649"/>
      <c r="H1363" s="645"/>
      <c r="I1363" s="645"/>
      <c r="J1363" s="645"/>
      <c r="K1363" s="651"/>
    </row>
    <row r="1364" spans="3:11" s="648" customFormat="1" ht="15.75" x14ac:dyDescent="0.25">
      <c r="C1364" s="660" t="s">
        <v>388</v>
      </c>
      <c r="D1364" s="493">
        <f>'13. Gestión Académica'!F18</f>
        <v>13.1</v>
      </c>
      <c r="E1364" s="649"/>
      <c r="F1364" s="649"/>
      <c r="G1364" s="649"/>
      <c r="H1364" s="645"/>
      <c r="I1364" s="645"/>
      <c r="J1364" s="645"/>
      <c r="K1364" s="651"/>
    </row>
    <row r="1365" spans="3:11" s="648" customFormat="1" ht="18.75" x14ac:dyDescent="0.25">
      <c r="C1365" s="661" t="str">
        <f>IFERROR(VLOOKUP(D1364,'1. Desarrollo e Innov. Curricu.'!$F:$G,2,FALSE),IFERROR(VLOOKUP(D1364,'2. Investigación Científica'!$F:$G,2,FALSE),IFERROR(VLOOKUP(D1364,'3. Vinculación Univ. Sociedad'!$F:$G,2,FALSE),IFERROR(VLOOKUP(D1364,'4. Docencia y Profesorado Univ.'!$F:$G,2,FALSE),IFERROR(VLOOKUP(D1364,'5. Estudiantes y Graduados'!$F:$G,2,FALSE),IFERROR(VLOOKUP(D1364,'11. Gestion Administrativa'!$F:$G,2,FALSE),IFERROR(VLOOKUP(D1364,'13. Gestión Académica'!$F:$G,2,FALSE),IFERROR(VLOOKUP(D1364,'9. Asegura. de la Calid. y M'!$F:$G,2,FALSE),IFERROR(VLOOKUP(D1364,'6. Gestión del Conocimiento'!$F:$G,2,FALSE),IFERROR(VLOOKUP(D1364,'15. Gobernabilidad y Proceso...'!$F:$G,2,FALSE),IFERROR(VLOOKUP(D1364,'12. Gestión del Talento Humano'!$F:$G,2,FALSE),IFERROR(VLOOKUP(D1364,'14. Internacional... de la E.S.'!$F:$G,2,FALSE),IFERROR(VLOOKUP(D1364,'10. Posgrado'!$F:$G,2,FALSE),IFERROR(VLOOKUP(D1364,'17. Gestión TIC'!$F:$G,2,FALSE),IFERROR(VLOOKUP(D1364,'16. Desa. del Sistema Educ.Sup.'!$F:$G,2,FALSE),IFERROR(VLOOKUP(D1364,'8. Cultura de Inno. Insti...'!$F:$G,2,FALSE),VLOOKUP(D1364,'7. Lo Esencial de la Reforma U.'!$F:$G,2,0)))))))))))))))))</f>
        <v xml:space="preserve">Realizar la FERIA DE RECICLAJE de la Facultad. </v>
      </c>
      <c r="D1365" s="31"/>
      <c r="E1365" s="649"/>
      <c r="F1365" s="649"/>
      <c r="G1365" s="649"/>
      <c r="H1365" s="645"/>
      <c r="I1365" s="645"/>
      <c r="J1365" s="645"/>
      <c r="K1365" s="651"/>
    </row>
    <row r="1366" spans="3:11" s="648" customFormat="1" ht="15.75" thickBot="1" x14ac:dyDescent="0.3">
      <c r="C1366" s="666" t="s">
        <v>2001</v>
      </c>
      <c r="F1366" s="649"/>
      <c r="G1366" s="645"/>
      <c r="H1366" s="645"/>
      <c r="I1366" s="645"/>
    </row>
    <row r="1367" spans="3:11" s="648" customFormat="1" ht="15.75" thickBot="1" x14ac:dyDescent="0.3">
      <c r="C1367" s="655" t="s">
        <v>44</v>
      </c>
      <c r="D1367" s="655" t="s">
        <v>55</v>
      </c>
      <c r="E1367" s="658" t="s">
        <v>57</v>
      </c>
      <c r="F1367" s="573" t="s">
        <v>27</v>
      </c>
      <c r="G1367" s="547" t="s">
        <v>127</v>
      </c>
      <c r="H1367" s="654" t="s">
        <v>46</v>
      </c>
      <c r="I1367" s="129" t="s">
        <v>128</v>
      </c>
      <c r="J1367" s="129" t="s">
        <v>406</v>
      </c>
      <c r="K1367" s="129" t="s">
        <v>407</v>
      </c>
    </row>
    <row r="1368" spans="3:11" s="648" customFormat="1" x14ac:dyDescent="0.25">
      <c r="C1368" s="679" t="s">
        <v>49</v>
      </c>
      <c r="D1368" s="742">
        <v>0</v>
      </c>
      <c r="E1368" s="879">
        <v>0</v>
      </c>
      <c r="F1368" s="873">
        <v>6000</v>
      </c>
      <c r="G1368" s="155" t="s">
        <v>1676</v>
      </c>
      <c r="H1368" s="650" t="s">
        <v>783</v>
      </c>
      <c r="I1368" s="127" t="str">
        <f>VLOOKUP(H1368,Presupuesto!$B$11:$C$565,2,0)</f>
        <v>ALIMENTOS B EBIDAS PARA PERSONAS</v>
      </c>
      <c r="J1368" s="662" t="s">
        <v>1357</v>
      </c>
      <c r="K1368" s="650" t="s">
        <v>395</v>
      </c>
    </row>
    <row r="1369" spans="3:11" s="648" customFormat="1" x14ac:dyDescent="0.25">
      <c r="G1369" s="646"/>
    </row>
    <row r="1370" spans="3:11" s="648" customFormat="1" x14ac:dyDescent="0.25">
      <c r="G1370" s="646"/>
    </row>
    <row r="1371" spans="3:11" s="648" customFormat="1" ht="15.75" thickBot="1" x14ac:dyDescent="0.3">
      <c r="G1371" s="646"/>
    </row>
    <row r="1372" spans="3:11" s="648" customFormat="1" ht="15.75" thickBot="1" x14ac:dyDescent="0.3">
      <c r="C1372" s="657" t="s">
        <v>53</v>
      </c>
      <c r="D1372" s="663">
        <f>SUM(F1379)</f>
        <v>6000</v>
      </c>
      <c r="F1372" s="644"/>
      <c r="G1372" s="647"/>
      <c r="H1372" s="644"/>
      <c r="I1372" s="644"/>
    </row>
    <row r="1373" spans="3:11" s="648" customFormat="1" x14ac:dyDescent="0.25">
      <c r="C1373" s="644"/>
      <c r="D1373" s="31"/>
      <c r="E1373" s="649"/>
      <c r="F1373" s="649"/>
      <c r="G1373" s="649"/>
      <c r="H1373" s="645"/>
      <c r="I1373" s="645"/>
      <c r="J1373" s="645"/>
      <c r="K1373" s="651"/>
    </row>
    <row r="1374" spans="3:11" s="648" customFormat="1" x14ac:dyDescent="0.25">
      <c r="C1374" s="666" t="s">
        <v>2002</v>
      </c>
      <c r="D1374" s="31"/>
      <c r="E1374" s="649"/>
      <c r="F1374" s="649"/>
      <c r="G1374" s="649"/>
      <c r="H1374" s="645"/>
      <c r="I1374" s="645"/>
      <c r="J1374" s="645"/>
      <c r="K1374" s="651"/>
    </row>
    <row r="1375" spans="3:11" s="648" customFormat="1" ht="15.75" x14ac:dyDescent="0.25">
      <c r="C1375" s="660" t="s">
        <v>388</v>
      </c>
      <c r="D1375" s="493">
        <f>'13. Gestión Académica'!F18</f>
        <v>13.1</v>
      </c>
      <c r="E1375" s="649"/>
      <c r="F1375" s="649"/>
      <c r="G1375" s="649"/>
      <c r="H1375" s="645"/>
      <c r="I1375" s="645"/>
      <c r="J1375" s="645"/>
      <c r="K1375" s="651"/>
    </row>
    <row r="1376" spans="3:11" s="648" customFormat="1" ht="18.75" x14ac:dyDescent="0.25">
      <c r="C1376" s="661" t="str">
        <f>IFERROR(VLOOKUP(D1375,'1. Desarrollo e Innov. Curricu.'!$F:$G,2,FALSE),IFERROR(VLOOKUP(D1375,'2. Investigación Científica'!$F:$G,2,FALSE),IFERROR(VLOOKUP(D1375,'3. Vinculación Univ. Sociedad'!$F:$G,2,FALSE),IFERROR(VLOOKUP(D1375,'4. Docencia y Profesorado Univ.'!$F:$G,2,FALSE),IFERROR(VLOOKUP(D1375,'5. Estudiantes y Graduados'!$F:$G,2,FALSE),IFERROR(VLOOKUP(D1375,'11. Gestion Administrativa'!$F:$G,2,FALSE),IFERROR(VLOOKUP(D1375,'13. Gestión Académica'!$F:$G,2,FALSE),IFERROR(VLOOKUP(D1375,'9. Asegura. de la Calid. y M'!$F:$G,2,FALSE),IFERROR(VLOOKUP(D1375,'6. Gestión del Conocimiento'!$F:$G,2,FALSE),IFERROR(VLOOKUP(D1375,'15. Gobernabilidad y Proceso...'!$F:$G,2,FALSE),IFERROR(VLOOKUP(D1375,'12. Gestión del Talento Humano'!$F:$G,2,FALSE),IFERROR(VLOOKUP(D1375,'14. Internacional... de la E.S.'!$F:$G,2,FALSE),IFERROR(VLOOKUP(D1375,'10. Posgrado'!$F:$G,2,FALSE),IFERROR(VLOOKUP(D1375,'17. Gestión TIC'!$F:$G,2,FALSE),IFERROR(VLOOKUP(D1375,'16. Desa. del Sistema Educ.Sup.'!$F:$G,2,FALSE),IFERROR(VLOOKUP(D1375,'8. Cultura de Inno. Insti...'!$F:$G,2,FALSE),VLOOKUP(D1375,'7. Lo Esencial de la Reforma U.'!$F:$G,2,0)))))))))))))))))</f>
        <v xml:space="preserve">Realizar la FERIA DE RECICLAJE de la Facultad. </v>
      </c>
      <c r="D1376" s="31"/>
      <c r="E1376" s="649"/>
      <c r="F1376" s="649"/>
      <c r="G1376" s="649"/>
      <c r="H1376" s="645"/>
      <c r="I1376" s="645"/>
      <c r="J1376" s="645"/>
      <c r="K1376" s="651"/>
    </row>
    <row r="1377" spans="3:11" s="648" customFormat="1" ht="15.75" thickBot="1" x14ac:dyDescent="0.3">
      <c r="C1377" s="666"/>
      <c r="F1377" s="649"/>
      <c r="G1377" s="645"/>
      <c r="H1377" s="645"/>
      <c r="I1377" s="645"/>
    </row>
    <row r="1378" spans="3:11" s="648" customFormat="1" ht="15.75" thickBot="1" x14ac:dyDescent="0.3">
      <c r="C1378" s="655" t="s">
        <v>44</v>
      </c>
      <c r="D1378" s="655" t="s">
        <v>55</v>
      </c>
      <c r="E1378" s="658" t="s">
        <v>57</v>
      </c>
      <c r="F1378" s="573" t="s">
        <v>27</v>
      </c>
      <c r="G1378" s="547" t="s">
        <v>127</v>
      </c>
      <c r="H1378" s="654" t="s">
        <v>46</v>
      </c>
      <c r="I1378" s="129" t="s">
        <v>128</v>
      </c>
      <c r="J1378" s="129" t="s">
        <v>406</v>
      </c>
      <c r="K1378" s="129" t="s">
        <v>407</v>
      </c>
    </row>
    <row r="1379" spans="3:11" s="648" customFormat="1" x14ac:dyDescent="0.25">
      <c r="C1379" s="679" t="s">
        <v>49</v>
      </c>
      <c r="D1379" s="742">
        <v>0</v>
      </c>
      <c r="E1379" s="879">
        <v>0</v>
      </c>
      <c r="F1379" s="873">
        <v>6000</v>
      </c>
      <c r="G1379" s="155" t="s">
        <v>1676</v>
      </c>
      <c r="H1379" s="650" t="s">
        <v>783</v>
      </c>
      <c r="I1379" s="127" t="str">
        <f>VLOOKUP(H1379,Presupuesto!$B$11:$C$565,2,0)</f>
        <v>ALIMENTOS B EBIDAS PARA PERSONAS</v>
      </c>
      <c r="J1379" s="662" t="s">
        <v>1357</v>
      </c>
      <c r="K1379" s="650" t="s">
        <v>391</v>
      </c>
    </row>
    <row r="1380" spans="3:11" s="648" customFormat="1" x14ac:dyDescent="0.25">
      <c r="G1380" s="646"/>
    </row>
    <row r="1381" spans="3:11" s="648" customFormat="1" x14ac:dyDescent="0.25">
      <c r="G1381" s="646"/>
    </row>
    <row r="1382" spans="3:11" ht="15.75" thickBot="1" x14ac:dyDescent="0.3"/>
    <row r="1383" spans="3:11" ht="15.75" thickBot="1" x14ac:dyDescent="0.3">
      <c r="C1383" s="657" t="s">
        <v>53</v>
      </c>
      <c r="D1383" s="663">
        <f>SUM(F1390:F1390)</f>
        <v>2500</v>
      </c>
      <c r="E1383" s="648"/>
      <c r="F1383" s="644"/>
      <c r="G1383" s="647"/>
      <c r="H1383" s="644"/>
      <c r="I1383" s="644"/>
      <c r="J1383" s="648"/>
      <c r="K1383" s="648"/>
    </row>
    <row r="1384" spans="3:11" x14ac:dyDescent="0.25">
      <c r="C1384" s="644"/>
      <c r="D1384" s="31"/>
      <c r="E1384" s="649"/>
      <c r="F1384" s="649"/>
      <c r="G1384" s="649"/>
      <c r="H1384" s="645"/>
      <c r="I1384" s="645"/>
      <c r="J1384" s="648"/>
      <c r="K1384" s="648"/>
    </row>
    <row r="1385" spans="3:11" x14ac:dyDescent="0.25">
      <c r="C1385" s="644"/>
      <c r="D1385" s="31"/>
      <c r="E1385" s="649"/>
      <c r="F1385" s="649"/>
      <c r="G1385" s="649"/>
      <c r="H1385" s="645"/>
      <c r="I1385" s="645"/>
      <c r="J1385" s="648"/>
      <c r="K1385" s="648"/>
    </row>
    <row r="1386" spans="3:11" ht="15.75" x14ac:dyDescent="0.25">
      <c r="C1386" s="660" t="s">
        <v>388</v>
      </c>
      <c r="D1386" s="493">
        <f>'13. Gestión Académica'!F20</f>
        <v>13.12</v>
      </c>
      <c r="E1386" s="649"/>
      <c r="F1386" s="649"/>
      <c r="G1386" s="649"/>
      <c r="H1386" s="645"/>
      <c r="I1386" s="645"/>
      <c r="J1386" s="648"/>
      <c r="K1386" s="648"/>
    </row>
    <row r="1387" spans="3:11" ht="18.75" x14ac:dyDescent="0.25">
      <c r="C1387" s="661" t="str">
        <f>IFERROR(VLOOKUP(D1386,'1. Desarrollo e Innov. Curricu.'!$F:$G,2,FALSE),IFERROR(VLOOKUP(D1386,'2. Investigación Científica'!$F:$G,2,FALSE),IFERROR(VLOOKUP(D1386,'3. Vinculación Univ. Sociedad'!$F:$G,2,FALSE),IFERROR(VLOOKUP(D1386,'4. Docencia y Profesorado Univ.'!$F:$G,2,FALSE),IFERROR(VLOOKUP(D1386,'5. Estudiantes y Graduados'!$F:$G,2,FALSE),IFERROR(VLOOKUP(D1386,'11. Gestion Administrativa'!$F:$G,2,FALSE),IFERROR(VLOOKUP(D1386,'13. Gestión Académica'!$F:$G,2,FALSE),IFERROR(VLOOKUP(D1386,'9. Asegura. de la Calid. y M'!$F:$G,2,FALSE),IFERROR(VLOOKUP(D1386,'6. Gestión del Conocimiento'!$F:$G,2,FALSE),IFERROR(VLOOKUP(D1386,'15. Gobernabilidad y Proceso...'!$F:$G,2,FALSE),IFERROR(VLOOKUP(D1386,'12. Gestión del Talento Humano'!$F:$G,2,FALSE),IFERROR(VLOOKUP(D1386,'14. Internacional... de la E.S.'!$F:$G,2,FALSE),IFERROR(VLOOKUP(D1386,'10. Posgrado'!$F:$G,2,FALSE),IFERROR(VLOOKUP(D1386,'17. Gestión TIC'!$F:$G,2,FALSE),IFERROR(VLOOKUP(D1386,'16. Desa. del Sistema Educ.Sup.'!$F:$G,2,FALSE),IFERROR(VLOOKUP(D1386,'8. Cultura de Inno. Insti...'!$F:$G,2,FALSE),VLOOKUP(D1386,'7. Lo Esencial de la Reforma U.'!$F:$G,2,0)))))))))))))))))</f>
        <v>Realizar VISITA A LA PLANTA DE ALIMENTOS DEL ZAMORANO. (Asignatura de Tecnología de Alimentos I y II).</v>
      </c>
      <c r="D1387" s="31"/>
      <c r="E1387" s="649"/>
      <c r="F1387" s="649"/>
      <c r="G1387" s="649"/>
      <c r="H1387" s="645"/>
      <c r="I1387" s="645"/>
      <c r="J1387" s="648"/>
      <c r="K1387" s="648"/>
    </row>
    <row r="1388" spans="3:11" ht="15.75" thickBot="1" x14ac:dyDescent="0.3">
      <c r="C1388" s="666" t="s">
        <v>1986</v>
      </c>
      <c r="D1388" s="648"/>
      <c r="E1388" s="648"/>
      <c r="F1388" s="649"/>
      <c r="G1388" s="645"/>
      <c r="H1388" s="645"/>
      <c r="I1388" s="645"/>
      <c r="J1388" s="648"/>
      <c r="K1388" s="648"/>
    </row>
    <row r="1389" spans="3:11" ht="15.75" thickBot="1" x14ac:dyDescent="0.3">
      <c r="C1389" s="653" t="s">
        <v>44</v>
      </c>
      <c r="D1389" s="653" t="s">
        <v>55</v>
      </c>
      <c r="E1389" s="654" t="s">
        <v>57</v>
      </c>
      <c r="F1389" s="131" t="s">
        <v>27</v>
      </c>
      <c r="G1389" s="129" t="s">
        <v>127</v>
      </c>
      <c r="H1389" s="654" t="s">
        <v>46</v>
      </c>
      <c r="I1389" s="129" t="s">
        <v>128</v>
      </c>
      <c r="J1389" s="129" t="s">
        <v>406</v>
      </c>
      <c r="K1389" s="129" t="s">
        <v>407</v>
      </c>
    </row>
    <row r="1390" spans="3:11" ht="15.75" thickBot="1" x14ac:dyDescent="0.3">
      <c r="C1390" s="529" t="s">
        <v>423</v>
      </c>
      <c r="D1390" s="530"/>
      <c r="E1390" s="897"/>
      <c r="F1390" s="855">
        <v>2500</v>
      </c>
      <c r="G1390" s="153" t="s">
        <v>125</v>
      </c>
      <c r="H1390" s="533" t="s">
        <v>752</v>
      </c>
      <c r="I1390" s="127" t="str">
        <f>VLOOKUP(H1390,[5]Presupuesto!$B$11:$C$565,2,0)</f>
        <v>VIATICOS NACIONALES</v>
      </c>
      <c r="J1390" s="662" t="s">
        <v>1357</v>
      </c>
      <c r="K1390" s="650" t="s">
        <v>391</v>
      </c>
    </row>
    <row r="1393" spans="3:11" s="648" customFormat="1" x14ac:dyDescent="0.25">
      <c r="G1393" s="646"/>
    </row>
    <row r="1394" spans="3:11" ht="15.75" thickBot="1" x14ac:dyDescent="0.3"/>
    <row r="1395" spans="3:11" ht="15.75" thickBot="1" x14ac:dyDescent="0.3">
      <c r="C1395" s="657" t="s">
        <v>53</v>
      </c>
      <c r="D1395" s="663">
        <f>SUM(F1402:F1402)</f>
        <v>2500</v>
      </c>
      <c r="E1395" s="648"/>
      <c r="F1395" s="644"/>
      <c r="G1395" s="647"/>
      <c r="H1395" s="644"/>
      <c r="I1395" s="644"/>
      <c r="J1395" s="648"/>
      <c r="K1395" s="648"/>
    </row>
    <row r="1396" spans="3:11" x14ac:dyDescent="0.25">
      <c r="C1396" s="644"/>
      <c r="D1396" s="31"/>
      <c r="E1396" s="649"/>
      <c r="F1396" s="649"/>
      <c r="G1396" s="649"/>
      <c r="H1396" s="645"/>
      <c r="I1396" s="645"/>
      <c r="J1396" s="648"/>
      <c r="K1396" s="648"/>
    </row>
    <row r="1397" spans="3:11" x14ac:dyDescent="0.25">
      <c r="C1397" s="644"/>
      <c r="D1397" s="31"/>
      <c r="E1397" s="649"/>
      <c r="F1397" s="649"/>
      <c r="G1397" s="649"/>
      <c r="H1397" s="645"/>
      <c r="I1397" s="645"/>
      <c r="J1397" s="648"/>
      <c r="K1397" s="648"/>
    </row>
    <row r="1398" spans="3:11" ht="15.75" x14ac:dyDescent="0.25">
      <c r="C1398" s="660" t="s">
        <v>388</v>
      </c>
      <c r="D1398" s="493">
        <f>'13. Gestión Académica'!F20</f>
        <v>13.12</v>
      </c>
      <c r="E1398" s="649"/>
      <c r="F1398" s="649"/>
      <c r="G1398" s="649"/>
      <c r="H1398" s="645"/>
      <c r="I1398" s="645"/>
      <c r="J1398" s="648"/>
      <c r="K1398" s="648"/>
    </row>
    <row r="1399" spans="3:11" ht="18.75" x14ac:dyDescent="0.25">
      <c r="C1399" s="661" t="str">
        <f>IFERROR(VLOOKUP(D1398,'1. Desarrollo e Innov. Curricu.'!$F:$G,2,FALSE),IFERROR(VLOOKUP(D1398,'2. Investigación Científica'!$F:$G,2,FALSE),IFERROR(VLOOKUP(D1398,'3. Vinculación Univ. Sociedad'!$F:$G,2,FALSE),IFERROR(VLOOKUP(D1398,'4. Docencia y Profesorado Univ.'!$F:$G,2,FALSE),IFERROR(VLOOKUP(D1398,'5. Estudiantes y Graduados'!$F:$G,2,FALSE),IFERROR(VLOOKUP(D1398,'11. Gestion Administrativa'!$F:$G,2,FALSE),IFERROR(VLOOKUP(D1398,'13. Gestión Académica'!$F:$G,2,FALSE),IFERROR(VLOOKUP(D1398,'9. Asegura. de la Calid. y M'!$F:$G,2,FALSE),IFERROR(VLOOKUP(D1398,'6. Gestión del Conocimiento'!$F:$G,2,FALSE),IFERROR(VLOOKUP(D1398,'15. Gobernabilidad y Proceso...'!$F:$G,2,FALSE),IFERROR(VLOOKUP(D1398,'12. Gestión del Talento Humano'!$F:$G,2,FALSE),IFERROR(VLOOKUP(D1398,'14. Internacional... de la E.S.'!$F:$G,2,FALSE),IFERROR(VLOOKUP(D1398,'10. Posgrado'!$F:$G,2,FALSE),IFERROR(VLOOKUP(D1398,'17. Gestión TIC'!$F:$G,2,FALSE),IFERROR(VLOOKUP(D1398,'16. Desa. del Sistema Educ.Sup.'!$F:$G,2,FALSE),IFERROR(VLOOKUP(D1398,'8. Cultura de Inno. Insti...'!$F:$G,2,FALSE),VLOOKUP(D1398,'7. Lo Esencial de la Reforma U.'!$F:$G,2,0)))))))))))))))))</f>
        <v>Realizar VISITA A LA PLANTA DE ALIMENTOS DEL ZAMORANO. (Asignatura de Tecnología de Alimentos I y II).</v>
      </c>
      <c r="D1399" s="31"/>
      <c r="E1399" s="649"/>
      <c r="F1399" s="649"/>
      <c r="G1399" s="649"/>
      <c r="H1399" s="645"/>
      <c r="I1399" s="645"/>
      <c r="J1399" s="648"/>
      <c r="K1399" s="648"/>
    </row>
    <row r="1400" spans="3:11" ht="15.75" thickBot="1" x14ac:dyDescent="0.3">
      <c r="C1400" s="666" t="s">
        <v>2001</v>
      </c>
      <c r="D1400" s="648"/>
      <c r="E1400" s="648"/>
      <c r="F1400" s="649"/>
      <c r="G1400" s="645"/>
      <c r="H1400" s="645"/>
      <c r="I1400" s="645"/>
      <c r="J1400" s="648"/>
      <c r="K1400" s="648"/>
    </row>
    <row r="1401" spans="3:11" ht="15.75" thickBot="1" x14ac:dyDescent="0.3">
      <c r="C1401" s="653" t="s">
        <v>44</v>
      </c>
      <c r="D1401" s="653" t="s">
        <v>55</v>
      </c>
      <c r="E1401" s="654" t="s">
        <v>57</v>
      </c>
      <c r="F1401" s="131" t="s">
        <v>27</v>
      </c>
      <c r="G1401" s="129" t="s">
        <v>127</v>
      </c>
      <c r="H1401" s="654" t="s">
        <v>46</v>
      </c>
      <c r="I1401" s="129" t="s">
        <v>128</v>
      </c>
      <c r="J1401" s="129" t="s">
        <v>406</v>
      </c>
      <c r="K1401" s="129" t="s">
        <v>407</v>
      </c>
    </row>
    <row r="1402" spans="3:11" ht="15.75" thickBot="1" x14ac:dyDescent="0.3">
      <c r="C1402" s="529" t="s">
        <v>423</v>
      </c>
      <c r="D1402" s="530"/>
      <c r="E1402" s="897"/>
      <c r="F1402" s="855">
        <v>2500</v>
      </c>
      <c r="G1402" s="153" t="s">
        <v>125</v>
      </c>
      <c r="H1402" s="533" t="s">
        <v>752</v>
      </c>
      <c r="I1402" s="127" t="str">
        <f>VLOOKUP(H1402,[5]Presupuesto!$B$11:$C$565,2,0)</f>
        <v>VIATICOS NACIONALES</v>
      </c>
      <c r="J1402" s="662" t="s">
        <v>1357</v>
      </c>
      <c r="K1402" s="650" t="s">
        <v>396</v>
      </c>
    </row>
    <row r="1405" spans="3:11" ht="15.75" thickBot="1" x14ac:dyDescent="0.3"/>
    <row r="1406" spans="3:11" ht="15.75" thickBot="1" x14ac:dyDescent="0.3">
      <c r="C1406" s="657" t="s">
        <v>53</v>
      </c>
      <c r="D1406" s="663">
        <f>SUM(F1413:F1413)</f>
        <v>8000</v>
      </c>
      <c r="E1406" s="648"/>
      <c r="F1406" s="644"/>
      <c r="G1406" s="647"/>
      <c r="H1406" s="644"/>
      <c r="I1406" s="644"/>
      <c r="J1406" s="648"/>
      <c r="K1406" s="648"/>
    </row>
    <row r="1407" spans="3:11" x14ac:dyDescent="0.25">
      <c r="C1407" s="644"/>
      <c r="D1407" s="31"/>
      <c r="E1407" s="649"/>
      <c r="F1407" s="649"/>
      <c r="G1407" s="649"/>
      <c r="H1407" s="645"/>
      <c r="I1407" s="645"/>
      <c r="J1407" s="648"/>
      <c r="K1407" s="648"/>
    </row>
    <row r="1408" spans="3:11" x14ac:dyDescent="0.25">
      <c r="C1408" s="644"/>
      <c r="D1408" s="31"/>
      <c r="E1408" s="649"/>
      <c r="F1408" s="649"/>
      <c r="G1408" s="649"/>
      <c r="H1408" s="645"/>
      <c r="I1408" s="645"/>
      <c r="J1408" s="648"/>
      <c r="K1408" s="648"/>
    </row>
    <row r="1409" spans="3:11" ht="15.75" x14ac:dyDescent="0.25">
      <c r="C1409" s="660" t="s">
        <v>388</v>
      </c>
      <c r="D1409" s="493">
        <f>'13. Gestión Académica'!F21</f>
        <v>13.13</v>
      </c>
      <c r="E1409" s="649"/>
      <c r="F1409" s="649"/>
      <c r="G1409" s="649"/>
      <c r="H1409" s="645"/>
      <c r="I1409" s="645"/>
      <c r="J1409" s="648"/>
      <c r="K1409" s="648"/>
    </row>
    <row r="1410" spans="3:11" ht="18.75" x14ac:dyDescent="0.25">
      <c r="C1410" s="661" t="str">
        <f>IFERROR(VLOOKUP(D1409,'1. Desarrollo e Innov. Curricu.'!$F:$G,2,FALSE),IFERROR(VLOOKUP(D1409,'2. Investigación Científica'!$F:$G,2,FALSE),IFERROR(VLOOKUP(D1409,'3. Vinculación Univ. Sociedad'!$F:$G,2,FALSE),IFERROR(VLOOKUP(D1409,'4. Docencia y Profesorado Univ.'!$F:$G,2,FALSE),IFERROR(VLOOKUP(D1409,'5. Estudiantes y Graduados'!$F:$G,2,FALSE),IFERROR(VLOOKUP(D1409,'11. Gestion Administrativa'!$F:$G,2,FALSE),IFERROR(VLOOKUP(D1409,'13. Gestión Académica'!$F:$G,2,FALSE),IFERROR(VLOOKUP(D1409,'9. Asegura. de la Calid. y M'!$F:$G,2,FALSE),IFERROR(VLOOKUP(D1409,'6. Gestión del Conocimiento'!$F:$G,2,FALSE),IFERROR(VLOOKUP(D1409,'15. Gobernabilidad y Proceso...'!$F:$G,2,FALSE),IFERROR(VLOOKUP(D1409,'12. Gestión del Talento Humano'!$F:$G,2,FALSE),IFERROR(VLOOKUP(D1409,'14. Internacional... de la E.S.'!$F:$G,2,FALSE),IFERROR(VLOOKUP(D1409,'10. Posgrado'!$F:$G,2,FALSE),IFERROR(VLOOKUP(D1409,'17. Gestión TIC'!$F:$G,2,FALSE),IFERROR(VLOOKUP(D1409,'16. Desa. del Sistema Educ.Sup.'!$F:$G,2,FALSE),IFERROR(VLOOKUP(D1409,'8. Cultura de Inno. Insti...'!$F:$G,2,FALSE),VLOOKUP(D1409,'7. Lo Esencial de la Reforma U.'!$F:$G,2,0)))))))))))))))))</f>
        <v>Realizar VISITA A LA PLANTA DE ALIMENTOS DE LEYDE en La Ceiba y PLANTA DE ACEITES DE DINANT . (Asignatura de Tecnología de Alimentos I y II).</v>
      </c>
      <c r="D1410" s="31"/>
      <c r="E1410" s="649"/>
      <c r="F1410" s="649"/>
      <c r="G1410" s="649"/>
      <c r="H1410" s="645"/>
      <c r="I1410" s="645"/>
      <c r="J1410" s="648"/>
      <c r="K1410" s="648"/>
    </row>
    <row r="1411" spans="3:11" ht="15.75" thickBot="1" x14ac:dyDescent="0.3">
      <c r="C1411" s="666" t="s">
        <v>1986</v>
      </c>
      <c r="D1411" s="648"/>
      <c r="E1411" s="648"/>
      <c r="F1411" s="649"/>
      <c r="G1411" s="645"/>
      <c r="H1411" s="645"/>
      <c r="I1411" s="645"/>
      <c r="J1411" s="648"/>
      <c r="K1411" s="648"/>
    </row>
    <row r="1412" spans="3:11" ht="15.75" thickBot="1" x14ac:dyDescent="0.3">
      <c r="C1412" s="653" t="s">
        <v>44</v>
      </c>
      <c r="D1412" s="653" t="s">
        <v>55</v>
      </c>
      <c r="E1412" s="654" t="s">
        <v>57</v>
      </c>
      <c r="F1412" s="131" t="s">
        <v>27</v>
      </c>
      <c r="G1412" s="129" t="s">
        <v>127</v>
      </c>
      <c r="H1412" s="654" t="s">
        <v>46</v>
      </c>
      <c r="I1412" s="129" t="s">
        <v>128</v>
      </c>
      <c r="J1412" s="129" t="s">
        <v>406</v>
      </c>
      <c r="K1412" s="129" t="s">
        <v>407</v>
      </c>
    </row>
    <row r="1413" spans="3:11" ht="15.75" thickBot="1" x14ac:dyDescent="0.3">
      <c r="C1413" s="529" t="s">
        <v>423</v>
      </c>
      <c r="D1413" s="530"/>
      <c r="E1413" s="897"/>
      <c r="F1413" s="855">
        <v>8000</v>
      </c>
      <c r="G1413" s="153" t="s">
        <v>125</v>
      </c>
      <c r="H1413" s="533" t="s">
        <v>752</v>
      </c>
      <c r="I1413" s="127" t="str">
        <f>VLOOKUP(H1413,[5]Presupuesto!$B$11:$C$565,2,0)</f>
        <v>VIATICOS NACIONALES</v>
      </c>
      <c r="J1413" s="662" t="s">
        <v>1357</v>
      </c>
      <c r="K1413" s="650" t="s">
        <v>391</v>
      </c>
    </row>
    <row r="1414" spans="3:11" x14ac:dyDescent="0.25">
      <c r="C1414" s="648"/>
      <c r="D1414" s="648"/>
      <c r="E1414" s="648"/>
      <c r="F1414" s="648"/>
      <c r="G1414" s="646"/>
      <c r="H1414" s="648"/>
      <c r="I1414" s="648"/>
      <c r="J1414" s="648"/>
      <c r="K1414" s="648"/>
    </row>
    <row r="1415" spans="3:11" x14ac:dyDescent="0.25">
      <c r="C1415" s="648"/>
      <c r="D1415" s="648"/>
      <c r="E1415" s="648"/>
      <c r="F1415" s="648"/>
      <c r="G1415" s="646"/>
      <c r="H1415" s="648"/>
      <c r="I1415" s="648"/>
      <c r="J1415" s="648"/>
      <c r="K1415" s="648"/>
    </row>
    <row r="1416" spans="3:11" x14ac:dyDescent="0.25">
      <c r="C1416" s="648"/>
      <c r="D1416" s="648"/>
      <c r="E1416" s="648"/>
      <c r="F1416" s="648"/>
      <c r="G1416" s="646"/>
      <c r="H1416" s="648"/>
      <c r="I1416" s="648"/>
      <c r="J1416" s="648"/>
      <c r="K1416" s="648"/>
    </row>
    <row r="1417" spans="3:11" ht="15.75" thickBot="1" x14ac:dyDescent="0.3">
      <c r="C1417" s="648"/>
      <c r="D1417" s="648"/>
      <c r="E1417" s="648"/>
      <c r="F1417" s="648"/>
      <c r="G1417" s="646"/>
      <c r="H1417" s="648"/>
      <c r="I1417" s="648"/>
      <c r="J1417" s="648"/>
      <c r="K1417" s="648"/>
    </row>
    <row r="1418" spans="3:11" ht="15.75" thickBot="1" x14ac:dyDescent="0.3">
      <c r="C1418" s="657" t="s">
        <v>53</v>
      </c>
      <c r="D1418" s="663">
        <f>SUM(F1425:F1425)</f>
        <v>8000</v>
      </c>
      <c r="E1418" s="648"/>
      <c r="F1418" s="644"/>
      <c r="G1418" s="647"/>
      <c r="H1418" s="644"/>
      <c r="I1418" s="644"/>
      <c r="J1418" s="648"/>
      <c r="K1418" s="648"/>
    </row>
    <row r="1419" spans="3:11" x14ac:dyDescent="0.25">
      <c r="C1419" s="644"/>
      <c r="D1419" s="31"/>
      <c r="E1419" s="649"/>
      <c r="F1419" s="649"/>
      <c r="G1419" s="649"/>
      <c r="H1419" s="645"/>
      <c r="I1419" s="645"/>
      <c r="J1419" s="648"/>
      <c r="K1419" s="648"/>
    </row>
    <row r="1420" spans="3:11" x14ac:dyDescent="0.25">
      <c r="C1420" s="644"/>
      <c r="D1420" s="31"/>
      <c r="E1420" s="649"/>
      <c r="F1420" s="649"/>
      <c r="G1420" s="649"/>
      <c r="H1420" s="645"/>
      <c r="I1420" s="645"/>
      <c r="J1420" s="648"/>
      <c r="K1420" s="648"/>
    </row>
    <row r="1421" spans="3:11" ht="15.75" x14ac:dyDescent="0.25">
      <c r="C1421" s="660" t="s">
        <v>388</v>
      </c>
      <c r="D1421" s="493">
        <f>'13. Gestión Académica'!F21</f>
        <v>13.13</v>
      </c>
      <c r="E1421" s="649"/>
      <c r="F1421" s="649"/>
      <c r="G1421" s="649"/>
      <c r="H1421" s="645"/>
      <c r="I1421" s="645"/>
      <c r="J1421" s="648"/>
      <c r="K1421" s="648"/>
    </row>
    <row r="1422" spans="3:11" ht="18.75" x14ac:dyDescent="0.25">
      <c r="C1422" s="661" t="str">
        <f>IFERROR(VLOOKUP(D1421,'1. Desarrollo e Innov. Curricu.'!$F:$G,2,FALSE),IFERROR(VLOOKUP(D1421,'2. Investigación Científica'!$F:$G,2,FALSE),IFERROR(VLOOKUP(D1421,'3. Vinculación Univ. Sociedad'!$F:$G,2,FALSE),IFERROR(VLOOKUP(D1421,'4. Docencia y Profesorado Univ.'!$F:$G,2,FALSE),IFERROR(VLOOKUP(D1421,'5. Estudiantes y Graduados'!$F:$G,2,FALSE),IFERROR(VLOOKUP(D1421,'11. Gestion Administrativa'!$F:$G,2,FALSE),IFERROR(VLOOKUP(D1421,'13. Gestión Académica'!$F:$G,2,FALSE),IFERROR(VLOOKUP(D1421,'9. Asegura. de la Calid. y M'!$F:$G,2,FALSE),IFERROR(VLOOKUP(D1421,'6. Gestión del Conocimiento'!$F:$G,2,FALSE),IFERROR(VLOOKUP(D1421,'15. Gobernabilidad y Proceso...'!$F:$G,2,FALSE),IFERROR(VLOOKUP(D1421,'12. Gestión del Talento Humano'!$F:$G,2,FALSE),IFERROR(VLOOKUP(D1421,'14. Internacional... de la E.S.'!$F:$G,2,FALSE),IFERROR(VLOOKUP(D1421,'10. Posgrado'!$F:$G,2,FALSE),IFERROR(VLOOKUP(D1421,'17. Gestión TIC'!$F:$G,2,FALSE),IFERROR(VLOOKUP(D1421,'16. Desa. del Sistema Educ.Sup.'!$F:$G,2,FALSE),IFERROR(VLOOKUP(D1421,'8. Cultura de Inno. Insti...'!$F:$G,2,FALSE),VLOOKUP(D1421,'7. Lo Esencial de la Reforma U.'!$F:$G,2,0)))))))))))))))))</f>
        <v>Realizar VISITA A LA PLANTA DE ALIMENTOS DE LEYDE en La Ceiba y PLANTA DE ACEITES DE DINANT . (Asignatura de Tecnología de Alimentos I y II).</v>
      </c>
      <c r="D1422" s="31"/>
      <c r="E1422" s="649"/>
      <c r="F1422" s="649"/>
      <c r="G1422" s="649"/>
      <c r="H1422" s="645"/>
      <c r="I1422" s="645"/>
      <c r="J1422" s="648"/>
      <c r="K1422" s="648"/>
    </row>
    <row r="1423" spans="3:11" ht="15.75" thickBot="1" x14ac:dyDescent="0.3">
      <c r="C1423" s="666" t="s">
        <v>2001</v>
      </c>
      <c r="D1423" s="648"/>
      <c r="E1423" s="648"/>
      <c r="F1423" s="649"/>
      <c r="G1423" s="645"/>
      <c r="H1423" s="645"/>
      <c r="I1423" s="645"/>
      <c r="J1423" s="648"/>
      <c r="K1423" s="648"/>
    </row>
    <row r="1424" spans="3:11" ht="15.75" thickBot="1" x14ac:dyDescent="0.3">
      <c r="C1424" s="653" t="s">
        <v>44</v>
      </c>
      <c r="D1424" s="653" t="s">
        <v>55</v>
      </c>
      <c r="E1424" s="654" t="s">
        <v>57</v>
      </c>
      <c r="F1424" s="131" t="s">
        <v>27</v>
      </c>
      <c r="G1424" s="129" t="s">
        <v>127</v>
      </c>
      <c r="H1424" s="654" t="s">
        <v>46</v>
      </c>
      <c r="I1424" s="129" t="s">
        <v>128</v>
      </c>
      <c r="J1424" s="129" t="s">
        <v>406</v>
      </c>
      <c r="K1424" s="129" t="s">
        <v>407</v>
      </c>
    </row>
    <row r="1425" spans="3:11" ht="15.75" thickBot="1" x14ac:dyDescent="0.3">
      <c r="C1425" s="529" t="s">
        <v>423</v>
      </c>
      <c r="D1425" s="530"/>
      <c r="E1425" s="897"/>
      <c r="F1425" s="855">
        <v>8000</v>
      </c>
      <c r="G1425" s="153" t="s">
        <v>125</v>
      </c>
      <c r="H1425" s="533" t="s">
        <v>752</v>
      </c>
      <c r="I1425" s="127" t="str">
        <f>VLOOKUP(H1425,[5]Presupuesto!$B$11:$C$565,2,0)</f>
        <v>VIATICOS NACIONALES</v>
      </c>
      <c r="J1425" s="662" t="s">
        <v>1357</v>
      </c>
      <c r="K1425" s="650" t="s">
        <v>396</v>
      </c>
    </row>
    <row r="1428" spans="3:11" ht="15.75" thickBot="1" x14ac:dyDescent="0.3"/>
    <row r="1429" spans="3:11" ht="15.75" thickBot="1" x14ac:dyDescent="0.3">
      <c r="C1429" s="657" t="s">
        <v>53</v>
      </c>
      <c r="D1429" s="663">
        <f>SUM(F1436:F1436)</f>
        <v>8000</v>
      </c>
      <c r="E1429" s="648"/>
      <c r="F1429" s="644"/>
      <c r="G1429" s="647"/>
      <c r="H1429" s="644"/>
      <c r="I1429" s="644"/>
      <c r="J1429" s="648"/>
      <c r="K1429" s="648"/>
    </row>
    <row r="1430" spans="3:11" x14ac:dyDescent="0.25">
      <c r="C1430" s="644"/>
      <c r="D1430" s="31"/>
      <c r="E1430" s="649"/>
      <c r="F1430" s="649"/>
      <c r="G1430" s="649"/>
      <c r="H1430" s="645"/>
      <c r="I1430" s="645"/>
      <c r="J1430" s="648"/>
      <c r="K1430" s="648"/>
    </row>
    <row r="1431" spans="3:11" x14ac:dyDescent="0.25">
      <c r="C1431" s="644"/>
      <c r="D1431" s="31"/>
      <c r="E1431" s="649"/>
      <c r="F1431" s="649"/>
      <c r="G1431" s="649"/>
      <c r="H1431" s="645"/>
      <c r="I1431" s="645"/>
      <c r="J1431" s="648"/>
      <c r="K1431" s="648"/>
    </row>
    <row r="1432" spans="3:11" ht="15.75" x14ac:dyDescent="0.25">
      <c r="C1432" s="660" t="s">
        <v>388</v>
      </c>
      <c r="D1432" s="493">
        <f>'13. Gestión Académica'!F22</f>
        <v>13.14</v>
      </c>
      <c r="E1432" s="649"/>
      <c r="F1432" s="649"/>
      <c r="G1432" s="649"/>
      <c r="H1432" s="645"/>
      <c r="I1432" s="645"/>
      <c r="J1432" s="648"/>
      <c r="K1432" s="648"/>
    </row>
    <row r="1433" spans="3:11" ht="18.75" x14ac:dyDescent="0.25">
      <c r="C1433" s="661" t="str">
        <f>IFERROR(VLOOKUP(D1432,'1. Desarrollo e Innov. Curricu.'!$F:$G,2,FALSE),IFERROR(VLOOKUP(D1432,'2. Investigación Científica'!$F:$G,2,FALSE),IFERROR(VLOOKUP(D1432,'3. Vinculación Univ. Sociedad'!$F:$G,2,FALSE),IFERROR(VLOOKUP(D1432,'4. Docencia y Profesorado Univ.'!$F:$G,2,FALSE),IFERROR(VLOOKUP(D1432,'5. Estudiantes y Graduados'!$F:$G,2,FALSE),IFERROR(VLOOKUP(D1432,'11. Gestion Administrativa'!$F:$G,2,FALSE),IFERROR(VLOOKUP(D1432,'13. Gestión Académica'!$F:$G,2,FALSE),IFERROR(VLOOKUP(D1432,'9. Asegura. de la Calid. y M'!$F:$G,2,FALSE),IFERROR(VLOOKUP(D1432,'6. Gestión del Conocimiento'!$F:$G,2,FALSE),IFERROR(VLOOKUP(D1432,'15. Gobernabilidad y Proceso...'!$F:$G,2,FALSE),IFERROR(VLOOKUP(D1432,'12. Gestión del Talento Humano'!$F:$G,2,FALSE),IFERROR(VLOOKUP(D1432,'14. Internacional... de la E.S.'!$F:$G,2,FALSE),IFERROR(VLOOKUP(D1432,'10. Posgrado'!$F:$G,2,FALSE),IFERROR(VLOOKUP(D1432,'17. Gestión TIC'!$F:$G,2,FALSE),IFERROR(VLOOKUP(D1432,'16. Desa. del Sistema Educ.Sup.'!$F:$G,2,FALSE),IFERROR(VLOOKUP(D1432,'8. Cultura de Inno. Insti...'!$F:$G,2,FALSE),VLOOKUP(D1432,'7. Lo Esencial de la Reforma U.'!$F:$G,2,0)))))))))))))))))</f>
        <v xml:space="preserve">Realizar VISITA al INGENIO AZUCARERO EN CANTARRANAS F.M. y otros ingenios. (Asignatura de Tecnología de azúcares y derivados). </v>
      </c>
      <c r="D1433" s="31"/>
      <c r="E1433" s="649"/>
      <c r="F1433" s="649"/>
      <c r="G1433" s="649"/>
      <c r="H1433" s="645"/>
      <c r="I1433" s="645"/>
      <c r="J1433" s="648"/>
      <c r="K1433" s="648"/>
    </row>
    <row r="1434" spans="3:11" ht="15.75" thickBot="1" x14ac:dyDescent="0.3">
      <c r="C1434" s="666" t="s">
        <v>1986</v>
      </c>
      <c r="D1434" s="648"/>
      <c r="E1434" s="648"/>
      <c r="F1434" s="649"/>
      <c r="G1434" s="645"/>
      <c r="H1434" s="645"/>
      <c r="I1434" s="645"/>
      <c r="J1434" s="648"/>
      <c r="K1434" s="648"/>
    </row>
    <row r="1435" spans="3:11" ht="15.75" thickBot="1" x14ac:dyDescent="0.3">
      <c r="C1435" s="653" t="s">
        <v>44</v>
      </c>
      <c r="D1435" s="653" t="s">
        <v>55</v>
      </c>
      <c r="E1435" s="654" t="s">
        <v>57</v>
      </c>
      <c r="F1435" s="131" t="s">
        <v>27</v>
      </c>
      <c r="G1435" s="129" t="s">
        <v>127</v>
      </c>
      <c r="H1435" s="654" t="s">
        <v>46</v>
      </c>
      <c r="I1435" s="129" t="s">
        <v>128</v>
      </c>
      <c r="J1435" s="129" t="s">
        <v>406</v>
      </c>
      <c r="K1435" s="129" t="s">
        <v>407</v>
      </c>
    </row>
    <row r="1436" spans="3:11" ht="15.75" thickBot="1" x14ac:dyDescent="0.3">
      <c r="C1436" s="529" t="s">
        <v>423</v>
      </c>
      <c r="D1436" s="530"/>
      <c r="E1436" s="897"/>
      <c r="F1436" s="855">
        <v>8000</v>
      </c>
      <c r="G1436" s="153" t="s">
        <v>125</v>
      </c>
      <c r="H1436" s="533" t="s">
        <v>752</v>
      </c>
      <c r="I1436" s="127" t="str">
        <f>VLOOKUP(H1436,[5]Presupuesto!$B$11:$C$565,2,0)</f>
        <v>VIATICOS NACIONALES</v>
      </c>
      <c r="J1436" s="662" t="s">
        <v>1357</v>
      </c>
      <c r="K1436" s="650" t="s">
        <v>391</v>
      </c>
    </row>
    <row r="1437" spans="3:11" x14ac:dyDescent="0.25">
      <c r="C1437" s="648"/>
      <c r="D1437" s="648"/>
      <c r="E1437" s="648"/>
      <c r="F1437" s="648"/>
      <c r="G1437" s="646"/>
      <c r="H1437" s="648"/>
      <c r="I1437" s="648"/>
      <c r="J1437" s="648"/>
      <c r="K1437" s="648"/>
    </row>
    <row r="1438" spans="3:11" x14ac:dyDescent="0.25">
      <c r="C1438" s="648"/>
      <c r="D1438" s="648"/>
      <c r="E1438" s="648"/>
      <c r="F1438" s="648"/>
      <c r="G1438" s="646"/>
      <c r="H1438" s="648"/>
      <c r="I1438" s="648"/>
      <c r="J1438" s="648"/>
      <c r="K1438" s="648"/>
    </row>
    <row r="1439" spans="3:11" x14ac:dyDescent="0.25">
      <c r="C1439" s="648"/>
      <c r="D1439" s="648"/>
      <c r="E1439" s="648"/>
      <c r="F1439" s="648"/>
      <c r="G1439" s="646"/>
      <c r="H1439" s="648"/>
      <c r="I1439" s="648"/>
      <c r="J1439" s="648"/>
      <c r="K1439" s="648"/>
    </row>
    <row r="1440" spans="3:11" ht="15.75" thickBot="1" x14ac:dyDescent="0.3">
      <c r="C1440" s="648"/>
      <c r="D1440" s="648"/>
      <c r="E1440" s="648"/>
      <c r="F1440" s="648"/>
      <c r="G1440" s="646"/>
      <c r="H1440" s="648"/>
      <c r="I1440" s="648"/>
      <c r="J1440" s="648"/>
      <c r="K1440" s="648"/>
    </row>
    <row r="1441" spans="3:11" ht="15.75" thickBot="1" x14ac:dyDescent="0.3">
      <c r="C1441" s="657" t="s">
        <v>53</v>
      </c>
      <c r="D1441" s="663">
        <f>SUM(F1448:F1448)</f>
        <v>8000</v>
      </c>
      <c r="E1441" s="648"/>
      <c r="F1441" s="644"/>
      <c r="G1441" s="647"/>
      <c r="H1441" s="644"/>
      <c r="I1441" s="644"/>
      <c r="J1441" s="648"/>
      <c r="K1441" s="648"/>
    </row>
    <row r="1442" spans="3:11" x14ac:dyDescent="0.25">
      <c r="C1442" s="644"/>
      <c r="D1442" s="31"/>
      <c r="E1442" s="649"/>
      <c r="F1442" s="649"/>
      <c r="G1442" s="649"/>
      <c r="H1442" s="645"/>
      <c r="I1442" s="645"/>
      <c r="J1442" s="648"/>
      <c r="K1442" s="648"/>
    </row>
    <row r="1443" spans="3:11" x14ac:dyDescent="0.25">
      <c r="C1443" s="644"/>
      <c r="D1443" s="31"/>
      <c r="E1443" s="649"/>
      <c r="F1443" s="649"/>
      <c r="G1443" s="649"/>
      <c r="H1443" s="645"/>
      <c r="I1443" s="645"/>
      <c r="J1443" s="648"/>
      <c r="K1443" s="648"/>
    </row>
    <row r="1444" spans="3:11" ht="15.75" x14ac:dyDescent="0.25">
      <c r="C1444" s="660" t="s">
        <v>388</v>
      </c>
      <c r="D1444" s="493">
        <f>'13. Gestión Académica'!F22</f>
        <v>13.14</v>
      </c>
      <c r="E1444" s="649"/>
      <c r="F1444" s="649"/>
      <c r="G1444" s="649"/>
      <c r="H1444" s="645"/>
      <c r="I1444" s="645"/>
      <c r="J1444" s="648"/>
      <c r="K1444" s="648"/>
    </row>
    <row r="1445" spans="3:11" ht="18.75" x14ac:dyDescent="0.25">
      <c r="C1445" s="661" t="str">
        <f>IFERROR(VLOOKUP(D1444,'1. Desarrollo e Innov. Curricu.'!$F:$G,2,FALSE),IFERROR(VLOOKUP(D1444,'2. Investigación Científica'!$F:$G,2,FALSE),IFERROR(VLOOKUP(D1444,'3. Vinculación Univ. Sociedad'!$F:$G,2,FALSE),IFERROR(VLOOKUP(D1444,'4. Docencia y Profesorado Univ.'!$F:$G,2,FALSE),IFERROR(VLOOKUP(D1444,'5. Estudiantes y Graduados'!$F:$G,2,FALSE),IFERROR(VLOOKUP(D1444,'11. Gestion Administrativa'!$F:$G,2,FALSE),IFERROR(VLOOKUP(D1444,'13. Gestión Académica'!$F:$G,2,FALSE),IFERROR(VLOOKUP(D1444,'9. Asegura. de la Calid. y M'!$F:$G,2,FALSE),IFERROR(VLOOKUP(D1444,'6. Gestión del Conocimiento'!$F:$G,2,FALSE),IFERROR(VLOOKUP(D1444,'15. Gobernabilidad y Proceso...'!$F:$G,2,FALSE),IFERROR(VLOOKUP(D1444,'12. Gestión del Talento Humano'!$F:$G,2,FALSE),IFERROR(VLOOKUP(D1444,'14. Internacional... de la E.S.'!$F:$G,2,FALSE),IFERROR(VLOOKUP(D1444,'10. Posgrado'!$F:$G,2,FALSE),IFERROR(VLOOKUP(D1444,'17. Gestión TIC'!$F:$G,2,FALSE),IFERROR(VLOOKUP(D1444,'16. Desa. del Sistema Educ.Sup.'!$F:$G,2,FALSE),IFERROR(VLOOKUP(D1444,'8. Cultura de Inno. Insti...'!$F:$G,2,FALSE),VLOOKUP(D1444,'7. Lo Esencial de la Reforma U.'!$F:$G,2,0)))))))))))))))))</f>
        <v xml:space="preserve">Realizar VISITA al INGENIO AZUCARERO EN CANTARRANAS F.M. y otros ingenios. (Asignatura de Tecnología de azúcares y derivados). </v>
      </c>
      <c r="D1445" s="31"/>
      <c r="E1445" s="649"/>
      <c r="F1445" s="649"/>
      <c r="G1445" s="649"/>
      <c r="H1445" s="645"/>
      <c r="I1445" s="645"/>
      <c r="J1445" s="648"/>
      <c r="K1445" s="648"/>
    </row>
    <row r="1446" spans="3:11" ht="15.75" thickBot="1" x14ac:dyDescent="0.3">
      <c r="C1446" s="666" t="s">
        <v>2001</v>
      </c>
      <c r="D1446" s="648"/>
      <c r="E1446" s="648"/>
      <c r="F1446" s="649"/>
      <c r="G1446" s="645"/>
      <c r="H1446" s="645"/>
      <c r="I1446" s="645"/>
      <c r="J1446" s="648"/>
      <c r="K1446" s="648"/>
    </row>
    <row r="1447" spans="3:11" ht="15.75" thickBot="1" x14ac:dyDescent="0.3">
      <c r="C1447" s="653" t="s">
        <v>44</v>
      </c>
      <c r="D1447" s="653" t="s">
        <v>55</v>
      </c>
      <c r="E1447" s="654" t="s">
        <v>57</v>
      </c>
      <c r="F1447" s="131" t="s">
        <v>27</v>
      </c>
      <c r="G1447" s="129" t="s">
        <v>127</v>
      </c>
      <c r="H1447" s="654" t="s">
        <v>46</v>
      </c>
      <c r="I1447" s="129" t="s">
        <v>128</v>
      </c>
      <c r="J1447" s="129" t="s">
        <v>406</v>
      </c>
      <c r="K1447" s="129" t="s">
        <v>407</v>
      </c>
    </row>
    <row r="1448" spans="3:11" ht="15.75" thickBot="1" x14ac:dyDescent="0.3">
      <c r="C1448" s="529" t="s">
        <v>423</v>
      </c>
      <c r="D1448" s="530"/>
      <c r="E1448" s="897"/>
      <c r="F1448" s="855">
        <v>8000</v>
      </c>
      <c r="G1448" s="153" t="s">
        <v>125</v>
      </c>
      <c r="H1448" s="533" t="s">
        <v>752</v>
      </c>
      <c r="I1448" s="127" t="str">
        <f>VLOOKUP(H1448,[5]Presupuesto!$B$11:$C$565,2,0)</f>
        <v>VIATICOS NACIONALES</v>
      </c>
      <c r="J1448" s="662" t="s">
        <v>1357</v>
      </c>
      <c r="K1448" s="650" t="s">
        <v>396</v>
      </c>
    </row>
    <row r="1451" spans="3:11" s="648" customFormat="1" x14ac:dyDescent="0.25">
      <c r="G1451" s="646"/>
    </row>
    <row r="1452" spans="3:11" x14ac:dyDescent="0.25">
      <c r="C1452" s="648"/>
      <c r="D1452" s="648"/>
      <c r="E1452" s="648"/>
      <c r="F1452" s="648"/>
      <c r="G1452" s="646"/>
      <c r="H1452" s="648"/>
      <c r="I1452" s="648"/>
      <c r="J1452" s="648"/>
      <c r="K1452" s="648"/>
    </row>
    <row r="1453" spans="3:11" ht="15.75" thickBot="1" x14ac:dyDescent="0.3">
      <c r="C1453" s="648"/>
      <c r="D1453" s="648"/>
      <c r="E1453" s="648"/>
      <c r="F1453" s="648"/>
      <c r="G1453" s="646"/>
      <c r="H1453" s="648"/>
      <c r="I1453" s="648"/>
      <c r="J1453" s="648"/>
      <c r="K1453" s="648"/>
    </row>
    <row r="1454" spans="3:11" ht="15.75" thickBot="1" x14ac:dyDescent="0.3">
      <c r="C1454" s="657" t="s">
        <v>53</v>
      </c>
      <c r="D1454" s="663">
        <f>SUM(F1461:F1461)</f>
        <v>24000</v>
      </c>
      <c r="E1454" s="648"/>
      <c r="F1454" s="644"/>
      <c r="G1454" s="647"/>
      <c r="H1454" s="644"/>
      <c r="I1454" s="644"/>
      <c r="J1454" s="648"/>
      <c r="K1454" s="648"/>
    </row>
    <row r="1455" spans="3:11" x14ac:dyDescent="0.25">
      <c r="C1455" s="644"/>
      <c r="D1455" s="31"/>
      <c r="E1455" s="649"/>
      <c r="F1455" s="649"/>
      <c r="G1455" s="649"/>
      <c r="H1455" s="645"/>
      <c r="I1455" s="645"/>
      <c r="J1455" s="648"/>
      <c r="K1455" s="648"/>
    </row>
    <row r="1456" spans="3:11" x14ac:dyDescent="0.25">
      <c r="C1456" s="644"/>
      <c r="D1456" s="31"/>
      <c r="E1456" s="649"/>
      <c r="F1456" s="649"/>
      <c r="G1456" s="649"/>
      <c r="H1456" s="645"/>
      <c r="I1456" s="645"/>
      <c r="J1456" s="648"/>
      <c r="K1456" s="648"/>
    </row>
    <row r="1457" spans="3:11" ht="15.75" x14ac:dyDescent="0.25">
      <c r="C1457" s="660" t="s">
        <v>388</v>
      </c>
      <c r="D1457" s="493">
        <f>'13. Gestión Académica'!F23</f>
        <v>13.15</v>
      </c>
      <c r="E1457" s="649"/>
      <c r="F1457" s="649"/>
      <c r="G1457" s="649"/>
      <c r="H1457" s="645"/>
      <c r="I1457" s="645"/>
      <c r="J1457" s="648"/>
      <c r="K1457" s="648"/>
    </row>
    <row r="1458" spans="3:11" ht="18.75" x14ac:dyDescent="0.25">
      <c r="C1458" s="661" t="str">
        <f>IFERROR(VLOOKUP(D1457,'1. Desarrollo e Innov. Curricu.'!$F:$G,2,FALSE),IFERROR(VLOOKUP(D1457,'2. Investigación Científica'!$F:$G,2,FALSE),IFERROR(VLOOKUP(D1457,'3. Vinculación Univ. Sociedad'!$F:$G,2,FALSE),IFERROR(VLOOKUP(D1457,'4. Docencia y Profesorado Univ.'!$F:$G,2,FALSE),IFERROR(VLOOKUP(D1457,'5. Estudiantes y Graduados'!$F:$G,2,FALSE),IFERROR(VLOOKUP(D1457,'11. Gestion Administrativa'!$F:$G,2,FALSE),IFERROR(VLOOKUP(D1457,'13. Gestión Académica'!$F:$G,2,FALSE),IFERROR(VLOOKUP(D1457,'9. Asegura. de la Calid. y M'!$F:$G,2,FALSE),IFERROR(VLOOKUP(D1457,'6. Gestión del Conocimiento'!$F:$G,2,FALSE),IFERROR(VLOOKUP(D1457,'15. Gobernabilidad y Proceso...'!$F:$G,2,FALSE),IFERROR(VLOOKUP(D1457,'12. Gestión del Talento Humano'!$F:$G,2,FALSE),IFERROR(VLOOKUP(D1457,'14. Internacional... de la E.S.'!$F:$G,2,FALSE),IFERROR(VLOOKUP(D1457,'10. Posgrado'!$F:$G,2,FALSE),IFERROR(VLOOKUP(D1457,'17. Gestión TIC'!$F:$G,2,FALSE),IFERROR(VLOOKUP(D1457,'16. Desa. del Sistema Educ.Sup.'!$F:$G,2,FALSE),IFERROR(VLOOKUP(D1457,'8. Cultura de Inno. Insti...'!$F:$G,2,FALSE),VLOOKUP(D1457,'7. Lo Esencial de la Reforma U.'!$F:$G,2,0)))))))))))))))))</f>
        <v>Gestionar la visita  a Danlí, Comayagua  y Choluteca.  para revisar y analizar la currícula académica de los espacios de aprendizaje de Química.</v>
      </c>
      <c r="D1458" s="31"/>
      <c r="E1458" s="649"/>
      <c r="F1458" s="649"/>
      <c r="G1458" s="649"/>
      <c r="H1458" s="645"/>
      <c r="I1458" s="645"/>
      <c r="J1458" s="648"/>
      <c r="K1458" s="648"/>
    </row>
    <row r="1459" spans="3:11" ht="15.75" thickBot="1" x14ac:dyDescent="0.3">
      <c r="C1459" s="666" t="s">
        <v>1987</v>
      </c>
      <c r="D1459" s="648"/>
      <c r="E1459" s="648"/>
      <c r="F1459" s="649"/>
      <c r="G1459" s="645"/>
      <c r="H1459" s="645"/>
      <c r="I1459" s="645"/>
      <c r="J1459" s="648"/>
      <c r="K1459" s="648"/>
    </row>
    <row r="1460" spans="3:11" ht="15.75" thickBot="1" x14ac:dyDescent="0.3">
      <c r="C1460" s="653" t="s">
        <v>44</v>
      </c>
      <c r="D1460" s="653" t="s">
        <v>55</v>
      </c>
      <c r="E1460" s="654" t="s">
        <v>57</v>
      </c>
      <c r="F1460" s="131" t="s">
        <v>27</v>
      </c>
      <c r="G1460" s="129" t="s">
        <v>127</v>
      </c>
      <c r="H1460" s="654" t="s">
        <v>46</v>
      </c>
      <c r="I1460" s="129" t="s">
        <v>128</v>
      </c>
      <c r="J1460" s="129" t="s">
        <v>406</v>
      </c>
      <c r="K1460" s="129" t="s">
        <v>407</v>
      </c>
    </row>
    <row r="1461" spans="3:11" ht="15.75" thickBot="1" x14ac:dyDescent="0.3">
      <c r="C1461" s="529" t="s">
        <v>423</v>
      </c>
      <c r="D1461" s="530"/>
      <c r="E1461" s="897"/>
      <c r="F1461" s="855">
        <v>24000</v>
      </c>
      <c r="G1461" s="153" t="s">
        <v>1676</v>
      </c>
      <c r="H1461" s="533" t="s">
        <v>752</v>
      </c>
      <c r="I1461" s="127" t="str">
        <f>VLOOKUP(H1461,[5]Presupuesto!$B$11:$C$565,2,0)</f>
        <v>VIATICOS NACIONALES</v>
      </c>
      <c r="J1461" s="662" t="s">
        <v>1357</v>
      </c>
      <c r="K1461" s="650" t="s">
        <v>393</v>
      </c>
    </row>
    <row r="1464" spans="3:11" ht="15.75" thickBot="1" x14ac:dyDescent="0.3"/>
    <row r="1465" spans="3:11" ht="15.75" thickBot="1" x14ac:dyDescent="0.3">
      <c r="C1465" s="657" t="s">
        <v>53</v>
      </c>
      <c r="D1465" s="663">
        <f>SUM(F1472:F1472)</f>
        <v>24000</v>
      </c>
      <c r="E1465" s="648"/>
      <c r="F1465" s="644"/>
      <c r="G1465" s="647"/>
      <c r="H1465" s="644"/>
      <c r="I1465" s="644"/>
      <c r="J1465" s="648"/>
      <c r="K1465" s="648"/>
    </row>
    <row r="1466" spans="3:11" x14ac:dyDescent="0.25">
      <c r="C1466" s="644"/>
      <c r="D1466" s="31"/>
      <c r="E1466" s="649"/>
      <c r="F1466" s="649"/>
      <c r="G1466" s="649"/>
      <c r="H1466" s="645"/>
      <c r="I1466" s="645"/>
      <c r="J1466" s="648"/>
      <c r="K1466" s="648"/>
    </row>
    <row r="1467" spans="3:11" x14ac:dyDescent="0.25">
      <c r="C1467" s="644"/>
      <c r="D1467" s="31"/>
      <c r="E1467" s="649"/>
      <c r="F1467" s="649"/>
      <c r="G1467" s="649"/>
      <c r="H1467" s="645"/>
      <c r="I1467" s="645"/>
      <c r="J1467" s="648"/>
      <c r="K1467" s="648"/>
    </row>
    <row r="1468" spans="3:11" ht="15.75" x14ac:dyDescent="0.25">
      <c r="C1468" s="660" t="s">
        <v>388</v>
      </c>
      <c r="D1468" s="493">
        <f>'13. Gestión Académica'!F23</f>
        <v>13.15</v>
      </c>
      <c r="E1468" s="649"/>
      <c r="F1468" s="649"/>
      <c r="G1468" s="649"/>
      <c r="H1468" s="645"/>
      <c r="I1468" s="645"/>
      <c r="J1468" s="648"/>
      <c r="K1468" s="648"/>
    </row>
    <row r="1469" spans="3:11" ht="18.75" x14ac:dyDescent="0.25">
      <c r="C1469" s="661" t="str">
        <f>IFERROR(VLOOKUP(D1468,'1. Desarrollo e Innov. Curricu.'!$F:$G,2,FALSE),IFERROR(VLOOKUP(D1468,'2. Investigación Científica'!$F:$G,2,FALSE),IFERROR(VLOOKUP(D1468,'3. Vinculación Univ. Sociedad'!$F:$G,2,FALSE),IFERROR(VLOOKUP(D1468,'4. Docencia y Profesorado Univ.'!$F:$G,2,FALSE),IFERROR(VLOOKUP(D1468,'5. Estudiantes y Graduados'!$F:$G,2,FALSE),IFERROR(VLOOKUP(D1468,'11. Gestion Administrativa'!$F:$G,2,FALSE),IFERROR(VLOOKUP(D1468,'13. Gestión Académica'!$F:$G,2,FALSE),IFERROR(VLOOKUP(D1468,'9. Asegura. de la Calid. y M'!$F:$G,2,FALSE),IFERROR(VLOOKUP(D1468,'6. Gestión del Conocimiento'!$F:$G,2,FALSE),IFERROR(VLOOKUP(D1468,'15. Gobernabilidad y Proceso...'!$F:$G,2,FALSE),IFERROR(VLOOKUP(D1468,'12. Gestión del Talento Humano'!$F:$G,2,FALSE),IFERROR(VLOOKUP(D1468,'14. Internacional... de la E.S.'!$F:$G,2,FALSE),IFERROR(VLOOKUP(D1468,'10. Posgrado'!$F:$G,2,FALSE),IFERROR(VLOOKUP(D1468,'17. Gestión TIC'!$F:$G,2,FALSE),IFERROR(VLOOKUP(D1468,'16. Desa. del Sistema Educ.Sup.'!$F:$G,2,FALSE),IFERROR(VLOOKUP(D1468,'8. Cultura de Inno. Insti...'!$F:$G,2,FALSE),VLOOKUP(D1468,'7. Lo Esencial de la Reforma U.'!$F:$G,2,0)))))))))))))))))</f>
        <v>Gestionar la visita  a Danlí, Comayagua  y Choluteca.  para revisar y analizar la currícula académica de los espacios de aprendizaje de Química.</v>
      </c>
      <c r="D1469" s="31"/>
      <c r="E1469" s="649"/>
      <c r="F1469" s="649"/>
      <c r="G1469" s="649"/>
      <c r="H1469" s="645"/>
      <c r="I1469" s="645"/>
      <c r="J1469" s="648"/>
      <c r="K1469" s="648"/>
    </row>
    <row r="1470" spans="3:11" ht="15.75" thickBot="1" x14ac:dyDescent="0.3">
      <c r="C1470" s="666" t="s">
        <v>2001</v>
      </c>
      <c r="D1470" s="648"/>
      <c r="E1470" s="648"/>
      <c r="F1470" s="649"/>
      <c r="G1470" s="645"/>
      <c r="H1470" s="645"/>
      <c r="I1470" s="645"/>
      <c r="J1470" s="648"/>
      <c r="K1470" s="648"/>
    </row>
    <row r="1471" spans="3:11" ht="15.75" thickBot="1" x14ac:dyDescent="0.3">
      <c r="C1471" s="653" t="s">
        <v>44</v>
      </c>
      <c r="D1471" s="653" t="s">
        <v>55</v>
      </c>
      <c r="E1471" s="654" t="s">
        <v>57</v>
      </c>
      <c r="F1471" s="131" t="s">
        <v>27</v>
      </c>
      <c r="G1471" s="129" t="s">
        <v>127</v>
      </c>
      <c r="H1471" s="654" t="s">
        <v>46</v>
      </c>
      <c r="I1471" s="129" t="s">
        <v>128</v>
      </c>
      <c r="J1471" s="129" t="s">
        <v>406</v>
      </c>
      <c r="K1471" s="129" t="s">
        <v>407</v>
      </c>
    </row>
    <row r="1472" spans="3:11" ht="15.75" thickBot="1" x14ac:dyDescent="0.3">
      <c r="C1472" s="529" t="s">
        <v>423</v>
      </c>
      <c r="D1472" s="530"/>
      <c r="E1472" s="897"/>
      <c r="F1472" s="855">
        <v>24000</v>
      </c>
      <c r="G1472" s="153" t="s">
        <v>1676</v>
      </c>
      <c r="H1472" s="533" t="s">
        <v>752</v>
      </c>
      <c r="I1472" s="127" t="str">
        <f>VLOOKUP(H1472,[5]Presupuesto!$B$11:$C$565,2,0)</f>
        <v>VIATICOS NACIONALES</v>
      </c>
      <c r="J1472" s="662" t="s">
        <v>1357</v>
      </c>
      <c r="K1472" s="650" t="s">
        <v>396</v>
      </c>
    </row>
    <row r="1473" spans="3:11" x14ac:dyDescent="0.25">
      <c r="C1473" s="648"/>
      <c r="D1473" s="648"/>
      <c r="E1473" s="648"/>
      <c r="F1473" s="648"/>
      <c r="G1473" s="646"/>
      <c r="H1473" s="648"/>
      <c r="I1473" s="648"/>
      <c r="J1473" s="648"/>
      <c r="K1473" s="648"/>
    </row>
    <row r="1474" spans="3:11" x14ac:dyDescent="0.25">
      <c r="C1474" s="648"/>
      <c r="D1474" s="648"/>
      <c r="E1474" s="648"/>
      <c r="F1474" s="648"/>
      <c r="G1474" s="646"/>
      <c r="H1474" s="648"/>
      <c r="I1474" s="648"/>
      <c r="J1474" s="648"/>
      <c r="K1474" s="648"/>
    </row>
    <row r="1475" spans="3:11" x14ac:dyDescent="0.25">
      <c r="C1475" s="648"/>
      <c r="D1475" s="648"/>
      <c r="E1475" s="648"/>
      <c r="F1475" s="648"/>
      <c r="G1475" s="646"/>
      <c r="H1475" s="648"/>
      <c r="I1475" s="648"/>
      <c r="J1475" s="648"/>
      <c r="K1475" s="648"/>
    </row>
    <row r="1476" spans="3:11" ht="15.75" thickBot="1" x14ac:dyDescent="0.3">
      <c r="C1476" s="648"/>
      <c r="D1476" s="648"/>
      <c r="E1476" s="648"/>
      <c r="F1476" s="648"/>
      <c r="G1476" s="646"/>
      <c r="H1476" s="648"/>
      <c r="I1476" s="648"/>
      <c r="J1476" s="648"/>
      <c r="K1476" s="648"/>
    </row>
    <row r="1477" spans="3:11" ht="15.75" thickBot="1" x14ac:dyDescent="0.3">
      <c r="C1477" s="657" t="s">
        <v>53</v>
      </c>
      <c r="D1477" s="663">
        <f>SUM(F1484:F1484)</f>
        <v>24000</v>
      </c>
      <c r="E1477" s="648"/>
      <c r="F1477" s="644"/>
      <c r="G1477" s="647"/>
      <c r="H1477" s="644"/>
      <c r="I1477" s="644"/>
      <c r="J1477" s="648"/>
      <c r="K1477" s="648"/>
    </row>
    <row r="1478" spans="3:11" x14ac:dyDescent="0.25">
      <c r="C1478" s="644"/>
      <c r="D1478" s="31"/>
      <c r="E1478" s="649"/>
      <c r="F1478" s="649"/>
      <c r="G1478" s="649"/>
      <c r="H1478" s="645"/>
      <c r="I1478" s="645"/>
      <c r="J1478" s="648"/>
      <c r="K1478" s="648"/>
    </row>
    <row r="1479" spans="3:11" x14ac:dyDescent="0.25">
      <c r="C1479" s="644"/>
      <c r="D1479" s="31"/>
      <c r="E1479" s="649"/>
      <c r="F1479" s="649"/>
      <c r="G1479" s="649"/>
      <c r="H1479" s="645"/>
      <c r="I1479" s="645"/>
      <c r="J1479" s="648"/>
      <c r="K1479" s="648"/>
    </row>
    <row r="1480" spans="3:11" ht="15.75" x14ac:dyDescent="0.25">
      <c r="C1480" s="660" t="s">
        <v>388</v>
      </c>
      <c r="D1480" s="493">
        <f>'13. Gestión Académica'!F23</f>
        <v>13.15</v>
      </c>
      <c r="E1480" s="649"/>
      <c r="F1480" s="649"/>
      <c r="G1480" s="649"/>
      <c r="H1480" s="645"/>
      <c r="I1480" s="645"/>
      <c r="J1480" s="648"/>
      <c r="K1480" s="648"/>
    </row>
    <row r="1481" spans="3:11" ht="18.75" x14ac:dyDescent="0.25">
      <c r="C1481" s="661" t="str">
        <f>IFERROR(VLOOKUP(D1480,'1. Desarrollo e Innov. Curricu.'!$F:$G,2,FALSE),IFERROR(VLOOKUP(D1480,'2. Investigación Científica'!$F:$G,2,FALSE),IFERROR(VLOOKUP(D1480,'3. Vinculación Univ. Sociedad'!$F:$G,2,FALSE),IFERROR(VLOOKUP(D1480,'4. Docencia y Profesorado Univ.'!$F:$G,2,FALSE),IFERROR(VLOOKUP(D1480,'5. Estudiantes y Graduados'!$F:$G,2,FALSE),IFERROR(VLOOKUP(D1480,'11. Gestion Administrativa'!$F:$G,2,FALSE),IFERROR(VLOOKUP(D1480,'13. Gestión Académica'!$F:$G,2,FALSE),IFERROR(VLOOKUP(D1480,'9. Asegura. de la Calid. y M'!$F:$G,2,FALSE),IFERROR(VLOOKUP(D1480,'6. Gestión del Conocimiento'!$F:$G,2,FALSE),IFERROR(VLOOKUP(D1480,'15. Gobernabilidad y Proceso...'!$F:$G,2,FALSE),IFERROR(VLOOKUP(D1480,'12. Gestión del Talento Humano'!$F:$G,2,FALSE),IFERROR(VLOOKUP(D1480,'14. Internacional... de la E.S.'!$F:$G,2,FALSE),IFERROR(VLOOKUP(D1480,'10. Posgrado'!$F:$G,2,FALSE),IFERROR(VLOOKUP(D1480,'17. Gestión TIC'!$F:$G,2,FALSE),IFERROR(VLOOKUP(D1480,'16. Desa. del Sistema Educ.Sup.'!$F:$G,2,FALSE),IFERROR(VLOOKUP(D1480,'8. Cultura de Inno. Insti...'!$F:$G,2,FALSE),VLOOKUP(D1480,'7. Lo Esencial de la Reforma U.'!$F:$G,2,0)))))))))))))))))</f>
        <v>Gestionar la visita  a Danlí, Comayagua  y Choluteca.  para revisar y analizar la currícula académica de los espacios de aprendizaje de Química.</v>
      </c>
      <c r="D1481" s="31"/>
      <c r="E1481" s="649"/>
      <c r="F1481" s="649"/>
      <c r="G1481" s="649"/>
      <c r="H1481" s="645"/>
      <c r="I1481" s="645"/>
      <c r="J1481" s="648"/>
      <c r="K1481" s="648"/>
    </row>
    <row r="1482" spans="3:11" ht="15.75" thickBot="1" x14ac:dyDescent="0.3">
      <c r="C1482" s="666" t="s">
        <v>2002</v>
      </c>
      <c r="D1482" s="648"/>
      <c r="E1482" s="648"/>
      <c r="F1482" s="649"/>
      <c r="G1482" s="645"/>
      <c r="H1482" s="645"/>
      <c r="I1482" s="645"/>
      <c r="J1482" s="648"/>
      <c r="K1482" s="648"/>
    </row>
    <row r="1483" spans="3:11" ht="15.75" thickBot="1" x14ac:dyDescent="0.3">
      <c r="C1483" s="653" t="s">
        <v>44</v>
      </c>
      <c r="D1483" s="653" t="s">
        <v>55</v>
      </c>
      <c r="E1483" s="654" t="s">
        <v>57</v>
      </c>
      <c r="F1483" s="131" t="s">
        <v>27</v>
      </c>
      <c r="G1483" s="129" t="s">
        <v>127</v>
      </c>
      <c r="H1483" s="654" t="s">
        <v>46</v>
      </c>
      <c r="I1483" s="129" t="s">
        <v>128</v>
      </c>
      <c r="J1483" s="129" t="s">
        <v>406</v>
      </c>
      <c r="K1483" s="129" t="s">
        <v>407</v>
      </c>
    </row>
    <row r="1484" spans="3:11" ht="15.75" thickBot="1" x14ac:dyDescent="0.3">
      <c r="C1484" s="529" t="s">
        <v>423</v>
      </c>
      <c r="D1484" s="530"/>
      <c r="E1484" s="202"/>
      <c r="F1484" s="97">
        <v>24000</v>
      </c>
      <c r="G1484" s="153" t="s">
        <v>1676</v>
      </c>
      <c r="H1484" s="533" t="s">
        <v>752</v>
      </c>
      <c r="I1484" s="127" t="str">
        <f>VLOOKUP(H1484,[5]Presupuesto!$B$11:$C$565,2,0)</f>
        <v>VIATICOS NACIONALES</v>
      </c>
      <c r="J1484" s="662" t="s">
        <v>1357</v>
      </c>
      <c r="K1484" s="650" t="s">
        <v>399</v>
      </c>
    </row>
    <row r="1488" spans="3:11" ht="15.75" thickBot="1" x14ac:dyDescent="0.3"/>
    <row r="1489" spans="3:11" ht="15.75" thickBot="1" x14ac:dyDescent="0.3">
      <c r="C1489" s="657" t="s">
        <v>53</v>
      </c>
      <c r="D1489" s="663">
        <f>SUM(F1496:F1496)</f>
        <v>1000</v>
      </c>
      <c r="E1489" s="648"/>
      <c r="F1489" s="644"/>
      <c r="G1489" s="647"/>
      <c r="H1489" s="644"/>
      <c r="I1489" s="644"/>
      <c r="J1489" s="648"/>
      <c r="K1489" s="648"/>
    </row>
    <row r="1490" spans="3:11" x14ac:dyDescent="0.25">
      <c r="C1490" s="644"/>
      <c r="D1490" s="31"/>
      <c r="E1490" s="649"/>
      <c r="F1490" s="649"/>
      <c r="G1490" s="649"/>
      <c r="H1490" s="645"/>
      <c r="I1490" s="645"/>
      <c r="J1490" s="648"/>
      <c r="K1490" s="648"/>
    </row>
    <row r="1491" spans="3:11" x14ac:dyDescent="0.25">
      <c r="C1491" s="644"/>
      <c r="D1491" s="31"/>
      <c r="E1491" s="649"/>
      <c r="F1491" s="649"/>
      <c r="G1491" s="649"/>
      <c r="H1491" s="645"/>
      <c r="I1491" s="645"/>
      <c r="J1491" s="648"/>
      <c r="K1491" s="648"/>
    </row>
    <row r="1492" spans="3:11" ht="15.75" x14ac:dyDescent="0.25">
      <c r="C1492" s="660" t="s">
        <v>388</v>
      </c>
      <c r="D1492" s="493">
        <f>'13. Gestión Académica'!F31</f>
        <v>13.23</v>
      </c>
      <c r="E1492" s="649"/>
      <c r="F1492" s="649"/>
      <c r="G1492" s="649"/>
      <c r="H1492" s="645"/>
      <c r="I1492" s="645"/>
      <c r="J1492" s="648"/>
      <c r="K1492" s="648"/>
    </row>
    <row r="1493" spans="3:11" ht="18.75" x14ac:dyDescent="0.25">
      <c r="C1493" s="661" t="str">
        <f>IFERROR(VLOOKUP(D1492,'1. Desarrollo e Innov. Curricu.'!$F:$G,2,FALSE),IFERROR(VLOOKUP(D1492,'2. Investigación Científica'!$F:$G,2,FALSE),IFERROR(VLOOKUP(D1492,'3. Vinculación Univ. Sociedad'!$F:$G,2,FALSE),IFERROR(VLOOKUP(D1492,'4. Docencia y Profesorado Univ.'!$F:$G,2,FALSE),IFERROR(VLOOKUP(D1492,'5. Estudiantes y Graduados'!$F:$G,2,FALSE),IFERROR(VLOOKUP(D1492,'11. Gestion Administrativa'!$F:$G,2,FALSE),IFERROR(VLOOKUP(D1492,'13. Gestión Académica'!$F:$G,2,FALSE),IFERROR(VLOOKUP(D1492,'9. Asegura. de la Calid. y M'!$F:$G,2,FALSE),IFERROR(VLOOKUP(D1492,'6. Gestión del Conocimiento'!$F:$G,2,FALSE),IFERROR(VLOOKUP(D1492,'15. Gobernabilidad y Proceso...'!$F:$G,2,FALSE),IFERROR(VLOOKUP(D1492,'12. Gestión del Talento Humano'!$F:$G,2,FALSE),IFERROR(VLOOKUP(D1492,'14. Internacional... de la E.S.'!$F:$G,2,FALSE),IFERROR(VLOOKUP(D1492,'10. Posgrado'!$F:$G,2,FALSE),IFERROR(VLOOKUP(D1492,'17. Gestión TIC'!$F:$G,2,FALSE),IFERROR(VLOOKUP(D1492,'16. Desa. del Sistema Educ.Sup.'!$F:$G,2,FALSE),IFERROR(VLOOKUP(D1492,'8. Cultura de Inno. Insti...'!$F:$G,2,FALSE),VLOOKUP(D1492,'7. Lo Esencial de la Reforma U.'!$F:$G,2,0)))))))))))))))))</f>
        <v xml:space="preserve">Presentar ante el decanato de la FCQF la propuesta de creación  de la Escuela de Tecnología de Alimentos y la propuesta de la estructura de las Escuelas de Química , Farmacia  y Alimentos para su aprobación por el Consejo Universitario., así como las carreras de Licenciatura en Química Pura, Licenciatura en Tecnología de Alimentos. </v>
      </c>
      <c r="D1493" s="31"/>
      <c r="E1493" s="649"/>
      <c r="F1493" s="649"/>
      <c r="G1493" s="649"/>
      <c r="H1493" s="645"/>
      <c r="I1493" s="645"/>
      <c r="J1493" s="648"/>
      <c r="K1493" s="648"/>
    </row>
    <row r="1494" spans="3:11" ht="15.75" thickBot="1" x14ac:dyDescent="0.3">
      <c r="C1494" s="666"/>
      <c r="D1494" s="648"/>
      <c r="E1494" s="648"/>
      <c r="F1494" s="649"/>
      <c r="G1494" s="645"/>
      <c r="H1494" s="645"/>
      <c r="I1494" s="645"/>
      <c r="J1494" s="648"/>
      <c r="K1494" s="648"/>
    </row>
    <row r="1495" spans="3:11" ht="15.75" thickBot="1" x14ac:dyDescent="0.3">
      <c r="C1495" s="653" t="s">
        <v>44</v>
      </c>
      <c r="D1495" s="653" t="s">
        <v>55</v>
      </c>
      <c r="E1495" s="654" t="s">
        <v>57</v>
      </c>
      <c r="F1495" s="131" t="s">
        <v>27</v>
      </c>
      <c r="G1495" s="129" t="s">
        <v>127</v>
      </c>
      <c r="H1495" s="654" t="s">
        <v>46</v>
      </c>
      <c r="I1495" s="129" t="s">
        <v>128</v>
      </c>
      <c r="J1495" s="129" t="s">
        <v>406</v>
      </c>
      <c r="K1495" s="129" t="s">
        <v>407</v>
      </c>
    </row>
    <row r="1496" spans="3:11" x14ac:dyDescent="0.25">
      <c r="C1496" s="572" t="s">
        <v>2666</v>
      </c>
      <c r="D1496" s="561"/>
      <c r="E1496" s="687"/>
      <c r="F1496" s="561">
        <v>1000</v>
      </c>
      <c r="G1496" s="155" t="s">
        <v>125</v>
      </c>
      <c r="H1496" s="665" t="s">
        <v>810</v>
      </c>
      <c r="I1496" s="548" t="str">
        <f>VLOOKUP(H1496,[6]Presupuesto!$B$11:$C$565,2,0)</f>
        <v>PRODUCTOS DE ARTES GRAFICAS</v>
      </c>
      <c r="J1496" s="670" t="s">
        <v>1357</v>
      </c>
      <c r="K1496" s="671" t="s">
        <v>397</v>
      </c>
    </row>
    <row r="1500" spans="3:11" ht="15.75" thickBot="1" x14ac:dyDescent="0.3"/>
    <row r="1501" spans="3:11" ht="15.75" thickBot="1" x14ac:dyDescent="0.3">
      <c r="C1501" s="657" t="s">
        <v>53</v>
      </c>
      <c r="D1501" s="663">
        <f>SUM(F1508:F1508)</f>
        <v>5000</v>
      </c>
      <c r="E1501" s="648"/>
      <c r="F1501" s="644"/>
      <c r="G1501" s="647"/>
      <c r="H1501" s="644"/>
      <c r="I1501" s="644"/>
      <c r="J1501" s="648"/>
      <c r="K1501" s="648"/>
    </row>
    <row r="1502" spans="3:11" x14ac:dyDescent="0.25">
      <c r="C1502" s="644"/>
      <c r="D1502" s="31"/>
      <c r="E1502" s="649"/>
      <c r="F1502" s="649"/>
      <c r="G1502" s="649"/>
      <c r="H1502" s="645"/>
      <c r="I1502" s="645"/>
      <c r="J1502" s="648"/>
      <c r="K1502" s="648"/>
    </row>
    <row r="1503" spans="3:11" x14ac:dyDescent="0.25">
      <c r="C1503" s="644"/>
      <c r="D1503" s="31"/>
      <c r="E1503" s="649"/>
      <c r="F1503" s="649"/>
      <c r="G1503" s="649"/>
      <c r="H1503" s="645"/>
      <c r="I1503" s="645"/>
      <c r="J1503" s="648"/>
      <c r="K1503" s="648"/>
    </row>
    <row r="1504" spans="3:11" ht="15.75" x14ac:dyDescent="0.25">
      <c r="C1504" s="660" t="s">
        <v>388</v>
      </c>
      <c r="D1504" s="493">
        <f>'16. Desa. del Sistema Educ.Sup.'!F11</f>
        <v>16.02</v>
      </c>
      <c r="E1504" s="649"/>
      <c r="F1504" s="649"/>
      <c r="G1504" s="649"/>
      <c r="H1504" s="645"/>
      <c r="I1504" s="645"/>
      <c r="J1504" s="648"/>
      <c r="K1504" s="648"/>
    </row>
    <row r="1505" spans="3:11" ht="18.75" x14ac:dyDescent="0.25">
      <c r="C1505" s="661" t="str">
        <f>IFERROR(VLOOKUP(D1504,'1. Desarrollo e Innov. Curricu.'!$F:$G,2,FALSE),IFERROR(VLOOKUP(D1504,'2. Investigación Científica'!$F:$G,2,FALSE),IFERROR(VLOOKUP(D1504,'3. Vinculación Univ. Sociedad'!$F:$G,2,FALSE),IFERROR(VLOOKUP(D1504,'4. Docencia y Profesorado Univ.'!$F:$G,2,FALSE),IFERROR(VLOOKUP(D1504,'5. Estudiantes y Graduados'!$F:$G,2,FALSE),IFERROR(VLOOKUP(D1504,'11. Gestion Administrativa'!$F:$G,2,FALSE),IFERROR(VLOOKUP(D1504,'13. Gestión Académica'!$F:$G,2,FALSE),IFERROR(VLOOKUP(D1504,'9. Asegura. de la Calid. y M'!$F:$G,2,FALSE),IFERROR(VLOOKUP(D1504,'6. Gestión del Conocimiento'!$F:$G,2,FALSE),IFERROR(VLOOKUP(D1504,'15. Gobernabilidad y Proceso...'!$F:$G,2,FALSE),IFERROR(VLOOKUP(D1504,'12. Gestión del Talento Humano'!$F:$G,2,FALSE),IFERROR(VLOOKUP(D1504,'14. Internacional... de la E.S.'!$F:$G,2,FALSE),IFERROR(VLOOKUP(D1504,'10. Posgrado'!$F:$G,2,FALSE),IFERROR(VLOOKUP(D1504,'17. Gestión TIC'!$F:$G,2,FALSE),IFERROR(VLOOKUP(D1504,'16. Desa. del Sistema Educ.Sup.'!$F:$G,2,FALSE),IFERROR(VLOOKUP(D1504,'8. Cultura de Inno. Insti...'!$F:$G,2,FALSE),VLOOKUP(D1504,'7. Lo Esencial de la Reforma U.'!$F:$G,2,0)))))))))))))))))</f>
        <v>Análisis y definición de EQUIVALENCIAS de todas las asignaturas impartidas en la facultad de ciencias quìmicas y Farmacia.</v>
      </c>
      <c r="D1505" s="31"/>
      <c r="E1505" s="649"/>
      <c r="F1505" s="649"/>
      <c r="G1505" s="649"/>
      <c r="H1505" s="645"/>
      <c r="I1505" s="645"/>
      <c r="J1505" s="648"/>
      <c r="K1505" s="648"/>
    </row>
    <row r="1506" spans="3:11" ht="15.75" thickBot="1" x14ac:dyDescent="0.3">
      <c r="C1506" s="666"/>
      <c r="D1506" s="648"/>
      <c r="E1506" s="648"/>
      <c r="F1506" s="649"/>
      <c r="G1506" s="645"/>
      <c r="H1506" s="645"/>
      <c r="I1506" s="645"/>
      <c r="J1506" s="648"/>
      <c r="K1506" s="648"/>
    </row>
    <row r="1507" spans="3:11" ht="15.75" thickBot="1" x14ac:dyDescent="0.3">
      <c r="C1507" s="653" t="s">
        <v>44</v>
      </c>
      <c r="D1507" s="653" t="s">
        <v>55</v>
      </c>
      <c r="E1507" s="654" t="s">
        <v>57</v>
      </c>
      <c r="F1507" s="131" t="s">
        <v>27</v>
      </c>
      <c r="G1507" s="129" t="s">
        <v>127</v>
      </c>
      <c r="H1507" s="654" t="s">
        <v>46</v>
      </c>
      <c r="I1507" s="129" t="s">
        <v>128</v>
      </c>
      <c r="J1507" s="129" t="s">
        <v>406</v>
      </c>
      <c r="K1507" s="129" t="s">
        <v>407</v>
      </c>
    </row>
    <row r="1508" spans="3:11" x14ac:dyDescent="0.25">
      <c r="C1508" s="572" t="s">
        <v>2726</v>
      </c>
      <c r="D1508" s="667"/>
      <c r="E1508" s="667"/>
      <c r="F1508" s="852">
        <v>5000</v>
      </c>
      <c r="G1508" s="155" t="s">
        <v>1676</v>
      </c>
      <c r="H1508" s="650" t="s">
        <v>783</v>
      </c>
      <c r="I1508" s="548" t="str">
        <f>VLOOKUP(H1508,[6]Presupuesto!$B$11:$C$565,2,0)</f>
        <v>ALIMENTOS B EBIDAS PARA PERSONAS</v>
      </c>
      <c r="J1508" s="670" t="s">
        <v>1459</v>
      </c>
      <c r="K1508" s="671" t="s">
        <v>394</v>
      </c>
    </row>
    <row r="1511" spans="3:11" ht="15.75" thickBot="1" x14ac:dyDescent="0.3"/>
    <row r="1512" spans="3:11" ht="15.75" thickBot="1" x14ac:dyDescent="0.3">
      <c r="C1512" s="657" t="s">
        <v>53</v>
      </c>
      <c r="D1512" s="663">
        <f>SUM(F1519:F1519)</f>
        <v>3000</v>
      </c>
      <c r="E1512" s="648"/>
      <c r="F1512" s="644"/>
      <c r="G1512" s="647"/>
      <c r="H1512" s="644"/>
      <c r="I1512" s="644"/>
      <c r="J1512" s="648"/>
      <c r="K1512" s="648"/>
    </row>
    <row r="1513" spans="3:11" x14ac:dyDescent="0.25">
      <c r="C1513" s="644"/>
      <c r="D1513" s="31"/>
      <c r="E1513" s="649"/>
      <c r="F1513" s="649"/>
      <c r="G1513" s="649"/>
      <c r="H1513" s="645"/>
      <c r="I1513" s="645"/>
      <c r="J1513" s="648"/>
      <c r="K1513" s="648"/>
    </row>
    <row r="1514" spans="3:11" x14ac:dyDescent="0.25">
      <c r="C1514" s="644"/>
      <c r="D1514" s="31"/>
      <c r="E1514" s="649"/>
      <c r="F1514" s="649"/>
      <c r="G1514" s="649"/>
      <c r="H1514" s="645"/>
      <c r="I1514" s="645"/>
      <c r="J1514" s="648"/>
      <c r="K1514" s="648"/>
    </row>
    <row r="1515" spans="3:11" ht="15.75" x14ac:dyDescent="0.25">
      <c r="C1515" s="660" t="s">
        <v>388</v>
      </c>
      <c r="D1515" s="493">
        <f>'17. Gestión TIC'!F13</f>
        <v>17.03</v>
      </c>
      <c r="E1515" s="649"/>
      <c r="F1515" s="649"/>
      <c r="G1515" s="649"/>
      <c r="H1515" s="645"/>
      <c r="I1515" s="645"/>
      <c r="J1515" s="648"/>
      <c r="K1515" s="648"/>
    </row>
    <row r="1516" spans="3:11" ht="18.75" x14ac:dyDescent="0.25">
      <c r="C1516" s="661" t="str">
        <f>IFERROR(VLOOKUP(D1515,'1. Desarrollo e Innov. Curricu.'!$F:$G,2,FALSE),IFERROR(VLOOKUP(D1515,'2. Investigación Científica'!$F:$G,2,FALSE),IFERROR(VLOOKUP(D1515,'3. Vinculación Univ. Sociedad'!$F:$G,2,FALSE),IFERROR(VLOOKUP(D1515,'4. Docencia y Profesorado Univ.'!$F:$G,2,FALSE),IFERROR(VLOOKUP(D1515,'5. Estudiantes y Graduados'!$F:$G,2,FALSE),IFERROR(VLOOKUP(D1515,'11. Gestion Administrativa'!$F:$G,2,FALSE),IFERROR(VLOOKUP(D1515,'13. Gestión Académica'!$F:$G,2,FALSE),IFERROR(VLOOKUP(D1515,'9. Asegura. de la Calid. y M'!$F:$G,2,FALSE),IFERROR(VLOOKUP(D1515,'6. Gestión del Conocimiento'!$F:$G,2,FALSE),IFERROR(VLOOKUP(D1515,'15. Gobernabilidad y Proceso...'!$F:$G,2,FALSE),IFERROR(VLOOKUP(D1515,'12. Gestión del Talento Humano'!$F:$G,2,FALSE),IFERROR(VLOOKUP(D1515,'14. Internacional... de la E.S.'!$F:$G,2,FALSE),IFERROR(VLOOKUP(D1515,'10. Posgrado'!$F:$G,2,FALSE),IFERROR(VLOOKUP(D1515,'17. Gestión TIC'!$F:$G,2,FALSE),IFERROR(VLOOKUP(D1515,'16. Desa. del Sistema Educ.Sup.'!$F:$G,2,FALSE),IFERROR(VLOOKUP(D1515,'8. Cultura de Inno. Insti...'!$F:$G,2,FALSE),VLOOKUP(D1515,'7. Lo Esencial de la Reforma U.'!$F:$G,2,0)))))))))))))))))</f>
        <v>Elaborar un  trifolio  informativo de  las capacitaciones  ofertadas en la UNAH</v>
      </c>
      <c r="D1516" s="31"/>
      <c r="E1516" s="649"/>
      <c r="F1516" s="649"/>
      <c r="G1516" s="649"/>
      <c r="H1516" s="645"/>
      <c r="I1516" s="645"/>
      <c r="J1516" s="648"/>
      <c r="K1516" s="648"/>
    </row>
    <row r="1517" spans="3:11" ht="15.75" thickBot="1" x14ac:dyDescent="0.3">
      <c r="C1517" s="666"/>
      <c r="D1517" s="648"/>
      <c r="E1517" s="648"/>
      <c r="F1517" s="649"/>
      <c r="G1517" s="645"/>
      <c r="H1517" s="645"/>
      <c r="I1517" s="645"/>
      <c r="J1517" s="648"/>
      <c r="K1517" s="648"/>
    </row>
    <row r="1518" spans="3:11" ht="15.75" thickBot="1" x14ac:dyDescent="0.3">
      <c r="C1518" s="653" t="s">
        <v>44</v>
      </c>
      <c r="D1518" s="653" t="s">
        <v>55</v>
      </c>
      <c r="E1518" s="654" t="s">
        <v>57</v>
      </c>
      <c r="F1518" s="131" t="s">
        <v>27</v>
      </c>
      <c r="G1518" s="129" t="s">
        <v>127</v>
      </c>
      <c r="H1518" s="654" t="s">
        <v>46</v>
      </c>
      <c r="I1518" s="129" t="s">
        <v>128</v>
      </c>
      <c r="J1518" s="129" t="s">
        <v>406</v>
      </c>
      <c r="K1518" s="129" t="s">
        <v>407</v>
      </c>
    </row>
    <row r="1519" spans="3:11" x14ac:dyDescent="0.25">
      <c r="C1519" s="672" t="s">
        <v>3128</v>
      </c>
      <c r="D1519" s="571"/>
      <c r="E1519" s="571"/>
      <c r="F1519" s="869">
        <v>3000</v>
      </c>
      <c r="G1519" s="153" t="s">
        <v>1676</v>
      </c>
      <c r="H1519" s="742" t="s">
        <v>810</v>
      </c>
      <c r="I1519" s="127" t="str">
        <f>VLOOKUP(H1519,[1]Presupuesto!$B$11:$C$565,2,0)</f>
        <v>PRODUCTOS DE ARTES GRAFICAS</v>
      </c>
      <c r="J1519" s="662" t="s">
        <v>1494</v>
      </c>
      <c r="K1519" s="650" t="s">
        <v>391</v>
      </c>
    </row>
  </sheetData>
  <autoFilter ref="F10:F1270">
    <filterColumn colId="0">
      <filters blank="1">
        <filter val=" 1800.00"/>
        <filter val=" 3,500.00"/>
        <filter val=" 4,590.00"/>
        <filter val=" 400.00"/>
        <filter val="0"/>
        <filter val="1,080"/>
        <filter val="1,225"/>
        <filter val="1,243"/>
        <filter val="1,245"/>
        <filter val="1,276"/>
        <filter val="1,300"/>
        <filter val="1,317"/>
        <filter val="1,320"/>
        <filter val="1,357"/>
        <filter val="1,368"/>
        <filter val="1,400"/>
        <filter val="1,405"/>
        <filter val="1,500"/>
        <filter val="1,584"/>
        <filter val="1,600"/>
        <filter val="1,650"/>
        <filter val="1,800"/>
        <filter val="1,927"/>
        <filter val="1,980"/>
        <filter val="10,000"/>
        <filter val="10,349"/>
        <filter val="10,382"/>
        <filter val="10,400"/>
        <filter val="10,465"/>
        <filter val="10,590"/>
        <filter val="100"/>
        <filter val="100.00 "/>
        <filter val="1000"/>
        <filter val="10000"/>
        <filter val="1016.631"/>
        <filter val="104,455"/>
        <filter val="10425"/>
        <filter val="10500"/>
        <filter val="1072.25"/>
        <filter val="11,000"/>
        <filter val="11,500"/>
        <filter val="110.14"/>
        <filter val="110.16"/>
        <filter val="111.26"/>
        <filter val="11160"/>
        <filter val="112,500"/>
        <filter val="112.959"/>
        <filter val="1129.59"/>
        <filter val="11520"/>
        <filter val="11880"/>
        <filter val="120"/>
        <filter val="1200"/>
        <filter val="12000"/>
        <filter val="12180"/>
        <filter val="123.49"/>
        <filter val="12300"/>
        <filter val="12600"/>
        <filter val="1268.3"/>
        <filter val="12960"/>
        <filter val="13,000"/>
        <filter val="1300"/>
        <filter val="135.5508"/>
        <filter val="1350"/>
        <filter val="1355.508"/>
        <filter val="13694.72"/>
        <filter val="13923"/>
        <filter val="14,402"/>
        <filter val="1400"/>
        <filter val="144"/>
        <filter val="146.8467"/>
        <filter val="1468.467"/>
        <filter val="1469.76"/>
        <filter val="15,000"/>
        <filter val="150"/>
        <filter val="1500"/>
        <filter val="156.86"/>
        <filter val="1584"/>
        <filter val="16,200"/>
        <filter val="160000"/>
        <filter val="161"/>
        <filter val="162.43"/>
        <filter val="1670"/>
        <filter val="169.4385"/>
        <filter val="18,000"/>
        <filter val="180"/>
        <filter val="180.7344"/>
        <filter val="1800"/>
        <filter val="18000"/>
        <filter val="184"/>
        <filter val="19,600"/>
        <filter val="19,900"/>
        <filter val="1900"/>
        <filter val="192"/>
        <filter val="1966.92"/>
        <filter val="2,000"/>
        <filter val="2,081"/>
        <filter val="2,100"/>
        <filter val="2,160"/>
        <filter val="2,200"/>
        <filter val="2,266"/>
        <filter val="2,376"/>
        <filter val="2,400"/>
        <filter val="2,500"/>
        <filter val="2,600"/>
        <filter val="2,700"/>
        <filter val="2,706"/>
        <filter val="2,750"/>
        <filter val="2,800"/>
        <filter val="2,850"/>
        <filter val="2,959"/>
        <filter val="20,000"/>
        <filter val="20,400"/>
        <filter val="20,765"/>
        <filter val="20,800"/>
        <filter val="200"/>
        <filter val="200,000"/>
        <filter val="2000"/>
        <filter val="202.02"/>
        <filter val="20376"/>
        <filter val="2067.8"/>
        <filter val="210"/>
        <filter val="2168.8128"/>
        <filter val="22,400"/>
        <filter val="220"/>
        <filter val="225.918"/>
        <filter val="24,000"/>
        <filter val="240,000"/>
        <filter val="2400"/>
        <filter val="245"/>
        <filter val="25,000.00 "/>
        <filter val="250"/>
        <filter val="250,000"/>
        <filter val="250.00 "/>
        <filter val="2500"/>
        <filter val="252"/>
        <filter val="25291.2"/>
        <filter val="2574"/>
        <filter val="264"/>
        <filter val="2640"/>
        <filter val="27,000"/>
        <filter val="27,810"/>
        <filter val="270"/>
        <filter val="271.1016"/>
        <filter val="280"/>
        <filter val="2800"/>
        <filter val="282.3975"/>
        <filter val="283.69"/>
        <filter val="2940"/>
        <filter val="29880"/>
        <filter val="3,000"/>
        <filter val="3,036"/>
        <filter val="3,090"/>
        <filter val="3,096"/>
        <filter val="3,180"/>
        <filter val="3,185"/>
        <filter val="3,296"/>
        <filter val="3,600"/>
        <filter val="3,750"/>
        <filter val="3,840"/>
        <filter val="30,000"/>
        <filter val="300"/>
        <filter val="300,000"/>
        <filter val="300.00 "/>
        <filter val="3000"/>
        <filter val="32,000"/>
        <filter val="32.87"/>
        <filter val="3200"/>
        <filter val="32730"/>
        <filter val="3298.8"/>
        <filter val="33000"/>
        <filter val="338.877"/>
        <filter val="3388.77"/>
        <filter val="34108.8"/>
        <filter val="35,370"/>
        <filter val="350"/>
        <filter val="3500"/>
        <filter val="35000"/>
        <filter val="3600"/>
        <filter val="361.4688"/>
        <filter val="375"/>
        <filter val="4,000"/>
        <filter val="4,182"/>
        <filter val="4,324"/>
        <filter val="4,356"/>
        <filter val="4,500"/>
        <filter val="4,587"/>
        <filter val="4,800"/>
        <filter val="40,000"/>
        <filter val="400"/>
        <filter val="400.00 "/>
        <filter val="4000"/>
        <filter val="400000"/>
        <filter val="410"/>
        <filter val="42,000"/>
        <filter val="43,200"/>
        <filter val="43,873"/>
        <filter val="43.39"/>
        <filter val="442.07"/>
        <filter val="45,000"/>
        <filter val="450"/>
        <filter val="450.00 "/>
        <filter val="451.836"/>
        <filter val="4518.36"/>
        <filter val="460"/>
        <filter val="461.43"/>
        <filter val="463"/>
        <filter val="468"/>
        <filter val="48,000"/>
        <filter val="480"/>
        <filter val="5,000"/>
        <filter val="5,391"/>
        <filter val="5,850"/>
        <filter val="500"/>
        <filter val="5000"/>
        <filter val="505"/>
        <filter val="5083.155"/>
        <filter val="52,650"/>
        <filter val="54,000"/>
        <filter val="5400"/>
        <filter val="54400"/>
        <filter val="55,718"/>
        <filter val="550"/>
        <filter val="55744"/>
        <filter val="56.4795"/>
        <filter val="560"/>
        <filter val="564,000"/>
        <filter val="564.795"/>
        <filter val="5647.95"/>
        <filter val="57,362"/>
        <filter val="57.85"/>
        <filter val="57446.4"/>
        <filter val="5760"/>
        <filter val="580.8"/>
        <filter val="581.6"/>
        <filter val="5964"/>
        <filter val="6,000"/>
        <filter val="6,086"/>
        <filter val="6,210"/>
        <filter val="6,512"/>
        <filter val="6,521"/>
        <filter val="6,720"/>
        <filter val="60"/>
        <filter val="600"/>
        <filter val="6000"/>
        <filter val="61609.2"/>
        <filter val="6325.704"/>
        <filter val="647"/>
        <filter val="650"/>
        <filter val="66,000"/>
        <filter val="677.754"/>
        <filter val="6777.54"/>
        <filter val="680"/>
        <filter val="6860"/>
        <filter val="7,200"/>
        <filter val="7,500"/>
        <filter val="7,680"/>
        <filter val="700"/>
        <filter val="704"/>
        <filter val="720"/>
        <filter val="7200"/>
        <filter val="722.9376"/>
        <filter val="7260"/>
        <filter val="750"/>
        <filter val="7614"/>
        <filter val="78,250"/>
        <filter val="78038.1"/>
        <filter val="792"/>
        <filter val="8,000"/>
        <filter val="8,280"/>
        <filter val="8,530"/>
        <filter val="8,550"/>
        <filter val="80,000"/>
        <filter val="800"/>
        <filter val="8000"/>
        <filter val="8000,00"/>
        <filter val="810"/>
        <filter val="8160"/>
        <filter val="825"/>
        <filter val="840"/>
        <filter val="850"/>
        <filter val="8500"/>
        <filter val="864"/>
        <filter val="8640"/>
        <filter val="8730"/>
        <filter val="880"/>
        <filter val="89,196"/>
        <filter val="894.51"/>
        <filter val="9,000"/>
        <filter val="9,263"/>
        <filter val="9,310"/>
        <filter val="9,527"/>
        <filter val="9,904"/>
        <filter val="90.3672"/>
        <filter val="900"/>
        <filter val="9000"/>
        <filter val="900000"/>
        <filter val="903.672"/>
        <filter val="914"/>
        <filter val="9180"/>
        <filter val="930"/>
        <filter val="9300"/>
        <filter val="945"/>
        <filter val="946"/>
        <filter val="947.88"/>
        <filter val="96"/>
        <filter val="964"/>
        <filter val="Costo Total"/>
      </filters>
    </filterColumn>
  </autoFilter>
  <dataConsolidate/>
  <dataValidations xWindow="1449" yWindow="535" count="8">
    <dataValidation type="list" allowBlank="1" showInputMessage="1" showErrorMessage="1" errorTitle="¡Ingreso Inválido!" error="Seleccione una opción de la lista." promptTitle="Tipo de Presupuesto" prompt="Seleccione una opción de la lista." sqref="G70 G168:G169 G226:G227 G81 G242:G243 G17 G104 G92 G116:G121 G132:G134 G27 G49 G38 G180 G238:G239 G305 G777:G779 G329 G353:G386 G490:G505 G280:G281 G60 G790:G815 G872:G873 G883:G884 G895:G896 G907:G908 G950:G951 G962:G963 G752:G754 G989 G293:G294 G826:G831 G843:G852 G861 G1001 G1012 G1046 G764:G766 G1023:G1035 G536:G540 G715:G742 G145 G191 G516:G525 G318 G340 G1519 G398:G478 G1379 G975:G977 G1390 G1402 G1413 G1425 G1436 G1448 G1461 G1472 G1484 G1496 G1508 G156 G202 G213 G267:G270 G551:G566 G253:G256 G577:G598 G920:G937 G1057:G1072 G611:G675 G1101 G1112:G1134 G1145 G1156:G1159 G1170:G1181 G1192 G1083:G1090 G1219 G1230:G1234 G1245 G1256 G1267 G1279 G1290 G1301 G1312 G1324 G1335 G1346 G1357 G1368 G686:G702 G1203:G1208">
      <formula1>$R$2:$S$2</formula1>
    </dataValidation>
    <dataValidation type="list" allowBlank="1" showInputMessage="1" showErrorMessage="1" errorTitle="¡Ingreso Inválido!" error="Seleccione una opción de la lista" promptTitle="Mes Requerido" prompt="Seleccione el mes en el que requiere el recurso." sqref="K70 K168:K169 K226:K227 K777:K779 K60 K104 K92 K116:K121 K132:K134 K764:K766 K27 K49 K38 K180 K191 K238:K239 K305 K242:K243 K329 K398:K478 K516:K525 K611:K675 K145 K293:K294 K17 K790:K815 K872:K873 K883:K884 K895:K896 K907:K908 K950:K951 K962:K963 K975:K977 K989 K826:K831 K843:K852 K861 K1001 K1012 K1046 K280:K281 K490:K505 K536:K540 K81 K318 K340 K1519 K353:K386 K1023:K1035 K715:K742 K1390 K1402 K1413 K1425 K1436 K1448 K1461 K1472 K1484 K1496 K1508 K156 K202 K213 K253:K256 K267:K270 K551:K566 K577:K598 K686:K702 K920:K937 K1057:K1072 K1083:K1090 K1101 K1112:K1134 K1145 K1156:K1159 K1170:K1181 K1192 K1203:K1208 K1219 K1230:K1234 K1245 K1256 K1267 K1279 K1290 K1301 K1312 K1324 K1335 K1346 K1357 K1368 K1379 K752:K754">
      <formula1>$U$2:$AF$2</formula1>
    </dataValidation>
    <dataValidation type="list" allowBlank="1" showInputMessage="1" showErrorMessage="1" errorTitle="¡Ingreso Invalido!" error="Seleccione una opción de la lista." promptTitle="Categoria/Zona de Viáticos" prompt="Seleccione una opción de la lista" sqref="C145 C104 C116 C238:C239 C226:C227 C1390 C1402 C1413 C1425 C1436 C1448 C1461 C1472 C1484">
      <formula1>$AH$2:$BU$2</formula1>
    </dataValidation>
    <dataValidation type="list" allowBlank="1" showInputMessage="1" showErrorMessage="1" errorTitle="¡Ingreso Inválido!" error="Verifique el valor ingresado." promptTitle="Ingrese el Objeto de Gasto" prompt="Ingrese el Objeto de Gasto" sqref="H117:H121 H281 H242:H243 H191 H975:H977 H133 H516:H525 H145 H715:H742 H294 H353:H386 H318 H329 H254:H256 H490:H505 H398:H478 H1046 H764:H766 H861 H872:H873 H883:H884 H895:H896 H536:H540 H950:H951 H962:H963 H907:H908 H989 H843:H852 H790:H815 H826:H831 H1023:H1035 H340 H1230:H1234 H611:H675 H777:H779 H1001 H1012 H1496 H202 H213 H551:H566 H577:H598 H686:H702 H920:H937 H1057:H1072 H1083:H1090 H1101 H1112:H1134 H1145 H1156:H1159 H1170:H1181 H1192 H1203:H1208 H1219 H1519 H752:H754">
      <formula1>$A$1:$UI$1</formula1>
    </dataValidation>
    <dataValidation type="list" allowBlank="1" showInputMessage="1" showErrorMessage="1" errorTitle="¡Ingreso Inválido!" error="Seleccione una opción de la lista." promptTitle="Dimensión Estratégica" prompt="Seleccione una opción de la lista." sqref="J27 J60 J168:J169 J191 J227 J239 J280:J281 J132:J134 J81 J104 J92 J116:J121 J17 J49 J38 J180 J242:J243 J253:J256 J293:J294 J305 J318 J329 J340 J156 J202 J213 J267:J270">
      <formula1>$A$2:$P$2</formula1>
    </dataValidation>
    <dataValidation type="list" allowBlank="1" showInputMessage="1" showErrorMessage="1" errorTitle="¡Ingreso Inválido!" error="Seleccione una opción de la lista." promptTitle="Dimensión Estratégica" prompt="Seleccione una opción de la lista." sqref="J70 J516:J525 J238 J226 J145 J353:J386 J398:J478 J490:J505 J790:J815 J777:J779 J872:J873 J883:J884 J895:J896 J907:J908 J950:J951 J962:J963 J975:J977 J989 J826:J831 J843:J852 J861 J1001 J1012 J1046 J764:J766 J1023:J1035 J715:J742 J536:J540 J1519 J611:J675 J1390 J1402 J1413 J1425 J1436 J1448 J1461 J1472 J1484 J1496 J1508 J551:J566 J577:J598 J686:J702 J920:J937 J1057:J1072 J1083:J1090 J1101 J1112:J1134 J1145 J1156:J1159 J1170:J1181 J1192 J1203:J1208 J1219 J1230:J1234 J1245 J1256 J1267 J1279 J1290 J1301 J1312 J1324 J1335 J1346 J1357 J1368 J1379 J752:J754">
      <formula1>$A$2:$Q$2</formula1>
    </dataValidation>
    <dataValidation type="list" allowBlank="1" showInputMessage="1" showErrorMessage="1" errorTitle="¡Ingreso Inválido!" error="Verifique el valor ingresado._x000a_" sqref="H49 H116 H134 H293 H27 H180 H168:H169 H305 H17 H38 H60 H70 H81 H92 H104 H132 H226:H227 H238:H239 H280 H1390 H1402 H1413 H1425 H1436 H1448 H1461 H1472 H1484 H1508 H156 H267:H270 H1245 H1256 H1267 H1279 H1290 H1301 H1312 H1324 H1335 H1346 H1357 H1368 H1379">
      <formula1>$A$1:$UI$1</formula1>
    </dataValidation>
    <dataValidation type="list" allowBlank="1" showInputMessage="1" showErrorMessage="1" errorTitle="¡Ingreso Inválido!" error="Verifique el valor ingresado" promptTitle="Objeto de Gasto" prompt="Ingrese el Objeto de Gasto" sqref="H253">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7" zoomScale="86" zoomScaleNormal="86" workbookViewId="0">
      <selection activeCell="D35" sqref="D35"/>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72" t="s">
        <v>247</v>
      </c>
      <c r="B1" s="175" t="s">
        <v>248</v>
      </c>
      <c r="C1" s="166" t="s">
        <v>249</v>
      </c>
      <c r="D1" s="166" t="s">
        <v>487</v>
      </c>
      <c r="E1" s="166" t="s">
        <v>489</v>
      </c>
      <c r="F1" s="166" t="s">
        <v>491</v>
      </c>
      <c r="G1" s="166" t="s">
        <v>493</v>
      </c>
      <c r="H1" s="166" t="s">
        <v>495</v>
      </c>
      <c r="I1" s="166" t="s">
        <v>497</v>
      </c>
      <c r="J1" s="166" t="s">
        <v>250</v>
      </c>
      <c r="K1" s="166" t="s">
        <v>500</v>
      </c>
      <c r="L1" s="166" t="s">
        <v>251</v>
      </c>
      <c r="M1" s="166" t="s">
        <v>502</v>
      </c>
      <c r="N1" s="166" t="s">
        <v>504</v>
      </c>
      <c r="O1" s="166" t="s">
        <v>506</v>
      </c>
      <c r="P1" s="166" t="s">
        <v>252</v>
      </c>
      <c r="Q1" s="166" t="s">
        <v>507</v>
      </c>
      <c r="R1" s="166" t="s">
        <v>510</v>
      </c>
      <c r="S1" s="166" t="s">
        <v>253</v>
      </c>
      <c r="T1" s="166" t="s">
        <v>512</v>
      </c>
      <c r="U1" s="166" t="s">
        <v>254</v>
      </c>
      <c r="V1" s="166" t="s">
        <v>513</v>
      </c>
      <c r="W1" s="166" t="s">
        <v>514</v>
      </c>
      <c r="X1" s="166" t="s">
        <v>518</v>
      </c>
      <c r="Y1" s="166" t="s">
        <v>270</v>
      </c>
      <c r="Z1" s="166" t="s">
        <v>519</v>
      </c>
      <c r="AA1" s="166" t="s">
        <v>521</v>
      </c>
      <c r="AB1" s="166" t="s">
        <v>523</v>
      </c>
      <c r="AC1" s="166" t="s">
        <v>271</v>
      </c>
      <c r="AD1" s="166" t="s">
        <v>525</v>
      </c>
      <c r="AE1" s="166" t="s">
        <v>527</v>
      </c>
      <c r="AF1" s="166" t="s">
        <v>529</v>
      </c>
      <c r="AG1" s="166" t="s">
        <v>531</v>
      </c>
      <c r="AH1" s="166" t="s">
        <v>246</v>
      </c>
      <c r="AI1" s="166" t="s">
        <v>533</v>
      </c>
      <c r="AJ1" s="175" t="s">
        <v>255</v>
      </c>
      <c r="AK1" s="166" t="s">
        <v>535</v>
      </c>
      <c r="AL1" s="166" t="s">
        <v>256</v>
      </c>
      <c r="AM1" s="166" t="s">
        <v>537</v>
      </c>
      <c r="AN1" s="166" t="s">
        <v>539</v>
      </c>
      <c r="AO1" s="166" t="s">
        <v>257</v>
      </c>
      <c r="AP1" s="166" t="s">
        <v>541</v>
      </c>
      <c r="AQ1" s="166" t="s">
        <v>543</v>
      </c>
      <c r="AR1" s="166" t="s">
        <v>258</v>
      </c>
      <c r="AS1" s="166" t="s">
        <v>544</v>
      </c>
      <c r="AT1" s="166" t="s">
        <v>546</v>
      </c>
      <c r="AU1" s="166" t="s">
        <v>547</v>
      </c>
      <c r="AV1" s="166" t="s">
        <v>548</v>
      </c>
      <c r="AW1" s="166" t="s">
        <v>550</v>
      </c>
      <c r="AX1" s="166" t="s">
        <v>552</v>
      </c>
      <c r="AY1" s="166" t="s">
        <v>553</v>
      </c>
      <c r="AZ1" s="166" t="s">
        <v>259</v>
      </c>
      <c r="BA1" s="166" t="s">
        <v>555</v>
      </c>
      <c r="BB1" s="166" t="s">
        <v>557</v>
      </c>
      <c r="BC1" s="166" t="s">
        <v>559</v>
      </c>
      <c r="BD1" s="166" t="s">
        <v>561</v>
      </c>
      <c r="BE1" s="166" t="s">
        <v>563</v>
      </c>
      <c r="BF1" s="166" t="s">
        <v>565</v>
      </c>
      <c r="BG1" s="166" t="s">
        <v>567</v>
      </c>
      <c r="BH1" s="166" t="s">
        <v>569</v>
      </c>
      <c r="BI1" s="166" t="s">
        <v>272</v>
      </c>
      <c r="BJ1" s="166" t="s">
        <v>571</v>
      </c>
      <c r="BK1" s="166" t="s">
        <v>573</v>
      </c>
      <c r="BL1" s="166" t="s">
        <v>575</v>
      </c>
      <c r="BM1" s="166" t="s">
        <v>577</v>
      </c>
      <c r="BN1" s="166" t="s">
        <v>579</v>
      </c>
      <c r="BO1" s="166" t="s">
        <v>581</v>
      </c>
      <c r="BP1" s="166" t="s">
        <v>583</v>
      </c>
      <c r="BQ1" s="166" t="s">
        <v>585</v>
      </c>
      <c r="BR1" s="166" t="s">
        <v>587</v>
      </c>
      <c r="BS1" s="166" t="s">
        <v>589</v>
      </c>
      <c r="BT1" s="175" t="s">
        <v>260</v>
      </c>
      <c r="BU1" s="166" t="s">
        <v>261</v>
      </c>
      <c r="BV1" s="166" t="s">
        <v>591</v>
      </c>
      <c r="BW1" s="166" t="s">
        <v>262</v>
      </c>
      <c r="BX1" s="166" t="s">
        <v>593</v>
      </c>
      <c r="BY1" s="166" t="s">
        <v>595</v>
      </c>
      <c r="BZ1" s="175" t="s">
        <v>263</v>
      </c>
      <c r="CA1" s="166" t="s">
        <v>264</v>
      </c>
      <c r="CB1" s="166" t="s">
        <v>597</v>
      </c>
      <c r="CC1" s="166" t="s">
        <v>265</v>
      </c>
      <c r="CD1" s="166" t="s">
        <v>599</v>
      </c>
      <c r="CE1" s="166" t="s">
        <v>601</v>
      </c>
      <c r="CF1" s="166" t="s">
        <v>603</v>
      </c>
      <c r="CG1" s="175" t="s">
        <v>266</v>
      </c>
      <c r="CH1" s="166" t="s">
        <v>609</v>
      </c>
      <c r="CI1" s="166" t="s">
        <v>611</v>
      </c>
      <c r="CJ1" s="166" t="s">
        <v>267</v>
      </c>
      <c r="CK1" s="166" t="s">
        <v>605</v>
      </c>
      <c r="CL1" s="166" t="s">
        <v>607</v>
      </c>
      <c r="CM1" s="166" t="s">
        <v>268</v>
      </c>
      <c r="CN1" s="166" t="s">
        <v>613</v>
      </c>
      <c r="CO1" s="166" t="s">
        <v>269</v>
      </c>
      <c r="CP1" s="166" t="s">
        <v>614</v>
      </c>
      <c r="CQ1" s="163" t="s">
        <v>273</v>
      </c>
      <c r="CR1" s="175" t="s">
        <v>274</v>
      </c>
      <c r="CS1" s="166" t="s">
        <v>615</v>
      </c>
      <c r="CT1" s="166" t="s">
        <v>616</v>
      </c>
      <c r="CU1" s="166" t="s">
        <v>618</v>
      </c>
      <c r="CV1" s="166" t="s">
        <v>275</v>
      </c>
      <c r="CW1" s="166" t="s">
        <v>620</v>
      </c>
      <c r="CX1" s="166" t="s">
        <v>622</v>
      </c>
      <c r="CY1" s="166" t="s">
        <v>624</v>
      </c>
      <c r="CZ1" s="166" t="s">
        <v>626</v>
      </c>
      <c r="DA1" s="166" t="s">
        <v>628</v>
      </c>
      <c r="DB1" s="166" t="s">
        <v>630</v>
      </c>
      <c r="DC1" s="175" t="s">
        <v>276</v>
      </c>
      <c r="DD1" s="166" t="s">
        <v>277</v>
      </c>
      <c r="DE1" s="166" t="s">
        <v>632</v>
      </c>
      <c r="DF1" s="166" t="s">
        <v>278</v>
      </c>
      <c r="DG1" s="166" t="s">
        <v>634</v>
      </c>
      <c r="DH1" s="166" t="s">
        <v>636</v>
      </c>
      <c r="DI1" s="166" t="s">
        <v>638</v>
      </c>
      <c r="DJ1" s="166" t="s">
        <v>640</v>
      </c>
      <c r="DK1" s="166" t="s">
        <v>642</v>
      </c>
      <c r="DL1" s="166" t="s">
        <v>644</v>
      </c>
      <c r="DM1" s="166" t="s">
        <v>646</v>
      </c>
      <c r="DN1" s="166" t="s">
        <v>279</v>
      </c>
      <c r="DO1" s="166" t="s">
        <v>648</v>
      </c>
      <c r="DP1" s="166" t="s">
        <v>650</v>
      </c>
      <c r="DQ1" s="166" t="s">
        <v>652</v>
      </c>
      <c r="DR1" s="175" t="s">
        <v>280</v>
      </c>
      <c r="DS1" s="166" t="s">
        <v>654</v>
      </c>
      <c r="DT1" s="166" t="s">
        <v>281</v>
      </c>
      <c r="DU1" s="166" t="s">
        <v>656</v>
      </c>
      <c r="DV1" s="166" t="s">
        <v>282</v>
      </c>
      <c r="DW1" s="166" t="s">
        <v>658</v>
      </c>
      <c r="DX1" s="166" t="s">
        <v>660</v>
      </c>
      <c r="DY1" s="166" t="s">
        <v>662</v>
      </c>
      <c r="DZ1" s="166" t="s">
        <v>664</v>
      </c>
      <c r="EA1" s="166" t="s">
        <v>666</v>
      </c>
      <c r="EB1" s="166" t="s">
        <v>668</v>
      </c>
      <c r="EC1" s="166" t="s">
        <v>670</v>
      </c>
      <c r="ED1" s="166" t="s">
        <v>672</v>
      </c>
      <c r="EE1" s="166" t="s">
        <v>674</v>
      </c>
      <c r="EF1" s="166" t="s">
        <v>676</v>
      </c>
      <c r="EG1" s="166" t="s">
        <v>678</v>
      </c>
      <c r="EH1" s="175" t="s">
        <v>283</v>
      </c>
      <c r="EI1" s="166" t="s">
        <v>680</v>
      </c>
      <c r="EJ1" s="166" t="s">
        <v>284</v>
      </c>
      <c r="EK1" s="166" t="s">
        <v>682</v>
      </c>
      <c r="EL1" s="166" t="s">
        <v>684</v>
      </c>
      <c r="EM1" s="166" t="s">
        <v>285</v>
      </c>
      <c r="EN1" s="166" t="s">
        <v>686</v>
      </c>
      <c r="EO1" s="166" t="s">
        <v>688</v>
      </c>
      <c r="EP1" s="166" t="s">
        <v>286</v>
      </c>
      <c r="EQ1" s="166" t="s">
        <v>690</v>
      </c>
      <c r="ER1" s="166" t="s">
        <v>692</v>
      </c>
      <c r="ES1" s="166" t="s">
        <v>694</v>
      </c>
      <c r="ET1" s="166" t="s">
        <v>287</v>
      </c>
      <c r="EU1" s="166" t="s">
        <v>696</v>
      </c>
      <c r="EV1" s="166" t="s">
        <v>698</v>
      </c>
      <c r="EW1" s="175" t="s">
        <v>288</v>
      </c>
      <c r="EX1" s="166" t="s">
        <v>289</v>
      </c>
      <c r="EY1" s="166" t="s">
        <v>700</v>
      </c>
      <c r="EZ1" s="166" t="s">
        <v>702</v>
      </c>
      <c r="FA1" s="166" t="s">
        <v>704</v>
      </c>
      <c r="FB1" s="166" t="s">
        <v>706</v>
      </c>
      <c r="FC1" s="166" t="s">
        <v>290</v>
      </c>
      <c r="FD1" s="166" t="s">
        <v>708</v>
      </c>
      <c r="FE1" s="166" t="s">
        <v>710</v>
      </c>
      <c r="FF1" s="166" t="s">
        <v>712</v>
      </c>
      <c r="FG1" s="166" t="s">
        <v>714</v>
      </c>
      <c r="FH1" s="166" t="s">
        <v>716</v>
      </c>
      <c r="FI1" s="166" t="s">
        <v>291</v>
      </c>
      <c r="FJ1" s="166" t="s">
        <v>719</v>
      </c>
      <c r="FK1" s="166" t="s">
        <v>292</v>
      </c>
      <c r="FL1" s="166" t="s">
        <v>722</v>
      </c>
      <c r="FM1" s="166" t="s">
        <v>723</v>
      </c>
      <c r="FN1" s="166" t="s">
        <v>725</v>
      </c>
      <c r="FO1" s="166" t="s">
        <v>293</v>
      </c>
      <c r="FP1" s="166" t="s">
        <v>728</v>
      </c>
      <c r="FQ1" s="166" t="s">
        <v>729</v>
      </c>
      <c r="FR1" s="166" t="s">
        <v>731</v>
      </c>
      <c r="FS1" s="166" t="s">
        <v>294</v>
      </c>
      <c r="FT1" s="166" t="s">
        <v>734</v>
      </c>
      <c r="FU1" s="166" t="s">
        <v>736</v>
      </c>
      <c r="FV1" s="166" t="s">
        <v>738</v>
      </c>
      <c r="FW1" s="175" t="s">
        <v>295</v>
      </c>
      <c r="FX1" s="175" t="s">
        <v>296</v>
      </c>
      <c r="FY1" s="166" t="s">
        <v>302</v>
      </c>
      <c r="FZ1" s="166" t="s">
        <v>740</v>
      </c>
      <c r="GA1" s="166" t="s">
        <v>742</v>
      </c>
      <c r="GB1" s="166" t="s">
        <v>744</v>
      </c>
      <c r="GC1" s="166" t="s">
        <v>746</v>
      </c>
      <c r="GD1" s="166" t="s">
        <v>748</v>
      </c>
      <c r="GE1" s="166" t="s">
        <v>750</v>
      </c>
      <c r="GF1" s="175" t="s">
        <v>297</v>
      </c>
      <c r="GG1" s="166" t="s">
        <v>303</v>
      </c>
      <c r="GH1" s="166" t="s">
        <v>752</v>
      </c>
      <c r="GI1" s="166" t="s">
        <v>754</v>
      </c>
      <c r="GJ1" s="166" t="s">
        <v>755</v>
      </c>
      <c r="GK1" s="166" t="s">
        <v>304</v>
      </c>
      <c r="GL1" s="166" t="s">
        <v>758</v>
      </c>
      <c r="GM1" s="166" t="s">
        <v>759</v>
      </c>
      <c r="GN1" s="175" t="s">
        <v>298</v>
      </c>
      <c r="GO1" s="166" t="s">
        <v>299</v>
      </c>
      <c r="GP1" s="166" t="s">
        <v>761</v>
      </c>
      <c r="GQ1" s="166" t="s">
        <v>763</v>
      </c>
      <c r="GR1" s="166" t="s">
        <v>765</v>
      </c>
      <c r="GS1" s="166" t="s">
        <v>767</v>
      </c>
      <c r="GT1" s="166" t="s">
        <v>769</v>
      </c>
      <c r="GU1" s="175" t="s">
        <v>300</v>
      </c>
      <c r="GV1" s="166" t="s">
        <v>301</v>
      </c>
      <c r="GW1" s="166" t="s">
        <v>771</v>
      </c>
      <c r="GX1" s="166" t="s">
        <v>773</v>
      </c>
      <c r="GY1" s="166" t="s">
        <v>775</v>
      </c>
      <c r="GZ1" s="166" t="s">
        <v>777</v>
      </c>
      <c r="HA1" s="166" t="s">
        <v>779</v>
      </c>
      <c r="HB1" s="166" t="s">
        <v>781</v>
      </c>
      <c r="HC1" s="163" t="s">
        <v>305</v>
      </c>
      <c r="HD1" s="175" t="s">
        <v>306</v>
      </c>
      <c r="HE1" s="166" t="s">
        <v>307</v>
      </c>
      <c r="HF1" s="166" t="s">
        <v>783</v>
      </c>
      <c r="HG1" s="166" t="s">
        <v>785</v>
      </c>
      <c r="HH1" s="166" t="s">
        <v>787</v>
      </c>
      <c r="HI1" s="166" t="s">
        <v>789</v>
      </c>
      <c r="HJ1" s="166" t="s">
        <v>308</v>
      </c>
      <c r="HK1" s="166" t="s">
        <v>792</v>
      </c>
      <c r="HL1" s="166" t="s">
        <v>325</v>
      </c>
      <c r="HM1" s="166" t="s">
        <v>830</v>
      </c>
      <c r="HN1" s="166" t="s">
        <v>832</v>
      </c>
      <c r="HO1" s="166" t="s">
        <v>834</v>
      </c>
      <c r="HP1" s="175" t="s">
        <v>309</v>
      </c>
      <c r="HQ1" s="166" t="s">
        <v>794</v>
      </c>
      <c r="HR1" s="166" t="s">
        <v>796</v>
      </c>
      <c r="HS1" s="166" t="s">
        <v>310</v>
      </c>
      <c r="HT1" s="166" t="s">
        <v>799</v>
      </c>
      <c r="HU1" s="166" t="s">
        <v>801</v>
      </c>
      <c r="HV1" s="166" t="s">
        <v>802</v>
      </c>
      <c r="HW1" s="166" t="s">
        <v>804</v>
      </c>
      <c r="HX1" s="175" t="s">
        <v>311</v>
      </c>
      <c r="HY1" s="166" t="s">
        <v>806</v>
      </c>
      <c r="HZ1" s="166" t="s">
        <v>808</v>
      </c>
      <c r="IA1" s="166" t="s">
        <v>810</v>
      </c>
      <c r="IB1" s="166" t="s">
        <v>312</v>
      </c>
      <c r="IC1" s="166" t="s">
        <v>812</v>
      </c>
      <c r="ID1" s="166" t="s">
        <v>814</v>
      </c>
      <c r="IE1" s="166" t="s">
        <v>313</v>
      </c>
      <c r="IF1" s="166" t="s">
        <v>816</v>
      </c>
      <c r="IG1" s="166" t="s">
        <v>818</v>
      </c>
      <c r="IH1" s="166" t="s">
        <v>314</v>
      </c>
      <c r="II1" s="166" t="s">
        <v>820</v>
      </c>
      <c r="IJ1" s="166" t="s">
        <v>822</v>
      </c>
      <c r="IK1" s="166" t="s">
        <v>824</v>
      </c>
      <c r="IL1" s="166" t="s">
        <v>826</v>
      </c>
      <c r="IM1" s="166" t="s">
        <v>315</v>
      </c>
      <c r="IN1" s="166" t="s">
        <v>828</v>
      </c>
      <c r="IO1" s="175" t="s">
        <v>316</v>
      </c>
      <c r="IP1" s="166" t="s">
        <v>836</v>
      </c>
      <c r="IQ1" s="166" t="s">
        <v>838</v>
      </c>
      <c r="IR1" s="166" t="s">
        <v>317</v>
      </c>
      <c r="IS1" s="166" t="s">
        <v>840</v>
      </c>
      <c r="IT1" s="166" t="s">
        <v>842</v>
      </c>
      <c r="IU1" s="166" t="s">
        <v>844</v>
      </c>
      <c r="IV1" s="175" t="s">
        <v>318</v>
      </c>
      <c r="IW1" s="166" t="s">
        <v>846</v>
      </c>
      <c r="IX1" s="166" t="s">
        <v>319</v>
      </c>
      <c r="IY1" s="166" t="s">
        <v>849</v>
      </c>
      <c r="IZ1" s="166" t="s">
        <v>851</v>
      </c>
      <c r="JA1" s="166" t="s">
        <v>853</v>
      </c>
      <c r="JB1" s="166" t="s">
        <v>855</v>
      </c>
      <c r="JC1" s="166" t="s">
        <v>857</v>
      </c>
      <c r="JD1" s="166" t="s">
        <v>859</v>
      </c>
      <c r="JE1" s="166" t="s">
        <v>320</v>
      </c>
      <c r="JF1" s="166" t="s">
        <v>862</v>
      </c>
      <c r="JG1" s="166" t="s">
        <v>864</v>
      </c>
      <c r="JH1" s="166" t="s">
        <v>866</v>
      </c>
      <c r="JI1" s="166" t="s">
        <v>868</v>
      </c>
      <c r="JJ1" s="166" t="s">
        <v>870</v>
      </c>
      <c r="JK1" s="166" t="s">
        <v>872</v>
      </c>
      <c r="JL1" s="166" t="s">
        <v>874</v>
      </c>
      <c r="JM1" s="166" t="s">
        <v>876</v>
      </c>
      <c r="JN1" s="166" t="s">
        <v>321</v>
      </c>
      <c r="JO1" s="166" t="s">
        <v>879</v>
      </c>
      <c r="JP1" s="166" t="s">
        <v>881</v>
      </c>
      <c r="JQ1" s="166" t="s">
        <v>883</v>
      </c>
      <c r="JR1" s="166" t="s">
        <v>885</v>
      </c>
      <c r="JS1" s="166" t="s">
        <v>886</v>
      </c>
      <c r="JT1" s="166" t="s">
        <v>888</v>
      </c>
      <c r="JU1" s="166" t="s">
        <v>890</v>
      </c>
      <c r="JV1" s="166" t="s">
        <v>892</v>
      </c>
      <c r="JW1" s="166" t="s">
        <v>894</v>
      </c>
      <c r="JX1" s="166" t="s">
        <v>896</v>
      </c>
      <c r="JY1" s="166" t="s">
        <v>898</v>
      </c>
      <c r="JZ1" s="166" t="s">
        <v>900</v>
      </c>
      <c r="KA1" s="166" t="s">
        <v>902</v>
      </c>
      <c r="KB1" s="166" t="s">
        <v>904</v>
      </c>
      <c r="KC1" s="166" t="s">
        <v>906</v>
      </c>
      <c r="KD1" s="166" t="s">
        <v>908</v>
      </c>
      <c r="KE1" s="166" t="s">
        <v>910</v>
      </c>
      <c r="KF1" s="166" t="s">
        <v>912</v>
      </c>
      <c r="KG1" s="166" t="s">
        <v>914</v>
      </c>
      <c r="KH1" s="166" t="s">
        <v>916</v>
      </c>
      <c r="KI1" s="166" t="s">
        <v>918</v>
      </c>
      <c r="KJ1" s="166" t="s">
        <v>920</v>
      </c>
      <c r="KK1" s="166" t="s">
        <v>922</v>
      </c>
      <c r="KL1" s="166" t="s">
        <v>924</v>
      </c>
      <c r="KM1" s="166" t="s">
        <v>926</v>
      </c>
      <c r="KN1" s="166" t="s">
        <v>928</v>
      </c>
      <c r="KO1" s="175" t="s">
        <v>322</v>
      </c>
      <c r="KP1" s="166" t="s">
        <v>930</v>
      </c>
      <c r="KQ1" s="166" t="s">
        <v>323</v>
      </c>
      <c r="KR1" s="166" t="s">
        <v>933</v>
      </c>
      <c r="KS1" s="166" t="s">
        <v>935</v>
      </c>
      <c r="KT1" s="166" t="s">
        <v>937</v>
      </c>
      <c r="KU1" s="166" t="s">
        <v>939</v>
      </c>
      <c r="KV1" s="166" t="s">
        <v>324</v>
      </c>
      <c r="KW1" s="166" t="s">
        <v>942</v>
      </c>
      <c r="KX1" s="166" t="s">
        <v>944</v>
      </c>
      <c r="KY1" s="166" t="s">
        <v>946</v>
      </c>
      <c r="KZ1" s="166" t="s">
        <v>948</v>
      </c>
      <c r="LA1" s="166" t="s">
        <v>950</v>
      </c>
      <c r="LB1" s="166" t="s">
        <v>952</v>
      </c>
      <c r="LC1" s="166" t="s">
        <v>954</v>
      </c>
      <c r="LD1" s="163" t="s">
        <v>326</v>
      </c>
      <c r="LE1" s="175" t="s">
        <v>327</v>
      </c>
      <c r="LF1" s="166" t="s">
        <v>328</v>
      </c>
      <c r="LG1" s="166" t="s">
        <v>342</v>
      </c>
      <c r="LH1" s="166" t="s">
        <v>956</v>
      </c>
      <c r="LI1" s="166" t="s">
        <v>958</v>
      </c>
      <c r="LJ1" s="166" t="s">
        <v>960</v>
      </c>
      <c r="LK1" s="166" t="s">
        <v>962</v>
      </c>
      <c r="LL1" s="166" t="s">
        <v>343</v>
      </c>
      <c r="LM1" s="166" t="s">
        <v>964</v>
      </c>
      <c r="LN1" s="166" t="s">
        <v>344</v>
      </c>
      <c r="LO1" s="166" t="s">
        <v>966</v>
      </c>
      <c r="LP1" s="166" t="s">
        <v>329</v>
      </c>
      <c r="LQ1" s="166" t="s">
        <v>968</v>
      </c>
      <c r="LR1" s="166" t="s">
        <v>345</v>
      </c>
      <c r="LS1" s="166" t="s">
        <v>970</v>
      </c>
      <c r="LT1" s="166" t="s">
        <v>972</v>
      </c>
      <c r="LU1" s="166" t="s">
        <v>346</v>
      </c>
      <c r="LV1" s="175" t="s">
        <v>330</v>
      </c>
      <c r="LW1" s="166" t="s">
        <v>331</v>
      </c>
      <c r="LX1" s="166" t="s">
        <v>974</v>
      </c>
      <c r="LY1" s="166" t="s">
        <v>976</v>
      </c>
      <c r="LZ1" s="166" t="s">
        <v>977</v>
      </c>
      <c r="MA1" s="166" t="s">
        <v>979</v>
      </c>
      <c r="MB1" s="166" t="s">
        <v>980</v>
      </c>
      <c r="MC1" s="166" t="s">
        <v>982</v>
      </c>
      <c r="MD1" s="166" t="s">
        <v>984</v>
      </c>
      <c r="ME1" s="166" t="s">
        <v>986</v>
      </c>
      <c r="MF1" s="166" t="s">
        <v>988</v>
      </c>
      <c r="MG1" s="166" t="s">
        <v>332</v>
      </c>
      <c r="MH1" s="166" t="s">
        <v>991</v>
      </c>
      <c r="MI1" s="166" t="s">
        <v>992</v>
      </c>
      <c r="MJ1" s="166" t="s">
        <v>994</v>
      </c>
      <c r="MK1" s="166" t="s">
        <v>333</v>
      </c>
      <c r="ML1" s="166" t="s">
        <v>997</v>
      </c>
      <c r="MM1" s="166" t="s">
        <v>998</v>
      </c>
      <c r="MN1" s="166" t="s">
        <v>1000</v>
      </c>
      <c r="MO1" s="166" t="s">
        <v>1002</v>
      </c>
      <c r="MP1" s="166" t="s">
        <v>334</v>
      </c>
      <c r="MQ1" s="166" t="s">
        <v>1005</v>
      </c>
      <c r="MR1" s="166" t="s">
        <v>1007</v>
      </c>
      <c r="MS1" s="166" t="s">
        <v>1009</v>
      </c>
      <c r="MT1" s="166" t="s">
        <v>1011</v>
      </c>
      <c r="MU1" s="166" t="s">
        <v>335</v>
      </c>
      <c r="MV1" s="166" t="s">
        <v>1014</v>
      </c>
      <c r="MW1" s="166" t="s">
        <v>1016</v>
      </c>
      <c r="MX1" s="166" t="s">
        <v>1018</v>
      </c>
      <c r="MY1" s="166" t="s">
        <v>1020</v>
      </c>
      <c r="MZ1" s="166" t="s">
        <v>1022</v>
      </c>
      <c r="NA1" s="166" t="s">
        <v>1024</v>
      </c>
      <c r="NB1" s="166" t="s">
        <v>1026</v>
      </c>
      <c r="NC1" s="166" t="s">
        <v>1028</v>
      </c>
      <c r="ND1" s="166" t="s">
        <v>1030</v>
      </c>
      <c r="NE1" s="166" t="s">
        <v>1032</v>
      </c>
      <c r="NF1" s="166" t="s">
        <v>1034</v>
      </c>
      <c r="NG1" s="166" t="s">
        <v>1035</v>
      </c>
      <c r="NH1" s="175" t="s">
        <v>336</v>
      </c>
      <c r="NI1" s="166" t="s">
        <v>337</v>
      </c>
      <c r="NJ1" s="166" t="s">
        <v>1037</v>
      </c>
      <c r="NK1" s="166" t="s">
        <v>1039</v>
      </c>
      <c r="NL1" s="166" t="s">
        <v>1041</v>
      </c>
      <c r="NM1" s="166" t="s">
        <v>1043</v>
      </c>
      <c r="NN1" s="175" t="s">
        <v>338</v>
      </c>
      <c r="NO1" s="166" t="s">
        <v>339</v>
      </c>
      <c r="NP1" s="166" t="s">
        <v>1044</v>
      </c>
      <c r="NQ1" s="166" t="s">
        <v>340</v>
      </c>
      <c r="NR1" s="166" t="s">
        <v>1046</v>
      </c>
      <c r="NS1" s="166" t="s">
        <v>1048</v>
      </c>
      <c r="NT1" s="166" t="s">
        <v>341</v>
      </c>
      <c r="NU1" s="166" t="s">
        <v>1050</v>
      </c>
      <c r="NV1" s="163" t="s">
        <v>347</v>
      </c>
      <c r="NW1" s="175" t="s">
        <v>348</v>
      </c>
      <c r="NX1" s="166" t="s">
        <v>349</v>
      </c>
      <c r="NY1" s="166" t="s">
        <v>1053</v>
      </c>
      <c r="NZ1" s="166" t="s">
        <v>1055</v>
      </c>
      <c r="OA1" s="166" t="s">
        <v>350</v>
      </c>
      <c r="OB1" s="166" t="s">
        <v>360</v>
      </c>
      <c r="OC1" s="166" t="s">
        <v>1057</v>
      </c>
      <c r="OD1" s="166" t="s">
        <v>1059</v>
      </c>
      <c r="OE1" s="166" t="s">
        <v>1061</v>
      </c>
      <c r="OF1" s="166" t="s">
        <v>1063</v>
      </c>
      <c r="OG1" s="166" t="s">
        <v>1065</v>
      </c>
      <c r="OH1" s="166" t="s">
        <v>1067</v>
      </c>
      <c r="OI1" s="166" t="s">
        <v>1069</v>
      </c>
      <c r="OJ1" s="166" t="s">
        <v>1071</v>
      </c>
      <c r="OK1" s="166" t="s">
        <v>1073</v>
      </c>
      <c r="OL1" s="166" t="s">
        <v>1075</v>
      </c>
      <c r="OM1" s="166" t="s">
        <v>1077</v>
      </c>
      <c r="ON1" s="166" t="s">
        <v>1079</v>
      </c>
      <c r="OO1" s="166" t="s">
        <v>1081</v>
      </c>
      <c r="OP1" s="166" t="s">
        <v>1083</v>
      </c>
      <c r="OQ1" s="166" t="s">
        <v>1085</v>
      </c>
      <c r="OR1" s="166" t="s">
        <v>1087</v>
      </c>
      <c r="OS1" s="166" t="s">
        <v>1089</v>
      </c>
      <c r="OT1" s="166" t="s">
        <v>1091</v>
      </c>
      <c r="OU1" s="166" t="s">
        <v>1093</v>
      </c>
      <c r="OV1" s="166" t="s">
        <v>1095</v>
      </c>
      <c r="OW1" s="166" t="s">
        <v>1097</v>
      </c>
      <c r="OX1" s="166" t="s">
        <v>1099</v>
      </c>
      <c r="OY1" s="166" t="s">
        <v>361</v>
      </c>
      <c r="OZ1" s="166" t="s">
        <v>1102</v>
      </c>
      <c r="PA1" s="166" t="s">
        <v>1104</v>
      </c>
      <c r="PB1" s="166" t="s">
        <v>1105</v>
      </c>
      <c r="PC1" s="166" t="s">
        <v>1107</v>
      </c>
      <c r="PD1" s="166" t="s">
        <v>1109</v>
      </c>
      <c r="PE1" s="166" t="s">
        <v>1111</v>
      </c>
      <c r="PF1" s="166" t="s">
        <v>1113</v>
      </c>
      <c r="PG1" s="166" t="s">
        <v>1115</v>
      </c>
      <c r="PH1" s="166" t="s">
        <v>1117</v>
      </c>
      <c r="PI1" s="166" t="s">
        <v>1119</v>
      </c>
      <c r="PJ1" s="166" t="s">
        <v>1121</v>
      </c>
      <c r="PK1" s="166" t="s">
        <v>1123</v>
      </c>
      <c r="PL1" s="166" t="s">
        <v>1125</v>
      </c>
      <c r="PM1" s="166" t="s">
        <v>1127</v>
      </c>
      <c r="PN1" s="166" t="s">
        <v>1129</v>
      </c>
      <c r="PO1" s="166" t="s">
        <v>1131</v>
      </c>
      <c r="PP1" s="166" t="s">
        <v>1133</v>
      </c>
      <c r="PQ1" s="166" t="s">
        <v>1135</v>
      </c>
      <c r="PR1" s="166" t="s">
        <v>1137</v>
      </c>
      <c r="PS1" s="166" t="s">
        <v>1139</v>
      </c>
      <c r="PT1" s="166" t="s">
        <v>1141</v>
      </c>
      <c r="PU1" s="166" t="s">
        <v>1143</v>
      </c>
      <c r="PV1" s="166" t="s">
        <v>1145</v>
      </c>
      <c r="PW1" s="166" t="s">
        <v>1147</v>
      </c>
      <c r="PX1" s="166" t="s">
        <v>1149</v>
      </c>
      <c r="PY1" s="166" t="s">
        <v>1151</v>
      </c>
      <c r="PZ1" s="166" t="s">
        <v>351</v>
      </c>
      <c r="QA1" s="166" t="s">
        <v>1153</v>
      </c>
      <c r="QB1" s="166" t="s">
        <v>1155</v>
      </c>
      <c r="QC1" s="166" t="s">
        <v>1157</v>
      </c>
      <c r="QD1" s="166" t="s">
        <v>1159</v>
      </c>
      <c r="QE1" s="166" t="s">
        <v>1161</v>
      </c>
      <c r="QF1" s="175" t="s">
        <v>352</v>
      </c>
      <c r="QG1" s="166" t="s">
        <v>353</v>
      </c>
      <c r="QH1" s="166" t="s">
        <v>1163</v>
      </c>
      <c r="QI1" s="166" t="s">
        <v>1165</v>
      </c>
      <c r="QJ1" s="166" t="s">
        <v>1167</v>
      </c>
      <c r="QK1" s="166" t="s">
        <v>1169</v>
      </c>
      <c r="QL1" s="166" t="s">
        <v>1171</v>
      </c>
      <c r="QM1" s="166" t="s">
        <v>1173</v>
      </c>
      <c r="QN1" s="175" t="s">
        <v>354</v>
      </c>
      <c r="QO1" s="166" t="s">
        <v>1175</v>
      </c>
      <c r="QP1" s="166" t="s">
        <v>355</v>
      </c>
      <c r="QQ1" s="166" t="s">
        <v>362</v>
      </c>
      <c r="QR1" s="166" t="s">
        <v>1177</v>
      </c>
      <c r="QS1" s="166" t="s">
        <v>1179</v>
      </c>
      <c r="QT1" s="166" t="s">
        <v>1181</v>
      </c>
      <c r="QU1" s="166" t="s">
        <v>1183</v>
      </c>
      <c r="QV1" s="166" t="s">
        <v>1185</v>
      </c>
      <c r="QW1" s="166" t="s">
        <v>1187</v>
      </c>
      <c r="QX1" s="166" t="s">
        <v>1189</v>
      </c>
      <c r="QY1" s="166" t="s">
        <v>1191</v>
      </c>
      <c r="QZ1" s="166" t="s">
        <v>1193</v>
      </c>
      <c r="RA1" s="166" t="s">
        <v>1195</v>
      </c>
      <c r="RB1" s="166" t="s">
        <v>1197</v>
      </c>
      <c r="RC1" s="166" t="s">
        <v>1199</v>
      </c>
      <c r="RD1" s="166" t="s">
        <v>1201</v>
      </c>
      <c r="RE1" s="166" t="s">
        <v>1203</v>
      </c>
      <c r="RF1" s="175" t="s">
        <v>356</v>
      </c>
      <c r="RG1" s="166" t="s">
        <v>357</v>
      </c>
      <c r="RH1" s="166" t="s">
        <v>1205</v>
      </c>
      <c r="RI1" s="166" t="s">
        <v>1207</v>
      </c>
      <c r="RJ1" s="175" t="s">
        <v>358</v>
      </c>
      <c r="RK1" s="166" t="s">
        <v>359</v>
      </c>
      <c r="RL1" s="166" t="s">
        <v>1209</v>
      </c>
      <c r="RM1" s="166" t="s">
        <v>1210</v>
      </c>
      <c r="RN1" s="166" t="s">
        <v>1211</v>
      </c>
      <c r="RO1" s="166" t="s">
        <v>1212</v>
      </c>
      <c r="RP1" s="166" t="s">
        <v>1214</v>
      </c>
      <c r="RQ1" s="166" t="s">
        <v>1215</v>
      </c>
      <c r="RR1" s="166" t="s">
        <v>1217</v>
      </c>
      <c r="RS1" s="166" t="s">
        <v>1218</v>
      </c>
      <c r="RT1" s="163" t="s">
        <v>363</v>
      </c>
      <c r="RU1" s="175" t="s">
        <v>364</v>
      </c>
      <c r="RV1" s="166" t="s">
        <v>365</v>
      </c>
      <c r="RW1" s="166" t="s">
        <v>1220</v>
      </c>
      <c r="RX1" s="166" t="s">
        <v>1222</v>
      </c>
      <c r="RY1" s="166" t="s">
        <v>366</v>
      </c>
      <c r="RZ1" s="166" t="s">
        <v>1224</v>
      </c>
      <c r="SA1" s="166" t="s">
        <v>1226</v>
      </c>
      <c r="SB1" s="166" t="s">
        <v>1228</v>
      </c>
      <c r="SC1" s="166" t="s">
        <v>1230</v>
      </c>
      <c r="SD1" s="175" t="s">
        <v>367</v>
      </c>
      <c r="SE1" s="166" t="s">
        <v>368</v>
      </c>
      <c r="SF1" s="166" t="s">
        <v>1232</v>
      </c>
      <c r="SG1" s="166" t="s">
        <v>1234</v>
      </c>
      <c r="SH1" s="166" t="s">
        <v>1236</v>
      </c>
      <c r="SI1" s="166" t="s">
        <v>1238</v>
      </c>
      <c r="SJ1" s="166" t="s">
        <v>1240</v>
      </c>
      <c r="SK1" s="166" t="s">
        <v>1242</v>
      </c>
      <c r="SL1" s="166" t="s">
        <v>1244</v>
      </c>
      <c r="SM1" s="166" t="s">
        <v>1246</v>
      </c>
      <c r="SN1" s="166" t="s">
        <v>1248</v>
      </c>
      <c r="SO1" s="166" t="s">
        <v>1250</v>
      </c>
      <c r="SP1" s="166" t="s">
        <v>1252</v>
      </c>
      <c r="SQ1" s="166" t="s">
        <v>1254</v>
      </c>
      <c r="SR1" s="166" t="s">
        <v>1256</v>
      </c>
      <c r="SS1" s="166" t="s">
        <v>1258</v>
      </c>
      <c r="ST1" s="166" t="s">
        <v>1260</v>
      </c>
      <c r="SU1" s="163" t="s">
        <v>369</v>
      </c>
      <c r="SV1" s="175" t="s">
        <v>370</v>
      </c>
      <c r="SW1" s="166" t="s">
        <v>371</v>
      </c>
      <c r="SX1" s="166" t="s">
        <v>1262</v>
      </c>
      <c r="SY1" s="166" t="s">
        <v>1264</v>
      </c>
      <c r="SZ1" s="166" t="s">
        <v>1266</v>
      </c>
      <c r="TA1" s="166" t="s">
        <v>1268</v>
      </c>
      <c r="TB1" s="166" t="s">
        <v>1270</v>
      </c>
      <c r="TC1" s="166" t="s">
        <v>372</v>
      </c>
      <c r="TD1" s="166" t="s">
        <v>1272</v>
      </c>
      <c r="TE1" s="166" t="s">
        <v>1274</v>
      </c>
      <c r="TF1" s="166" t="s">
        <v>1276</v>
      </c>
      <c r="TG1" s="166" t="s">
        <v>1278</v>
      </c>
      <c r="TH1" s="166" t="s">
        <v>1280</v>
      </c>
      <c r="TI1" s="166" t="s">
        <v>1282</v>
      </c>
      <c r="TJ1" s="175" t="s">
        <v>373</v>
      </c>
      <c r="TK1" s="166" t="s">
        <v>374</v>
      </c>
      <c r="TL1" s="166" t="s">
        <v>375</v>
      </c>
      <c r="TM1" s="166" t="s">
        <v>1284</v>
      </c>
      <c r="TN1" s="166" t="s">
        <v>1286</v>
      </c>
      <c r="TO1" s="166" t="s">
        <v>1287</v>
      </c>
      <c r="TP1" s="166" t="s">
        <v>1289</v>
      </c>
      <c r="TQ1" s="166" t="s">
        <v>1291</v>
      </c>
      <c r="TR1" s="166" t="s">
        <v>1293</v>
      </c>
      <c r="TS1" s="166" t="s">
        <v>1295</v>
      </c>
      <c r="TT1" s="166" t="s">
        <v>1297</v>
      </c>
      <c r="TU1" s="166" t="s">
        <v>1299</v>
      </c>
      <c r="TV1" s="166" t="s">
        <v>1301</v>
      </c>
      <c r="TW1" s="166" t="s">
        <v>1303</v>
      </c>
      <c r="TX1" s="166" t="s">
        <v>1305</v>
      </c>
      <c r="TY1" s="166" t="s">
        <v>1307</v>
      </c>
      <c r="TZ1" s="166" t="s">
        <v>1309</v>
      </c>
      <c r="UA1" s="166" t="s">
        <v>1311</v>
      </c>
      <c r="UB1" s="166" t="s">
        <v>1313</v>
      </c>
      <c r="UC1" s="163" t="s">
        <v>1315</v>
      </c>
      <c r="UD1" s="166" t="s">
        <v>1317</v>
      </c>
      <c r="UE1" s="166" t="s">
        <v>1319</v>
      </c>
      <c r="UF1" s="166" t="s">
        <v>1321</v>
      </c>
      <c r="UG1" s="166" t="s">
        <v>1323</v>
      </c>
      <c r="UH1" s="166" t="s">
        <v>1325</v>
      </c>
      <c r="UI1" s="169"/>
    </row>
    <row r="2" spans="1:555" s="119" customFormat="1" hidden="1" x14ac:dyDescent="0.25">
      <c r="A2" s="119" t="s">
        <v>1348</v>
      </c>
      <c r="B2" s="119" t="s">
        <v>1350</v>
      </c>
      <c r="C2" s="119" t="s">
        <v>462</v>
      </c>
      <c r="D2" s="119" t="s">
        <v>1349</v>
      </c>
      <c r="E2" s="119" t="s">
        <v>1351</v>
      </c>
      <c r="F2" s="119" t="s">
        <v>463</v>
      </c>
      <c r="G2" s="152" t="s">
        <v>1352</v>
      </c>
      <c r="H2" s="119" t="s">
        <v>1353</v>
      </c>
      <c r="I2" s="119" t="s">
        <v>1354</v>
      </c>
      <c r="J2" s="119" t="s">
        <v>1435</v>
      </c>
      <c r="K2" s="119" t="s">
        <v>1355</v>
      </c>
      <c r="L2" s="119" t="s">
        <v>1356</v>
      </c>
      <c r="M2" s="119" t="s">
        <v>1357</v>
      </c>
      <c r="N2" s="119" t="s">
        <v>1358</v>
      </c>
      <c r="O2" s="119" t="s">
        <v>1359</v>
      </c>
      <c r="P2" s="119" t="s">
        <v>1459</v>
      </c>
      <c r="Q2" s="119" t="s">
        <v>1494</v>
      </c>
      <c r="R2" s="402" t="str">
        <f>+Presupuesto!D11</f>
        <v>Recurrente</v>
      </c>
      <c r="S2" s="402" t="str">
        <f>+Presupuesto!E11</f>
        <v>Programa / Proyecto 2017</v>
      </c>
      <c r="U2" s="119" t="s">
        <v>390</v>
      </c>
      <c r="V2" s="119" t="s">
        <v>408</v>
      </c>
      <c r="W2" s="119" t="s">
        <v>391</v>
      </c>
      <c r="X2" s="119" t="s">
        <v>392</v>
      </c>
      <c r="Y2" s="119" t="s">
        <v>393</v>
      </c>
      <c r="Z2" s="119" t="s">
        <v>394</v>
      </c>
      <c r="AA2" s="119" t="s">
        <v>395</v>
      </c>
      <c r="AB2" s="119" t="s">
        <v>396</v>
      </c>
      <c r="AC2" s="119" t="s">
        <v>397</v>
      </c>
      <c r="AD2" s="119" t="s">
        <v>398</v>
      </c>
      <c r="AE2" s="119" t="s">
        <v>399</v>
      </c>
      <c r="AF2" s="119" t="s">
        <v>400</v>
      </c>
      <c r="AH2" s="397" t="s">
        <v>415</v>
      </c>
      <c r="AI2" s="397" t="s">
        <v>416</v>
      </c>
      <c r="AJ2" s="397" t="s">
        <v>417</v>
      </c>
      <c r="AK2" s="397" t="s">
        <v>418</v>
      </c>
      <c r="AL2" s="397" t="s">
        <v>419</v>
      </c>
      <c r="AM2" s="397" t="s">
        <v>422</v>
      </c>
      <c r="AN2" s="397" t="s">
        <v>420</v>
      </c>
      <c r="AO2" s="397" t="s">
        <v>421</v>
      </c>
      <c r="AP2" s="397" t="s">
        <v>423</v>
      </c>
      <c r="AQ2" s="397" t="s">
        <v>424</v>
      </c>
      <c r="AR2" s="397" t="s">
        <v>425</v>
      </c>
      <c r="AS2" s="397" t="s">
        <v>426</v>
      </c>
      <c r="AT2" s="397" t="s">
        <v>427</v>
      </c>
      <c r="AU2" s="397" t="s">
        <v>428</v>
      </c>
      <c r="AV2" s="397" t="s">
        <v>429</v>
      </c>
      <c r="AW2" s="397" t="s">
        <v>430</v>
      </c>
      <c r="AX2" s="397" t="s">
        <v>431</v>
      </c>
      <c r="AY2" s="397" t="s">
        <v>432</v>
      </c>
      <c r="AZ2" s="397" t="s">
        <v>433</v>
      </c>
      <c r="BA2" s="397" t="s">
        <v>434</v>
      </c>
      <c r="BB2" s="397" t="s">
        <v>435</v>
      </c>
      <c r="BC2" s="397" t="s">
        <v>436</v>
      </c>
      <c r="BD2" s="397" t="s">
        <v>437</v>
      </c>
      <c r="BE2" s="397" t="s">
        <v>438</v>
      </c>
      <c r="BF2" s="397" t="s">
        <v>439</v>
      </c>
      <c r="BG2" s="397" t="s">
        <v>440</v>
      </c>
      <c r="BH2" s="397" t="s">
        <v>441</v>
      </c>
      <c r="BI2" s="397" t="s">
        <v>442</v>
      </c>
      <c r="BJ2" s="397" t="s">
        <v>443</v>
      </c>
      <c r="BK2" s="397" t="s">
        <v>444</v>
      </c>
      <c r="BL2" s="397" t="s">
        <v>445</v>
      </c>
      <c r="BM2" s="397" t="s">
        <v>446</v>
      </c>
      <c r="BN2" s="397" t="s">
        <v>447</v>
      </c>
      <c r="BO2" s="397" t="s">
        <v>448</v>
      </c>
      <c r="BP2" s="397" t="s">
        <v>449</v>
      </c>
      <c r="BQ2" s="397" t="s">
        <v>450</v>
      </c>
      <c r="BR2" s="397" t="s">
        <v>451</v>
      </c>
      <c r="BS2" s="397" t="s">
        <v>452</v>
      </c>
      <c r="BT2" s="397" t="s">
        <v>453</v>
      </c>
      <c r="BU2" s="397" t="s">
        <v>454</v>
      </c>
    </row>
    <row r="3" spans="1:555" hidden="1" x14ac:dyDescent="0.25">
      <c r="AH3" s="398">
        <v>2500</v>
      </c>
      <c r="AI3" s="398">
        <v>1900</v>
      </c>
      <c r="AJ3" s="398">
        <v>1650</v>
      </c>
      <c r="AK3" s="398">
        <v>1580</v>
      </c>
      <c r="AL3" s="398">
        <v>2250</v>
      </c>
      <c r="AM3" s="398">
        <v>1650</v>
      </c>
      <c r="AN3" s="398">
        <v>1400</v>
      </c>
      <c r="AO3" s="399">
        <v>1340</v>
      </c>
      <c r="AP3" s="399">
        <v>2000</v>
      </c>
      <c r="AQ3" s="399">
        <v>1400</v>
      </c>
      <c r="AR3" s="399">
        <v>1150</v>
      </c>
      <c r="AS3" s="399">
        <v>1100</v>
      </c>
      <c r="AT3" s="399">
        <v>1750</v>
      </c>
      <c r="AU3" s="399">
        <v>1150</v>
      </c>
      <c r="AV3" s="399">
        <v>900</v>
      </c>
      <c r="AW3" s="399">
        <v>860</v>
      </c>
      <c r="AX3" s="399">
        <v>1200</v>
      </c>
      <c r="AY3" s="400">
        <v>900</v>
      </c>
      <c r="AZ3" s="400">
        <v>650</v>
      </c>
      <c r="BA3" s="400">
        <v>620</v>
      </c>
      <c r="BB3" s="398">
        <f>+'Cuadro Resumen'!C213</f>
        <v>5759.1495000000004</v>
      </c>
      <c r="BC3" s="398">
        <f>+'Cuadro Resumen'!D213</f>
        <v>5307.4515000000001</v>
      </c>
      <c r="BD3" s="398">
        <f>+'Cuadro Resumen'!E213</f>
        <v>6775.47</v>
      </c>
      <c r="BE3" s="398">
        <f>+'Cuadro Resumen'!F213</f>
        <v>6323.7719999999999</v>
      </c>
      <c r="BF3" s="398">
        <f>+'Cuadro Resumen'!C214</f>
        <v>5081.6025</v>
      </c>
      <c r="BG3" s="398">
        <f>+'Cuadro Resumen'!D214</f>
        <v>4629.9045000000006</v>
      </c>
      <c r="BH3" s="398">
        <f>+'Cuadro Resumen'!E214</f>
        <v>6097.9230000000007</v>
      </c>
      <c r="BI3" s="398">
        <f>+'Cuadro Resumen'!F214</f>
        <v>5646.2250000000004</v>
      </c>
      <c r="BJ3" s="399">
        <f>+'Cuadro Resumen'!C215</f>
        <v>4404.0555000000004</v>
      </c>
      <c r="BK3" s="399">
        <f>+'Cuadro Resumen'!D215</f>
        <v>4065.2820000000002</v>
      </c>
      <c r="BL3" s="399">
        <f>+'Cuadro Resumen'!E215</f>
        <v>5420.3760000000002</v>
      </c>
      <c r="BM3" s="399">
        <f>+'Cuadro Resumen'!F215</f>
        <v>4968.6779999999999</v>
      </c>
      <c r="BN3" s="399">
        <f>+'Cuadro Resumen'!C216</f>
        <v>3726.5085000000004</v>
      </c>
      <c r="BO3" s="399">
        <f>+'Cuadro Resumen'!D216</f>
        <v>3387.7350000000001</v>
      </c>
      <c r="BP3" s="399">
        <f>+'Cuadro Resumen'!E216</f>
        <v>4742.8290000000006</v>
      </c>
      <c r="BQ3" s="399">
        <f>+'Cuadro Resumen'!F216</f>
        <v>4404.0555000000004</v>
      </c>
      <c r="BR3" s="399">
        <f>+'Cuadro Resumen'!C217</f>
        <v>3274.8105</v>
      </c>
      <c r="BS3" s="399">
        <f>+'Cuadro Resumen'!D217</f>
        <v>3048.9615000000003</v>
      </c>
      <c r="BT3" s="399">
        <f>+'Cuadro Resumen'!E217</f>
        <v>4178.2065000000002</v>
      </c>
      <c r="BU3" s="399">
        <f>+'Cuadro Resumen'!F217</f>
        <v>3839.433</v>
      </c>
    </row>
    <row r="4" spans="1:555" ht="15.75" thickBot="1" x14ac:dyDescent="0.3"/>
    <row r="5" spans="1:555" ht="27" thickBot="1" x14ac:dyDescent="0.3">
      <c r="C5" s="87" t="s">
        <v>384</v>
      </c>
      <c r="D5" s="183">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61"/>
    </row>
    <row r="10" spans="1:555" ht="15.75" thickBot="1" x14ac:dyDescent="0.3">
      <c r="C10" s="149" t="s">
        <v>53</v>
      </c>
      <c r="D10" s="327">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187" t="s">
        <v>388</v>
      </c>
      <c r="D13" s="325"/>
      <c r="E13" s="93"/>
      <c r="F13" s="93"/>
      <c r="G13" s="93"/>
      <c r="H13" s="76"/>
      <c r="I13" s="76"/>
      <c r="J13" s="76"/>
      <c r="K13" s="112"/>
    </row>
    <row r="14" spans="1:555" ht="18.75" x14ac:dyDescent="0.25">
      <c r="B14" s="93"/>
      <c r="C14" s="19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6" t="s">
        <v>44</v>
      </c>
      <c r="D16" s="130" t="s">
        <v>55</v>
      </c>
      <c r="E16" s="132" t="s">
        <v>57</v>
      </c>
      <c r="F16" s="131" t="s">
        <v>27</v>
      </c>
      <c r="G16" s="129" t="s">
        <v>127</v>
      </c>
      <c r="H16" s="132" t="s">
        <v>46</v>
      </c>
      <c r="I16" s="129" t="s">
        <v>128</v>
      </c>
      <c r="J16" s="129" t="s">
        <v>406</v>
      </c>
      <c r="K16" s="129" t="s">
        <v>407</v>
      </c>
      <c r="L16" s="129" t="s">
        <v>460</v>
      </c>
    </row>
    <row r="17" spans="3:12" x14ac:dyDescent="0.25">
      <c r="C17" s="136"/>
      <c r="D17" s="150"/>
      <c r="E17" s="114"/>
      <c r="F17" s="97">
        <f t="shared" ref="F17:F38" si="0">D17*E17</f>
        <v>0</v>
      </c>
      <c r="G17" s="153"/>
      <c r="H17" s="137" t="s">
        <v>1057</v>
      </c>
      <c r="I17" s="127" t="str">
        <f>VLOOKUP(H17,Presupuesto!$B$11:$C$565,2,0)</f>
        <v>BECAS</v>
      </c>
      <c r="J17" s="201" t="s">
        <v>1435</v>
      </c>
      <c r="K17" s="98" t="s">
        <v>390</v>
      </c>
      <c r="L17" s="98"/>
    </row>
    <row r="18" spans="3:12" x14ac:dyDescent="0.25">
      <c r="C18" s="136"/>
      <c r="D18" s="150"/>
      <c r="E18" s="120"/>
      <c r="F18" s="97">
        <f t="shared" si="0"/>
        <v>0</v>
      </c>
      <c r="G18" s="153"/>
      <c r="H18" s="137" t="s">
        <v>1059</v>
      </c>
      <c r="I18" s="127" t="str">
        <f>VLOOKUP(H18,Presupuesto!$B$11:$C$565,2,0)</f>
        <v>BECAS ESTUDIANTES DE PREGRADO (PLAN REFORMA)</v>
      </c>
      <c r="J18" s="98" t="str">
        <f>$J$17</f>
        <v>Posgrado</v>
      </c>
      <c r="K18" s="98" t="s">
        <v>408</v>
      </c>
      <c r="L18" s="98"/>
    </row>
    <row r="19" spans="3:12" x14ac:dyDescent="0.25">
      <c r="C19" s="136"/>
      <c r="D19" s="150"/>
      <c r="E19" s="120"/>
      <c r="F19" s="97">
        <f t="shared" si="0"/>
        <v>0</v>
      </c>
      <c r="G19" s="153"/>
      <c r="H19" s="137" t="s">
        <v>1061</v>
      </c>
      <c r="I19" s="127" t="str">
        <f>VLOOKUP(H19,Presupuesto!$B$11:$C$565,2,0)</f>
        <v>BECAS CONVENIO MINISTERIO SALUD -IHSS-UNAH</v>
      </c>
      <c r="J19" s="98" t="str">
        <f t="shared" ref="J19:J37" si="1">$J$17</f>
        <v>Posgrado</v>
      </c>
      <c r="K19" s="98" t="s">
        <v>408</v>
      </c>
      <c r="L19" s="98"/>
    </row>
    <row r="20" spans="3:12" x14ac:dyDescent="0.25">
      <c r="C20" s="136"/>
      <c r="D20" s="150"/>
      <c r="E20" s="120"/>
      <c r="F20" s="97">
        <f t="shared" si="0"/>
        <v>0</v>
      </c>
      <c r="G20" s="153"/>
      <c r="H20" s="137" t="s">
        <v>1063</v>
      </c>
      <c r="I20" s="127" t="str">
        <f>VLOOKUP(H20,Presupuesto!$B$11:$C$565,2,0)</f>
        <v>BECAS DE ACTUALIZACION Y CAPACITACION DOCENTE</v>
      </c>
      <c r="J20" s="98" t="str">
        <f t="shared" si="1"/>
        <v>Posgrado</v>
      </c>
      <c r="K20" s="98" t="s">
        <v>408</v>
      </c>
      <c r="L20" s="98"/>
    </row>
    <row r="21" spans="3:12" x14ac:dyDescent="0.25">
      <c r="C21" s="136"/>
      <c r="D21" s="150"/>
      <c r="E21" s="120"/>
      <c r="F21" s="97">
        <f t="shared" si="0"/>
        <v>0</v>
      </c>
      <c r="G21" s="153"/>
      <c r="H21" s="137" t="s">
        <v>1065</v>
      </c>
      <c r="I21" s="127" t="str">
        <f>VLOOKUP(H21,Presupuesto!$B$11:$C$565,2,0)</f>
        <v>BECAS EXCELENCIA ACADEMICA</v>
      </c>
      <c r="J21" s="98" t="str">
        <f t="shared" si="1"/>
        <v>Posgrado</v>
      </c>
      <c r="K21" s="98" t="s">
        <v>408</v>
      </c>
      <c r="L21" s="98"/>
    </row>
    <row r="22" spans="3:12" x14ac:dyDescent="0.25">
      <c r="C22" s="136"/>
      <c r="D22" s="150"/>
      <c r="E22" s="120"/>
      <c r="F22" s="97">
        <f t="shared" si="0"/>
        <v>0</v>
      </c>
      <c r="G22" s="153"/>
      <c r="H22" s="137" t="s">
        <v>1067</v>
      </c>
      <c r="I22" s="127" t="str">
        <f>VLOOKUP(H22,Presupuesto!$B$11:$C$565,2,0)</f>
        <v>BECAS PARA HIJOS DE LOS TRABAJADORES</v>
      </c>
      <c r="J22" s="98" t="str">
        <f t="shared" si="1"/>
        <v>Posgrado</v>
      </c>
      <c r="K22" s="98" t="s">
        <v>397</v>
      </c>
      <c r="L22" s="98"/>
    </row>
    <row r="23" spans="3:12" x14ac:dyDescent="0.25">
      <c r="C23" s="136"/>
      <c r="D23" s="150"/>
      <c r="E23" s="120"/>
      <c r="F23" s="97">
        <f t="shared" si="0"/>
        <v>0</v>
      </c>
      <c r="G23" s="153"/>
      <c r="H23" s="137" t="s">
        <v>1069</v>
      </c>
      <c r="I23" s="127" t="str">
        <f>VLOOKUP(H23,Presupuesto!$B$11:$C$565,2,0)</f>
        <v>BECAS POST GRADO ECONOMIA</v>
      </c>
      <c r="J23" s="98" t="str">
        <f t="shared" si="1"/>
        <v>Posgrado</v>
      </c>
      <c r="K23" s="98" t="s">
        <v>408</v>
      </c>
      <c r="L23" s="98"/>
    </row>
    <row r="24" spans="3:12" x14ac:dyDescent="0.25">
      <c r="C24" s="136"/>
      <c r="D24" s="150"/>
      <c r="E24" s="120"/>
      <c r="F24" s="97">
        <f t="shared" si="0"/>
        <v>0</v>
      </c>
      <c r="G24" s="153"/>
      <c r="H24" s="137" t="s">
        <v>1071</v>
      </c>
      <c r="I24" s="127" t="str">
        <f>VLOOKUP(H24,Presupuesto!$B$11:$C$565,2,0)</f>
        <v>BECAS POST-GRADO DE TRABAJO SOCIAL</v>
      </c>
      <c r="J24" s="98" t="str">
        <f t="shared" si="1"/>
        <v>Posgrado</v>
      </c>
      <c r="K24" s="98" t="s">
        <v>408</v>
      </c>
      <c r="L24" s="98"/>
    </row>
    <row r="25" spans="3:12" x14ac:dyDescent="0.25">
      <c r="C25" s="136"/>
      <c r="D25" s="150"/>
      <c r="E25" s="120"/>
      <c r="F25" s="97">
        <f t="shared" si="0"/>
        <v>0</v>
      </c>
      <c r="G25" s="153"/>
      <c r="H25" s="137" t="s">
        <v>1073</v>
      </c>
      <c r="I25" s="127" t="str">
        <f>VLOOKUP(H25,Presupuesto!$B$11:$C$565,2,0)</f>
        <v>BECAS PROFESIONALIZANTES DOCENTE (PLAN DE REFORMA)</v>
      </c>
      <c r="J25" s="98" t="str">
        <f t="shared" si="1"/>
        <v>Posgrado</v>
      </c>
      <c r="K25" s="98" t="s">
        <v>408</v>
      </c>
      <c r="L25" s="98"/>
    </row>
    <row r="26" spans="3:12" x14ac:dyDescent="0.25">
      <c r="C26" s="136"/>
      <c r="D26" s="150"/>
      <c r="E26" s="120"/>
      <c r="F26" s="97">
        <f t="shared" si="0"/>
        <v>0</v>
      </c>
      <c r="G26" s="153"/>
      <c r="H26" s="137" t="s">
        <v>1075</v>
      </c>
      <c r="I26" s="127" t="str">
        <f>VLOOKUP(H26,Presupuesto!$B$11:$C$565,2,0)</f>
        <v>PRESTAMOS A ESTUDIANTES</v>
      </c>
      <c r="J26" s="98" t="str">
        <f t="shared" si="1"/>
        <v>Posgrado</v>
      </c>
      <c r="K26" s="98" t="s">
        <v>408</v>
      </c>
      <c r="L26" s="98"/>
    </row>
    <row r="27" spans="3:12" x14ac:dyDescent="0.25">
      <c r="C27" s="136"/>
      <c r="D27" s="150"/>
      <c r="E27" s="120"/>
      <c r="F27" s="97">
        <f t="shared" si="0"/>
        <v>0</v>
      </c>
      <c r="G27" s="153"/>
      <c r="H27" s="137" t="s">
        <v>1077</v>
      </c>
      <c r="I27" s="127" t="str">
        <f>VLOOKUP(H27,Presupuesto!$B$11:$C$565,2,0)</f>
        <v>BECAS TALLERES EMPLEADOS A ESTUDIANTES</v>
      </c>
      <c r="J27" s="98" t="str">
        <f t="shared" si="1"/>
        <v>Posgrado</v>
      </c>
      <c r="K27" s="98" t="s">
        <v>408</v>
      </c>
      <c r="L27" s="98"/>
    </row>
    <row r="28" spans="3:12" x14ac:dyDescent="0.25">
      <c r="C28" s="136"/>
      <c r="D28" s="150"/>
      <c r="E28" s="120"/>
      <c r="F28" s="97">
        <f t="shared" si="0"/>
        <v>0</v>
      </c>
      <c r="G28" s="153"/>
      <c r="H28" s="137" t="s">
        <v>1079</v>
      </c>
      <c r="I28" s="127" t="str">
        <f>VLOOKUP(H28,Presupuesto!$B$11:$C$565,2,0)</f>
        <v>BECAS EXTERNAS DE INVESTIGACION</v>
      </c>
      <c r="J28" s="98" t="str">
        <f t="shared" si="1"/>
        <v>Posgrado</v>
      </c>
      <c r="K28" s="98" t="s">
        <v>408</v>
      </c>
      <c r="L28" s="98"/>
    </row>
    <row r="29" spans="3:12" x14ac:dyDescent="0.25">
      <c r="C29" s="136"/>
      <c r="D29" s="150"/>
      <c r="E29" s="120"/>
      <c r="F29" s="97">
        <f t="shared" si="0"/>
        <v>0</v>
      </c>
      <c r="G29" s="153"/>
      <c r="H29" s="137" t="s">
        <v>1081</v>
      </c>
      <c r="I29" s="127" t="str">
        <f>VLOOKUP(H29,Presupuesto!$B$11:$C$565,2,0)</f>
        <v>BECAS SUSTANTIVAS DE INVESTIGACIÓN</v>
      </c>
      <c r="J29" s="98" t="str">
        <f t="shared" si="1"/>
        <v>Posgrado</v>
      </c>
      <c r="K29" s="98" t="s">
        <v>408</v>
      </c>
      <c r="L29" s="98"/>
    </row>
    <row r="30" spans="3:12" x14ac:dyDescent="0.25">
      <c r="C30" s="136"/>
      <c r="D30" s="150"/>
      <c r="E30" s="120"/>
      <c r="F30" s="97">
        <f t="shared" si="0"/>
        <v>0</v>
      </c>
      <c r="G30" s="153"/>
      <c r="H30" s="137" t="s">
        <v>1083</v>
      </c>
      <c r="I30" s="127" t="str">
        <f>VLOOKUP(H30,Presupuesto!$B$11:$C$565,2,0)</f>
        <v>BECAS DE INVEST, PARA ESTUD. DE PREGRADO</v>
      </c>
      <c r="J30" s="98" t="str">
        <f t="shared" si="1"/>
        <v>Posgrado</v>
      </c>
      <c r="K30" s="98" t="s">
        <v>408</v>
      </c>
      <c r="L30" s="98"/>
    </row>
    <row r="31" spans="3:12" x14ac:dyDescent="0.25">
      <c r="C31" s="136"/>
      <c r="D31" s="150"/>
      <c r="E31" s="120"/>
      <c r="F31" s="97">
        <f t="shared" si="0"/>
        <v>0</v>
      </c>
      <c r="G31" s="153"/>
      <c r="H31" s="137" t="s">
        <v>1085</v>
      </c>
      <c r="I31" s="127" t="str">
        <f>VLOOKUP(H31,Presupuesto!$B$11:$C$565,2,0)</f>
        <v>BECAS DE INVEST. PARA DOC.DE POST-GRADO</v>
      </c>
      <c r="J31" s="98" t="str">
        <f t="shared" si="1"/>
        <v>Posgrado</v>
      </c>
      <c r="K31" s="98" t="s">
        <v>408</v>
      </c>
      <c r="L31" s="98"/>
    </row>
    <row r="32" spans="3:12" x14ac:dyDescent="0.25">
      <c r="C32" s="136"/>
      <c r="D32" s="150"/>
      <c r="E32" s="120"/>
      <c r="F32" s="97">
        <f t="shared" si="0"/>
        <v>0</v>
      </c>
      <c r="G32" s="153"/>
      <c r="H32" s="137" t="s">
        <v>1087</v>
      </c>
      <c r="I32" s="127" t="str">
        <f>VLOOKUP(H32,Presupuesto!$B$11:$C$565,2,0)</f>
        <v>BECAS BÁSICAS DE INVESTIGACIÓN</v>
      </c>
      <c r="J32" s="98" t="str">
        <f t="shared" si="1"/>
        <v>Posgrado</v>
      </c>
      <c r="K32" s="98" t="s">
        <v>408</v>
      </c>
      <c r="L32" s="98"/>
    </row>
    <row r="33" spans="3:12" x14ac:dyDescent="0.25">
      <c r="C33" s="136"/>
      <c r="D33" s="150"/>
      <c r="E33" s="120"/>
      <c r="F33" s="97">
        <f t="shared" si="0"/>
        <v>0</v>
      </c>
      <c r="G33" s="153"/>
      <c r="H33" s="137" t="s">
        <v>1089</v>
      </c>
      <c r="I33" s="127" t="str">
        <f>VLOOKUP(H33,Presupuesto!$B$11:$C$565,2,0)</f>
        <v>BECAS RELEVO GENERACIONAL</v>
      </c>
      <c r="J33" s="98" t="str">
        <f t="shared" si="1"/>
        <v>Posgrado</v>
      </c>
      <c r="K33" s="98" t="s">
        <v>408</v>
      </c>
      <c r="L33" s="98"/>
    </row>
    <row r="34" spans="3:12" x14ac:dyDescent="0.25">
      <c r="C34" s="136"/>
      <c r="D34" s="150"/>
      <c r="E34" s="120"/>
      <c r="F34" s="97">
        <f t="shared" si="0"/>
        <v>0</v>
      </c>
      <c r="G34" s="153"/>
      <c r="H34" s="137" t="s">
        <v>1091</v>
      </c>
      <c r="I34" s="127" t="str">
        <f>VLOOKUP(H34,Presupuesto!$B$11:$C$565,2,0)</f>
        <v>BECAS DE EQUIDAD</v>
      </c>
      <c r="J34" s="98" t="str">
        <f t="shared" si="1"/>
        <v>Posgrado</v>
      </c>
      <c r="K34" s="98" t="s">
        <v>408</v>
      </c>
      <c r="L34" s="98"/>
    </row>
    <row r="35" spans="3:12" x14ac:dyDescent="0.25">
      <c r="C35" s="136"/>
      <c r="D35" s="150"/>
      <c r="E35" s="120"/>
      <c r="F35" s="97">
        <f t="shared" si="0"/>
        <v>0</v>
      </c>
      <c r="G35" s="153"/>
      <c r="H35" s="137" t="s">
        <v>1093</v>
      </c>
      <c r="I35" s="127" t="str">
        <f>VLOOKUP(H35,Presupuesto!$B$11:$C$565,2,0)</f>
        <v>PREMIOS AL INVESTIGADOR</v>
      </c>
      <c r="J35" s="98" t="str">
        <f t="shared" si="1"/>
        <v>Posgrado</v>
      </c>
      <c r="K35" s="98" t="s">
        <v>408</v>
      </c>
      <c r="L35" s="98"/>
    </row>
    <row r="36" spans="3:12" x14ac:dyDescent="0.25">
      <c r="C36" s="136"/>
      <c r="D36" s="150"/>
      <c r="E36" s="120"/>
      <c r="F36" s="97">
        <f t="shared" si="0"/>
        <v>0</v>
      </c>
      <c r="G36" s="153"/>
      <c r="H36" s="137" t="s">
        <v>1095</v>
      </c>
      <c r="I36" s="127" t="str">
        <f>VLOOKUP(H36,Presupuesto!$B$11:$C$565,2,0)</f>
        <v>BECAS DE INV. PARA ESTUDIANTES DE POSTGRADO</v>
      </c>
      <c r="J36" s="98" t="str">
        <f t="shared" si="1"/>
        <v>Posgrado</v>
      </c>
      <c r="K36" s="98" t="s">
        <v>408</v>
      </c>
      <c r="L36" s="98"/>
    </row>
    <row r="37" spans="3:12" x14ac:dyDescent="0.25">
      <c r="C37" s="136"/>
      <c r="D37" s="150"/>
      <c r="E37" s="120"/>
      <c r="F37" s="97">
        <f t="shared" si="0"/>
        <v>0</v>
      </c>
      <c r="G37" s="153"/>
      <c r="H37" s="137" t="s">
        <v>1097</v>
      </c>
      <c r="I37" s="127" t="str">
        <f>VLOOKUP(H37,Presupuesto!$B$11:$C$565,2,0)</f>
        <v>Becas Especiales de Investigación</v>
      </c>
      <c r="J37" s="98" t="str">
        <f t="shared" si="1"/>
        <v>Posgrado</v>
      </c>
      <c r="K37" s="98" t="s">
        <v>408</v>
      </c>
      <c r="L37" s="98"/>
    </row>
    <row r="38" spans="3:12" ht="15.75" thickBot="1" x14ac:dyDescent="0.3">
      <c r="C38" s="140"/>
      <c r="D38" s="203"/>
      <c r="E38" s="103"/>
      <c r="F38" s="105">
        <f t="shared" si="0"/>
        <v>0</v>
      </c>
      <c r="G38" s="154"/>
      <c r="H38" s="141"/>
      <c r="I38" s="128" t="e">
        <f>VLOOKUP(H38,Presupuesto!$B$11:$C$565,2,0)</f>
        <v>#N/A</v>
      </c>
      <c r="J38" s="106" t="str">
        <f>$J$17</f>
        <v>Posgrado</v>
      </c>
      <c r="K38" s="121" t="s">
        <v>390</v>
      </c>
      <c r="L38" s="121"/>
    </row>
    <row r="39" spans="3:12" x14ac:dyDescent="0.25">
      <c r="F39" s="90"/>
      <c r="G39" s="89"/>
      <c r="H39" s="90"/>
      <c r="I39" s="90"/>
    </row>
    <row r="40" spans="3:12" ht="15.75" thickBot="1" x14ac:dyDescent="0.3"/>
    <row r="41" spans="3:12" ht="15.75" thickBot="1" x14ac:dyDescent="0.3">
      <c r="C41" s="149" t="s">
        <v>53</v>
      </c>
      <c r="D41" s="327">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187" t="s">
        <v>388</v>
      </c>
      <c r="D44" s="325"/>
      <c r="E44" s="93"/>
      <c r="F44" s="93"/>
      <c r="G44" s="93"/>
      <c r="H44" s="76"/>
      <c r="I44" s="76"/>
      <c r="J44" s="76"/>
      <c r="K44" s="112"/>
    </row>
    <row r="45" spans="3:12" ht="18.75" x14ac:dyDescent="0.25">
      <c r="C45" s="193"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6" t="s">
        <v>44</v>
      </c>
      <c r="D47" s="130" t="s">
        <v>55</v>
      </c>
      <c r="E47" s="132" t="s">
        <v>57</v>
      </c>
      <c r="F47" s="131" t="s">
        <v>27</v>
      </c>
      <c r="G47" s="129" t="s">
        <v>127</v>
      </c>
      <c r="H47" s="132" t="s">
        <v>46</v>
      </c>
      <c r="I47" s="129" t="s">
        <v>128</v>
      </c>
      <c r="J47" s="129" t="s">
        <v>406</v>
      </c>
      <c r="K47" s="129" t="s">
        <v>407</v>
      </c>
      <c r="L47" s="129" t="s">
        <v>460</v>
      </c>
    </row>
    <row r="48" spans="3:12" x14ac:dyDescent="0.25">
      <c r="C48" s="136"/>
      <c r="D48" s="150"/>
      <c r="E48" s="114"/>
      <c r="F48" s="97">
        <f t="shared" ref="F48:F69" si="2">D48*E48</f>
        <v>0</v>
      </c>
      <c r="G48" s="153"/>
      <c r="H48" s="137" t="s">
        <v>1057</v>
      </c>
      <c r="I48" s="127" t="str">
        <f>VLOOKUP(H48,Presupuesto!$B$11:$C$565,2,0)</f>
        <v>BECAS</v>
      </c>
      <c r="J48" s="201" t="s">
        <v>1435</v>
      </c>
      <c r="K48" s="98" t="s">
        <v>390</v>
      </c>
      <c r="L48" s="98"/>
    </row>
    <row r="49" spans="3:12" x14ac:dyDescent="0.25">
      <c r="C49" s="136"/>
      <c r="D49" s="150"/>
      <c r="E49" s="120"/>
      <c r="F49" s="97">
        <f t="shared" si="2"/>
        <v>0</v>
      </c>
      <c r="G49" s="153"/>
      <c r="H49" s="137" t="s">
        <v>1059</v>
      </c>
      <c r="I49" s="127" t="str">
        <f>VLOOKUP(H49,Presupuesto!$B$11:$C$565,2,0)</f>
        <v>BECAS ESTUDIANTES DE PREGRADO (PLAN REFORMA)</v>
      </c>
      <c r="J49" s="98" t="str">
        <f>$J$48</f>
        <v>Posgrado</v>
      </c>
      <c r="K49" s="98" t="s">
        <v>408</v>
      </c>
      <c r="L49" s="98"/>
    </row>
    <row r="50" spans="3:12" x14ac:dyDescent="0.25">
      <c r="C50" s="136"/>
      <c r="D50" s="150"/>
      <c r="E50" s="120"/>
      <c r="F50" s="97">
        <f t="shared" si="2"/>
        <v>0</v>
      </c>
      <c r="G50" s="153"/>
      <c r="H50" s="137" t="s">
        <v>1061</v>
      </c>
      <c r="I50" s="127" t="str">
        <f>VLOOKUP(H50,Presupuesto!$B$11:$C$565,2,0)</f>
        <v>BECAS CONVENIO MINISTERIO SALUD -IHSS-UNAH</v>
      </c>
      <c r="J50" s="98" t="str">
        <f t="shared" ref="J50:J69" si="3">$J$48</f>
        <v>Posgrado</v>
      </c>
      <c r="K50" s="98" t="s">
        <v>408</v>
      </c>
      <c r="L50" s="98"/>
    </row>
    <row r="51" spans="3:12" x14ac:dyDescent="0.25">
      <c r="C51" s="136"/>
      <c r="D51" s="150"/>
      <c r="E51" s="120"/>
      <c r="F51" s="97">
        <f t="shared" si="2"/>
        <v>0</v>
      </c>
      <c r="G51" s="153"/>
      <c r="H51" s="137" t="s">
        <v>1063</v>
      </c>
      <c r="I51" s="127" t="str">
        <f>VLOOKUP(H51,Presupuesto!$B$11:$C$565,2,0)</f>
        <v>BECAS DE ACTUALIZACION Y CAPACITACION DOCENTE</v>
      </c>
      <c r="J51" s="98" t="str">
        <f t="shared" si="3"/>
        <v>Posgrado</v>
      </c>
      <c r="K51" s="98" t="s">
        <v>408</v>
      </c>
      <c r="L51" s="98"/>
    </row>
    <row r="52" spans="3:12" x14ac:dyDescent="0.25">
      <c r="C52" s="136"/>
      <c r="D52" s="150"/>
      <c r="E52" s="120"/>
      <c r="F52" s="97">
        <f t="shared" si="2"/>
        <v>0</v>
      </c>
      <c r="G52" s="153"/>
      <c r="H52" s="137" t="s">
        <v>1065</v>
      </c>
      <c r="I52" s="127" t="str">
        <f>VLOOKUP(H52,Presupuesto!$B$11:$C$565,2,0)</f>
        <v>BECAS EXCELENCIA ACADEMICA</v>
      </c>
      <c r="J52" s="98" t="str">
        <f t="shared" si="3"/>
        <v>Posgrado</v>
      </c>
      <c r="K52" s="98" t="s">
        <v>408</v>
      </c>
      <c r="L52" s="98"/>
    </row>
    <row r="53" spans="3:12" x14ac:dyDescent="0.25">
      <c r="C53" s="136"/>
      <c r="D53" s="150"/>
      <c r="E53" s="120"/>
      <c r="F53" s="97">
        <f t="shared" si="2"/>
        <v>0</v>
      </c>
      <c r="G53" s="153"/>
      <c r="H53" s="137" t="s">
        <v>1067</v>
      </c>
      <c r="I53" s="127" t="str">
        <f>VLOOKUP(H53,Presupuesto!$B$11:$C$565,2,0)</f>
        <v>BECAS PARA HIJOS DE LOS TRABAJADORES</v>
      </c>
      <c r="J53" s="98" t="str">
        <f t="shared" si="3"/>
        <v>Posgrado</v>
      </c>
      <c r="K53" s="98" t="s">
        <v>397</v>
      </c>
      <c r="L53" s="98"/>
    </row>
    <row r="54" spans="3:12" x14ac:dyDescent="0.25">
      <c r="C54" s="136"/>
      <c r="D54" s="150"/>
      <c r="E54" s="120"/>
      <c r="F54" s="97">
        <f t="shared" si="2"/>
        <v>0</v>
      </c>
      <c r="G54" s="153"/>
      <c r="H54" s="137" t="s">
        <v>1069</v>
      </c>
      <c r="I54" s="127" t="str">
        <f>VLOOKUP(H54,Presupuesto!$B$11:$C$565,2,0)</f>
        <v>BECAS POST GRADO ECONOMIA</v>
      </c>
      <c r="J54" s="98" t="str">
        <f t="shared" si="3"/>
        <v>Posgrado</v>
      </c>
      <c r="K54" s="98" t="s">
        <v>408</v>
      </c>
      <c r="L54" s="98"/>
    </row>
    <row r="55" spans="3:12" x14ac:dyDescent="0.25">
      <c r="C55" s="136"/>
      <c r="D55" s="150"/>
      <c r="E55" s="120"/>
      <c r="F55" s="97">
        <f t="shared" si="2"/>
        <v>0</v>
      </c>
      <c r="G55" s="153"/>
      <c r="H55" s="137" t="s">
        <v>1071</v>
      </c>
      <c r="I55" s="127" t="str">
        <f>VLOOKUP(H55,Presupuesto!$B$11:$C$565,2,0)</f>
        <v>BECAS POST-GRADO DE TRABAJO SOCIAL</v>
      </c>
      <c r="J55" s="98" t="str">
        <f t="shared" si="3"/>
        <v>Posgrado</v>
      </c>
      <c r="K55" s="98" t="s">
        <v>408</v>
      </c>
      <c r="L55" s="98"/>
    </row>
    <row r="56" spans="3:12" x14ac:dyDescent="0.25">
      <c r="C56" s="136"/>
      <c r="D56" s="150"/>
      <c r="E56" s="120"/>
      <c r="F56" s="97">
        <f t="shared" si="2"/>
        <v>0</v>
      </c>
      <c r="G56" s="153"/>
      <c r="H56" s="137" t="s">
        <v>1073</v>
      </c>
      <c r="I56" s="127" t="str">
        <f>VLOOKUP(H56,Presupuesto!$B$11:$C$565,2,0)</f>
        <v>BECAS PROFESIONALIZANTES DOCENTE (PLAN DE REFORMA)</v>
      </c>
      <c r="J56" s="98" t="str">
        <f t="shared" si="3"/>
        <v>Posgrado</v>
      </c>
      <c r="K56" s="98" t="s">
        <v>408</v>
      </c>
      <c r="L56" s="98"/>
    </row>
    <row r="57" spans="3:12" x14ac:dyDescent="0.25">
      <c r="C57" s="136"/>
      <c r="D57" s="150"/>
      <c r="E57" s="120"/>
      <c r="F57" s="97">
        <f t="shared" si="2"/>
        <v>0</v>
      </c>
      <c r="G57" s="153"/>
      <c r="H57" s="137" t="s">
        <v>1075</v>
      </c>
      <c r="I57" s="127" t="str">
        <f>VLOOKUP(H57,Presupuesto!$B$11:$C$565,2,0)</f>
        <v>PRESTAMOS A ESTUDIANTES</v>
      </c>
      <c r="J57" s="98" t="str">
        <f t="shared" si="3"/>
        <v>Posgrado</v>
      </c>
      <c r="K57" s="98" t="s">
        <v>408</v>
      </c>
      <c r="L57" s="98"/>
    </row>
    <row r="58" spans="3:12" x14ac:dyDescent="0.25">
      <c r="C58" s="136"/>
      <c r="D58" s="150"/>
      <c r="E58" s="120"/>
      <c r="F58" s="97">
        <f t="shared" si="2"/>
        <v>0</v>
      </c>
      <c r="G58" s="153"/>
      <c r="H58" s="137" t="s">
        <v>1077</v>
      </c>
      <c r="I58" s="127" t="str">
        <f>VLOOKUP(H58,Presupuesto!$B$11:$C$565,2,0)</f>
        <v>BECAS TALLERES EMPLEADOS A ESTUDIANTES</v>
      </c>
      <c r="J58" s="98" t="str">
        <f t="shared" si="3"/>
        <v>Posgrado</v>
      </c>
      <c r="K58" s="98" t="s">
        <v>408</v>
      </c>
      <c r="L58" s="98"/>
    </row>
    <row r="59" spans="3:12" x14ac:dyDescent="0.25">
      <c r="C59" s="136"/>
      <c r="D59" s="150"/>
      <c r="E59" s="120"/>
      <c r="F59" s="97">
        <f t="shared" si="2"/>
        <v>0</v>
      </c>
      <c r="G59" s="153"/>
      <c r="H59" s="137" t="s">
        <v>1079</v>
      </c>
      <c r="I59" s="127" t="str">
        <f>VLOOKUP(H59,Presupuesto!$B$11:$C$565,2,0)</f>
        <v>BECAS EXTERNAS DE INVESTIGACION</v>
      </c>
      <c r="J59" s="98" t="str">
        <f t="shared" si="3"/>
        <v>Posgrado</v>
      </c>
      <c r="K59" s="98" t="s">
        <v>408</v>
      </c>
      <c r="L59" s="98"/>
    </row>
    <row r="60" spans="3:12" x14ac:dyDescent="0.25">
      <c r="C60" s="136"/>
      <c r="D60" s="150"/>
      <c r="E60" s="120"/>
      <c r="F60" s="97">
        <f t="shared" si="2"/>
        <v>0</v>
      </c>
      <c r="G60" s="153"/>
      <c r="H60" s="137" t="s">
        <v>1081</v>
      </c>
      <c r="I60" s="127" t="str">
        <f>VLOOKUP(H60,Presupuesto!$B$11:$C$565,2,0)</f>
        <v>BECAS SUSTANTIVAS DE INVESTIGACIÓN</v>
      </c>
      <c r="J60" s="98" t="str">
        <f t="shared" si="3"/>
        <v>Posgrado</v>
      </c>
      <c r="K60" s="98" t="s">
        <v>408</v>
      </c>
      <c r="L60" s="98"/>
    </row>
    <row r="61" spans="3:12" x14ac:dyDescent="0.25">
      <c r="C61" s="136"/>
      <c r="D61" s="150"/>
      <c r="E61" s="120"/>
      <c r="F61" s="97">
        <f t="shared" si="2"/>
        <v>0</v>
      </c>
      <c r="G61" s="153"/>
      <c r="H61" s="137" t="s">
        <v>1083</v>
      </c>
      <c r="I61" s="127" t="str">
        <f>VLOOKUP(H61,Presupuesto!$B$11:$C$565,2,0)</f>
        <v>BECAS DE INVEST, PARA ESTUD. DE PREGRADO</v>
      </c>
      <c r="J61" s="98" t="str">
        <f t="shared" si="3"/>
        <v>Posgrado</v>
      </c>
      <c r="K61" s="98" t="s">
        <v>408</v>
      </c>
      <c r="L61" s="98"/>
    </row>
    <row r="62" spans="3:12" x14ac:dyDescent="0.25">
      <c r="C62" s="136"/>
      <c r="D62" s="150"/>
      <c r="E62" s="120"/>
      <c r="F62" s="97">
        <f t="shared" si="2"/>
        <v>0</v>
      </c>
      <c r="G62" s="153"/>
      <c r="H62" s="137" t="s">
        <v>1085</v>
      </c>
      <c r="I62" s="127" t="str">
        <f>VLOOKUP(H62,Presupuesto!$B$11:$C$565,2,0)</f>
        <v>BECAS DE INVEST. PARA DOC.DE POST-GRADO</v>
      </c>
      <c r="J62" s="98" t="str">
        <f t="shared" si="3"/>
        <v>Posgrado</v>
      </c>
      <c r="K62" s="98" t="s">
        <v>408</v>
      </c>
      <c r="L62" s="98"/>
    </row>
    <row r="63" spans="3:12" x14ac:dyDescent="0.25">
      <c r="C63" s="136"/>
      <c r="D63" s="150"/>
      <c r="E63" s="120"/>
      <c r="F63" s="97">
        <f t="shared" si="2"/>
        <v>0</v>
      </c>
      <c r="G63" s="153"/>
      <c r="H63" s="137" t="s">
        <v>1087</v>
      </c>
      <c r="I63" s="127" t="str">
        <f>VLOOKUP(H63,Presupuesto!$B$11:$C$565,2,0)</f>
        <v>BECAS BÁSICAS DE INVESTIGACIÓN</v>
      </c>
      <c r="J63" s="98" t="str">
        <f t="shared" si="3"/>
        <v>Posgrado</v>
      </c>
      <c r="K63" s="98" t="s">
        <v>408</v>
      </c>
      <c r="L63" s="98"/>
    </row>
    <row r="64" spans="3:12" x14ac:dyDescent="0.25">
      <c r="C64" s="136"/>
      <c r="D64" s="150"/>
      <c r="E64" s="120"/>
      <c r="F64" s="97">
        <f t="shared" si="2"/>
        <v>0</v>
      </c>
      <c r="G64" s="153"/>
      <c r="H64" s="137" t="s">
        <v>1089</v>
      </c>
      <c r="I64" s="127" t="str">
        <f>VLOOKUP(H64,Presupuesto!$B$11:$C$565,2,0)</f>
        <v>BECAS RELEVO GENERACIONAL</v>
      </c>
      <c r="J64" s="98" t="str">
        <f t="shared" si="3"/>
        <v>Posgrado</v>
      </c>
      <c r="K64" s="98" t="s">
        <v>408</v>
      </c>
      <c r="L64" s="98"/>
    </row>
    <row r="65" spans="3:12" x14ac:dyDescent="0.25">
      <c r="C65" s="136"/>
      <c r="D65" s="150"/>
      <c r="E65" s="120"/>
      <c r="F65" s="97">
        <f t="shared" si="2"/>
        <v>0</v>
      </c>
      <c r="G65" s="153"/>
      <c r="H65" s="137" t="s">
        <v>1091</v>
      </c>
      <c r="I65" s="127" t="str">
        <f>VLOOKUP(H65,Presupuesto!$B$11:$C$565,2,0)</f>
        <v>BECAS DE EQUIDAD</v>
      </c>
      <c r="J65" s="98" t="str">
        <f t="shared" si="3"/>
        <v>Posgrado</v>
      </c>
      <c r="K65" s="98" t="s">
        <v>408</v>
      </c>
      <c r="L65" s="98"/>
    </row>
    <row r="66" spans="3:12" x14ac:dyDescent="0.25">
      <c r="C66" s="136"/>
      <c r="D66" s="150"/>
      <c r="E66" s="120"/>
      <c r="F66" s="97">
        <f t="shared" si="2"/>
        <v>0</v>
      </c>
      <c r="G66" s="153"/>
      <c r="H66" s="137" t="s">
        <v>1093</v>
      </c>
      <c r="I66" s="127" t="str">
        <f>VLOOKUP(H66,Presupuesto!$B$11:$C$565,2,0)</f>
        <v>PREMIOS AL INVESTIGADOR</v>
      </c>
      <c r="J66" s="98" t="str">
        <f t="shared" si="3"/>
        <v>Posgrado</v>
      </c>
      <c r="K66" s="98" t="s">
        <v>408</v>
      </c>
      <c r="L66" s="98"/>
    </row>
    <row r="67" spans="3:12" x14ac:dyDescent="0.25">
      <c r="C67" s="136"/>
      <c r="D67" s="150"/>
      <c r="E67" s="120"/>
      <c r="F67" s="97">
        <f t="shared" si="2"/>
        <v>0</v>
      </c>
      <c r="G67" s="153"/>
      <c r="H67" s="137" t="s">
        <v>1095</v>
      </c>
      <c r="I67" s="127" t="str">
        <f>VLOOKUP(H67,Presupuesto!$B$11:$C$565,2,0)</f>
        <v>BECAS DE INV. PARA ESTUDIANTES DE POSTGRADO</v>
      </c>
      <c r="J67" s="98" t="str">
        <f t="shared" si="3"/>
        <v>Posgrado</v>
      </c>
      <c r="K67" s="98" t="s">
        <v>408</v>
      </c>
      <c r="L67" s="98"/>
    </row>
    <row r="68" spans="3:12" x14ac:dyDescent="0.25">
      <c r="C68" s="136"/>
      <c r="D68" s="150"/>
      <c r="E68" s="120"/>
      <c r="F68" s="97">
        <f t="shared" si="2"/>
        <v>0</v>
      </c>
      <c r="G68" s="153"/>
      <c r="H68" s="137" t="s">
        <v>1097</v>
      </c>
      <c r="I68" s="127" t="str">
        <f>VLOOKUP(H68,Presupuesto!$B$11:$C$565,2,0)</f>
        <v>Becas Especiales de Investigación</v>
      </c>
      <c r="J68" s="98" t="str">
        <f t="shared" si="3"/>
        <v>Posgrado</v>
      </c>
      <c r="K68" s="98" t="s">
        <v>408</v>
      </c>
      <c r="L68" s="98"/>
    </row>
    <row r="69" spans="3:12" ht="15.75" thickBot="1" x14ac:dyDescent="0.3">
      <c r="C69" s="140"/>
      <c r="D69" s="203"/>
      <c r="E69" s="103"/>
      <c r="F69" s="105">
        <f t="shared" si="2"/>
        <v>0</v>
      </c>
      <c r="G69" s="154"/>
      <c r="H69" s="141"/>
      <c r="I69" s="128" t="e">
        <f>VLOOKUP(H69,Presupuesto!$B$11:$C$565,2,0)</f>
        <v>#N/A</v>
      </c>
      <c r="J69" s="106" t="str">
        <f t="shared" si="3"/>
        <v>Posgrado</v>
      </c>
      <c r="K69" s="121" t="s">
        <v>390</v>
      </c>
      <c r="L69" s="121"/>
    </row>
    <row r="71" spans="3:12" ht="15.75" thickBot="1" x14ac:dyDescent="0.3"/>
    <row r="72" spans="3:12" ht="15.75" thickBot="1" x14ac:dyDescent="0.3">
      <c r="C72" s="149" t="s">
        <v>53</v>
      </c>
      <c r="D72" s="327">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187" t="s">
        <v>388</v>
      </c>
      <c r="D75" s="325"/>
      <c r="E75" s="93"/>
      <c r="F75" s="93"/>
      <c r="G75" s="93"/>
      <c r="H75" s="76"/>
      <c r="I75" s="76"/>
      <c r="J75" s="76"/>
      <c r="K75" s="112"/>
    </row>
    <row r="76" spans="3:12" ht="18.75" x14ac:dyDescent="0.25">
      <c r="C76" s="193"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6" t="s">
        <v>44</v>
      </c>
      <c r="D78" s="130" t="s">
        <v>55</v>
      </c>
      <c r="E78" s="132" t="s">
        <v>57</v>
      </c>
      <c r="F78" s="131" t="s">
        <v>27</v>
      </c>
      <c r="G78" s="129" t="s">
        <v>127</v>
      </c>
      <c r="H78" s="132" t="s">
        <v>46</v>
      </c>
      <c r="I78" s="129" t="s">
        <v>128</v>
      </c>
      <c r="J78" s="129" t="s">
        <v>406</v>
      </c>
      <c r="K78" s="129" t="s">
        <v>407</v>
      </c>
      <c r="L78" s="129" t="s">
        <v>460</v>
      </c>
    </row>
    <row r="79" spans="3:12" x14ac:dyDescent="0.25">
      <c r="C79" s="136"/>
      <c r="D79" s="150"/>
      <c r="E79" s="114"/>
      <c r="F79" s="97">
        <f t="shared" ref="F79:F100" si="4">D79*E79</f>
        <v>0</v>
      </c>
      <c r="G79" s="153"/>
      <c r="H79" s="137" t="s">
        <v>1057</v>
      </c>
      <c r="I79" s="127" t="str">
        <f>VLOOKUP(H79,Presupuesto!$B$11:$C$565,2,0)</f>
        <v>BECAS</v>
      </c>
      <c r="J79" s="201" t="s">
        <v>1435</v>
      </c>
      <c r="K79" s="98" t="s">
        <v>390</v>
      </c>
      <c r="L79" s="98"/>
    </row>
    <row r="80" spans="3:12" x14ac:dyDescent="0.25">
      <c r="C80" s="136"/>
      <c r="D80" s="150"/>
      <c r="E80" s="120"/>
      <c r="F80" s="97">
        <f t="shared" si="4"/>
        <v>0</v>
      </c>
      <c r="G80" s="153"/>
      <c r="H80" s="137" t="s">
        <v>1059</v>
      </c>
      <c r="I80" s="127" t="str">
        <f>VLOOKUP(H80,Presupuesto!$B$11:$C$565,2,0)</f>
        <v>BECAS ESTUDIANTES DE PREGRADO (PLAN REFORMA)</v>
      </c>
      <c r="J80" s="98" t="str">
        <f>$J$79</f>
        <v>Posgrado</v>
      </c>
      <c r="K80" s="98" t="s">
        <v>408</v>
      </c>
      <c r="L80" s="98"/>
    </row>
    <row r="81" spans="3:12" x14ac:dyDescent="0.25">
      <c r="C81" s="136"/>
      <c r="D81" s="150"/>
      <c r="E81" s="120"/>
      <c r="F81" s="97">
        <f t="shared" si="4"/>
        <v>0</v>
      </c>
      <c r="G81" s="153"/>
      <c r="H81" s="137" t="s">
        <v>1061</v>
      </c>
      <c r="I81" s="127" t="str">
        <f>VLOOKUP(H81,Presupuesto!$B$11:$C$565,2,0)</f>
        <v>BECAS CONVENIO MINISTERIO SALUD -IHSS-UNAH</v>
      </c>
      <c r="J81" s="98" t="str">
        <f t="shared" ref="J81:J100" si="5">$J$79</f>
        <v>Posgrado</v>
      </c>
      <c r="K81" s="98" t="s">
        <v>408</v>
      </c>
      <c r="L81" s="98"/>
    </row>
    <row r="82" spans="3:12" x14ac:dyDescent="0.25">
      <c r="C82" s="136"/>
      <c r="D82" s="150"/>
      <c r="E82" s="120"/>
      <c r="F82" s="97">
        <f t="shared" si="4"/>
        <v>0</v>
      </c>
      <c r="G82" s="153"/>
      <c r="H82" s="137" t="s">
        <v>1063</v>
      </c>
      <c r="I82" s="127" t="str">
        <f>VLOOKUP(H82,Presupuesto!$B$11:$C$565,2,0)</f>
        <v>BECAS DE ACTUALIZACION Y CAPACITACION DOCENTE</v>
      </c>
      <c r="J82" s="98" t="str">
        <f t="shared" si="5"/>
        <v>Posgrado</v>
      </c>
      <c r="K82" s="98" t="s">
        <v>408</v>
      </c>
      <c r="L82" s="98"/>
    </row>
    <row r="83" spans="3:12" x14ac:dyDescent="0.25">
      <c r="C83" s="136"/>
      <c r="D83" s="150"/>
      <c r="E83" s="120"/>
      <c r="F83" s="97">
        <f t="shared" si="4"/>
        <v>0</v>
      </c>
      <c r="G83" s="153"/>
      <c r="H83" s="137" t="s">
        <v>1065</v>
      </c>
      <c r="I83" s="127" t="str">
        <f>VLOOKUP(H83,Presupuesto!$B$11:$C$565,2,0)</f>
        <v>BECAS EXCELENCIA ACADEMICA</v>
      </c>
      <c r="J83" s="98" t="str">
        <f t="shared" si="5"/>
        <v>Posgrado</v>
      </c>
      <c r="K83" s="98" t="s">
        <v>408</v>
      </c>
      <c r="L83" s="98"/>
    </row>
    <row r="84" spans="3:12" x14ac:dyDescent="0.25">
      <c r="C84" s="136"/>
      <c r="D84" s="150"/>
      <c r="E84" s="120"/>
      <c r="F84" s="97">
        <f t="shared" si="4"/>
        <v>0</v>
      </c>
      <c r="G84" s="153"/>
      <c r="H84" s="137" t="s">
        <v>1067</v>
      </c>
      <c r="I84" s="127" t="str">
        <f>VLOOKUP(H84,Presupuesto!$B$11:$C$565,2,0)</f>
        <v>BECAS PARA HIJOS DE LOS TRABAJADORES</v>
      </c>
      <c r="J84" s="98" t="str">
        <f t="shared" si="5"/>
        <v>Posgrado</v>
      </c>
      <c r="K84" s="98" t="s">
        <v>397</v>
      </c>
      <c r="L84" s="98"/>
    </row>
    <row r="85" spans="3:12" x14ac:dyDescent="0.25">
      <c r="C85" s="136"/>
      <c r="D85" s="150"/>
      <c r="E85" s="120"/>
      <c r="F85" s="97">
        <f t="shared" si="4"/>
        <v>0</v>
      </c>
      <c r="G85" s="153"/>
      <c r="H85" s="137" t="s">
        <v>1069</v>
      </c>
      <c r="I85" s="127" t="str">
        <f>VLOOKUP(H85,Presupuesto!$B$11:$C$565,2,0)</f>
        <v>BECAS POST GRADO ECONOMIA</v>
      </c>
      <c r="J85" s="98" t="str">
        <f t="shared" si="5"/>
        <v>Posgrado</v>
      </c>
      <c r="K85" s="98" t="s">
        <v>408</v>
      </c>
      <c r="L85" s="98"/>
    </row>
    <row r="86" spans="3:12" x14ac:dyDescent="0.25">
      <c r="C86" s="136"/>
      <c r="D86" s="150"/>
      <c r="E86" s="120"/>
      <c r="F86" s="97">
        <f t="shared" si="4"/>
        <v>0</v>
      </c>
      <c r="G86" s="153"/>
      <c r="H86" s="137" t="s">
        <v>1071</v>
      </c>
      <c r="I86" s="127" t="str">
        <f>VLOOKUP(H86,Presupuesto!$B$11:$C$565,2,0)</f>
        <v>BECAS POST-GRADO DE TRABAJO SOCIAL</v>
      </c>
      <c r="J86" s="98" t="str">
        <f t="shared" si="5"/>
        <v>Posgrado</v>
      </c>
      <c r="K86" s="98" t="s">
        <v>408</v>
      </c>
      <c r="L86" s="98"/>
    </row>
    <row r="87" spans="3:12" x14ac:dyDescent="0.25">
      <c r="C87" s="136"/>
      <c r="D87" s="150"/>
      <c r="E87" s="120"/>
      <c r="F87" s="97">
        <f t="shared" si="4"/>
        <v>0</v>
      </c>
      <c r="G87" s="153"/>
      <c r="H87" s="137" t="s">
        <v>1073</v>
      </c>
      <c r="I87" s="127" t="str">
        <f>VLOOKUP(H87,Presupuesto!$B$11:$C$565,2,0)</f>
        <v>BECAS PROFESIONALIZANTES DOCENTE (PLAN DE REFORMA)</v>
      </c>
      <c r="J87" s="98" t="str">
        <f t="shared" si="5"/>
        <v>Posgrado</v>
      </c>
      <c r="K87" s="98" t="s">
        <v>408</v>
      </c>
      <c r="L87" s="98"/>
    </row>
    <row r="88" spans="3:12" x14ac:dyDescent="0.25">
      <c r="C88" s="136"/>
      <c r="D88" s="150"/>
      <c r="E88" s="120"/>
      <c r="F88" s="97">
        <f t="shared" si="4"/>
        <v>0</v>
      </c>
      <c r="G88" s="153"/>
      <c r="H88" s="137" t="s">
        <v>1075</v>
      </c>
      <c r="I88" s="127" t="str">
        <f>VLOOKUP(H88,Presupuesto!$B$11:$C$565,2,0)</f>
        <v>PRESTAMOS A ESTUDIANTES</v>
      </c>
      <c r="J88" s="98" t="str">
        <f t="shared" si="5"/>
        <v>Posgrado</v>
      </c>
      <c r="K88" s="98" t="s">
        <v>408</v>
      </c>
      <c r="L88" s="98"/>
    </row>
    <row r="89" spans="3:12" x14ac:dyDescent="0.25">
      <c r="C89" s="136"/>
      <c r="D89" s="150"/>
      <c r="E89" s="120"/>
      <c r="F89" s="97">
        <f t="shared" si="4"/>
        <v>0</v>
      </c>
      <c r="G89" s="153"/>
      <c r="H89" s="137" t="s">
        <v>1077</v>
      </c>
      <c r="I89" s="127" t="str">
        <f>VLOOKUP(H89,Presupuesto!$B$11:$C$565,2,0)</f>
        <v>BECAS TALLERES EMPLEADOS A ESTUDIANTES</v>
      </c>
      <c r="J89" s="98" t="str">
        <f t="shared" si="5"/>
        <v>Posgrado</v>
      </c>
      <c r="K89" s="98" t="s">
        <v>408</v>
      </c>
      <c r="L89" s="98"/>
    </row>
    <row r="90" spans="3:12" x14ac:dyDescent="0.25">
      <c r="C90" s="136"/>
      <c r="D90" s="150"/>
      <c r="E90" s="120"/>
      <c r="F90" s="97">
        <f t="shared" si="4"/>
        <v>0</v>
      </c>
      <c r="G90" s="153"/>
      <c r="H90" s="137" t="s">
        <v>1079</v>
      </c>
      <c r="I90" s="127" t="str">
        <f>VLOOKUP(H90,Presupuesto!$B$11:$C$565,2,0)</f>
        <v>BECAS EXTERNAS DE INVESTIGACION</v>
      </c>
      <c r="J90" s="98" t="str">
        <f t="shared" si="5"/>
        <v>Posgrado</v>
      </c>
      <c r="K90" s="98" t="s">
        <v>408</v>
      </c>
      <c r="L90" s="98"/>
    </row>
    <row r="91" spans="3:12" x14ac:dyDescent="0.25">
      <c r="C91" s="136"/>
      <c r="D91" s="150"/>
      <c r="E91" s="120"/>
      <c r="F91" s="97">
        <f t="shared" si="4"/>
        <v>0</v>
      </c>
      <c r="G91" s="153"/>
      <c r="H91" s="137" t="s">
        <v>1081</v>
      </c>
      <c r="I91" s="127" t="str">
        <f>VLOOKUP(H91,Presupuesto!$B$11:$C$565,2,0)</f>
        <v>BECAS SUSTANTIVAS DE INVESTIGACIÓN</v>
      </c>
      <c r="J91" s="98" t="str">
        <f t="shared" si="5"/>
        <v>Posgrado</v>
      </c>
      <c r="K91" s="98" t="s">
        <v>408</v>
      </c>
      <c r="L91" s="98"/>
    </row>
    <row r="92" spans="3:12" x14ac:dyDescent="0.25">
      <c r="C92" s="136"/>
      <c r="D92" s="150"/>
      <c r="E92" s="120"/>
      <c r="F92" s="97">
        <f t="shared" si="4"/>
        <v>0</v>
      </c>
      <c r="G92" s="153"/>
      <c r="H92" s="137" t="s">
        <v>1083</v>
      </c>
      <c r="I92" s="127" t="str">
        <f>VLOOKUP(H92,Presupuesto!$B$11:$C$565,2,0)</f>
        <v>BECAS DE INVEST, PARA ESTUD. DE PREGRADO</v>
      </c>
      <c r="J92" s="98" t="str">
        <f t="shared" si="5"/>
        <v>Posgrado</v>
      </c>
      <c r="K92" s="98" t="s">
        <v>408</v>
      </c>
      <c r="L92" s="98"/>
    </row>
    <row r="93" spans="3:12" x14ac:dyDescent="0.25">
      <c r="C93" s="136"/>
      <c r="D93" s="150"/>
      <c r="E93" s="120"/>
      <c r="F93" s="97">
        <f t="shared" si="4"/>
        <v>0</v>
      </c>
      <c r="G93" s="153"/>
      <c r="H93" s="137" t="s">
        <v>1085</v>
      </c>
      <c r="I93" s="127" t="str">
        <f>VLOOKUP(H93,Presupuesto!$B$11:$C$565,2,0)</f>
        <v>BECAS DE INVEST. PARA DOC.DE POST-GRADO</v>
      </c>
      <c r="J93" s="98" t="str">
        <f t="shared" si="5"/>
        <v>Posgrado</v>
      </c>
      <c r="K93" s="98" t="s">
        <v>408</v>
      </c>
      <c r="L93" s="98"/>
    </row>
    <row r="94" spans="3:12" x14ac:dyDescent="0.25">
      <c r="C94" s="136"/>
      <c r="D94" s="150"/>
      <c r="E94" s="120"/>
      <c r="F94" s="97">
        <f t="shared" si="4"/>
        <v>0</v>
      </c>
      <c r="G94" s="153"/>
      <c r="H94" s="137" t="s">
        <v>1087</v>
      </c>
      <c r="I94" s="127" t="str">
        <f>VLOOKUP(H94,Presupuesto!$B$11:$C$565,2,0)</f>
        <v>BECAS BÁSICAS DE INVESTIGACIÓN</v>
      </c>
      <c r="J94" s="98" t="str">
        <f t="shared" si="5"/>
        <v>Posgrado</v>
      </c>
      <c r="K94" s="98" t="s">
        <v>408</v>
      </c>
      <c r="L94" s="98"/>
    </row>
    <row r="95" spans="3:12" x14ac:dyDescent="0.25">
      <c r="C95" s="136"/>
      <c r="D95" s="150"/>
      <c r="E95" s="120"/>
      <c r="F95" s="97">
        <f t="shared" si="4"/>
        <v>0</v>
      </c>
      <c r="G95" s="153"/>
      <c r="H95" s="137" t="s">
        <v>1089</v>
      </c>
      <c r="I95" s="127" t="str">
        <f>VLOOKUP(H95,Presupuesto!$B$11:$C$565,2,0)</f>
        <v>BECAS RELEVO GENERACIONAL</v>
      </c>
      <c r="J95" s="98" t="str">
        <f t="shared" si="5"/>
        <v>Posgrado</v>
      </c>
      <c r="K95" s="98" t="s">
        <v>408</v>
      </c>
      <c r="L95" s="98"/>
    </row>
    <row r="96" spans="3:12" x14ac:dyDescent="0.25">
      <c r="C96" s="136"/>
      <c r="D96" s="150"/>
      <c r="E96" s="120"/>
      <c r="F96" s="97">
        <f t="shared" si="4"/>
        <v>0</v>
      </c>
      <c r="G96" s="153"/>
      <c r="H96" s="137" t="s">
        <v>1091</v>
      </c>
      <c r="I96" s="127" t="str">
        <f>VLOOKUP(H96,Presupuesto!$B$11:$C$565,2,0)</f>
        <v>BECAS DE EQUIDAD</v>
      </c>
      <c r="J96" s="98" t="str">
        <f t="shared" si="5"/>
        <v>Posgrado</v>
      </c>
      <c r="K96" s="98" t="s">
        <v>408</v>
      </c>
      <c r="L96" s="98"/>
    </row>
    <row r="97" spans="3:12" x14ac:dyDescent="0.25">
      <c r="C97" s="136"/>
      <c r="D97" s="150"/>
      <c r="E97" s="120"/>
      <c r="F97" s="97">
        <f t="shared" si="4"/>
        <v>0</v>
      </c>
      <c r="G97" s="153"/>
      <c r="H97" s="137" t="s">
        <v>1093</v>
      </c>
      <c r="I97" s="127" t="str">
        <f>VLOOKUP(H97,Presupuesto!$B$11:$C$565,2,0)</f>
        <v>PREMIOS AL INVESTIGADOR</v>
      </c>
      <c r="J97" s="98" t="str">
        <f t="shared" si="5"/>
        <v>Posgrado</v>
      </c>
      <c r="K97" s="98" t="s">
        <v>408</v>
      </c>
      <c r="L97" s="98"/>
    </row>
    <row r="98" spans="3:12" x14ac:dyDescent="0.25">
      <c r="C98" s="136"/>
      <c r="D98" s="150"/>
      <c r="E98" s="120"/>
      <c r="F98" s="97">
        <f t="shared" si="4"/>
        <v>0</v>
      </c>
      <c r="G98" s="153"/>
      <c r="H98" s="137" t="s">
        <v>1095</v>
      </c>
      <c r="I98" s="127" t="str">
        <f>VLOOKUP(H98,Presupuesto!$B$11:$C$565,2,0)</f>
        <v>BECAS DE INV. PARA ESTUDIANTES DE POSTGRADO</v>
      </c>
      <c r="J98" s="98" t="str">
        <f t="shared" si="5"/>
        <v>Posgrado</v>
      </c>
      <c r="K98" s="98" t="s">
        <v>408</v>
      </c>
      <c r="L98" s="98"/>
    </row>
    <row r="99" spans="3:12" x14ac:dyDescent="0.25">
      <c r="C99" s="136"/>
      <c r="D99" s="150"/>
      <c r="E99" s="120"/>
      <c r="F99" s="97">
        <f t="shared" si="4"/>
        <v>0</v>
      </c>
      <c r="G99" s="153"/>
      <c r="H99" s="137" t="s">
        <v>1097</v>
      </c>
      <c r="I99" s="127" t="str">
        <f>VLOOKUP(H99,Presupuesto!$B$11:$C$565,2,0)</f>
        <v>Becas Especiales de Investigación</v>
      </c>
      <c r="J99" s="98" t="str">
        <f t="shared" si="5"/>
        <v>Posgrado</v>
      </c>
      <c r="K99" s="98" t="s">
        <v>408</v>
      </c>
      <c r="L99" s="98"/>
    </row>
    <row r="100" spans="3:12" ht="15.75" thickBot="1" x14ac:dyDescent="0.3">
      <c r="C100" s="140"/>
      <c r="D100" s="203"/>
      <c r="E100" s="103"/>
      <c r="F100" s="105">
        <f t="shared" si="4"/>
        <v>0</v>
      </c>
      <c r="G100" s="154"/>
      <c r="H100" s="141"/>
      <c r="I100" s="128" t="e">
        <f>VLOOKUP(H100,Presupuesto!$B$11:$C$565,2,0)</f>
        <v>#N/A</v>
      </c>
      <c r="J100" s="106" t="str">
        <f t="shared" si="5"/>
        <v>Posgrado</v>
      </c>
      <c r="K100" s="121" t="s">
        <v>390</v>
      </c>
      <c r="L100" s="121"/>
    </row>
    <row r="102" spans="3:12" ht="15.75" thickBot="1" x14ac:dyDescent="0.3"/>
    <row r="103" spans="3:12" ht="15.75" thickBot="1" x14ac:dyDescent="0.3">
      <c r="C103" s="149" t="s">
        <v>53</v>
      </c>
      <c r="D103" s="327">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187" t="s">
        <v>388</v>
      </c>
      <c r="D106" s="325"/>
      <c r="E106" s="93"/>
      <c r="F106" s="93"/>
      <c r="G106" s="93"/>
      <c r="H106" s="76"/>
      <c r="I106" s="76"/>
      <c r="J106" s="76"/>
      <c r="K106" s="112"/>
    </row>
    <row r="107" spans="3:12" ht="18.75" x14ac:dyDescent="0.25">
      <c r="C107" s="193"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6" t="s">
        <v>44</v>
      </c>
      <c r="D109" s="130" t="s">
        <v>55</v>
      </c>
      <c r="E109" s="132" t="s">
        <v>57</v>
      </c>
      <c r="F109" s="131" t="s">
        <v>27</v>
      </c>
      <c r="G109" s="129" t="s">
        <v>127</v>
      </c>
      <c r="H109" s="132" t="s">
        <v>46</v>
      </c>
      <c r="I109" s="129" t="s">
        <v>128</v>
      </c>
      <c r="J109" s="129" t="s">
        <v>406</v>
      </c>
      <c r="K109" s="129" t="s">
        <v>407</v>
      </c>
      <c r="L109" s="129" t="s">
        <v>460</v>
      </c>
    </row>
    <row r="110" spans="3:12" x14ac:dyDescent="0.25">
      <c r="C110" s="136"/>
      <c r="D110" s="150"/>
      <c r="E110" s="114"/>
      <c r="F110" s="97">
        <f t="shared" ref="F110:F131" si="6">D110*E110</f>
        <v>0</v>
      </c>
      <c r="G110" s="153"/>
      <c r="H110" s="137" t="s">
        <v>1057</v>
      </c>
      <c r="I110" s="127" t="str">
        <f>VLOOKUP(H110,Presupuesto!$B$11:$C$565,2,0)</f>
        <v>BECAS</v>
      </c>
      <c r="J110" s="201" t="s">
        <v>1435</v>
      </c>
      <c r="K110" s="98" t="s">
        <v>390</v>
      </c>
      <c r="L110" s="98"/>
    </row>
    <row r="111" spans="3:12" x14ac:dyDescent="0.25">
      <c r="C111" s="136"/>
      <c r="D111" s="150"/>
      <c r="E111" s="120"/>
      <c r="F111" s="97">
        <f t="shared" si="6"/>
        <v>0</v>
      </c>
      <c r="G111" s="153"/>
      <c r="H111" s="137" t="s">
        <v>1059</v>
      </c>
      <c r="I111" s="127" t="str">
        <f>VLOOKUP(H111,Presupuesto!$B$11:$C$565,2,0)</f>
        <v>BECAS ESTUDIANTES DE PREGRADO (PLAN REFORMA)</v>
      </c>
      <c r="J111" s="98" t="str">
        <f>$J$110</f>
        <v>Posgrado</v>
      </c>
      <c r="K111" s="98" t="s">
        <v>408</v>
      </c>
      <c r="L111" s="98"/>
    </row>
    <row r="112" spans="3:12" x14ac:dyDescent="0.25">
      <c r="C112" s="136"/>
      <c r="D112" s="150"/>
      <c r="E112" s="120"/>
      <c r="F112" s="97">
        <f t="shared" si="6"/>
        <v>0</v>
      </c>
      <c r="G112" s="153"/>
      <c r="H112" s="137" t="s">
        <v>1061</v>
      </c>
      <c r="I112" s="127" t="str">
        <f>VLOOKUP(H112,Presupuesto!$B$11:$C$565,2,0)</f>
        <v>BECAS CONVENIO MINISTERIO SALUD -IHSS-UNAH</v>
      </c>
      <c r="J112" s="98" t="str">
        <f t="shared" ref="J112:J131" si="7">$J$110</f>
        <v>Posgrado</v>
      </c>
      <c r="K112" s="98" t="s">
        <v>408</v>
      </c>
      <c r="L112" s="98"/>
    </row>
    <row r="113" spans="3:12" x14ac:dyDescent="0.25">
      <c r="C113" s="136"/>
      <c r="D113" s="150"/>
      <c r="E113" s="120"/>
      <c r="F113" s="97">
        <f t="shared" si="6"/>
        <v>0</v>
      </c>
      <c r="G113" s="153"/>
      <c r="H113" s="137" t="s">
        <v>1063</v>
      </c>
      <c r="I113" s="127" t="str">
        <f>VLOOKUP(H113,Presupuesto!$B$11:$C$565,2,0)</f>
        <v>BECAS DE ACTUALIZACION Y CAPACITACION DOCENTE</v>
      </c>
      <c r="J113" s="98" t="str">
        <f t="shared" si="7"/>
        <v>Posgrado</v>
      </c>
      <c r="K113" s="98" t="s">
        <v>408</v>
      </c>
      <c r="L113" s="98"/>
    </row>
    <row r="114" spans="3:12" x14ac:dyDescent="0.25">
      <c r="C114" s="136"/>
      <c r="D114" s="150"/>
      <c r="E114" s="120"/>
      <c r="F114" s="97">
        <f t="shared" si="6"/>
        <v>0</v>
      </c>
      <c r="G114" s="153"/>
      <c r="H114" s="137" t="s">
        <v>1065</v>
      </c>
      <c r="I114" s="127" t="str">
        <f>VLOOKUP(H114,Presupuesto!$B$11:$C$565,2,0)</f>
        <v>BECAS EXCELENCIA ACADEMICA</v>
      </c>
      <c r="J114" s="98" t="str">
        <f t="shared" si="7"/>
        <v>Posgrado</v>
      </c>
      <c r="K114" s="98" t="s">
        <v>408</v>
      </c>
      <c r="L114" s="98"/>
    </row>
    <row r="115" spans="3:12" x14ac:dyDescent="0.25">
      <c r="C115" s="136"/>
      <c r="D115" s="150"/>
      <c r="E115" s="120"/>
      <c r="F115" s="97">
        <f t="shared" si="6"/>
        <v>0</v>
      </c>
      <c r="G115" s="153"/>
      <c r="H115" s="137" t="s">
        <v>1067</v>
      </c>
      <c r="I115" s="127" t="str">
        <f>VLOOKUP(H115,Presupuesto!$B$11:$C$565,2,0)</f>
        <v>BECAS PARA HIJOS DE LOS TRABAJADORES</v>
      </c>
      <c r="J115" s="98" t="str">
        <f t="shared" si="7"/>
        <v>Posgrado</v>
      </c>
      <c r="K115" s="98" t="s">
        <v>397</v>
      </c>
      <c r="L115" s="98"/>
    </row>
    <row r="116" spans="3:12" x14ac:dyDescent="0.25">
      <c r="C116" s="136"/>
      <c r="D116" s="150"/>
      <c r="E116" s="120"/>
      <c r="F116" s="97">
        <f t="shared" si="6"/>
        <v>0</v>
      </c>
      <c r="G116" s="153"/>
      <c r="H116" s="137" t="s">
        <v>1069</v>
      </c>
      <c r="I116" s="127" t="str">
        <f>VLOOKUP(H116,Presupuesto!$B$11:$C$565,2,0)</f>
        <v>BECAS POST GRADO ECONOMIA</v>
      </c>
      <c r="J116" s="98" t="str">
        <f t="shared" si="7"/>
        <v>Posgrado</v>
      </c>
      <c r="K116" s="98" t="s">
        <v>408</v>
      </c>
      <c r="L116" s="98"/>
    </row>
    <row r="117" spans="3:12" x14ac:dyDescent="0.25">
      <c r="C117" s="136"/>
      <c r="D117" s="150"/>
      <c r="E117" s="120"/>
      <c r="F117" s="97">
        <f t="shared" si="6"/>
        <v>0</v>
      </c>
      <c r="G117" s="153"/>
      <c r="H117" s="137" t="s">
        <v>1071</v>
      </c>
      <c r="I117" s="127" t="str">
        <f>VLOOKUP(H117,Presupuesto!$B$11:$C$565,2,0)</f>
        <v>BECAS POST-GRADO DE TRABAJO SOCIAL</v>
      </c>
      <c r="J117" s="98" t="str">
        <f t="shared" si="7"/>
        <v>Posgrado</v>
      </c>
      <c r="K117" s="98" t="s">
        <v>408</v>
      </c>
      <c r="L117" s="98"/>
    </row>
    <row r="118" spans="3:12" x14ac:dyDescent="0.25">
      <c r="C118" s="136"/>
      <c r="D118" s="150"/>
      <c r="E118" s="120"/>
      <c r="F118" s="97">
        <f t="shared" si="6"/>
        <v>0</v>
      </c>
      <c r="G118" s="153"/>
      <c r="H118" s="137" t="s">
        <v>1073</v>
      </c>
      <c r="I118" s="127" t="str">
        <f>VLOOKUP(H118,Presupuesto!$B$11:$C$565,2,0)</f>
        <v>BECAS PROFESIONALIZANTES DOCENTE (PLAN DE REFORMA)</v>
      </c>
      <c r="J118" s="98" t="str">
        <f t="shared" si="7"/>
        <v>Posgrado</v>
      </c>
      <c r="K118" s="98" t="s">
        <v>408</v>
      </c>
      <c r="L118" s="98"/>
    </row>
    <row r="119" spans="3:12" x14ac:dyDescent="0.25">
      <c r="C119" s="136"/>
      <c r="D119" s="150"/>
      <c r="E119" s="120"/>
      <c r="F119" s="97">
        <f t="shared" si="6"/>
        <v>0</v>
      </c>
      <c r="G119" s="153"/>
      <c r="H119" s="137" t="s">
        <v>1075</v>
      </c>
      <c r="I119" s="127" t="str">
        <f>VLOOKUP(H119,Presupuesto!$B$11:$C$565,2,0)</f>
        <v>PRESTAMOS A ESTUDIANTES</v>
      </c>
      <c r="J119" s="98" t="str">
        <f t="shared" si="7"/>
        <v>Posgrado</v>
      </c>
      <c r="K119" s="98" t="s">
        <v>408</v>
      </c>
      <c r="L119" s="98"/>
    </row>
    <row r="120" spans="3:12" x14ac:dyDescent="0.25">
      <c r="C120" s="136"/>
      <c r="D120" s="150"/>
      <c r="E120" s="120"/>
      <c r="F120" s="97">
        <f t="shared" si="6"/>
        <v>0</v>
      </c>
      <c r="G120" s="153"/>
      <c r="H120" s="137" t="s">
        <v>1077</v>
      </c>
      <c r="I120" s="127" t="str">
        <f>VLOOKUP(H120,Presupuesto!$B$11:$C$565,2,0)</f>
        <v>BECAS TALLERES EMPLEADOS A ESTUDIANTES</v>
      </c>
      <c r="J120" s="98" t="str">
        <f t="shared" si="7"/>
        <v>Posgrado</v>
      </c>
      <c r="K120" s="98" t="s">
        <v>408</v>
      </c>
      <c r="L120" s="98"/>
    </row>
    <row r="121" spans="3:12" x14ac:dyDescent="0.25">
      <c r="C121" s="136"/>
      <c r="D121" s="150"/>
      <c r="E121" s="120"/>
      <c r="F121" s="97">
        <f t="shared" si="6"/>
        <v>0</v>
      </c>
      <c r="G121" s="153"/>
      <c r="H121" s="137" t="s">
        <v>1079</v>
      </c>
      <c r="I121" s="127" t="str">
        <f>VLOOKUP(H121,Presupuesto!$B$11:$C$565,2,0)</f>
        <v>BECAS EXTERNAS DE INVESTIGACION</v>
      </c>
      <c r="J121" s="98" t="str">
        <f t="shared" si="7"/>
        <v>Posgrado</v>
      </c>
      <c r="K121" s="98" t="s">
        <v>408</v>
      </c>
      <c r="L121" s="98"/>
    </row>
    <row r="122" spans="3:12" x14ac:dyDescent="0.25">
      <c r="C122" s="136"/>
      <c r="D122" s="150"/>
      <c r="E122" s="120"/>
      <c r="F122" s="97">
        <f t="shared" si="6"/>
        <v>0</v>
      </c>
      <c r="G122" s="153"/>
      <c r="H122" s="137" t="s">
        <v>1081</v>
      </c>
      <c r="I122" s="127" t="str">
        <f>VLOOKUP(H122,Presupuesto!$B$11:$C$565,2,0)</f>
        <v>BECAS SUSTANTIVAS DE INVESTIGACIÓN</v>
      </c>
      <c r="J122" s="98" t="str">
        <f t="shared" si="7"/>
        <v>Posgrado</v>
      </c>
      <c r="K122" s="98" t="s">
        <v>408</v>
      </c>
      <c r="L122" s="98"/>
    </row>
    <row r="123" spans="3:12" x14ac:dyDescent="0.25">
      <c r="C123" s="136"/>
      <c r="D123" s="150"/>
      <c r="E123" s="120"/>
      <c r="F123" s="97">
        <f t="shared" si="6"/>
        <v>0</v>
      </c>
      <c r="G123" s="153"/>
      <c r="H123" s="137" t="s">
        <v>1083</v>
      </c>
      <c r="I123" s="127" t="str">
        <f>VLOOKUP(H123,Presupuesto!$B$11:$C$565,2,0)</f>
        <v>BECAS DE INVEST, PARA ESTUD. DE PREGRADO</v>
      </c>
      <c r="J123" s="98" t="str">
        <f t="shared" si="7"/>
        <v>Posgrado</v>
      </c>
      <c r="K123" s="98" t="s">
        <v>408</v>
      </c>
      <c r="L123" s="98"/>
    </row>
    <row r="124" spans="3:12" x14ac:dyDescent="0.25">
      <c r="C124" s="136"/>
      <c r="D124" s="150"/>
      <c r="E124" s="120"/>
      <c r="F124" s="97">
        <f t="shared" si="6"/>
        <v>0</v>
      </c>
      <c r="G124" s="153"/>
      <c r="H124" s="137" t="s">
        <v>1085</v>
      </c>
      <c r="I124" s="127" t="str">
        <f>VLOOKUP(H124,Presupuesto!$B$11:$C$565,2,0)</f>
        <v>BECAS DE INVEST. PARA DOC.DE POST-GRADO</v>
      </c>
      <c r="J124" s="98" t="str">
        <f t="shared" si="7"/>
        <v>Posgrado</v>
      </c>
      <c r="K124" s="98" t="s">
        <v>408</v>
      </c>
      <c r="L124" s="98"/>
    </row>
    <row r="125" spans="3:12" x14ac:dyDescent="0.25">
      <c r="C125" s="136"/>
      <c r="D125" s="150"/>
      <c r="E125" s="120"/>
      <c r="F125" s="97">
        <f t="shared" si="6"/>
        <v>0</v>
      </c>
      <c r="G125" s="153"/>
      <c r="H125" s="137" t="s">
        <v>1087</v>
      </c>
      <c r="I125" s="127" t="str">
        <f>VLOOKUP(H125,Presupuesto!$B$11:$C$565,2,0)</f>
        <v>BECAS BÁSICAS DE INVESTIGACIÓN</v>
      </c>
      <c r="J125" s="98" t="str">
        <f t="shared" si="7"/>
        <v>Posgrado</v>
      </c>
      <c r="K125" s="98" t="s">
        <v>408</v>
      </c>
      <c r="L125" s="98"/>
    </row>
    <row r="126" spans="3:12" x14ac:dyDescent="0.25">
      <c r="C126" s="136"/>
      <c r="D126" s="150"/>
      <c r="E126" s="120"/>
      <c r="F126" s="97">
        <f t="shared" si="6"/>
        <v>0</v>
      </c>
      <c r="G126" s="153"/>
      <c r="H126" s="137" t="s">
        <v>1089</v>
      </c>
      <c r="I126" s="127" t="str">
        <f>VLOOKUP(H126,Presupuesto!$B$11:$C$565,2,0)</f>
        <v>BECAS RELEVO GENERACIONAL</v>
      </c>
      <c r="J126" s="98" t="str">
        <f t="shared" si="7"/>
        <v>Posgrado</v>
      </c>
      <c r="K126" s="98" t="s">
        <v>408</v>
      </c>
      <c r="L126" s="98"/>
    </row>
    <row r="127" spans="3:12" x14ac:dyDescent="0.25">
      <c r="C127" s="136"/>
      <c r="D127" s="150"/>
      <c r="E127" s="120"/>
      <c r="F127" s="97">
        <f t="shared" si="6"/>
        <v>0</v>
      </c>
      <c r="G127" s="153"/>
      <c r="H127" s="137" t="s">
        <v>1091</v>
      </c>
      <c r="I127" s="127" t="str">
        <f>VLOOKUP(H127,Presupuesto!$B$11:$C$565,2,0)</f>
        <v>BECAS DE EQUIDAD</v>
      </c>
      <c r="J127" s="98" t="str">
        <f t="shared" si="7"/>
        <v>Posgrado</v>
      </c>
      <c r="K127" s="98" t="s">
        <v>408</v>
      </c>
      <c r="L127" s="98"/>
    </row>
    <row r="128" spans="3:12" x14ac:dyDescent="0.25">
      <c r="C128" s="136"/>
      <c r="D128" s="150"/>
      <c r="E128" s="120"/>
      <c r="F128" s="97">
        <f t="shared" si="6"/>
        <v>0</v>
      </c>
      <c r="G128" s="153"/>
      <c r="H128" s="137" t="s">
        <v>1093</v>
      </c>
      <c r="I128" s="127" t="str">
        <f>VLOOKUP(H128,Presupuesto!$B$11:$C$565,2,0)</f>
        <v>PREMIOS AL INVESTIGADOR</v>
      </c>
      <c r="J128" s="98" t="str">
        <f t="shared" si="7"/>
        <v>Posgrado</v>
      </c>
      <c r="K128" s="98" t="s">
        <v>408</v>
      </c>
      <c r="L128" s="98"/>
    </row>
    <row r="129" spans="3:12" x14ac:dyDescent="0.25">
      <c r="C129" s="136"/>
      <c r="D129" s="150"/>
      <c r="E129" s="120"/>
      <c r="F129" s="97">
        <f t="shared" si="6"/>
        <v>0</v>
      </c>
      <c r="G129" s="153"/>
      <c r="H129" s="137" t="s">
        <v>1095</v>
      </c>
      <c r="I129" s="127" t="str">
        <f>VLOOKUP(H129,Presupuesto!$B$11:$C$565,2,0)</f>
        <v>BECAS DE INV. PARA ESTUDIANTES DE POSTGRADO</v>
      </c>
      <c r="J129" s="98" t="str">
        <f t="shared" si="7"/>
        <v>Posgrado</v>
      </c>
      <c r="K129" s="98" t="s">
        <v>408</v>
      </c>
      <c r="L129" s="98"/>
    </row>
    <row r="130" spans="3:12" x14ac:dyDescent="0.25">
      <c r="C130" s="136"/>
      <c r="D130" s="150"/>
      <c r="E130" s="120"/>
      <c r="F130" s="97">
        <f t="shared" si="6"/>
        <v>0</v>
      </c>
      <c r="G130" s="153"/>
      <c r="H130" s="137" t="s">
        <v>1097</v>
      </c>
      <c r="I130" s="127" t="str">
        <f>VLOOKUP(H130,Presupuesto!$B$11:$C$565,2,0)</f>
        <v>Becas Especiales de Investigación</v>
      </c>
      <c r="J130" s="98" t="str">
        <f t="shared" si="7"/>
        <v>Posgrado</v>
      </c>
      <c r="K130" s="98" t="s">
        <v>408</v>
      </c>
      <c r="L130" s="98"/>
    </row>
    <row r="131" spans="3:12" ht="15.75" thickBot="1" x14ac:dyDescent="0.3">
      <c r="C131" s="140"/>
      <c r="D131" s="203"/>
      <c r="E131" s="103"/>
      <c r="F131" s="105">
        <f t="shared" si="6"/>
        <v>0</v>
      </c>
      <c r="G131" s="154"/>
      <c r="H131" s="141"/>
      <c r="I131" s="128" t="e">
        <f>VLOOKUP(H131,Presupuesto!$B$11:$C$565,2,0)</f>
        <v>#N/A</v>
      </c>
      <c r="J131" s="106" t="str">
        <f t="shared" si="7"/>
        <v>Posgrado</v>
      </c>
      <c r="K131" s="121" t="s">
        <v>390</v>
      </c>
      <c r="L131" s="121"/>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SEDI</dc:creator>
  <cp:lastModifiedBy>SEDI-Protocolo</cp:lastModifiedBy>
  <dcterms:created xsi:type="dcterms:W3CDTF">2016-02-10T14:34:04Z</dcterms:created>
  <dcterms:modified xsi:type="dcterms:W3CDTF">2017-03-15T14:59:11Z</dcterms:modified>
</cp:coreProperties>
</file>