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tables/table4.xml" ContentType="application/vnd.openxmlformats-officedocument.spreadsheetml.table+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tables/table2.xml" ContentType="application/vnd.openxmlformats-officedocument.spreadsheetml.table+xml"/>
  <Override PartName="/xl/drawings/drawing6.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tables/table7.xml" ContentType="application/vnd.openxmlformats-officedocument.spreadsheetml.table+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ables/table5.xml" ContentType="application/vnd.openxmlformats-officedocument.spreadsheetml.table+xml"/>
  <Override PartName="/xl/tables/table6.xml" ContentType="application/vnd.openxmlformats-officedocument.spreadsheetml.table+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tables/table3.xml" ContentType="application/vnd.openxmlformats-officedocument.spreadsheetml.table+xml"/>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tables/table1.xml" ContentType="application/vnd.openxmlformats-officedocument.spreadsheetml.table+xml"/>
  <Override PartName="/xl/drawings/drawing7.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0" yWindow="0" windowWidth="20490" windowHeight="7305" tabRatio="767" firstSheet="18" activeTab="21"/>
  </bookViews>
  <sheets>
    <sheet name="Cuadro Resumen" sheetId="27" r:id="rId1"/>
    <sheet name="Presupuesto" sheetId="38" r:id="rId2"/>
    <sheet name="1. TALLERES SEMINARIOS" sheetId="7" r:id="rId3"/>
    <sheet name="2. CONTRATACION DE PERSONAL" sheetId="8" r:id="rId4"/>
    <sheet name="3. EQUIPO DE OFICINA" sheetId="9" r:id="rId5"/>
    <sheet name="4. EQUIPO TECNOLÓGICOS" sheetId="10" r:id="rId6"/>
    <sheet name="5. ACTIVIDADES ESPECIALES" sheetId="12" r:id="rId7"/>
    <sheet name="6. Becas" sheetId="40" r:id="rId8"/>
    <sheet name="7. Infraestructura" sheetId="42" state="hidden" r:id="rId9"/>
    <sheet name="8. Venta de Servicios" sheetId="43" state="hidden" r:id="rId10"/>
    <sheet name="1. Desarrollo e Innov. Curricu." sheetId="28" r:id="rId11"/>
    <sheet name="2. Investigación Científica" sheetId="21" r:id="rId12"/>
    <sheet name="3. Vinculación Univ. Sociedad" sheetId="22" r:id="rId13"/>
    <sheet name="4. Docencia y Profesorado Univ." sheetId="29" r:id="rId14"/>
    <sheet name="5. Estudiantes y Graduados" sheetId="30" r:id="rId15"/>
    <sheet name="6. Gestión del Conocimiento" sheetId="23" r:id="rId16"/>
    <sheet name="7. Lo Esencial de la Reforma U." sheetId="45" r:id="rId17"/>
    <sheet name="8. Cultura de Inno. Insti..." sheetId="47" r:id="rId18"/>
    <sheet name="9. Asegura. de la Calid. y M" sheetId="33" r:id="rId19"/>
    <sheet name="10. Posgrado" sheetId="48" r:id="rId20"/>
    <sheet name="Gestion administrativa " sheetId="24" r:id="rId21"/>
    <sheet name="12. Gestión del Talento Humano" sheetId="44" r:id="rId22"/>
    <sheet name="13. Gestión Académica" sheetId="31" r:id="rId23"/>
    <sheet name="14. Internacional... de la E.S." sheetId="46" r:id="rId24"/>
    <sheet name="15. Gobernabilidad y Proceso..." sheetId="34" state="hidden" r:id="rId25"/>
    <sheet name="16. Desa. del Sistema Educ.Sup." sheetId="49" state="hidden" r:id="rId26"/>
    <sheet name="17. Gestión TIC" sheetId="50" r:id="rId27"/>
  </sheets>
  <externalReferences>
    <externalReference r:id="rId28"/>
  </externalReferences>
  <definedNames>
    <definedName name="_xlnm._FilterDatabase" localSheetId="2" hidden="1">'1. TALLERES SEMINARIOS'!$G$11:$J$305</definedName>
    <definedName name="_xlnm._FilterDatabase" localSheetId="3" hidden="1">'2. CONTRATACION DE PERSONAL'!$G$12:$J$967</definedName>
    <definedName name="_xlnm._FilterDatabase" localSheetId="4" hidden="1">'3. EQUIPO DE OFICINA'!$F$10:$I$238</definedName>
    <definedName name="_xlnm._FilterDatabase" localSheetId="5" hidden="1">'4. EQUIPO TECNOLÓGICOS'!$F$9:$L$288</definedName>
    <definedName name="_xlnm._FilterDatabase" localSheetId="6" hidden="1">'5. ACTIVIDADES ESPECIALES'!$F$11:$I$618</definedName>
    <definedName name="_xlnm._FilterDatabase" localSheetId="7" hidden="1">'6. Becas'!$F$12:$G$131</definedName>
    <definedName name="_xlnm._FilterDatabase" localSheetId="8" hidden="1">'7. Infraestructura'!$J$12:$J$187</definedName>
    <definedName name="_xlnm._FilterDatabase" localSheetId="9" hidden="1">'8. Venta de Servicios'!$J$10:$J$179</definedName>
    <definedName name="_xlnm._FilterDatabase" localSheetId="1" hidden="1">Presupuesto!$B$6:$AR$566</definedName>
    <definedName name="_xlnm.Print_Titles" localSheetId="10">'1. Desarrollo e Innov. Curricu.'!$5:$7</definedName>
    <definedName name="_xlnm.Print_Titles" localSheetId="11">'2. Investigación Científica'!#REF!</definedName>
    <definedName name="_xlnm.Print_Titles" localSheetId="12">'3. Vinculación Univ. Sociedad'!#REF!</definedName>
  </definedNames>
  <calcPr calcId="124519"/>
</workbook>
</file>

<file path=xl/calcChain.xml><?xml version="1.0" encoding="utf-8"?>
<calcChain xmlns="http://schemas.openxmlformats.org/spreadsheetml/2006/main">
  <c r="Q19" i="24"/>
  <c r="Q15" i="50"/>
  <c r="Q13" i="46"/>
  <c r="Q11" i="31"/>
  <c r="Q15" i="44"/>
  <c r="Q18" i="48"/>
  <c r="Q13" i="33"/>
  <c r="Q14" i="47"/>
  <c r="Q9" i="45"/>
  <c r="P9"/>
  <c r="Q11" i="23"/>
  <c r="Q19" i="30"/>
  <c r="Q12" i="29"/>
  <c r="Q18" i="22"/>
  <c r="Q18" i="21"/>
  <c r="Q16" i="28"/>
  <c r="I58" i="10"/>
  <c r="F58"/>
  <c r="I57"/>
  <c r="F57"/>
  <c r="I56"/>
  <c r="F56"/>
  <c r="I55"/>
  <c r="F55"/>
  <c r="I54"/>
  <c r="F54"/>
  <c r="I53"/>
  <c r="F53"/>
  <c r="I52"/>
  <c r="F52"/>
  <c r="I51"/>
  <c r="F51"/>
  <c r="I50"/>
  <c r="F50"/>
  <c r="I49"/>
  <c r="F49"/>
  <c r="I48"/>
  <c r="F48"/>
  <c r="I47"/>
  <c r="F47"/>
  <c r="I46"/>
  <c r="F46"/>
  <c r="F45"/>
  <c r="I44"/>
  <c r="F44"/>
  <c r="I43"/>
  <c r="F43"/>
  <c r="I42"/>
  <c r="I45" s="1"/>
  <c r="F42"/>
  <c r="I41"/>
  <c r="F41"/>
  <c r="I40"/>
  <c r="F40"/>
  <c r="C65"/>
  <c r="C529" i="12"/>
  <c r="C548"/>
  <c r="C14"/>
  <c r="C606"/>
  <c r="C587"/>
  <c r="C568"/>
  <c r="C510"/>
  <c r="C491"/>
  <c r="C472"/>
  <c r="C413"/>
  <c r="C398"/>
  <c r="C382"/>
  <c r="C365"/>
  <c r="C351"/>
  <c r="C335"/>
  <c r="C319"/>
  <c r="C297"/>
  <c r="C234"/>
  <c r="C73"/>
  <c r="C59"/>
  <c r="C43"/>
  <c r="C28"/>
  <c r="I310"/>
  <c r="I289"/>
  <c r="I288"/>
  <c r="I287"/>
  <c r="I62"/>
  <c r="I32"/>
  <c r="I33"/>
  <c r="I34"/>
  <c r="I35"/>
  <c r="I36"/>
  <c r="I31"/>
  <c r="I18"/>
  <c r="I19"/>
  <c r="I20"/>
  <c r="I21"/>
  <c r="I17"/>
  <c r="J617" l="1"/>
  <c r="I617"/>
  <c r="F617"/>
  <c r="J616"/>
  <c r="I616"/>
  <c r="F616"/>
  <c r="J615"/>
  <c r="I615"/>
  <c r="F615"/>
  <c r="I614"/>
  <c r="F614"/>
  <c r="I613"/>
  <c r="F613"/>
  <c r="I612"/>
  <c r="F612"/>
  <c r="I611"/>
  <c r="F611"/>
  <c r="I610"/>
  <c r="F610"/>
  <c r="I609"/>
  <c r="E609"/>
  <c r="F609" s="1"/>
  <c r="Q12" i="47"/>
  <c r="P12"/>
  <c r="D602" i="12" l="1"/>
  <c r="Q17" i="24"/>
  <c r="P17"/>
  <c r="I20" i="9"/>
  <c r="I21"/>
  <c r="I22"/>
  <c r="F20"/>
  <c r="F21"/>
  <c r="F22"/>
  <c r="Q18" i="24"/>
  <c r="Q13"/>
  <c r="Q16"/>
  <c r="P16"/>
  <c r="I36" i="40"/>
  <c r="F36"/>
  <c r="I35"/>
  <c r="F35"/>
  <c r="I34"/>
  <c r="F34"/>
  <c r="I33"/>
  <c r="F33"/>
  <c r="I32"/>
  <c r="F32"/>
  <c r="I31"/>
  <c r="F31"/>
  <c r="I30"/>
  <c r="F30"/>
  <c r="I29"/>
  <c r="F29"/>
  <c r="I28"/>
  <c r="F28"/>
  <c r="I27"/>
  <c r="F27"/>
  <c r="I26"/>
  <c r="F26"/>
  <c r="I25"/>
  <c r="F25"/>
  <c r="I24"/>
  <c r="F24"/>
  <c r="F23"/>
  <c r="I22"/>
  <c r="F22"/>
  <c r="I21"/>
  <c r="F21"/>
  <c r="I20"/>
  <c r="I23" s="1"/>
  <c r="F20"/>
  <c r="I19"/>
  <c r="F19"/>
  <c r="I18"/>
  <c r="F18"/>
  <c r="I17"/>
  <c r="F17"/>
  <c r="J598" i="12"/>
  <c r="I598"/>
  <c r="F598"/>
  <c r="J597"/>
  <c r="I597"/>
  <c r="F597"/>
  <c r="J596"/>
  <c r="I596"/>
  <c r="F596"/>
  <c r="I595"/>
  <c r="F595"/>
  <c r="I594"/>
  <c r="F594"/>
  <c r="I593"/>
  <c r="F593"/>
  <c r="I592"/>
  <c r="F592"/>
  <c r="I591"/>
  <c r="F591"/>
  <c r="I590"/>
  <c r="E590"/>
  <c r="F590" s="1"/>
  <c r="J579"/>
  <c r="I579"/>
  <c r="F579"/>
  <c r="J578"/>
  <c r="I578"/>
  <c r="F578"/>
  <c r="J577"/>
  <c r="I577"/>
  <c r="F577"/>
  <c r="I576"/>
  <c r="F576"/>
  <c r="I575"/>
  <c r="F575"/>
  <c r="I574"/>
  <c r="F574"/>
  <c r="I573"/>
  <c r="F573"/>
  <c r="I572"/>
  <c r="F572"/>
  <c r="D564" s="1"/>
  <c r="I571"/>
  <c r="E571"/>
  <c r="F571" s="1"/>
  <c r="J559"/>
  <c r="I559"/>
  <c r="F559"/>
  <c r="J558"/>
  <c r="I558"/>
  <c r="F558"/>
  <c r="J557"/>
  <c r="I557"/>
  <c r="F557"/>
  <c r="I556"/>
  <c r="F556"/>
  <c r="I555"/>
  <c r="F555"/>
  <c r="I554"/>
  <c r="F554"/>
  <c r="I553"/>
  <c r="F553"/>
  <c r="I552"/>
  <c r="F552"/>
  <c r="D544" s="1"/>
  <c r="I551"/>
  <c r="E551"/>
  <c r="F551" s="1"/>
  <c r="J540"/>
  <c r="I540"/>
  <c r="F540"/>
  <c r="J539"/>
  <c r="I539"/>
  <c r="F539"/>
  <c r="J538"/>
  <c r="I538"/>
  <c r="F538"/>
  <c r="I537"/>
  <c r="F537"/>
  <c r="I536"/>
  <c r="F536"/>
  <c r="I535"/>
  <c r="F535"/>
  <c r="I534"/>
  <c r="F534"/>
  <c r="I533"/>
  <c r="F533"/>
  <c r="I532"/>
  <c r="E532"/>
  <c r="F532" s="1"/>
  <c r="J521"/>
  <c r="I521"/>
  <c r="F521"/>
  <c r="J520"/>
  <c r="I520"/>
  <c r="F520"/>
  <c r="J519"/>
  <c r="I519"/>
  <c r="F519"/>
  <c r="I518"/>
  <c r="F518"/>
  <c r="I517"/>
  <c r="F517"/>
  <c r="I516"/>
  <c r="F516"/>
  <c r="I515"/>
  <c r="F515"/>
  <c r="I514"/>
  <c r="F514"/>
  <c r="I513"/>
  <c r="E513"/>
  <c r="F513" s="1"/>
  <c r="J502"/>
  <c r="I502"/>
  <c r="F502"/>
  <c r="J501"/>
  <c r="I501"/>
  <c r="F501"/>
  <c r="J500"/>
  <c r="I500"/>
  <c r="F500"/>
  <c r="I499"/>
  <c r="F499"/>
  <c r="I498"/>
  <c r="F498"/>
  <c r="I497"/>
  <c r="F497"/>
  <c r="I496"/>
  <c r="F496"/>
  <c r="I495"/>
  <c r="F495"/>
  <c r="D487" s="1"/>
  <c r="I494"/>
  <c r="E494"/>
  <c r="F494" s="1"/>
  <c r="J483"/>
  <c r="I483"/>
  <c r="F483"/>
  <c r="J482"/>
  <c r="I482"/>
  <c r="F482"/>
  <c r="J481"/>
  <c r="I481"/>
  <c r="F481"/>
  <c r="I480"/>
  <c r="F480"/>
  <c r="I479"/>
  <c r="F479"/>
  <c r="I478"/>
  <c r="F478"/>
  <c r="I477"/>
  <c r="F477"/>
  <c r="I476"/>
  <c r="F476"/>
  <c r="D468" s="1"/>
  <c r="I475"/>
  <c r="E475"/>
  <c r="F475" s="1"/>
  <c r="I464"/>
  <c r="F464"/>
  <c r="I463"/>
  <c r="F463"/>
  <c r="I462"/>
  <c r="F462"/>
  <c r="F450"/>
  <c r="F449"/>
  <c r="I437"/>
  <c r="F437"/>
  <c r="I436"/>
  <c r="F436"/>
  <c r="I435"/>
  <c r="F435"/>
  <c r="J421"/>
  <c r="I421"/>
  <c r="F421"/>
  <c r="J420"/>
  <c r="I420"/>
  <c r="F420"/>
  <c r="I419"/>
  <c r="F419"/>
  <c r="I418"/>
  <c r="F418"/>
  <c r="I417"/>
  <c r="F417"/>
  <c r="I404"/>
  <c r="F404"/>
  <c r="I403"/>
  <c r="F403"/>
  <c r="I402"/>
  <c r="F402"/>
  <c r="J389"/>
  <c r="I389"/>
  <c r="F389"/>
  <c r="I388"/>
  <c r="F388"/>
  <c r="I387"/>
  <c r="F387"/>
  <c r="I386"/>
  <c r="F386"/>
  <c r="J372"/>
  <c r="I372"/>
  <c r="F372"/>
  <c r="I371"/>
  <c r="F371"/>
  <c r="I370"/>
  <c r="F370"/>
  <c r="I369"/>
  <c r="F369"/>
  <c r="J356"/>
  <c r="I356"/>
  <c r="F356"/>
  <c r="I355"/>
  <c r="F355"/>
  <c r="J342"/>
  <c r="I342"/>
  <c r="F342"/>
  <c r="I341"/>
  <c r="F341"/>
  <c r="I340"/>
  <c r="F340"/>
  <c r="I339"/>
  <c r="F339"/>
  <c r="J327"/>
  <c r="I327"/>
  <c r="F327"/>
  <c r="I326"/>
  <c r="F326"/>
  <c r="I325"/>
  <c r="F325"/>
  <c r="I324"/>
  <c r="F324"/>
  <c r="I323"/>
  <c r="F323"/>
  <c r="J311"/>
  <c r="I311"/>
  <c r="F311"/>
  <c r="F310"/>
  <c r="I309"/>
  <c r="F309"/>
  <c r="I308"/>
  <c r="F308"/>
  <c r="I307"/>
  <c r="F307"/>
  <c r="I306"/>
  <c r="F306"/>
  <c r="I305"/>
  <c r="F305"/>
  <c r="I304"/>
  <c r="F304"/>
  <c r="I303"/>
  <c r="F303"/>
  <c r="I302"/>
  <c r="F302"/>
  <c r="I301"/>
  <c r="F301"/>
  <c r="I300"/>
  <c r="F300"/>
  <c r="F289"/>
  <c r="F288"/>
  <c r="F287"/>
  <c r="I286"/>
  <c r="F286"/>
  <c r="I285"/>
  <c r="F285"/>
  <c r="I284"/>
  <c r="F284"/>
  <c r="I283"/>
  <c r="F283"/>
  <c r="I282"/>
  <c r="F282"/>
  <c r="I281"/>
  <c r="F281"/>
  <c r="I280"/>
  <c r="F280"/>
  <c r="I279"/>
  <c r="F279"/>
  <c r="I278"/>
  <c r="F278"/>
  <c r="I277"/>
  <c r="F277"/>
  <c r="I276"/>
  <c r="F276"/>
  <c r="I275"/>
  <c r="F275"/>
  <c r="I274"/>
  <c r="F274"/>
  <c r="I273"/>
  <c r="F273"/>
  <c r="I272"/>
  <c r="F272"/>
  <c r="I271"/>
  <c r="F271"/>
  <c r="I270"/>
  <c r="F270"/>
  <c r="I269"/>
  <c r="F269"/>
  <c r="I268"/>
  <c r="F268"/>
  <c r="I267"/>
  <c r="F267"/>
  <c r="I266"/>
  <c r="F266"/>
  <c r="I265"/>
  <c r="F265"/>
  <c r="I264"/>
  <c r="F264"/>
  <c r="I263"/>
  <c r="F263"/>
  <c r="I262"/>
  <c r="F262"/>
  <c r="I261"/>
  <c r="F261"/>
  <c r="I260"/>
  <c r="F260"/>
  <c r="I259"/>
  <c r="F259"/>
  <c r="I258"/>
  <c r="F258"/>
  <c r="I257"/>
  <c r="F257"/>
  <c r="I256"/>
  <c r="F256"/>
  <c r="I255"/>
  <c r="F255"/>
  <c r="I254"/>
  <c r="F254"/>
  <c r="I253"/>
  <c r="F253"/>
  <c r="I252"/>
  <c r="F252"/>
  <c r="I251"/>
  <c r="F251"/>
  <c r="I250"/>
  <c r="F250"/>
  <c r="I249"/>
  <c r="F249"/>
  <c r="I248"/>
  <c r="F248"/>
  <c r="I247"/>
  <c r="F247"/>
  <c r="I246"/>
  <c r="F246"/>
  <c r="I245"/>
  <c r="F245"/>
  <c r="I244"/>
  <c r="F244"/>
  <c r="I243"/>
  <c r="F243"/>
  <c r="I242"/>
  <c r="F242"/>
  <c r="I241"/>
  <c r="F241"/>
  <c r="I240"/>
  <c r="F240"/>
  <c r="I239"/>
  <c r="F239"/>
  <c r="I238"/>
  <c r="F238"/>
  <c r="I237"/>
  <c r="F237"/>
  <c r="F79"/>
  <c r="F76"/>
  <c r="F226"/>
  <c r="I218"/>
  <c r="I225"/>
  <c r="F225"/>
  <c r="I224"/>
  <c r="F224"/>
  <c r="I223"/>
  <c r="F223"/>
  <c r="I222"/>
  <c r="F222"/>
  <c r="I221"/>
  <c r="F221"/>
  <c r="I220"/>
  <c r="F220"/>
  <c r="I219"/>
  <c r="F219"/>
  <c r="F218"/>
  <c r="I217"/>
  <c r="F217"/>
  <c r="I216"/>
  <c r="F216"/>
  <c r="I215"/>
  <c r="F215"/>
  <c r="I214"/>
  <c r="F214"/>
  <c r="I213"/>
  <c r="F213"/>
  <c r="I212"/>
  <c r="F212"/>
  <c r="I211"/>
  <c r="F211"/>
  <c r="I210"/>
  <c r="F210"/>
  <c r="I209"/>
  <c r="F209"/>
  <c r="I208"/>
  <c r="F208"/>
  <c r="I207"/>
  <c r="F207"/>
  <c r="I206"/>
  <c r="F206"/>
  <c r="I205"/>
  <c r="F205"/>
  <c r="I204"/>
  <c r="F204"/>
  <c r="I203"/>
  <c r="F203"/>
  <c r="I202"/>
  <c r="F202"/>
  <c r="I201"/>
  <c r="F201"/>
  <c r="I200"/>
  <c r="F200"/>
  <c r="I199"/>
  <c r="F199"/>
  <c r="I198"/>
  <c r="F198"/>
  <c r="I197"/>
  <c r="F197"/>
  <c r="I196"/>
  <c r="F196"/>
  <c r="I195"/>
  <c r="F195"/>
  <c r="I194"/>
  <c r="F194"/>
  <c r="I193"/>
  <c r="F193"/>
  <c r="I192"/>
  <c r="F192"/>
  <c r="I191"/>
  <c r="F191"/>
  <c r="I190"/>
  <c r="F190"/>
  <c r="I189"/>
  <c r="F189"/>
  <c r="I188"/>
  <c r="F188"/>
  <c r="I187"/>
  <c r="F187"/>
  <c r="I186"/>
  <c r="F186"/>
  <c r="I185"/>
  <c r="F185"/>
  <c r="I184"/>
  <c r="F184"/>
  <c r="I183"/>
  <c r="F183"/>
  <c r="I182"/>
  <c r="F182"/>
  <c r="I181"/>
  <c r="F181"/>
  <c r="I180"/>
  <c r="F180"/>
  <c r="I179"/>
  <c r="F179"/>
  <c r="I178"/>
  <c r="F178"/>
  <c r="I177"/>
  <c r="F177"/>
  <c r="I176"/>
  <c r="F176"/>
  <c r="I175"/>
  <c r="F175"/>
  <c r="I174"/>
  <c r="F174"/>
  <c r="I173"/>
  <c r="F173"/>
  <c r="I172"/>
  <c r="F172"/>
  <c r="I171"/>
  <c r="F171"/>
  <c r="I170"/>
  <c r="F170"/>
  <c r="I169"/>
  <c r="F169"/>
  <c r="I168"/>
  <c r="F168"/>
  <c r="I167"/>
  <c r="F167"/>
  <c r="I166"/>
  <c r="F166"/>
  <c r="I165"/>
  <c r="F165"/>
  <c r="I164"/>
  <c r="F164"/>
  <c r="I163"/>
  <c r="F163"/>
  <c r="I162"/>
  <c r="F162"/>
  <c r="I161"/>
  <c r="F161"/>
  <c r="I160"/>
  <c r="F160"/>
  <c r="I159"/>
  <c r="F159"/>
  <c r="I158"/>
  <c r="F158"/>
  <c r="I157"/>
  <c r="F157"/>
  <c r="I156"/>
  <c r="F156"/>
  <c r="I155"/>
  <c r="F155"/>
  <c r="I154"/>
  <c r="F154"/>
  <c r="I153"/>
  <c r="F153"/>
  <c r="I152"/>
  <c r="F152"/>
  <c r="I151"/>
  <c r="F151"/>
  <c r="I150"/>
  <c r="F150"/>
  <c r="I149"/>
  <c r="F149"/>
  <c r="I148"/>
  <c r="F148"/>
  <c r="I147"/>
  <c r="F147"/>
  <c r="I146"/>
  <c r="F146"/>
  <c r="I145"/>
  <c r="F145"/>
  <c r="I144"/>
  <c r="F144"/>
  <c r="I143"/>
  <c r="F143"/>
  <c r="I142"/>
  <c r="F142"/>
  <c r="I141"/>
  <c r="F141"/>
  <c r="I140"/>
  <c r="F140"/>
  <c r="I139"/>
  <c r="F139"/>
  <c r="I138"/>
  <c r="F138"/>
  <c r="I137"/>
  <c r="F137"/>
  <c r="I136"/>
  <c r="F136"/>
  <c r="I135"/>
  <c r="F135"/>
  <c r="I134"/>
  <c r="F134"/>
  <c r="I133"/>
  <c r="F133"/>
  <c r="I132"/>
  <c r="F132"/>
  <c r="I131"/>
  <c r="F131"/>
  <c r="I130"/>
  <c r="F130"/>
  <c r="I129"/>
  <c r="F129"/>
  <c r="I128"/>
  <c r="F128"/>
  <c r="I127"/>
  <c r="F127"/>
  <c r="I126"/>
  <c r="F126"/>
  <c r="I125"/>
  <c r="F125"/>
  <c r="I124"/>
  <c r="F124"/>
  <c r="I123"/>
  <c r="F123"/>
  <c r="I122"/>
  <c r="F122"/>
  <c r="I121"/>
  <c r="F121"/>
  <c r="I120"/>
  <c r="F120"/>
  <c r="I119"/>
  <c r="F119"/>
  <c r="I118"/>
  <c r="F118"/>
  <c r="I117"/>
  <c r="F117"/>
  <c r="I116"/>
  <c r="F116"/>
  <c r="I115"/>
  <c r="F115"/>
  <c r="I114"/>
  <c r="F114"/>
  <c r="I113"/>
  <c r="F113"/>
  <c r="I112"/>
  <c r="F112"/>
  <c r="I111"/>
  <c r="F111"/>
  <c r="I110"/>
  <c r="F110"/>
  <c r="I109"/>
  <c r="F109"/>
  <c r="I108"/>
  <c r="F108"/>
  <c r="I107"/>
  <c r="F107"/>
  <c r="I106"/>
  <c r="F106"/>
  <c r="I105"/>
  <c r="F105"/>
  <c r="I104"/>
  <c r="F104"/>
  <c r="I103"/>
  <c r="F103"/>
  <c r="I102"/>
  <c r="F102"/>
  <c r="I101"/>
  <c r="F101"/>
  <c r="I100"/>
  <c r="F100"/>
  <c r="I99"/>
  <c r="F99"/>
  <c r="I98"/>
  <c r="F98"/>
  <c r="I97"/>
  <c r="F97"/>
  <c r="I96"/>
  <c r="F96"/>
  <c r="I95"/>
  <c r="F95"/>
  <c r="I94"/>
  <c r="F94"/>
  <c r="I93"/>
  <c r="F93"/>
  <c r="I92"/>
  <c r="F92"/>
  <c r="I91"/>
  <c r="F91"/>
  <c r="I90"/>
  <c r="F90"/>
  <c r="I89"/>
  <c r="F89"/>
  <c r="I88"/>
  <c r="F88"/>
  <c r="I87"/>
  <c r="F87"/>
  <c r="I86"/>
  <c r="F86"/>
  <c r="I85"/>
  <c r="F85"/>
  <c r="I84"/>
  <c r="F84"/>
  <c r="I83"/>
  <c r="F83"/>
  <c r="I82"/>
  <c r="F82"/>
  <c r="I81"/>
  <c r="F81"/>
  <c r="I80"/>
  <c r="F80"/>
  <c r="I79"/>
  <c r="I78"/>
  <c r="F78"/>
  <c r="I77"/>
  <c r="F77"/>
  <c r="I76"/>
  <c r="F62"/>
  <c r="I50"/>
  <c r="F50"/>
  <c r="I49"/>
  <c r="F49"/>
  <c r="I48"/>
  <c r="F48"/>
  <c r="I47"/>
  <c r="F47"/>
  <c r="I46"/>
  <c r="F46"/>
  <c r="F34"/>
  <c r="F33"/>
  <c r="F32"/>
  <c r="F31"/>
  <c r="D506" l="1"/>
  <c r="D583"/>
  <c r="D525"/>
  <c r="J62" i="8"/>
  <c r="K305" i="7"/>
  <c r="J305"/>
  <c r="F305"/>
  <c r="G305" s="1"/>
  <c r="K304"/>
  <c r="J304"/>
  <c r="G304"/>
  <c r="K303"/>
  <c r="J303"/>
  <c r="G303"/>
  <c r="K302"/>
  <c r="J302"/>
  <c r="G302"/>
  <c r="K301"/>
  <c r="J301"/>
  <c r="G301"/>
  <c r="J300"/>
  <c r="G300"/>
  <c r="K299"/>
  <c r="J299"/>
  <c r="G299"/>
  <c r="J298"/>
  <c r="G298"/>
  <c r="K297"/>
  <c r="J297"/>
  <c r="G297"/>
  <c r="J296"/>
  <c r="G296"/>
  <c r="C293"/>
  <c r="K286"/>
  <c r="J286"/>
  <c r="F286"/>
  <c r="G286" s="1"/>
  <c r="K285"/>
  <c r="J285"/>
  <c r="G285"/>
  <c r="K284"/>
  <c r="J284"/>
  <c r="G284"/>
  <c r="K283"/>
  <c r="J283"/>
  <c r="G283"/>
  <c r="K282"/>
  <c r="J282"/>
  <c r="G282"/>
  <c r="J281"/>
  <c r="G281"/>
  <c r="K280"/>
  <c r="J280"/>
  <c r="G280"/>
  <c r="J279"/>
  <c r="G279"/>
  <c r="J278"/>
  <c r="G278"/>
  <c r="J277"/>
  <c r="G277"/>
  <c r="C274"/>
  <c r="K266"/>
  <c r="J266"/>
  <c r="F266"/>
  <c r="G266" s="1"/>
  <c r="K265"/>
  <c r="J265"/>
  <c r="G265"/>
  <c r="K264"/>
  <c r="J264"/>
  <c r="G264"/>
  <c r="K263"/>
  <c r="J263"/>
  <c r="G263"/>
  <c r="K262"/>
  <c r="J262"/>
  <c r="G262"/>
  <c r="J261"/>
  <c r="G261"/>
  <c r="K260"/>
  <c r="J260"/>
  <c r="G260"/>
  <c r="J259"/>
  <c r="G259"/>
  <c r="K258"/>
  <c r="J258"/>
  <c r="G258"/>
  <c r="J257"/>
  <c r="G257"/>
  <c r="C254"/>
  <c r="K247"/>
  <c r="J247"/>
  <c r="F247"/>
  <c r="G247" s="1"/>
  <c r="K246"/>
  <c r="J246"/>
  <c r="G246"/>
  <c r="K245"/>
  <c r="J245"/>
  <c r="G245"/>
  <c r="K244"/>
  <c r="J244"/>
  <c r="G244"/>
  <c r="K243"/>
  <c r="J243"/>
  <c r="G243"/>
  <c r="J242"/>
  <c r="G242"/>
  <c r="K241"/>
  <c r="J241"/>
  <c r="G241"/>
  <c r="K240"/>
  <c r="J240"/>
  <c r="G240"/>
  <c r="J239"/>
  <c r="G239"/>
  <c r="J238"/>
  <c r="G238"/>
  <c r="C235"/>
  <c r="K225"/>
  <c r="J225"/>
  <c r="G225"/>
  <c r="K224"/>
  <c r="J224"/>
  <c r="G224"/>
  <c r="K223"/>
  <c r="J223"/>
  <c r="G223"/>
  <c r="K222"/>
  <c r="J222"/>
  <c r="G222"/>
  <c r="J221"/>
  <c r="G221"/>
  <c r="K220"/>
  <c r="J220"/>
  <c r="G220"/>
  <c r="K219"/>
  <c r="J219"/>
  <c r="G219"/>
  <c r="K218"/>
  <c r="J218"/>
  <c r="G218"/>
  <c r="J217"/>
  <c r="G217"/>
  <c r="K206"/>
  <c r="J206"/>
  <c r="G206"/>
  <c r="K205"/>
  <c r="J205"/>
  <c r="G205"/>
  <c r="K204"/>
  <c r="J204"/>
  <c r="G204"/>
  <c r="K203"/>
  <c r="J203"/>
  <c r="G203"/>
  <c r="J202"/>
  <c r="G202"/>
  <c r="K201"/>
  <c r="J201"/>
  <c r="G201"/>
  <c r="K200"/>
  <c r="J200"/>
  <c r="G200"/>
  <c r="K199"/>
  <c r="J199"/>
  <c r="G199"/>
  <c r="J198"/>
  <c r="G198"/>
  <c r="K187"/>
  <c r="J187"/>
  <c r="G187"/>
  <c r="K186"/>
  <c r="J186"/>
  <c r="G186"/>
  <c r="K185"/>
  <c r="J185"/>
  <c r="G185"/>
  <c r="K184"/>
  <c r="J184"/>
  <c r="G184"/>
  <c r="K183"/>
  <c r="J183"/>
  <c r="G183"/>
  <c r="K182"/>
  <c r="J182"/>
  <c r="G182"/>
  <c r="J181"/>
  <c r="E181"/>
  <c r="G181" s="1"/>
  <c r="K180"/>
  <c r="J180"/>
  <c r="E180"/>
  <c r="G180" s="1"/>
  <c r="J179"/>
  <c r="G179"/>
  <c r="K168"/>
  <c r="J168"/>
  <c r="G168"/>
  <c r="K167"/>
  <c r="J167"/>
  <c r="G167"/>
  <c r="K166"/>
  <c r="J166"/>
  <c r="G166"/>
  <c r="K165"/>
  <c r="J165"/>
  <c r="G165"/>
  <c r="K164"/>
  <c r="J164"/>
  <c r="G164"/>
  <c r="K163"/>
  <c r="J163"/>
  <c r="G163"/>
  <c r="J162"/>
  <c r="E162"/>
  <c r="G162" s="1"/>
  <c r="K161"/>
  <c r="J161"/>
  <c r="G161"/>
  <c r="J160"/>
  <c r="G160"/>
  <c r="K149"/>
  <c r="J149"/>
  <c r="G149"/>
  <c r="K148"/>
  <c r="J148"/>
  <c r="G148"/>
  <c r="K147"/>
  <c r="J147"/>
  <c r="G147"/>
  <c r="K146"/>
  <c r="J146"/>
  <c r="G146"/>
  <c r="K145"/>
  <c r="J145"/>
  <c r="G145"/>
  <c r="K144"/>
  <c r="J144"/>
  <c r="G144"/>
  <c r="J143"/>
  <c r="G143"/>
  <c r="K139"/>
  <c r="J139"/>
  <c r="G139"/>
  <c r="K138"/>
  <c r="J138"/>
  <c r="G138"/>
  <c r="K137"/>
  <c r="J137"/>
  <c r="G137"/>
  <c r="K136"/>
  <c r="J136"/>
  <c r="G136"/>
  <c r="K135"/>
  <c r="J135"/>
  <c r="G135"/>
  <c r="K134"/>
  <c r="J134"/>
  <c r="G134"/>
  <c r="K133"/>
  <c r="J133"/>
  <c r="E133"/>
  <c r="G133" s="1"/>
  <c r="J132"/>
  <c r="E132"/>
  <c r="G132" s="1"/>
  <c r="J131"/>
  <c r="G131"/>
  <c r="K120"/>
  <c r="J120"/>
  <c r="G120"/>
  <c r="K119"/>
  <c r="J119"/>
  <c r="G119"/>
  <c r="K118"/>
  <c r="J118"/>
  <c r="E118"/>
  <c r="G118" s="1"/>
  <c r="K117"/>
  <c r="J117"/>
  <c r="G117"/>
  <c r="K116"/>
  <c r="J116"/>
  <c r="G116"/>
  <c r="K115"/>
  <c r="J115"/>
  <c r="G115"/>
  <c r="K114"/>
  <c r="J114"/>
  <c r="G114"/>
  <c r="J113"/>
  <c r="E113"/>
  <c r="G113" s="1"/>
  <c r="J112"/>
  <c r="G112"/>
  <c r="K101"/>
  <c r="J101"/>
  <c r="G101"/>
  <c r="K100"/>
  <c r="J100"/>
  <c r="G100"/>
  <c r="K99"/>
  <c r="J99"/>
  <c r="G99"/>
  <c r="K98"/>
  <c r="J98"/>
  <c r="G98"/>
  <c r="K97"/>
  <c r="J97"/>
  <c r="G97"/>
  <c r="K96"/>
  <c r="J96"/>
  <c r="G96"/>
  <c r="K95"/>
  <c r="J95"/>
  <c r="G95"/>
  <c r="J94"/>
  <c r="G94"/>
  <c r="J93"/>
  <c r="G93"/>
  <c r="K82"/>
  <c r="J82"/>
  <c r="G82"/>
  <c r="K81"/>
  <c r="J81"/>
  <c r="E81"/>
  <c r="G81" s="1"/>
  <c r="K80"/>
  <c r="J80"/>
  <c r="E80"/>
  <c r="G80" s="1"/>
  <c r="K79"/>
  <c r="J79"/>
  <c r="E79"/>
  <c r="G79" s="1"/>
  <c r="K78"/>
  <c r="J78"/>
  <c r="G78"/>
  <c r="K77"/>
  <c r="J77"/>
  <c r="G77"/>
  <c r="J76"/>
  <c r="E76"/>
  <c r="G76" s="1"/>
  <c r="K75"/>
  <c r="J75"/>
  <c r="E75"/>
  <c r="G75" s="1"/>
  <c r="J74"/>
  <c r="G74"/>
  <c r="K63"/>
  <c r="J63"/>
  <c r="G63"/>
  <c r="K62"/>
  <c r="J62"/>
  <c r="E62"/>
  <c r="G62" s="1"/>
  <c r="K61"/>
  <c r="J61"/>
  <c r="E61"/>
  <c r="G61" s="1"/>
  <c r="K60"/>
  <c r="J60"/>
  <c r="E60"/>
  <c r="G60" s="1"/>
  <c r="K59"/>
  <c r="J59"/>
  <c r="G59"/>
  <c r="K58"/>
  <c r="J58"/>
  <c r="G58"/>
  <c r="J57"/>
  <c r="G57"/>
  <c r="K56"/>
  <c r="J56"/>
  <c r="E56"/>
  <c r="G56" s="1"/>
  <c r="J55"/>
  <c r="G55"/>
  <c r="J37"/>
  <c r="G37"/>
  <c r="J18"/>
  <c r="G18"/>
  <c r="Q13" i="50"/>
  <c r="P13"/>
  <c r="Q14"/>
  <c r="P14"/>
  <c r="Q12"/>
  <c r="P12"/>
  <c r="Q11"/>
  <c r="P11"/>
  <c r="Q12" i="46"/>
  <c r="P12"/>
  <c r="Q11"/>
  <c r="P11"/>
  <c r="Q10"/>
  <c r="P10"/>
  <c r="Q9"/>
  <c r="P9"/>
  <c r="Q8"/>
  <c r="P8"/>
  <c r="Q10" i="31"/>
  <c r="P10"/>
  <c r="Q9"/>
  <c r="P9"/>
  <c r="Q14" i="44"/>
  <c r="P14"/>
  <c r="Q13"/>
  <c r="P13"/>
  <c r="Q12"/>
  <c r="P12"/>
  <c r="Q11"/>
  <c r="P11"/>
  <c r="Q10"/>
  <c r="P10"/>
  <c r="Q9"/>
  <c r="P9"/>
  <c r="Q8"/>
  <c r="P8"/>
  <c r="P18" i="24"/>
  <c r="Q15"/>
  <c r="P15"/>
  <c r="Q14"/>
  <c r="P14"/>
  <c r="P13"/>
  <c r="Q12"/>
  <c r="P12"/>
  <c r="Q9"/>
  <c r="P9"/>
  <c r="Q17" i="48"/>
  <c r="P17"/>
  <c r="Q16"/>
  <c r="P16"/>
  <c r="Q15"/>
  <c r="P15"/>
  <c r="Q14"/>
  <c r="P14"/>
  <c r="Q13"/>
  <c r="P13"/>
  <c r="Q12"/>
  <c r="P12"/>
  <c r="Q11"/>
  <c r="P11"/>
  <c r="Q10"/>
  <c r="P10"/>
  <c r="Q9"/>
  <c r="P9"/>
  <c r="Q8"/>
  <c r="P8"/>
  <c r="Q12" i="33"/>
  <c r="P12"/>
  <c r="Q11"/>
  <c r="P11"/>
  <c r="Q10"/>
  <c r="P10"/>
  <c r="Q13" i="47"/>
  <c r="P13"/>
  <c r="Q11"/>
  <c r="P11"/>
  <c r="Q10"/>
  <c r="P10"/>
  <c r="Q9"/>
  <c r="P9"/>
  <c r="Q8"/>
  <c r="P8"/>
  <c r="Q8" i="45"/>
  <c r="P8"/>
  <c r="Q7"/>
  <c r="P7"/>
  <c r="Q10" i="23"/>
  <c r="P10"/>
  <c r="Q9"/>
  <c r="P9"/>
  <c r="Q8"/>
  <c r="P8"/>
  <c r="Q14" i="30"/>
  <c r="Q18"/>
  <c r="P18"/>
  <c r="P17"/>
  <c r="Q16"/>
  <c r="P16"/>
  <c r="P14"/>
  <c r="Q13"/>
  <c r="P13"/>
  <c r="Q12"/>
  <c r="P12"/>
  <c r="Q11"/>
  <c r="P11"/>
  <c r="Q10"/>
  <c r="P10"/>
  <c r="Q11" i="29"/>
  <c r="P11"/>
  <c r="Q10"/>
  <c r="P10"/>
  <c r="Q9"/>
  <c r="P9"/>
  <c r="Q8"/>
  <c r="P8"/>
  <c r="Q17" i="22"/>
  <c r="P17"/>
  <c r="Q16"/>
  <c r="P16"/>
  <c r="Q15"/>
  <c r="P15"/>
  <c r="Q14"/>
  <c r="P14"/>
  <c r="Q13"/>
  <c r="P13"/>
  <c r="Q12"/>
  <c r="P12"/>
  <c r="Q11"/>
  <c r="P11"/>
  <c r="Q10"/>
  <c r="P10"/>
  <c r="Q9"/>
  <c r="P9"/>
  <c r="Q17" i="21"/>
  <c r="P17"/>
  <c r="Q16"/>
  <c r="P16"/>
  <c r="Q15"/>
  <c r="P15"/>
  <c r="Q14"/>
  <c r="P14"/>
  <c r="Q13"/>
  <c r="P13"/>
  <c r="Q12"/>
  <c r="P12"/>
  <c r="Q11"/>
  <c r="P11"/>
  <c r="Q10"/>
  <c r="P10"/>
  <c r="D270" i="7" l="1"/>
  <c r="D250"/>
  <c r="D231"/>
  <c r="D289"/>
  <c r="Q9" i="21"/>
  <c r="P9"/>
  <c r="Q8"/>
  <c r="P8"/>
  <c r="Q15" i="28"/>
  <c r="P15"/>
  <c r="Q14"/>
  <c r="P14"/>
  <c r="Q13"/>
  <c r="P13"/>
  <c r="Q12"/>
  <c r="P12"/>
  <c r="Q11"/>
  <c r="P11"/>
  <c r="Q10"/>
  <c r="P10"/>
  <c r="Q9"/>
  <c r="P9"/>
  <c r="D27" i="38" l="1"/>
  <c r="C143" i="43" l="1"/>
  <c r="C100"/>
  <c r="C57"/>
  <c r="C14"/>
  <c r="C163" i="42"/>
  <c r="C133"/>
  <c r="C103"/>
  <c r="C73"/>
  <c r="C43"/>
  <c r="C107" i="40"/>
  <c r="C76"/>
  <c r="C45"/>
  <c r="C13" i="42"/>
  <c r="C14" i="40"/>
  <c r="C458" i="12"/>
  <c r="C445"/>
  <c r="C431"/>
  <c r="C272" i="10"/>
  <c r="C249"/>
  <c r="C226"/>
  <c r="C203"/>
  <c r="C180"/>
  <c r="C157"/>
  <c r="C134"/>
  <c r="C111"/>
  <c r="C88"/>
  <c r="C14"/>
  <c r="C226" i="9"/>
  <c r="C207"/>
  <c r="C188"/>
  <c r="C169"/>
  <c r="C150"/>
  <c r="C131"/>
  <c r="C112"/>
  <c r="C93"/>
  <c r="C74"/>
  <c r="C55"/>
  <c r="C36"/>
  <c r="C14"/>
  <c r="C914" i="8"/>
  <c r="C854"/>
  <c r="C794"/>
  <c r="C734"/>
  <c r="C674"/>
  <c r="C614"/>
  <c r="C554"/>
  <c r="C494"/>
  <c r="C434"/>
  <c r="C374"/>
  <c r="C314"/>
  <c r="C254"/>
  <c r="C194"/>
  <c r="C134"/>
  <c r="C74"/>
  <c r="C14"/>
  <c r="C214" i="7"/>
  <c r="C195"/>
  <c r="C176"/>
  <c r="C157"/>
  <c r="C128"/>
  <c r="C109"/>
  <c r="C90"/>
  <c r="C71"/>
  <c r="C52"/>
  <c r="C33"/>
  <c r="C14"/>
  <c r="O15" i="50"/>
  <c r="N15"/>
  <c r="M15"/>
  <c r="L15"/>
  <c r="K15"/>
  <c r="J15"/>
  <c r="I15"/>
  <c r="H15"/>
  <c r="P15" l="1"/>
  <c r="I24" i="27"/>
  <c r="F207"/>
  <c r="E207"/>
  <c r="I541" i="38" l="1"/>
  <c r="G541"/>
  <c r="R2" i="43"/>
  <c r="R2" i="42"/>
  <c r="R2" i="40"/>
  <c r="R2" i="12"/>
  <c r="R2" i="10"/>
  <c r="R2" i="9"/>
  <c r="R2" i="8"/>
  <c r="S2" i="7"/>
  <c r="T2" l="1"/>
  <c r="S2" i="8"/>
  <c r="S2" i="9"/>
  <c r="S2" i="10"/>
  <c r="S2" i="12"/>
  <c r="S2" i="40"/>
  <c r="S2" i="42"/>
  <c r="S2" i="43"/>
  <c r="F217" i="27" l="1"/>
  <c r="F216"/>
  <c r="F215"/>
  <c r="F214"/>
  <c r="F213"/>
  <c r="E217"/>
  <c r="E216"/>
  <c r="E215"/>
  <c r="E214"/>
  <c r="E213"/>
  <c r="D217"/>
  <c r="D216"/>
  <c r="D215"/>
  <c r="D214"/>
  <c r="D213"/>
  <c r="C217"/>
  <c r="C216"/>
  <c r="C215"/>
  <c r="C214"/>
  <c r="C213"/>
  <c r="BN3" i="43" l="1"/>
  <c r="BN3" i="42"/>
  <c r="BN3" i="12"/>
  <c r="BN3" i="9"/>
  <c r="BN3" i="40"/>
  <c r="BN3" i="10"/>
  <c r="BN3" i="8"/>
  <c r="BK3" i="43"/>
  <c r="BK3" i="42"/>
  <c r="BK3" i="40"/>
  <c r="BK3" i="10"/>
  <c r="BK3" i="8"/>
  <c r="BK3" i="12"/>
  <c r="BK3" i="9"/>
  <c r="BH3" i="43"/>
  <c r="BH3" i="42"/>
  <c r="BH3" i="40"/>
  <c r="BH3" i="12"/>
  <c r="BH3" i="10"/>
  <c r="BH3" i="9"/>
  <c r="BH3" i="8"/>
  <c r="BE3" i="43"/>
  <c r="BE3" i="42"/>
  <c r="BE3" i="40"/>
  <c r="BE3" i="12"/>
  <c r="BE3" i="10"/>
  <c r="BE3" i="9"/>
  <c r="BE3" i="8"/>
  <c r="BU3" i="43"/>
  <c r="BU3" i="42"/>
  <c r="BU3" i="40"/>
  <c r="BU3" i="12"/>
  <c r="BU3" i="10"/>
  <c r="BU3" i="9"/>
  <c r="BU3" i="8"/>
  <c r="BB3" i="42"/>
  <c r="BB3" i="40"/>
  <c r="BB3" i="10"/>
  <c r="BB3" i="8"/>
  <c r="BB3" i="43"/>
  <c r="BB3" i="12"/>
  <c r="BB3" i="9"/>
  <c r="BR3" i="42"/>
  <c r="BR3" i="40"/>
  <c r="BR3" i="10"/>
  <c r="BR3" i="8"/>
  <c r="BR3" i="43"/>
  <c r="BR3" i="12"/>
  <c r="BR3" i="9"/>
  <c r="BO3" i="43"/>
  <c r="BO3" i="42"/>
  <c r="BO3" i="40"/>
  <c r="BO3" i="12"/>
  <c r="BO3" i="9"/>
  <c r="BO3" i="10"/>
  <c r="BO3" i="8"/>
  <c r="BL3" i="43"/>
  <c r="BL3" i="42"/>
  <c r="BL3" i="40"/>
  <c r="BL3" i="12"/>
  <c r="BL3" i="10"/>
  <c r="BL3" i="9"/>
  <c r="BL3" i="8"/>
  <c r="BI3" i="43"/>
  <c r="BI3" i="42"/>
  <c r="BI3" i="40"/>
  <c r="BI3" i="12"/>
  <c r="BI3" i="10"/>
  <c r="BI3" i="9"/>
  <c r="BI3" i="8"/>
  <c r="BF3" i="40"/>
  <c r="BF3" i="12"/>
  <c r="BF3" i="9"/>
  <c r="BF3" i="43"/>
  <c r="BF3" i="42"/>
  <c r="BF3" i="10"/>
  <c r="BF3" i="8"/>
  <c r="BC3" i="43"/>
  <c r="BC3" i="42"/>
  <c r="BC3" i="40"/>
  <c r="BC3" i="10"/>
  <c r="BC3" i="8"/>
  <c r="BC3" i="12"/>
  <c r="BC3" i="9"/>
  <c r="BS3" i="43"/>
  <c r="BS3" i="42"/>
  <c r="BS3" i="40"/>
  <c r="BS3" i="10"/>
  <c r="BS3" i="8"/>
  <c r="BS3" i="12"/>
  <c r="BS3" i="9"/>
  <c r="BP3" i="43"/>
  <c r="BP3" i="42"/>
  <c r="BP3" i="40"/>
  <c r="BP3" i="12"/>
  <c r="BP3" i="10"/>
  <c r="BP3" i="9"/>
  <c r="BP3" i="8"/>
  <c r="BM3" i="43"/>
  <c r="BM3" i="42"/>
  <c r="BM3" i="40"/>
  <c r="BM3" i="12"/>
  <c r="BM3" i="10"/>
  <c r="BM3" i="9"/>
  <c r="BM3" i="8"/>
  <c r="BJ3" i="7"/>
  <c r="BJ3" i="43"/>
  <c r="BJ3" i="10"/>
  <c r="BJ3" i="8"/>
  <c r="BJ3" i="42"/>
  <c r="BJ3" i="40"/>
  <c r="BJ3" i="12"/>
  <c r="BJ3" i="9"/>
  <c r="BG3" i="43"/>
  <c r="BG3" i="42"/>
  <c r="BG3" i="40"/>
  <c r="BG3" i="12"/>
  <c r="BG3" i="9"/>
  <c r="BG3" i="10"/>
  <c r="BG3" i="8"/>
  <c r="BD3" i="43"/>
  <c r="BD3" i="42"/>
  <c r="BD3" i="40"/>
  <c r="BD3" i="12"/>
  <c r="BD3" i="10"/>
  <c r="BD3" i="9"/>
  <c r="BD3" i="8"/>
  <c r="BT3" i="43"/>
  <c r="BT3" i="42"/>
  <c r="BT3" i="40"/>
  <c r="BT3" i="12"/>
  <c r="BT3" i="10"/>
  <c r="BT3" i="9"/>
  <c r="BT3" i="8"/>
  <c r="BQ3" i="43"/>
  <c r="BQ3" i="42"/>
  <c r="BQ3" i="40"/>
  <c r="BQ3" i="12"/>
  <c r="BQ3" i="10"/>
  <c r="BQ3" i="9"/>
  <c r="BQ3" i="8"/>
  <c r="BQ3" i="7"/>
  <c r="BD3"/>
  <c r="BM3"/>
  <c r="BF3"/>
  <c r="BG3"/>
  <c r="BB3"/>
  <c r="BN3"/>
  <c r="BR3"/>
  <c r="BC3"/>
  <c r="BI3"/>
  <c r="BK3"/>
  <c r="BO3"/>
  <c r="BS3"/>
  <c r="BE3"/>
  <c r="BH3"/>
  <c r="BL3"/>
  <c r="BP3"/>
  <c r="BT3"/>
  <c r="BU3"/>
  <c r="P13" i="49"/>
  <c r="Q13"/>
  <c r="P14"/>
  <c r="Q14"/>
  <c r="P15"/>
  <c r="Q15"/>
  <c r="P16"/>
  <c r="Q16"/>
  <c r="P17"/>
  <c r="Q17"/>
  <c r="P18"/>
  <c r="Q18"/>
  <c r="P23"/>
  <c r="Q23"/>
  <c r="P24"/>
  <c r="Q24"/>
  <c r="P25"/>
  <c r="Q25"/>
  <c r="J179" i="43" l="1"/>
  <c r="J178"/>
  <c r="J177"/>
  <c r="J176"/>
  <c r="J175"/>
  <c r="J174"/>
  <c r="J173"/>
  <c r="J172"/>
  <c r="J171"/>
  <c r="J170"/>
  <c r="J169"/>
  <c r="J168"/>
  <c r="J167"/>
  <c r="J166"/>
  <c r="J165"/>
  <c r="J164"/>
  <c r="J163"/>
  <c r="J162"/>
  <c r="J161"/>
  <c r="J160"/>
  <c r="J159"/>
  <c r="J158"/>
  <c r="J157"/>
  <c r="J156"/>
  <c r="J155"/>
  <c r="J154"/>
  <c r="J153"/>
  <c r="J152"/>
  <c r="J151"/>
  <c r="J150"/>
  <c r="J149"/>
  <c r="J148"/>
  <c r="J147"/>
  <c r="J136"/>
  <c r="J135"/>
  <c r="J134"/>
  <c r="J133"/>
  <c r="J132"/>
  <c r="J131"/>
  <c r="J130"/>
  <c r="J129"/>
  <c r="J128"/>
  <c r="J127"/>
  <c r="J126"/>
  <c r="J125"/>
  <c r="J124"/>
  <c r="J123"/>
  <c r="J122"/>
  <c r="J121"/>
  <c r="J120"/>
  <c r="J119"/>
  <c r="J118"/>
  <c r="J117"/>
  <c r="J116"/>
  <c r="J115"/>
  <c r="J114"/>
  <c r="J113"/>
  <c r="J112"/>
  <c r="J111"/>
  <c r="J110"/>
  <c r="J109"/>
  <c r="J108"/>
  <c r="J107"/>
  <c r="J106"/>
  <c r="J105"/>
  <c r="J104"/>
  <c r="J93"/>
  <c r="J92"/>
  <c r="J91"/>
  <c r="J90"/>
  <c r="J89"/>
  <c r="J88"/>
  <c r="J87"/>
  <c r="J86"/>
  <c r="J85"/>
  <c r="J84"/>
  <c r="J83"/>
  <c r="J82"/>
  <c r="J81"/>
  <c r="J80"/>
  <c r="J79"/>
  <c r="J78"/>
  <c r="J77"/>
  <c r="J76"/>
  <c r="J75"/>
  <c r="J74"/>
  <c r="J73"/>
  <c r="J72"/>
  <c r="J71"/>
  <c r="J70"/>
  <c r="J69"/>
  <c r="J68"/>
  <c r="J67"/>
  <c r="J66"/>
  <c r="J65"/>
  <c r="J64"/>
  <c r="J63"/>
  <c r="J62"/>
  <c r="J61"/>
  <c r="J50"/>
  <c r="J49"/>
  <c r="J48"/>
  <c r="J47"/>
  <c r="J46"/>
  <c r="J45"/>
  <c r="J44"/>
  <c r="J43"/>
  <c r="J42"/>
  <c r="J41"/>
  <c r="J40"/>
  <c r="J39"/>
  <c r="J38"/>
  <c r="J37"/>
  <c r="J36"/>
  <c r="J35"/>
  <c r="J34"/>
  <c r="J33"/>
  <c r="J32"/>
  <c r="J31"/>
  <c r="J30"/>
  <c r="J29"/>
  <c r="J28"/>
  <c r="J27"/>
  <c r="J26"/>
  <c r="J25"/>
  <c r="J24"/>
  <c r="J23"/>
  <c r="J22"/>
  <c r="J21"/>
  <c r="J20"/>
  <c r="J19"/>
  <c r="J18"/>
  <c r="J18" i="42"/>
  <c r="C37" i="10"/>
  <c r="O70" i="49"/>
  <c r="N70"/>
  <c r="M70"/>
  <c r="L70"/>
  <c r="K70"/>
  <c r="J70"/>
  <c r="I70"/>
  <c r="H70"/>
  <c r="Q69"/>
  <c r="P69"/>
  <c r="Q68"/>
  <c r="P68"/>
  <c r="Q63"/>
  <c r="P63"/>
  <c r="Q62"/>
  <c r="P62"/>
  <c r="Q50"/>
  <c r="P50"/>
  <c r="Q49"/>
  <c r="P49"/>
  <c r="Q48"/>
  <c r="P48"/>
  <c r="Q47"/>
  <c r="P47"/>
  <c r="Q35"/>
  <c r="P35"/>
  <c r="Q30"/>
  <c r="P30"/>
  <c r="Q29"/>
  <c r="P29"/>
  <c r="Q28"/>
  <c r="P28"/>
  <c r="Q27"/>
  <c r="P27"/>
  <c r="Q26"/>
  <c r="P26"/>
  <c r="Q12"/>
  <c r="P12"/>
  <c r="Q11"/>
  <c r="P11"/>
  <c r="Q10"/>
  <c r="P10"/>
  <c r="P70" l="1"/>
  <c r="Q70"/>
  <c r="I23" i="27" s="1"/>
  <c r="P11" i="34"/>
  <c r="Q11"/>
  <c r="P12"/>
  <c r="Q12"/>
  <c r="P13"/>
  <c r="Q13"/>
  <c r="P14"/>
  <c r="Q14"/>
  <c r="P15"/>
  <c r="Q15"/>
  <c r="P16"/>
  <c r="Q16"/>
  <c r="P17"/>
  <c r="Q17"/>
  <c r="P18"/>
  <c r="Q18"/>
  <c r="P19"/>
  <c r="Q19"/>
  <c r="P20"/>
  <c r="Q20"/>
  <c r="P21"/>
  <c r="Q21"/>
  <c r="P22"/>
  <c r="Q22"/>
  <c r="P23"/>
  <c r="Q23"/>
  <c r="P24"/>
  <c r="Q24"/>
  <c r="P25"/>
  <c r="Q25"/>
  <c r="P26"/>
  <c r="Q26"/>
  <c r="P27"/>
  <c r="Q27"/>
  <c r="P28"/>
  <c r="Q28"/>
  <c r="Q10"/>
  <c r="P10"/>
  <c r="O179" i="43" l="1"/>
  <c r="Q179" s="1"/>
  <c r="I179"/>
  <c r="F179"/>
  <c r="O178"/>
  <c r="Q178" s="1"/>
  <c r="I178"/>
  <c r="F178"/>
  <c r="O177"/>
  <c r="Q177" s="1"/>
  <c r="I177"/>
  <c r="F177"/>
  <c r="O176"/>
  <c r="Q176" s="1"/>
  <c r="I176"/>
  <c r="F176"/>
  <c r="O175"/>
  <c r="Q175" s="1"/>
  <c r="I175"/>
  <c r="F175"/>
  <c r="O174"/>
  <c r="Q174" s="1"/>
  <c r="I174"/>
  <c r="F174"/>
  <c r="O173"/>
  <c r="Q173" s="1"/>
  <c r="I173"/>
  <c r="F173"/>
  <c r="O172"/>
  <c r="Q172" s="1"/>
  <c r="I172"/>
  <c r="F172"/>
  <c r="O171"/>
  <c r="Q171" s="1"/>
  <c r="I171"/>
  <c r="F171"/>
  <c r="O170"/>
  <c r="Q170" s="1"/>
  <c r="I170"/>
  <c r="F170"/>
  <c r="O169"/>
  <c r="Q169" s="1"/>
  <c r="I169"/>
  <c r="F169"/>
  <c r="O168"/>
  <c r="Q168" s="1"/>
  <c r="I168"/>
  <c r="F168"/>
  <c r="O167"/>
  <c r="Q167" s="1"/>
  <c r="I167"/>
  <c r="F167"/>
  <c r="O166"/>
  <c r="Q166" s="1"/>
  <c r="I166"/>
  <c r="F166"/>
  <c r="O165"/>
  <c r="Q165" s="1"/>
  <c r="I165"/>
  <c r="F165"/>
  <c r="O164"/>
  <c r="Q164" s="1"/>
  <c r="I164"/>
  <c r="F164"/>
  <c r="O163"/>
  <c r="Q163" s="1"/>
  <c r="I163"/>
  <c r="F163"/>
  <c r="O162"/>
  <c r="Q162" s="1"/>
  <c r="I162"/>
  <c r="F162"/>
  <c r="O161"/>
  <c r="Q161" s="1"/>
  <c r="I161"/>
  <c r="F161"/>
  <c r="O160"/>
  <c r="Q160" s="1"/>
  <c r="I160"/>
  <c r="F160"/>
  <c r="O159"/>
  <c r="Q159" s="1"/>
  <c r="I159"/>
  <c r="F159"/>
  <c r="O158"/>
  <c r="Q158" s="1"/>
  <c r="I158"/>
  <c r="F158"/>
  <c r="O157"/>
  <c r="Q157" s="1"/>
  <c r="I157"/>
  <c r="F157"/>
  <c r="O156"/>
  <c r="Q156" s="1"/>
  <c r="I156"/>
  <c r="F156"/>
  <c r="O155"/>
  <c r="Q155" s="1"/>
  <c r="I155"/>
  <c r="F155"/>
  <c r="O154"/>
  <c r="Q154" s="1"/>
  <c r="I154"/>
  <c r="F154"/>
  <c r="O153"/>
  <c r="Q153" s="1"/>
  <c r="I153"/>
  <c r="F153"/>
  <c r="O152"/>
  <c r="Q152" s="1"/>
  <c r="I152"/>
  <c r="F152"/>
  <c r="O151"/>
  <c r="Q151" s="1"/>
  <c r="I151"/>
  <c r="F151"/>
  <c r="O150"/>
  <c r="Q150" s="1"/>
  <c r="I150"/>
  <c r="F150"/>
  <c r="O149"/>
  <c r="Q149" s="1"/>
  <c r="I149"/>
  <c r="F149"/>
  <c r="O148"/>
  <c r="Q148" s="1"/>
  <c r="I148"/>
  <c r="F148"/>
  <c r="O147"/>
  <c r="Q147" s="1"/>
  <c r="I147"/>
  <c r="F147"/>
  <c r="O146"/>
  <c r="Q146" s="1"/>
  <c r="I146"/>
  <c r="F146"/>
  <c r="O136"/>
  <c r="Q136" s="1"/>
  <c r="I136"/>
  <c r="F136"/>
  <c r="O135"/>
  <c r="Q135" s="1"/>
  <c r="I135"/>
  <c r="F135"/>
  <c r="O134"/>
  <c r="Q134" s="1"/>
  <c r="I134"/>
  <c r="F134"/>
  <c r="O133"/>
  <c r="Q133" s="1"/>
  <c r="I133"/>
  <c r="F133"/>
  <c r="O132"/>
  <c r="Q132" s="1"/>
  <c r="I132"/>
  <c r="F132"/>
  <c r="O131"/>
  <c r="Q131" s="1"/>
  <c r="I131"/>
  <c r="F131"/>
  <c r="O130"/>
  <c r="Q130" s="1"/>
  <c r="I130"/>
  <c r="F130"/>
  <c r="O129"/>
  <c r="Q129" s="1"/>
  <c r="I129"/>
  <c r="F129"/>
  <c r="O128"/>
  <c r="Q128" s="1"/>
  <c r="I128"/>
  <c r="F128"/>
  <c r="O127"/>
  <c r="Q127" s="1"/>
  <c r="I127"/>
  <c r="F127"/>
  <c r="O126"/>
  <c r="Q126" s="1"/>
  <c r="I126"/>
  <c r="F126"/>
  <c r="O125"/>
  <c r="Q125" s="1"/>
  <c r="I125"/>
  <c r="F125"/>
  <c r="O124"/>
  <c r="Q124" s="1"/>
  <c r="I124"/>
  <c r="F124"/>
  <c r="O123"/>
  <c r="Q123" s="1"/>
  <c r="I123"/>
  <c r="F123"/>
  <c r="O122"/>
  <c r="Q122" s="1"/>
  <c r="I122"/>
  <c r="F122"/>
  <c r="O121"/>
  <c r="Q121" s="1"/>
  <c r="I121"/>
  <c r="F121"/>
  <c r="O120"/>
  <c r="Q120" s="1"/>
  <c r="I120"/>
  <c r="F120"/>
  <c r="O119"/>
  <c r="Q119" s="1"/>
  <c r="I119"/>
  <c r="F119"/>
  <c r="O118"/>
  <c r="Q118" s="1"/>
  <c r="I118"/>
  <c r="F118"/>
  <c r="O117"/>
  <c r="Q117" s="1"/>
  <c r="I117"/>
  <c r="F117"/>
  <c r="O116"/>
  <c r="Q116" s="1"/>
  <c r="I116"/>
  <c r="F116"/>
  <c r="O115"/>
  <c r="Q115" s="1"/>
  <c r="I115"/>
  <c r="F115"/>
  <c r="O114"/>
  <c r="Q114" s="1"/>
  <c r="I114"/>
  <c r="F114"/>
  <c r="O113"/>
  <c r="Q113" s="1"/>
  <c r="I113"/>
  <c r="F113"/>
  <c r="O112"/>
  <c r="Q112" s="1"/>
  <c r="I112"/>
  <c r="F112"/>
  <c r="O111"/>
  <c r="Q111" s="1"/>
  <c r="I111"/>
  <c r="F111"/>
  <c r="O110"/>
  <c r="Q110" s="1"/>
  <c r="I110"/>
  <c r="F110"/>
  <c r="O109"/>
  <c r="Q109" s="1"/>
  <c r="I109"/>
  <c r="F109"/>
  <c r="O108"/>
  <c r="Q108" s="1"/>
  <c r="I108"/>
  <c r="F108"/>
  <c r="O107"/>
  <c r="Q107" s="1"/>
  <c r="I107"/>
  <c r="F107"/>
  <c r="O106"/>
  <c r="Q106" s="1"/>
  <c r="I106"/>
  <c r="F106"/>
  <c r="O105"/>
  <c r="Q105" s="1"/>
  <c r="I105"/>
  <c r="F105"/>
  <c r="O104"/>
  <c r="Q104" s="1"/>
  <c r="I104"/>
  <c r="F104"/>
  <c r="O103"/>
  <c r="Q103" s="1"/>
  <c r="I103"/>
  <c r="F103"/>
  <c r="O93"/>
  <c r="Q93" s="1"/>
  <c r="I93"/>
  <c r="F93"/>
  <c r="O92"/>
  <c r="Q92" s="1"/>
  <c r="I92"/>
  <c r="F92"/>
  <c r="O91"/>
  <c r="P91" s="1"/>
  <c r="I91"/>
  <c r="F91"/>
  <c r="O90"/>
  <c r="Q90" s="1"/>
  <c r="I90"/>
  <c r="F90"/>
  <c r="O89"/>
  <c r="P89" s="1"/>
  <c r="I89"/>
  <c r="F89"/>
  <c r="O88"/>
  <c r="Q88" s="1"/>
  <c r="I88"/>
  <c r="F88"/>
  <c r="O87"/>
  <c r="P87" s="1"/>
  <c r="I87"/>
  <c r="F87"/>
  <c r="O86"/>
  <c r="Q86" s="1"/>
  <c r="I86"/>
  <c r="F86"/>
  <c r="O85"/>
  <c r="P85" s="1"/>
  <c r="I85"/>
  <c r="F85"/>
  <c r="O84"/>
  <c r="Q84" s="1"/>
  <c r="I84"/>
  <c r="F84"/>
  <c r="O83"/>
  <c r="P83" s="1"/>
  <c r="I83"/>
  <c r="F83"/>
  <c r="O82"/>
  <c r="Q82" s="1"/>
  <c r="I82"/>
  <c r="F82"/>
  <c r="O81"/>
  <c r="P81" s="1"/>
  <c r="I81"/>
  <c r="F81"/>
  <c r="O80"/>
  <c r="Q80" s="1"/>
  <c r="I80"/>
  <c r="F80"/>
  <c r="O79"/>
  <c r="P79" s="1"/>
  <c r="I79"/>
  <c r="F79"/>
  <c r="O78"/>
  <c r="Q78" s="1"/>
  <c r="I78"/>
  <c r="F78"/>
  <c r="O77"/>
  <c r="P77" s="1"/>
  <c r="I77"/>
  <c r="F77"/>
  <c r="O76"/>
  <c r="Q76" s="1"/>
  <c r="I76"/>
  <c r="F76"/>
  <c r="O75"/>
  <c r="P75" s="1"/>
  <c r="I75"/>
  <c r="F75"/>
  <c r="O74"/>
  <c r="Q74" s="1"/>
  <c r="I74"/>
  <c r="F74"/>
  <c r="O73"/>
  <c r="P73" s="1"/>
  <c r="I73"/>
  <c r="F73"/>
  <c r="O72"/>
  <c r="Q72" s="1"/>
  <c r="I72"/>
  <c r="F72"/>
  <c r="O71"/>
  <c r="P71" s="1"/>
  <c r="I71"/>
  <c r="F71"/>
  <c r="O70"/>
  <c r="Q70" s="1"/>
  <c r="I70"/>
  <c r="F70"/>
  <c r="O69"/>
  <c r="P69" s="1"/>
  <c r="I69"/>
  <c r="F69"/>
  <c r="O68"/>
  <c r="Q68" s="1"/>
  <c r="I68"/>
  <c r="F68"/>
  <c r="O67"/>
  <c r="P67" s="1"/>
  <c r="I67"/>
  <c r="F67"/>
  <c r="O66"/>
  <c r="Q66" s="1"/>
  <c r="I66"/>
  <c r="F66"/>
  <c r="O65"/>
  <c r="P65" s="1"/>
  <c r="I65"/>
  <c r="F65"/>
  <c r="O64"/>
  <c r="Q64" s="1"/>
  <c r="I64"/>
  <c r="F64"/>
  <c r="O63"/>
  <c r="P63" s="1"/>
  <c r="I63"/>
  <c r="F63"/>
  <c r="O62"/>
  <c r="Q62" s="1"/>
  <c r="I62"/>
  <c r="F62"/>
  <c r="O61"/>
  <c r="P61" s="1"/>
  <c r="I61"/>
  <c r="F61"/>
  <c r="O60"/>
  <c r="Q60" s="1"/>
  <c r="I60"/>
  <c r="F60"/>
  <c r="J67" i="42"/>
  <c r="J66"/>
  <c r="J65"/>
  <c r="J64"/>
  <c r="J63"/>
  <c r="J62"/>
  <c r="J61"/>
  <c r="J60"/>
  <c r="J59"/>
  <c r="J58"/>
  <c r="J57"/>
  <c r="J56"/>
  <c r="J55"/>
  <c r="J54"/>
  <c r="J53"/>
  <c r="J52"/>
  <c r="J51"/>
  <c r="J50"/>
  <c r="J49"/>
  <c r="J48"/>
  <c r="J97"/>
  <c r="J96"/>
  <c r="J95"/>
  <c r="J94"/>
  <c r="J93"/>
  <c r="J92"/>
  <c r="J91"/>
  <c r="J90"/>
  <c r="J89"/>
  <c r="J88"/>
  <c r="J87"/>
  <c r="J86"/>
  <c r="J85"/>
  <c r="J84"/>
  <c r="J83"/>
  <c r="J82"/>
  <c r="J81"/>
  <c r="J80"/>
  <c r="J79"/>
  <c r="J78"/>
  <c r="J127"/>
  <c r="J126"/>
  <c r="J125"/>
  <c r="J124"/>
  <c r="J123"/>
  <c r="J122"/>
  <c r="J121"/>
  <c r="J120"/>
  <c r="J119"/>
  <c r="J118"/>
  <c r="J117"/>
  <c r="J116"/>
  <c r="J115"/>
  <c r="J114"/>
  <c r="J113"/>
  <c r="J112"/>
  <c r="J111"/>
  <c r="J110"/>
  <c r="J109"/>
  <c r="J108"/>
  <c r="J157"/>
  <c r="J156"/>
  <c r="J155"/>
  <c r="J154"/>
  <c r="J153"/>
  <c r="J152"/>
  <c r="J151"/>
  <c r="J150"/>
  <c r="J149"/>
  <c r="J148"/>
  <c r="J147"/>
  <c r="J146"/>
  <c r="J145"/>
  <c r="J144"/>
  <c r="J143"/>
  <c r="J142"/>
  <c r="J141"/>
  <c r="J140"/>
  <c r="J139"/>
  <c r="J138"/>
  <c r="J187"/>
  <c r="J186"/>
  <c r="J185"/>
  <c r="J184"/>
  <c r="J183"/>
  <c r="J182"/>
  <c r="J181"/>
  <c r="J180"/>
  <c r="J179"/>
  <c r="J178"/>
  <c r="J177"/>
  <c r="J176"/>
  <c r="J175"/>
  <c r="J174"/>
  <c r="J173"/>
  <c r="J172"/>
  <c r="J171"/>
  <c r="J170"/>
  <c r="J169"/>
  <c r="J168"/>
  <c r="I187"/>
  <c r="F187"/>
  <c r="I186"/>
  <c r="F186"/>
  <c r="I185"/>
  <c r="F185"/>
  <c r="I184"/>
  <c r="F184"/>
  <c r="I183"/>
  <c r="F183"/>
  <c r="I182"/>
  <c r="F182"/>
  <c r="I181"/>
  <c r="F181"/>
  <c r="I180"/>
  <c r="F180"/>
  <c r="I179"/>
  <c r="F179"/>
  <c r="I178"/>
  <c r="F178"/>
  <c r="I177"/>
  <c r="F177"/>
  <c r="I176"/>
  <c r="F176"/>
  <c r="I175"/>
  <c r="F175"/>
  <c r="I174"/>
  <c r="F174"/>
  <c r="I173"/>
  <c r="F173"/>
  <c r="I172"/>
  <c r="F172"/>
  <c r="I171"/>
  <c r="F171"/>
  <c r="I170"/>
  <c r="F170"/>
  <c r="I169"/>
  <c r="F169"/>
  <c r="I168"/>
  <c r="F168"/>
  <c r="I167"/>
  <c r="F167"/>
  <c r="I157"/>
  <c r="F157"/>
  <c r="I156"/>
  <c r="F156"/>
  <c r="I155"/>
  <c r="F155"/>
  <c r="I154"/>
  <c r="F154"/>
  <c r="I153"/>
  <c r="F153"/>
  <c r="I152"/>
  <c r="F152"/>
  <c r="I151"/>
  <c r="F151"/>
  <c r="I150"/>
  <c r="F150"/>
  <c r="I149"/>
  <c r="F149"/>
  <c r="I148"/>
  <c r="F148"/>
  <c r="I147"/>
  <c r="F147"/>
  <c r="I146"/>
  <c r="F146"/>
  <c r="I145"/>
  <c r="F145"/>
  <c r="I144"/>
  <c r="F144"/>
  <c r="I143"/>
  <c r="F143"/>
  <c r="I142"/>
  <c r="F142"/>
  <c r="I141"/>
  <c r="F141"/>
  <c r="I140"/>
  <c r="F140"/>
  <c r="I139"/>
  <c r="F139"/>
  <c r="I138"/>
  <c r="F138"/>
  <c r="I137"/>
  <c r="F137"/>
  <c r="I127"/>
  <c r="F127"/>
  <c r="I126"/>
  <c r="F126"/>
  <c r="I125"/>
  <c r="F125"/>
  <c r="I124"/>
  <c r="F124"/>
  <c r="I123"/>
  <c r="F123"/>
  <c r="I122"/>
  <c r="F122"/>
  <c r="I121"/>
  <c r="F121"/>
  <c r="I120"/>
  <c r="F120"/>
  <c r="I119"/>
  <c r="F119"/>
  <c r="I118"/>
  <c r="F118"/>
  <c r="I117"/>
  <c r="F117"/>
  <c r="I116"/>
  <c r="F116"/>
  <c r="I115"/>
  <c r="F115"/>
  <c r="I114"/>
  <c r="F114"/>
  <c r="I113"/>
  <c r="F113"/>
  <c r="I112"/>
  <c r="F112"/>
  <c r="I111"/>
  <c r="F111"/>
  <c r="I110"/>
  <c r="F110"/>
  <c r="I109"/>
  <c r="F109"/>
  <c r="I108"/>
  <c r="F108"/>
  <c r="I107"/>
  <c r="F107"/>
  <c r="I97"/>
  <c r="F97"/>
  <c r="I96"/>
  <c r="F96"/>
  <c r="I95"/>
  <c r="F95"/>
  <c r="I94"/>
  <c r="F94"/>
  <c r="I93"/>
  <c r="F93"/>
  <c r="I92"/>
  <c r="F92"/>
  <c r="I91"/>
  <c r="F91"/>
  <c r="I90"/>
  <c r="F90"/>
  <c r="I89"/>
  <c r="F89"/>
  <c r="I88"/>
  <c r="F88"/>
  <c r="I87"/>
  <c r="F87"/>
  <c r="I86"/>
  <c r="F86"/>
  <c r="I85"/>
  <c r="F85"/>
  <c r="I84"/>
  <c r="F84"/>
  <c r="I83"/>
  <c r="F83"/>
  <c r="I82"/>
  <c r="F82"/>
  <c r="I81"/>
  <c r="F81"/>
  <c r="I80"/>
  <c r="F80"/>
  <c r="I79"/>
  <c r="F79"/>
  <c r="I78"/>
  <c r="F78"/>
  <c r="I77"/>
  <c r="F77"/>
  <c r="I67"/>
  <c r="F67"/>
  <c r="I66"/>
  <c r="F66"/>
  <c r="I65"/>
  <c r="F65"/>
  <c r="I64"/>
  <c r="F64"/>
  <c r="I63"/>
  <c r="F63"/>
  <c r="I62"/>
  <c r="F62"/>
  <c r="I61"/>
  <c r="F61"/>
  <c r="I60"/>
  <c r="F60"/>
  <c r="I59"/>
  <c r="F59"/>
  <c r="I58"/>
  <c r="F58"/>
  <c r="I57"/>
  <c r="F57"/>
  <c r="I56"/>
  <c r="F56"/>
  <c r="I55"/>
  <c r="F55"/>
  <c r="I54"/>
  <c r="F54"/>
  <c r="I53"/>
  <c r="F53"/>
  <c r="I52"/>
  <c r="F52"/>
  <c r="I51"/>
  <c r="F51"/>
  <c r="I50"/>
  <c r="F50"/>
  <c r="I49"/>
  <c r="F49"/>
  <c r="I48"/>
  <c r="F48"/>
  <c r="I47"/>
  <c r="F47"/>
  <c r="J131" i="40"/>
  <c r="J130"/>
  <c r="J129"/>
  <c r="J128"/>
  <c r="J127"/>
  <c r="J126"/>
  <c r="J125"/>
  <c r="J124"/>
  <c r="J123"/>
  <c r="J122"/>
  <c r="J121"/>
  <c r="J120"/>
  <c r="J119"/>
  <c r="J118"/>
  <c r="J117"/>
  <c r="J116"/>
  <c r="J115"/>
  <c r="J114"/>
  <c r="J113"/>
  <c r="J112"/>
  <c r="J111"/>
  <c r="J100"/>
  <c r="J99"/>
  <c r="J98"/>
  <c r="J97"/>
  <c r="J96"/>
  <c r="J95"/>
  <c r="J94"/>
  <c r="J93"/>
  <c r="J92"/>
  <c r="J91"/>
  <c r="J90"/>
  <c r="J89"/>
  <c r="J88"/>
  <c r="J87"/>
  <c r="J86"/>
  <c r="J85"/>
  <c r="J84"/>
  <c r="J83"/>
  <c r="J82"/>
  <c r="J81"/>
  <c r="J80"/>
  <c r="J69"/>
  <c r="J68"/>
  <c r="J67"/>
  <c r="J66"/>
  <c r="J65"/>
  <c r="J64"/>
  <c r="J63"/>
  <c r="J62"/>
  <c r="J61"/>
  <c r="J60"/>
  <c r="J59"/>
  <c r="J58"/>
  <c r="J57"/>
  <c r="J56"/>
  <c r="J55"/>
  <c r="J54"/>
  <c r="J53"/>
  <c r="J52"/>
  <c r="J51"/>
  <c r="J50"/>
  <c r="J49"/>
  <c r="I131"/>
  <c r="F131"/>
  <c r="I130"/>
  <c r="F130"/>
  <c r="I129"/>
  <c r="F129"/>
  <c r="I128"/>
  <c r="F128"/>
  <c r="I127"/>
  <c r="F127"/>
  <c r="I126"/>
  <c r="F126"/>
  <c r="I125"/>
  <c r="F125"/>
  <c r="I124"/>
  <c r="F124"/>
  <c r="I123"/>
  <c r="F123"/>
  <c r="I122"/>
  <c r="F122"/>
  <c r="I121"/>
  <c r="F121"/>
  <c r="I120"/>
  <c r="F120"/>
  <c r="I119"/>
  <c r="F119"/>
  <c r="I118"/>
  <c r="F118"/>
  <c r="I117"/>
  <c r="F117"/>
  <c r="I116"/>
  <c r="F116"/>
  <c r="I115"/>
  <c r="F115"/>
  <c r="I114"/>
  <c r="F114"/>
  <c r="I113"/>
  <c r="F113"/>
  <c r="I112"/>
  <c r="F112"/>
  <c r="I111"/>
  <c r="F111"/>
  <c r="I110"/>
  <c r="F110"/>
  <c r="I100"/>
  <c r="F100"/>
  <c r="I99"/>
  <c r="F99"/>
  <c r="I98"/>
  <c r="F98"/>
  <c r="I97"/>
  <c r="F97"/>
  <c r="I96"/>
  <c r="F96"/>
  <c r="I95"/>
  <c r="F95"/>
  <c r="I94"/>
  <c r="F94"/>
  <c r="I93"/>
  <c r="F93"/>
  <c r="I92"/>
  <c r="F92"/>
  <c r="I91"/>
  <c r="F91"/>
  <c r="I90"/>
  <c r="F90"/>
  <c r="I89"/>
  <c r="F89"/>
  <c r="I88"/>
  <c r="F88"/>
  <c r="I87"/>
  <c r="F87"/>
  <c r="I86"/>
  <c r="F86"/>
  <c r="I85"/>
  <c r="F85"/>
  <c r="I84"/>
  <c r="F84"/>
  <c r="I83"/>
  <c r="F83"/>
  <c r="I82"/>
  <c r="F82"/>
  <c r="I81"/>
  <c r="F81"/>
  <c r="I80"/>
  <c r="F80"/>
  <c r="I79"/>
  <c r="F79"/>
  <c r="I69"/>
  <c r="F69"/>
  <c r="I68"/>
  <c r="F68"/>
  <c r="I67"/>
  <c r="F67"/>
  <c r="I66"/>
  <c r="F66"/>
  <c r="I65"/>
  <c r="F65"/>
  <c r="I64"/>
  <c r="F64"/>
  <c r="I63"/>
  <c r="F63"/>
  <c r="I62"/>
  <c r="F62"/>
  <c r="I61"/>
  <c r="F61"/>
  <c r="I60"/>
  <c r="F60"/>
  <c r="I59"/>
  <c r="F59"/>
  <c r="I58"/>
  <c r="F58"/>
  <c r="I57"/>
  <c r="F57"/>
  <c r="I56"/>
  <c r="F56"/>
  <c r="I55"/>
  <c r="F55"/>
  <c r="I54"/>
  <c r="F54"/>
  <c r="I53"/>
  <c r="F53"/>
  <c r="I52"/>
  <c r="F52"/>
  <c r="I51"/>
  <c r="F51"/>
  <c r="I50"/>
  <c r="F50"/>
  <c r="I49"/>
  <c r="F49"/>
  <c r="I48"/>
  <c r="F48"/>
  <c r="J465" i="12"/>
  <c r="J451"/>
  <c r="J450"/>
  <c r="J449"/>
  <c r="J438"/>
  <c r="J424"/>
  <c r="J423"/>
  <c r="J422"/>
  <c r="J406"/>
  <c r="J405"/>
  <c r="J391"/>
  <c r="J390"/>
  <c r="J375"/>
  <c r="J374"/>
  <c r="J373"/>
  <c r="J358"/>
  <c r="J357"/>
  <c r="J344"/>
  <c r="J343"/>
  <c r="J328"/>
  <c r="J312"/>
  <c r="J290"/>
  <c r="J227"/>
  <c r="J66"/>
  <c r="J65"/>
  <c r="J64"/>
  <c r="J63"/>
  <c r="J36"/>
  <c r="J35"/>
  <c r="I465"/>
  <c r="F465"/>
  <c r="I461"/>
  <c r="E461"/>
  <c r="F461" s="1"/>
  <c r="I451"/>
  <c r="F451"/>
  <c r="I450"/>
  <c r="I449"/>
  <c r="I448"/>
  <c r="E448"/>
  <c r="F448" s="1"/>
  <c r="I438"/>
  <c r="F438"/>
  <c r="I434"/>
  <c r="E434"/>
  <c r="F434" s="1"/>
  <c r="I424"/>
  <c r="F424"/>
  <c r="I423"/>
  <c r="F423"/>
  <c r="I422"/>
  <c r="F422"/>
  <c r="I416"/>
  <c r="E416"/>
  <c r="F416" s="1"/>
  <c r="D409" s="1"/>
  <c r="I406"/>
  <c r="F406"/>
  <c r="I405"/>
  <c r="F405"/>
  <c r="I401"/>
  <c r="E401"/>
  <c r="F401" s="1"/>
  <c r="I391"/>
  <c r="F391"/>
  <c r="I390"/>
  <c r="F390"/>
  <c r="I385"/>
  <c r="E385"/>
  <c r="F385" s="1"/>
  <c r="D378" s="1"/>
  <c r="I375"/>
  <c r="F375"/>
  <c r="I374"/>
  <c r="F374"/>
  <c r="I373"/>
  <c r="F373"/>
  <c r="I368"/>
  <c r="E368"/>
  <c r="F368" s="1"/>
  <c r="D361" s="1"/>
  <c r="I358"/>
  <c r="F358"/>
  <c r="I357"/>
  <c r="F357"/>
  <c r="I354"/>
  <c r="E354"/>
  <c r="F354" s="1"/>
  <c r="I344"/>
  <c r="F344"/>
  <c r="I343"/>
  <c r="F343"/>
  <c r="I338"/>
  <c r="E338"/>
  <c r="F338" s="1"/>
  <c r="D331" s="1"/>
  <c r="I328"/>
  <c r="F328"/>
  <c r="I322"/>
  <c r="E322"/>
  <c r="F322" s="1"/>
  <c r="D315" s="1"/>
  <c r="I312"/>
  <c r="F312"/>
  <c r="D293" s="1"/>
  <c r="F290"/>
  <c r="D230" s="1"/>
  <c r="I227"/>
  <c r="F227"/>
  <c r="D69" s="1"/>
  <c r="I66"/>
  <c r="F66"/>
  <c r="I65"/>
  <c r="F65"/>
  <c r="I64"/>
  <c r="F64"/>
  <c r="I63"/>
  <c r="F63"/>
  <c r="I52"/>
  <c r="F52"/>
  <c r="I51"/>
  <c r="F51"/>
  <c r="F36"/>
  <c r="F35"/>
  <c r="J81" i="10"/>
  <c r="J80"/>
  <c r="J79"/>
  <c r="J78"/>
  <c r="J77"/>
  <c r="J76"/>
  <c r="J75"/>
  <c r="J74"/>
  <c r="J73"/>
  <c r="J72"/>
  <c r="J71"/>
  <c r="J70"/>
  <c r="J69"/>
  <c r="J104"/>
  <c r="J103"/>
  <c r="J102"/>
  <c r="J101"/>
  <c r="J100"/>
  <c r="J99"/>
  <c r="J98"/>
  <c r="J97"/>
  <c r="J96"/>
  <c r="J95"/>
  <c r="J94"/>
  <c r="J93"/>
  <c r="J92"/>
  <c r="J127"/>
  <c r="J126"/>
  <c r="J125"/>
  <c r="J124"/>
  <c r="J123"/>
  <c r="J122"/>
  <c r="J121"/>
  <c r="J120"/>
  <c r="J119"/>
  <c r="J118"/>
  <c r="J117"/>
  <c r="J116"/>
  <c r="J115"/>
  <c r="J150"/>
  <c r="J149"/>
  <c r="J148"/>
  <c r="J147"/>
  <c r="J146"/>
  <c r="J145"/>
  <c r="J144"/>
  <c r="J143"/>
  <c r="J142"/>
  <c r="J141"/>
  <c r="J140"/>
  <c r="J139"/>
  <c r="J138"/>
  <c r="J173"/>
  <c r="J172"/>
  <c r="J171"/>
  <c r="J170"/>
  <c r="J169"/>
  <c r="J168"/>
  <c r="J167"/>
  <c r="J166"/>
  <c r="J165"/>
  <c r="J164"/>
  <c r="J163"/>
  <c r="J162"/>
  <c r="J161"/>
  <c r="J196"/>
  <c r="J195"/>
  <c r="J194"/>
  <c r="J193"/>
  <c r="J192"/>
  <c r="J191"/>
  <c r="J190"/>
  <c r="J189"/>
  <c r="J188"/>
  <c r="J187"/>
  <c r="J186"/>
  <c r="J185"/>
  <c r="J184"/>
  <c r="J219"/>
  <c r="J218"/>
  <c r="J217"/>
  <c r="J216"/>
  <c r="J215"/>
  <c r="J214"/>
  <c r="J213"/>
  <c r="J212"/>
  <c r="J211"/>
  <c r="J210"/>
  <c r="J209"/>
  <c r="J208"/>
  <c r="J207"/>
  <c r="J242"/>
  <c r="J241"/>
  <c r="J240"/>
  <c r="J239"/>
  <c r="J238"/>
  <c r="J237"/>
  <c r="J236"/>
  <c r="J235"/>
  <c r="J234"/>
  <c r="J233"/>
  <c r="J232"/>
  <c r="J231"/>
  <c r="J230"/>
  <c r="J265"/>
  <c r="J264"/>
  <c r="J263"/>
  <c r="J262"/>
  <c r="J261"/>
  <c r="J260"/>
  <c r="J259"/>
  <c r="J258"/>
  <c r="J257"/>
  <c r="J256"/>
  <c r="J255"/>
  <c r="J254"/>
  <c r="J253"/>
  <c r="J288"/>
  <c r="J287"/>
  <c r="J286"/>
  <c r="J285"/>
  <c r="J284"/>
  <c r="J283"/>
  <c r="J282"/>
  <c r="J281"/>
  <c r="J280"/>
  <c r="J279"/>
  <c r="J278"/>
  <c r="J277"/>
  <c r="J276"/>
  <c r="I288"/>
  <c r="F288"/>
  <c r="I287"/>
  <c r="F287"/>
  <c r="I286"/>
  <c r="F286"/>
  <c r="I285"/>
  <c r="F285"/>
  <c r="I284"/>
  <c r="F284"/>
  <c r="I283"/>
  <c r="F283"/>
  <c r="I282"/>
  <c r="F282"/>
  <c r="I281"/>
  <c r="F281"/>
  <c r="I280"/>
  <c r="F280"/>
  <c r="I279"/>
  <c r="F279"/>
  <c r="I278"/>
  <c r="F278"/>
  <c r="I277"/>
  <c r="F277"/>
  <c r="I276"/>
  <c r="E276"/>
  <c r="F276" s="1"/>
  <c r="I275"/>
  <c r="E275"/>
  <c r="F275" s="1"/>
  <c r="I265"/>
  <c r="F265"/>
  <c r="I264"/>
  <c r="F264"/>
  <c r="I263"/>
  <c r="F263"/>
  <c r="I262"/>
  <c r="F262"/>
  <c r="I261"/>
  <c r="F261"/>
  <c r="I260"/>
  <c r="F260"/>
  <c r="I259"/>
  <c r="F259"/>
  <c r="I258"/>
  <c r="F258"/>
  <c r="I257"/>
  <c r="F257"/>
  <c r="I256"/>
  <c r="F256"/>
  <c r="I255"/>
  <c r="F255"/>
  <c r="I254"/>
  <c r="F254"/>
  <c r="I253"/>
  <c r="E253"/>
  <c r="F253" s="1"/>
  <c r="I252"/>
  <c r="E252"/>
  <c r="F252" s="1"/>
  <c r="I242"/>
  <c r="F242"/>
  <c r="I241"/>
  <c r="F241"/>
  <c r="I240"/>
  <c r="F240"/>
  <c r="I239"/>
  <c r="F239"/>
  <c r="I238"/>
  <c r="F238"/>
  <c r="I237"/>
  <c r="F237"/>
  <c r="I236"/>
  <c r="F236"/>
  <c r="I235"/>
  <c r="F235"/>
  <c r="I234"/>
  <c r="F234"/>
  <c r="I233"/>
  <c r="F233"/>
  <c r="I232"/>
  <c r="F232"/>
  <c r="I231"/>
  <c r="F231"/>
  <c r="I230"/>
  <c r="E230"/>
  <c r="F230" s="1"/>
  <c r="I229"/>
  <c r="E229"/>
  <c r="F229" s="1"/>
  <c r="I219"/>
  <c r="F219"/>
  <c r="I218"/>
  <c r="F218"/>
  <c r="I217"/>
  <c r="F217"/>
  <c r="I216"/>
  <c r="F216"/>
  <c r="I215"/>
  <c r="F215"/>
  <c r="I214"/>
  <c r="F214"/>
  <c r="I213"/>
  <c r="F213"/>
  <c r="I212"/>
  <c r="F212"/>
  <c r="I211"/>
  <c r="F211"/>
  <c r="I210"/>
  <c r="F210"/>
  <c r="I209"/>
  <c r="F209"/>
  <c r="I208"/>
  <c r="F208"/>
  <c r="I207"/>
  <c r="E207"/>
  <c r="F207" s="1"/>
  <c r="I206"/>
  <c r="E206"/>
  <c r="F206" s="1"/>
  <c r="I196"/>
  <c r="F196"/>
  <c r="I195"/>
  <c r="F195"/>
  <c r="I194"/>
  <c r="F194"/>
  <c r="I193"/>
  <c r="F193"/>
  <c r="I192"/>
  <c r="F192"/>
  <c r="I191"/>
  <c r="F191"/>
  <c r="I190"/>
  <c r="F190"/>
  <c r="I189"/>
  <c r="F189"/>
  <c r="I188"/>
  <c r="F188"/>
  <c r="I187"/>
  <c r="F187"/>
  <c r="I186"/>
  <c r="F186"/>
  <c r="I185"/>
  <c r="F185"/>
  <c r="I184"/>
  <c r="E184"/>
  <c r="F184" s="1"/>
  <c r="I183"/>
  <c r="E183"/>
  <c r="F183" s="1"/>
  <c r="I173"/>
  <c r="F173"/>
  <c r="I172"/>
  <c r="F172"/>
  <c r="I171"/>
  <c r="F171"/>
  <c r="I170"/>
  <c r="F170"/>
  <c r="I169"/>
  <c r="F169"/>
  <c r="I168"/>
  <c r="F168"/>
  <c r="I167"/>
  <c r="F167"/>
  <c r="I166"/>
  <c r="F166"/>
  <c r="I165"/>
  <c r="F165"/>
  <c r="I164"/>
  <c r="F164"/>
  <c r="I163"/>
  <c r="F163"/>
  <c r="I162"/>
  <c r="F162"/>
  <c r="I161"/>
  <c r="E161"/>
  <c r="F161" s="1"/>
  <c r="I160"/>
  <c r="E160"/>
  <c r="F160" s="1"/>
  <c r="I150"/>
  <c r="F150"/>
  <c r="I149"/>
  <c r="F149"/>
  <c r="I148"/>
  <c r="F148"/>
  <c r="I147"/>
  <c r="F147"/>
  <c r="I146"/>
  <c r="F146"/>
  <c r="I145"/>
  <c r="F145"/>
  <c r="I144"/>
  <c r="F144"/>
  <c r="I143"/>
  <c r="F143"/>
  <c r="I142"/>
  <c r="F142"/>
  <c r="I141"/>
  <c r="F141"/>
  <c r="I140"/>
  <c r="F140"/>
  <c r="I139"/>
  <c r="F139"/>
  <c r="I138"/>
  <c r="E138"/>
  <c r="F138" s="1"/>
  <c r="I137"/>
  <c r="E137"/>
  <c r="F137" s="1"/>
  <c r="I127"/>
  <c r="F127"/>
  <c r="I126"/>
  <c r="F126"/>
  <c r="I125"/>
  <c r="F125"/>
  <c r="I124"/>
  <c r="F124"/>
  <c r="I123"/>
  <c r="F123"/>
  <c r="I122"/>
  <c r="F122"/>
  <c r="I121"/>
  <c r="F121"/>
  <c r="I120"/>
  <c r="F120"/>
  <c r="I119"/>
  <c r="F119"/>
  <c r="I118"/>
  <c r="F118"/>
  <c r="I117"/>
  <c r="F117"/>
  <c r="I116"/>
  <c r="F116"/>
  <c r="I115"/>
  <c r="E115"/>
  <c r="F115" s="1"/>
  <c r="I114"/>
  <c r="E114"/>
  <c r="F114" s="1"/>
  <c r="I104"/>
  <c r="F104"/>
  <c r="I103"/>
  <c r="F103"/>
  <c r="I102"/>
  <c r="F102"/>
  <c r="I101"/>
  <c r="F101"/>
  <c r="I100"/>
  <c r="F100"/>
  <c r="I99"/>
  <c r="F99"/>
  <c r="I98"/>
  <c r="F98"/>
  <c r="I97"/>
  <c r="F97"/>
  <c r="I96"/>
  <c r="F96"/>
  <c r="I95"/>
  <c r="F95"/>
  <c r="I94"/>
  <c r="F94"/>
  <c r="I93"/>
  <c r="F93"/>
  <c r="I92"/>
  <c r="E92"/>
  <c r="F92" s="1"/>
  <c r="I91"/>
  <c r="E91"/>
  <c r="F91" s="1"/>
  <c r="I81"/>
  <c r="F81"/>
  <c r="I80"/>
  <c r="F80"/>
  <c r="I79"/>
  <c r="F79"/>
  <c r="I78"/>
  <c r="F78"/>
  <c r="I77"/>
  <c r="F77"/>
  <c r="I76"/>
  <c r="F76"/>
  <c r="I75"/>
  <c r="F75"/>
  <c r="I74"/>
  <c r="F74"/>
  <c r="I73"/>
  <c r="F73"/>
  <c r="I72"/>
  <c r="F72"/>
  <c r="I71"/>
  <c r="F71"/>
  <c r="I70"/>
  <c r="F70"/>
  <c r="I69"/>
  <c r="E69"/>
  <c r="F69" s="1"/>
  <c r="I68"/>
  <c r="E68"/>
  <c r="F68" s="1"/>
  <c r="D61" s="1"/>
  <c r="J238" i="9"/>
  <c r="J237"/>
  <c r="J236"/>
  <c r="J235"/>
  <c r="J234"/>
  <c r="J233"/>
  <c r="J232"/>
  <c r="J231"/>
  <c r="J230"/>
  <c r="J219"/>
  <c r="J218"/>
  <c r="J217"/>
  <c r="J216"/>
  <c r="J215"/>
  <c r="J214"/>
  <c r="J213"/>
  <c r="J212"/>
  <c r="J211"/>
  <c r="J200"/>
  <c r="J199"/>
  <c r="J198"/>
  <c r="J197"/>
  <c r="J196"/>
  <c r="J195"/>
  <c r="J194"/>
  <c r="J193"/>
  <c r="J192"/>
  <c r="J181"/>
  <c r="J180"/>
  <c r="J179"/>
  <c r="J178"/>
  <c r="J177"/>
  <c r="J176"/>
  <c r="J175"/>
  <c r="J174"/>
  <c r="J173"/>
  <c r="J162"/>
  <c r="J161"/>
  <c r="J160"/>
  <c r="J159"/>
  <c r="J158"/>
  <c r="J157"/>
  <c r="J156"/>
  <c r="J155"/>
  <c r="J154"/>
  <c r="J143"/>
  <c r="J142"/>
  <c r="J141"/>
  <c r="J140"/>
  <c r="J139"/>
  <c r="J138"/>
  <c r="J137"/>
  <c r="J136"/>
  <c r="J135"/>
  <c r="J124"/>
  <c r="J123"/>
  <c r="J122"/>
  <c r="J121"/>
  <c r="J120"/>
  <c r="J119"/>
  <c r="J118"/>
  <c r="J117"/>
  <c r="J116"/>
  <c r="J105"/>
  <c r="J104"/>
  <c r="J103"/>
  <c r="J102"/>
  <c r="J101"/>
  <c r="J100"/>
  <c r="J99"/>
  <c r="J98"/>
  <c r="J97"/>
  <c r="J86"/>
  <c r="J85"/>
  <c r="J84"/>
  <c r="J83"/>
  <c r="J82"/>
  <c r="J81"/>
  <c r="J80"/>
  <c r="J79"/>
  <c r="J78"/>
  <c r="J59"/>
  <c r="J48"/>
  <c r="J47"/>
  <c r="J46"/>
  <c r="J45"/>
  <c r="J44"/>
  <c r="J43"/>
  <c r="J42"/>
  <c r="J41"/>
  <c r="J40"/>
  <c r="I238"/>
  <c r="F238"/>
  <c r="I237"/>
  <c r="F237"/>
  <c r="I236"/>
  <c r="F236"/>
  <c r="I235"/>
  <c r="F235"/>
  <c r="I234"/>
  <c r="F234"/>
  <c r="I233"/>
  <c r="F233"/>
  <c r="I232"/>
  <c r="F232"/>
  <c r="I231"/>
  <c r="F231"/>
  <c r="I230"/>
  <c r="F230"/>
  <c r="I229"/>
  <c r="F229"/>
  <c r="I219"/>
  <c r="F219"/>
  <c r="I218"/>
  <c r="F218"/>
  <c r="I217"/>
  <c r="F217"/>
  <c r="I216"/>
  <c r="F216"/>
  <c r="I215"/>
  <c r="F215"/>
  <c r="I214"/>
  <c r="F214"/>
  <c r="I213"/>
  <c r="F213"/>
  <c r="I212"/>
  <c r="F212"/>
  <c r="I211"/>
  <c r="F211"/>
  <c r="I210"/>
  <c r="F210"/>
  <c r="I200"/>
  <c r="F200"/>
  <c r="I199"/>
  <c r="F199"/>
  <c r="I198"/>
  <c r="F198"/>
  <c r="I197"/>
  <c r="F197"/>
  <c r="I196"/>
  <c r="F196"/>
  <c r="I195"/>
  <c r="F195"/>
  <c r="I194"/>
  <c r="F194"/>
  <c r="I193"/>
  <c r="F193"/>
  <c r="I192"/>
  <c r="F192"/>
  <c r="I191"/>
  <c r="F191"/>
  <c r="I181"/>
  <c r="F181"/>
  <c r="I180"/>
  <c r="F180"/>
  <c r="I179"/>
  <c r="F179"/>
  <c r="I178"/>
  <c r="F178"/>
  <c r="I177"/>
  <c r="F177"/>
  <c r="I176"/>
  <c r="F176"/>
  <c r="I175"/>
  <c r="F175"/>
  <c r="I174"/>
  <c r="F174"/>
  <c r="I173"/>
  <c r="F173"/>
  <c r="I172"/>
  <c r="F172"/>
  <c r="I162"/>
  <c r="F162"/>
  <c r="I161"/>
  <c r="F161"/>
  <c r="I160"/>
  <c r="F160"/>
  <c r="I159"/>
  <c r="F159"/>
  <c r="I158"/>
  <c r="F158"/>
  <c r="I157"/>
  <c r="F157"/>
  <c r="I156"/>
  <c r="F156"/>
  <c r="I155"/>
  <c r="F155"/>
  <c r="I154"/>
  <c r="F154"/>
  <c r="I153"/>
  <c r="F153"/>
  <c r="I143"/>
  <c r="F143"/>
  <c r="I142"/>
  <c r="F142"/>
  <c r="I141"/>
  <c r="F141"/>
  <c r="I140"/>
  <c r="F140"/>
  <c r="I139"/>
  <c r="F139"/>
  <c r="I138"/>
  <c r="F138"/>
  <c r="I137"/>
  <c r="F137"/>
  <c r="I136"/>
  <c r="F136"/>
  <c r="I135"/>
  <c r="F135"/>
  <c r="I134"/>
  <c r="F134"/>
  <c r="I124"/>
  <c r="F124"/>
  <c r="I123"/>
  <c r="F123"/>
  <c r="I122"/>
  <c r="F122"/>
  <c r="I121"/>
  <c r="F121"/>
  <c r="I120"/>
  <c r="F120"/>
  <c r="I119"/>
  <c r="F119"/>
  <c r="I118"/>
  <c r="F118"/>
  <c r="I117"/>
  <c r="F117"/>
  <c r="I116"/>
  <c r="F116"/>
  <c r="I115"/>
  <c r="F115"/>
  <c r="I105"/>
  <c r="F105"/>
  <c r="I104"/>
  <c r="F104"/>
  <c r="I103"/>
  <c r="F103"/>
  <c r="I102"/>
  <c r="F102"/>
  <c r="I101"/>
  <c r="F101"/>
  <c r="I100"/>
  <c r="F100"/>
  <c r="I99"/>
  <c r="F99"/>
  <c r="I98"/>
  <c r="F98"/>
  <c r="I97"/>
  <c r="F97"/>
  <c r="I96"/>
  <c r="F96"/>
  <c r="I86"/>
  <c r="F86"/>
  <c r="I85"/>
  <c r="F85"/>
  <c r="I84"/>
  <c r="F84"/>
  <c r="I83"/>
  <c r="F83"/>
  <c r="I82"/>
  <c r="F82"/>
  <c r="I81"/>
  <c r="F81"/>
  <c r="I80"/>
  <c r="F80"/>
  <c r="I79"/>
  <c r="F79"/>
  <c r="I78"/>
  <c r="F78"/>
  <c r="I77"/>
  <c r="F77"/>
  <c r="J67"/>
  <c r="I67"/>
  <c r="F67"/>
  <c r="J66"/>
  <c r="I66"/>
  <c r="F66"/>
  <c r="J65"/>
  <c r="I65"/>
  <c r="F65"/>
  <c r="J64"/>
  <c r="I64"/>
  <c r="F64"/>
  <c r="J63"/>
  <c r="I63"/>
  <c r="F63"/>
  <c r="J62"/>
  <c r="I62"/>
  <c r="F62"/>
  <c r="J61"/>
  <c r="I61"/>
  <c r="F61"/>
  <c r="J60"/>
  <c r="I60"/>
  <c r="F60"/>
  <c r="I59"/>
  <c r="F59"/>
  <c r="I58"/>
  <c r="F58"/>
  <c r="I48"/>
  <c r="F48"/>
  <c r="I47"/>
  <c r="F47"/>
  <c r="I46"/>
  <c r="F46"/>
  <c r="I45"/>
  <c r="F45"/>
  <c r="I44"/>
  <c r="F44"/>
  <c r="I43"/>
  <c r="F43"/>
  <c r="I42"/>
  <c r="F42"/>
  <c r="I41"/>
  <c r="F41"/>
  <c r="I40"/>
  <c r="F40"/>
  <c r="I39"/>
  <c r="F39"/>
  <c r="K967" i="8"/>
  <c r="K966"/>
  <c r="K965"/>
  <c r="K964"/>
  <c r="K963"/>
  <c r="K962"/>
  <c r="K961"/>
  <c r="K960"/>
  <c r="K959"/>
  <c r="K958"/>
  <c r="K957"/>
  <c r="K956"/>
  <c r="K955"/>
  <c r="K954"/>
  <c r="K953"/>
  <c r="K952"/>
  <c r="K951"/>
  <c r="K950"/>
  <c r="K949"/>
  <c r="K948"/>
  <c r="K947"/>
  <c r="K946"/>
  <c r="K945"/>
  <c r="K944"/>
  <c r="K943"/>
  <c r="K942"/>
  <c r="K941"/>
  <c r="K940"/>
  <c r="K939"/>
  <c r="K938"/>
  <c r="K937"/>
  <c r="K936"/>
  <c r="K935"/>
  <c r="K934"/>
  <c r="K933"/>
  <c r="K932"/>
  <c r="K931"/>
  <c r="K930"/>
  <c r="K929"/>
  <c r="K928"/>
  <c r="K927"/>
  <c r="K926"/>
  <c r="K925"/>
  <c r="K924"/>
  <c r="K923"/>
  <c r="K922"/>
  <c r="K921"/>
  <c r="K920"/>
  <c r="K919"/>
  <c r="K918"/>
  <c r="K907"/>
  <c r="K906"/>
  <c r="K905"/>
  <c r="K904"/>
  <c r="K903"/>
  <c r="K902"/>
  <c r="K901"/>
  <c r="K900"/>
  <c r="K899"/>
  <c r="K898"/>
  <c r="K897"/>
  <c r="K896"/>
  <c r="K895"/>
  <c r="K894"/>
  <c r="K893"/>
  <c r="K892"/>
  <c r="K891"/>
  <c r="K890"/>
  <c r="K889"/>
  <c r="K888"/>
  <c r="K887"/>
  <c r="K886"/>
  <c r="K885"/>
  <c r="K884"/>
  <c r="K883"/>
  <c r="K882"/>
  <c r="K881"/>
  <c r="K880"/>
  <c r="K879"/>
  <c r="K878"/>
  <c r="K877"/>
  <c r="K876"/>
  <c r="K875"/>
  <c r="K874"/>
  <c r="K873"/>
  <c r="K872"/>
  <c r="K871"/>
  <c r="K870"/>
  <c r="K869"/>
  <c r="K868"/>
  <c r="K867"/>
  <c r="K866"/>
  <c r="K865"/>
  <c r="K864"/>
  <c r="K863"/>
  <c r="K862"/>
  <c r="K861"/>
  <c r="K860"/>
  <c r="K859"/>
  <c r="K858"/>
  <c r="K847"/>
  <c r="K846"/>
  <c r="K845"/>
  <c r="K844"/>
  <c r="K843"/>
  <c r="K842"/>
  <c r="K841"/>
  <c r="K840"/>
  <c r="K839"/>
  <c r="K838"/>
  <c r="K837"/>
  <c r="K836"/>
  <c r="K835"/>
  <c r="K834"/>
  <c r="K833"/>
  <c r="K832"/>
  <c r="K831"/>
  <c r="K830"/>
  <c r="K829"/>
  <c r="K828"/>
  <c r="K827"/>
  <c r="K826"/>
  <c r="K825"/>
  <c r="K824"/>
  <c r="K823"/>
  <c r="K822"/>
  <c r="K821"/>
  <c r="K820"/>
  <c r="K819"/>
  <c r="K818"/>
  <c r="K817"/>
  <c r="K816"/>
  <c r="K815"/>
  <c r="K814"/>
  <c r="K813"/>
  <c r="K812"/>
  <c r="K811"/>
  <c r="K810"/>
  <c r="K809"/>
  <c r="K808"/>
  <c r="K807"/>
  <c r="K806"/>
  <c r="K805"/>
  <c r="K804"/>
  <c r="K803"/>
  <c r="K802"/>
  <c r="K801"/>
  <c r="K800"/>
  <c r="K799"/>
  <c r="K798"/>
  <c r="K787"/>
  <c r="K786"/>
  <c r="K785"/>
  <c r="K784"/>
  <c r="K783"/>
  <c r="K782"/>
  <c r="K781"/>
  <c r="K780"/>
  <c r="K779"/>
  <c r="K778"/>
  <c r="K777"/>
  <c r="K776"/>
  <c r="K775"/>
  <c r="K774"/>
  <c r="K773"/>
  <c r="K772"/>
  <c r="K771"/>
  <c r="K770"/>
  <c r="K769"/>
  <c r="K768"/>
  <c r="K767"/>
  <c r="K766"/>
  <c r="K765"/>
  <c r="K764"/>
  <c r="K763"/>
  <c r="K762"/>
  <c r="K761"/>
  <c r="K760"/>
  <c r="K759"/>
  <c r="K758"/>
  <c r="K757"/>
  <c r="K756"/>
  <c r="K755"/>
  <c r="K754"/>
  <c r="K753"/>
  <c r="K752"/>
  <c r="K751"/>
  <c r="K750"/>
  <c r="K749"/>
  <c r="K748"/>
  <c r="K747"/>
  <c r="K746"/>
  <c r="K745"/>
  <c r="K744"/>
  <c r="K743"/>
  <c r="K742"/>
  <c r="K741"/>
  <c r="K740"/>
  <c r="K739"/>
  <c r="K738"/>
  <c r="K727"/>
  <c r="K726"/>
  <c r="K725"/>
  <c r="K724"/>
  <c r="K723"/>
  <c r="K722"/>
  <c r="K721"/>
  <c r="K720"/>
  <c r="K719"/>
  <c r="K718"/>
  <c r="K717"/>
  <c r="K716"/>
  <c r="K715"/>
  <c r="K714"/>
  <c r="K713"/>
  <c r="K712"/>
  <c r="K711"/>
  <c r="K710"/>
  <c r="K709"/>
  <c r="K708"/>
  <c r="K707"/>
  <c r="K706"/>
  <c r="K705"/>
  <c r="K704"/>
  <c r="K703"/>
  <c r="K702"/>
  <c r="K701"/>
  <c r="K700"/>
  <c r="K699"/>
  <c r="K698"/>
  <c r="K697"/>
  <c r="K696"/>
  <c r="K695"/>
  <c r="K694"/>
  <c r="K693"/>
  <c r="K692"/>
  <c r="K691"/>
  <c r="K690"/>
  <c r="K689"/>
  <c r="K688"/>
  <c r="K687"/>
  <c r="K686"/>
  <c r="K685"/>
  <c r="K684"/>
  <c r="K683"/>
  <c r="K682"/>
  <c r="K681"/>
  <c r="K680"/>
  <c r="K679"/>
  <c r="K678"/>
  <c r="K667"/>
  <c r="K666"/>
  <c r="K665"/>
  <c r="K664"/>
  <c r="K663"/>
  <c r="K662"/>
  <c r="K661"/>
  <c r="K660"/>
  <c r="K659"/>
  <c r="K658"/>
  <c r="K657"/>
  <c r="K656"/>
  <c r="K655"/>
  <c r="K654"/>
  <c r="K653"/>
  <c r="K652"/>
  <c r="K651"/>
  <c r="K650"/>
  <c r="K649"/>
  <c r="K648"/>
  <c r="K647"/>
  <c r="K646"/>
  <c r="K645"/>
  <c r="K644"/>
  <c r="K643"/>
  <c r="K642"/>
  <c r="K641"/>
  <c r="K640"/>
  <c r="K639"/>
  <c r="K638"/>
  <c r="K637"/>
  <c r="K636"/>
  <c r="K635"/>
  <c r="K634"/>
  <c r="K633"/>
  <c r="K632"/>
  <c r="K631"/>
  <c r="K630"/>
  <c r="K629"/>
  <c r="K628"/>
  <c r="K627"/>
  <c r="K626"/>
  <c r="K625"/>
  <c r="K624"/>
  <c r="K623"/>
  <c r="K622"/>
  <c r="K621"/>
  <c r="K620"/>
  <c r="K619"/>
  <c r="K618"/>
  <c r="K607"/>
  <c r="K606"/>
  <c r="K605"/>
  <c r="K604"/>
  <c r="K603"/>
  <c r="K602"/>
  <c r="K601"/>
  <c r="K600"/>
  <c r="K599"/>
  <c r="K598"/>
  <c r="K597"/>
  <c r="K596"/>
  <c r="K595"/>
  <c r="K594"/>
  <c r="K593"/>
  <c r="K592"/>
  <c r="K591"/>
  <c r="K590"/>
  <c r="K589"/>
  <c r="K588"/>
  <c r="K587"/>
  <c r="K586"/>
  <c r="K585"/>
  <c r="K584"/>
  <c r="K583"/>
  <c r="K582"/>
  <c r="K581"/>
  <c r="K580"/>
  <c r="K579"/>
  <c r="K578"/>
  <c r="K577"/>
  <c r="K576"/>
  <c r="K575"/>
  <c r="K574"/>
  <c r="K573"/>
  <c r="K572"/>
  <c r="K571"/>
  <c r="K570"/>
  <c r="K569"/>
  <c r="K568"/>
  <c r="K567"/>
  <c r="K566"/>
  <c r="K565"/>
  <c r="K564"/>
  <c r="K563"/>
  <c r="K562"/>
  <c r="K561"/>
  <c r="K560"/>
  <c r="K559"/>
  <c r="K558"/>
  <c r="K547"/>
  <c r="K546"/>
  <c r="K545"/>
  <c r="K544"/>
  <c r="K543"/>
  <c r="K542"/>
  <c r="K541"/>
  <c r="K540"/>
  <c r="K539"/>
  <c r="K538"/>
  <c r="K537"/>
  <c r="K536"/>
  <c r="K535"/>
  <c r="K534"/>
  <c r="K533"/>
  <c r="K532"/>
  <c r="K531"/>
  <c r="K530"/>
  <c r="K529"/>
  <c r="K528"/>
  <c r="K527"/>
  <c r="K526"/>
  <c r="K525"/>
  <c r="K524"/>
  <c r="K523"/>
  <c r="K522"/>
  <c r="K521"/>
  <c r="K520"/>
  <c r="K519"/>
  <c r="K518"/>
  <c r="K517"/>
  <c r="K516"/>
  <c r="K515"/>
  <c r="K514"/>
  <c r="K513"/>
  <c r="K512"/>
  <c r="K511"/>
  <c r="K510"/>
  <c r="K509"/>
  <c r="K508"/>
  <c r="K507"/>
  <c r="K506"/>
  <c r="K505"/>
  <c r="K504"/>
  <c r="K503"/>
  <c r="K502"/>
  <c r="K501"/>
  <c r="K500"/>
  <c r="K499"/>
  <c r="K498"/>
  <c r="K487"/>
  <c r="K486"/>
  <c r="K485"/>
  <c r="K484"/>
  <c r="K483"/>
  <c r="K482"/>
  <c r="K481"/>
  <c r="K480"/>
  <c r="K479"/>
  <c r="K478"/>
  <c r="K477"/>
  <c r="K476"/>
  <c r="K475"/>
  <c r="K474"/>
  <c r="K473"/>
  <c r="K472"/>
  <c r="K471"/>
  <c r="K470"/>
  <c r="K469"/>
  <c r="K468"/>
  <c r="K467"/>
  <c r="K466"/>
  <c r="K465"/>
  <c r="K464"/>
  <c r="K463"/>
  <c r="K462"/>
  <c r="K461"/>
  <c r="K460"/>
  <c r="K459"/>
  <c r="K458"/>
  <c r="K457"/>
  <c r="K456"/>
  <c r="K455"/>
  <c r="K454"/>
  <c r="K453"/>
  <c r="K452"/>
  <c r="K451"/>
  <c r="K450"/>
  <c r="K449"/>
  <c r="K448"/>
  <c r="K447"/>
  <c r="K446"/>
  <c r="K445"/>
  <c r="K444"/>
  <c r="K443"/>
  <c r="K442"/>
  <c r="K441"/>
  <c r="K440"/>
  <c r="K439"/>
  <c r="K438"/>
  <c r="J967"/>
  <c r="J966"/>
  <c r="J965"/>
  <c r="G965"/>
  <c r="F967" s="1"/>
  <c r="G967" s="1"/>
  <c r="J964"/>
  <c r="G964"/>
  <c r="J963"/>
  <c r="G963"/>
  <c r="J962"/>
  <c r="G962"/>
  <c r="J961"/>
  <c r="J960"/>
  <c r="J959"/>
  <c r="G959"/>
  <c r="F961" s="1"/>
  <c r="G961" s="1"/>
  <c r="J958"/>
  <c r="J957"/>
  <c r="J956"/>
  <c r="F956"/>
  <c r="G956" s="1"/>
  <c r="J955"/>
  <c r="J954"/>
  <c r="J953"/>
  <c r="F953"/>
  <c r="G953" s="1"/>
  <c r="J952"/>
  <c r="J951"/>
  <c r="J950"/>
  <c r="F950"/>
  <c r="G950" s="1"/>
  <c r="J949"/>
  <c r="J948"/>
  <c r="J947"/>
  <c r="F947"/>
  <c r="G947" s="1"/>
  <c r="J946"/>
  <c r="J945"/>
  <c r="J944"/>
  <c r="F944"/>
  <c r="G944" s="1"/>
  <c r="J943"/>
  <c r="J942"/>
  <c r="J941"/>
  <c r="F941"/>
  <c r="G941" s="1"/>
  <c r="J940"/>
  <c r="J939"/>
  <c r="J938"/>
  <c r="F938"/>
  <c r="G938" s="1"/>
  <c r="J937"/>
  <c r="J936"/>
  <c r="J935"/>
  <c r="F935"/>
  <c r="G935" s="1"/>
  <c r="J934"/>
  <c r="J933"/>
  <c r="J932"/>
  <c r="F932"/>
  <c r="G932" s="1"/>
  <c r="J931"/>
  <c r="J930"/>
  <c r="J929"/>
  <c r="F929"/>
  <c r="G929" s="1"/>
  <c r="J928"/>
  <c r="J927"/>
  <c r="J926"/>
  <c r="F926"/>
  <c r="G926" s="1"/>
  <c r="J925"/>
  <c r="J924"/>
  <c r="J923"/>
  <c r="F923"/>
  <c r="G923" s="1"/>
  <c r="J922"/>
  <c r="J921"/>
  <c r="J920"/>
  <c r="F920"/>
  <c r="G920" s="1"/>
  <c r="J919"/>
  <c r="J918"/>
  <c r="J917"/>
  <c r="F917"/>
  <c r="G917" s="1"/>
  <c r="J907"/>
  <c r="J906"/>
  <c r="J905"/>
  <c r="G905"/>
  <c r="F906" s="1"/>
  <c r="G906" s="1"/>
  <c r="J904"/>
  <c r="G904"/>
  <c r="J903"/>
  <c r="G903"/>
  <c r="J902"/>
  <c r="G902"/>
  <c r="J901"/>
  <c r="J900"/>
  <c r="J899"/>
  <c r="G899"/>
  <c r="F900" s="1"/>
  <c r="G900" s="1"/>
  <c r="J898"/>
  <c r="J897"/>
  <c r="J896"/>
  <c r="F896"/>
  <c r="G896" s="1"/>
  <c r="J895"/>
  <c r="J894"/>
  <c r="J893"/>
  <c r="F893"/>
  <c r="G893" s="1"/>
  <c r="J892"/>
  <c r="J891"/>
  <c r="J890"/>
  <c r="F890"/>
  <c r="G890" s="1"/>
  <c r="J889"/>
  <c r="J888"/>
  <c r="J887"/>
  <c r="F887"/>
  <c r="G887" s="1"/>
  <c r="J886"/>
  <c r="J885"/>
  <c r="J884"/>
  <c r="F884"/>
  <c r="G884" s="1"/>
  <c r="J883"/>
  <c r="J882"/>
  <c r="J881"/>
  <c r="F881"/>
  <c r="G881" s="1"/>
  <c r="J880"/>
  <c r="J879"/>
  <c r="J878"/>
  <c r="F878"/>
  <c r="G878" s="1"/>
  <c r="J877"/>
  <c r="J876"/>
  <c r="J875"/>
  <c r="F875"/>
  <c r="G875" s="1"/>
  <c r="J874"/>
  <c r="J873"/>
  <c r="J872"/>
  <c r="F872"/>
  <c r="G872" s="1"/>
  <c r="J871"/>
  <c r="J870"/>
  <c r="J869"/>
  <c r="F869"/>
  <c r="G869" s="1"/>
  <c r="J868"/>
  <c r="J867"/>
  <c r="J866"/>
  <c r="F866"/>
  <c r="G866" s="1"/>
  <c r="J865"/>
  <c r="J864"/>
  <c r="J863"/>
  <c r="F863"/>
  <c r="G863" s="1"/>
  <c r="J862"/>
  <c r="J861"/>
  <c r="J860"/>
  <c r="F860"/>
  <c r="G860" s="1"/>
  <c r="J859"/>
  <c r="J858"/>
  <c r="J857"/>
  <c r="F857"/>
  <c r="G857" s="1"/>
  <c r="J847"/>
  <c r="J846"/>
  <c r="J845"/>
  <c r="G845"/>
  <c r="F847" s="1"/>
  <c r="G847" s="1"/>
  <c r="J844"/>
  <c r="G844"/>
  <c r="J843"/>
  <c r="G843"/>
  <c r="J842"/>
  <c r="G842"/>
  <c r="J841"/>
  <c r="J840"/>
  <c r="J839"/>
  <c r="G839"/>
  <c r="F841" s="1"/>
  <c r="G841" s="1"/>
  <c r="J838"/>
  <c r="J837"/>
  <c r="J836"/>
  <c r="F836"/>
  <c r="G836" s="1"/>
  <c r="J835"/>
  <c r="J834"/>
  <c r="J833"/>
  <c r="F833"/>
  <c r="G833" s="1"/>
  <c r="J832"/>
  <c r="J831"/>
  <c r="J830"/>
  <c r="F830"/>
  <c r="G830" s="1"/>
  <c r="J829"/>
  <c r="J828"/>
  <c r="J827"/>
  <c r="F827"/>
  <c r="G827" s="1"/>
  <c r="J826"/>
  <c r="J825"/>
  <c r="J824"/>
  <c r="F824"/>
  <c r="G824" s="1"/>
  <c r="J823"/>
  <c r="J822"/>
  <c r="J821"/>
  <c r="F821"/>
  <c r="G821" s="1"/>
  <c r="J820"/>
  <c r="J819"/>
  <c r="J818"/>
  <c r="F818"/>
  <c r="G818" s="1"/>
  <c r="J817"/>
  <c r="J816"/>
  <c r="J815"/>
  <c r="F815"/>
  <c r="G815" s="1"/>
  <c r="J814"/>
  <c r="J813"/>
  <c r="J812"/>
  <c r="F812"/>
  <c r="G812" s="1"/>
  <c r="J811"/>
  <c r="J810"/>
  <c r="J809"/>
  <c r="F809"/>
  <c r="G809" s="1"/>
  <c r="J808"/>
  <c r="J807"/>
  <c r="J806"/>
  <c r="F806"/>
  <c r="G806" s="1"/>
  <c r="J805"/>
  <c r="J804"/>
  <c r="J803"/>
  <c r="F803"/>
  <c r="G803" s="1"/>
  <c r="F805" s="1"/>
  <c r="G805" s="1"/>
  <c r="J802"/>
  <c r="J801"/>
  <c r="J800"/>
  <c r="F800"/>
  <c r="G800" s="1"/>
  <c r="F801" s="1"/>
  <c r="G801" s="1"/>
  <c r="J799"/>
  <c r="J798"/>
  <c r="J797"/>
  <c r="F797"/>
  <c r="G797" s="1"/>
  <c r="F798" s="1"/>
  <c r="G798" s="1"/>
  <c r="J787"/>
  <c r="J786"/>
  <c r="J785"/>
  <c r="G785"/>
  <c r="J784"/>
  <c r="G784"/>
  <c r="J783"/>
  <c r="G783"/>
  <c r="J782"/>
  <c r="G782"/>
  <c r="J781"/>
  <c r="J780"/>
  <c r="J779"/>
  <c r="G779"/>
  <c r="J778"/>
  <c r="J777"/>
  <c r="J776"/>
  <c r="F776"/>
  <c r="G776" s="1"/>
  <c r="F778" s="1"/>
  <c r="G778" s="1"/>
  <c r="J775"/>
  <c r="J774"/>
  <c r="J773"/>
  <c r="F773"/>
  <c r="G773" s="1"/>
  <c r="F775" s="1"/>
  <c r="G775" s="1"/>
  <c r="J772"/>
  <c r="J771"/>
  <c r="J770"/>
  <c r="F770"/>
  <c r="G770" s="1"/>
  <c r="F771" s="1"/>
  <c r="G771" s="1"/>
  <c r="J769"/>
  <c r="J768"/>
  <c r="J767"/>
  <c r="F767"/>
  <c r="G767" s="1"/>
  <c r="F769" s="1"/>
  <c r="G769" s="1"/>
  <c r="J766"/>
  <c r="J765"/>
  <c r="J764"/>
  <c r="F764"/>
  <c r="G764" s="1"/>
  <c r="F765" s="1"/>
  <c r="G765" s="1"/>
  <c r="J763"/>
  <c r="J762"/>
  <c r="J761"/>
  <c r="F761"/>
  <c r="G761" s="1"/>
  <c r="F763" s="1"/>
  <c r="G763" s="1"/>
  <c r="J760"/>
  <c r="J759"/>
  <c r="J758"/>
  <c r="F758"/>
  <c r="G758" s="1"/>
  <c r="F759" s="1"/>
  <c r="G759" s="1"/>
  <c r="J757"/>
  <c r="J756"/>
  <c r="J755"/>
  <c r="F755"/>
  <c r="G755" s="1"/>
  <c r="F757" s="1"/>
  <c r="G757" s="1"/>
  <c r="J754"/>
  <c r="J753"/>
  <c r="J752"/>
  <c r="F752"/>
  <c r="G752" s="1"/>
  <c r="F754" s="1"/>
  <c r="G754" s="1"/>
  <c r="J751"/>
  <c r="J750"/>
  <c r="J749"/>
  <c r="F749"/>
  <c r="G749" s="1"/>
  <c r="F751" s="1"/>
  <c r="G751" s="1"/>
  <c r="J748"/>
  <c r="J747"/>
  <c r="J746"/>
  <c r="F746"/>
  <c r="G746" s="1"/>
  <c r="F747" s="1"/>
  <c r="G747" s="1"/>
  <c r="J745"/>
  <c r="J744"/>
  <c r="J743"/>
  <c r="F743"/>
  <c r="G743" s="1"/>
  <c r="F744" s="1"/>
  <c r="G744" s="1"/>
  <c r="J742"/>
  <c r="J741"/>
  <c r="J740"/>
  <c r="F740"/>
  <c r="G740" s="1"/>
  <c r="F742" s="1"/>
  <c r="G742" s="1"/>
  <c r="J739"/>
  <c r="J738"/>
  <c r="J737"/>
  <c r="F737"/>
  <c r="G737" s="1"/>
  <c r="F738" s="1"/>
  <c r="G738" s="1"/>
  <c r="J727"/>
  <c r="J726"/>
  <c r="J725"/>
  <c r="G725"/>
  <c r="F727" s="1"/>
  <c r="G727" s="1"/>
  <c r="J724"/>
  <c r="G724"/>
  <c r="J723"/>
  <c r="G723"/>
  <c r="J722"/>
  <c r="G722"/>
  <c r="J721"/>
  <c r="J720"/>
  <c r="J719"/>
  <c r="G719"/>
  <c r="F721" s="1"/>
  <c r="G721" s="1"/>
  <c r="J718"/>
  <c r="J717"/>
  <c r="J716"/>
  <c r="F716"/>
  <c r="G716" s="1"/>
  <c r="F718" s="1"/>
  <c r="G718" s="1"/>
  <c r="J715"/>
  <c r="J714"/>
  <c r="J713"/>
  <c r="F713"/>
  <c r="G713" s="1"/>
  <c r="F715" s="1"/>
  <c r="G715" s="1"/>
  <c r="J712"/>
  <c r="J711"/>
  <c r="J710"/>
  <c r="F710"/>
  <c r="G710" s="1"/>
  <c r="F712" s="1"/>
  <c r="G712" s="1"/>
  <c r="J709"/>
  <c r="J708"/>
  <c r="J707"/>
  <c r="F707"/>
  <c r="G707" s="1"/>
  <c r="F709" s="1"/>
  <c r="G709" s="1"/>
  <c r="J706"/>
  <c r="J705"/>
  <c r="J704"/>
  <c r="F704"/>
  <c r="G704" s="1"/>
  <c r="F706" s="1"/>
  <c r="G706" s="1"/>
  <c r="J703"/>
  <c r="J702"/>
  <c r="J701"/>
  <c r="F701"/>
  <c r="G701" s="1"/>
  <c r="F703" s="1"/>
  <c r="G703" s="1"/>
  <c r="J700"/>
  <c r="J699"/>
  <c r="J698"/>
  <c r="F698"/>
  <c r="G698" s="1"/>
  <c r="F700" s="1"/>
  <c r="G700" s="1"/>
  <c r="J697"/>
  <c r="J696"/>
  <c r="J695"/>
  <c r="F695"/>
  <c r="G695" s="1"/>
  <c r="F697" s="1"/>
  <c r="G697" s="1"/>
  <c r="J694"/>
  <c r="J693"/>
  <c r="J692"/>
  <c r="F692"/>
  <c r="G692" s="1"/>
  <c r="F694" s="1"/>
  <c r="G694" s="1"/>
  <c r="J691"/>
  <c r="J690"/>
  <c r="J689"/>
  <c r="F689"/>
  <c r="G689" s="1"/>
  <c r="F691" s="1"/>
  <c r="G691" s="1"/>
  <c r="J688"/>
  <c r="J687"/>
  <c r="J686"/>
  <c r="F686"/>
  <c r="G686" s="1"/>
  <c r="F688" s="1"/>
  <c r="G688" s="1"/>
  <c r="J685"/>
  <c r="J684"/>
  <c r="J683"/>
  <c r="F683"/>
  <c r="G683" s="1"/>
  <c r="F685" s="1"/>
  <c r="G685" s="1"/>
  <c r="J682"/>
  <c r="J681"/>
  <c r="J680"/>
  <c r="F680"/>
  <c r="G680" s="1"/>
  <c r="F682" s="1"/>
  <c r="G682" s="1"/>
  <c r="J679"/>
  <c r="J678"/>
  <c r="J677"/>
  <c r="F677"/>
  <c r="G677" s="1"/>
  <c r="J667"/>
  <c r="J666"/>
  <c r="J665"/>
  <c r="G665"/>
  <c r="F666" s="1"/>
  <c r="G666" s="1"/>
  <c r="J664"/>
  <c r="G664"/>
  <c r="J663"/>
  <c r="G663"/>
  <c r="J662"/>
  <c r="G662"/>
  <c r="J661"/>
  <c r="J660"/>
  <c r="J659"/>
  <c r="G659"/>
  <c r="F660" s="1"/>
  <c r="G660" s="1"/>
  <c r="J658"/>
  <c r="J657"/>
  <c r="J656"/>
  <c r="F656"/>
  <c r="G656" s="1"/>
  <c r="F658" s="1"/>
  <c r="G658" s="1"/>
  <c r="J655"/>
  <c r="J654"/>
  <c r="J653"/>
  <c r="F653"/>
  <c r="G653" s="1"/>
  <c r="F655" s="1"/>
  <c r="G655" s="1"/>
  <c r="J652"/>
  <c r="J651"/>
  <c r="J650"/>
  <c r="F650"/>
  <c r="G650" s="1"/>
  <c r="F652" s="1"/>
  <c r="G652" s="1"/>
  <c r="J649"/>
  <c r="J648"/>
  <c r="J647"/>
  <c r="F647"/>
  <c r="G647" s="1"/>
  <c r="F649" s="1"/>
  <c r="G649" s="1"/>
  <c r="J646"/>
  <c r="J645"/>
  <c r="J644"/>
  <c r="F644"/>
  <c r="G644" s="1"/>
  <c r="F646" s="1"/>
  <c r="G646" s="1"/>
  <c r="J643"/>
  <c r="J642"/>
  <c r="J641"/>
  <c r="F641"/>
  <c r="G641" s="1"/>
  <c r="F643" s="1"/>
  <c r="G643" s="1"/>
  <c r="J640"/>
  <c r="J639"/>
  <c r="J638"/>
  <c r="F638"/>
  <c r="G638" s="1"/>
  <c r="F640" s="1"/>
  <c r="G640" s="1"/>
  <c r="J637"/>
  <c r="J636"/>
  <c r="J635"/>
  <c r="F635"/>
  <c r="G635" s="1"/>
  <c r="F637" s="1"/>
  <c r="G637" s="1"/>
  <c r="J634"/>
  <c r="J633"/>
  <c r="J632"/>
  <c r="F632"/>
  <c r="G632" s="1"/>
  <c r="F634" s="1"/>
  <c r="G634" s="1"/>
  <c r="J631"/>
  <c r="J630"/>
  <c r="J629"/>
  <c r="F629"/>
  <c r="G629" s="1"/>
  <c r="F631" s="1"/>
  <c r="G631" s="1"/>
  <c r="J628"/>
  <c r="J627"/>
  <c r="J626"/>
  <c r="F626"/>
  <c r="G626" s="1"/>
  <c r="F628" s="1"/>
  <c r="G628" s="1"/>
  <c r="J625"/>
  <c r="J624"/>
  <c r="J623"/>
  <c r="F623"/>
  <c r="G623" s="1"/>
  <c r="F625" s="1"/>
  <c r="G625" s="1"/>
  <c r="J622"/>
  <c r="J621"/>
  <c r="J620"/>
  <c r="F620"/>
  <c r="G620" s="1"/>
  <c r="F622" s="1"/>
  <c r="G622" s="1"/>
  <c r="J619"/>
  <c r="J618"/>
  <c r="J617"/>
  <c r="F617"/>
  <c r="G617" s="1"/>
  <c r="J607"/>
  <c r="J606"/>
  <c r="J605"/>
  <c r="G605"/>
  <c r="F607" s="1"/>
  <c r="G607" s="1"/>
  <c r="J604"/>
  <c r="G604"/>
  <c r="J603"/>
  <c r="G603"/>
  <c r="J602"/>
  <c r="G602"/>
  <c r="J601"/>
  <c r="J600"/>
  <c r="J599"/>
  <c r="G599"/>
  <c r="F601" s="1"/>
  <c r="G601" s="1"/>
  <c r="J598"/>
  <c r="J597"/>
  <c r="J596"/>
  <c r="F596"/>
  <c r="G596" s="1"/>
  <c r="J595"/>
  <c r="J594"/>
  <c r="J593"/>
  <c r="F593"/>
  <c r="G593" s="1"/>
  <c r="J592"/>
  <c r="J591"/>
  <c r="J590"/>
  <c r="F590"/>
  <c r="G590" s="1"/>
  <c r="J589"/>
  <c r="J588"/>
  <c r="J587"/>
  <c r="F587"/>
  <c r="G587" s="1"/>
  <c r="J586"/>
  <c r="J585"/>
  <c r="J584"/>
  <c r="F584"/>
  <c r="G584" s="1"/>
  <c r="J583"/>
  <c r="J582"/>
  <c r="J581"/>
  <c r="F581"/>
  <c r="G581" s="1"/>
  <c r="J580"/>
  <c r="J579"/>
  <c r="J578"/>
  <c r="F578"/>
  <c r="G578" s="1"/>
  <c r="J577"/>
  <c r="J576"/>
  <c r="J575"/>
  <c r="F575"/>
  <c r="G575" s="1"/>
  <c r="J574"/>
  <c r="J573"/>
  <c r="J572"/>
  <c r="F572"/>
  <c r="G572" s="1"/>
  <c r="F574" s="1"/>
  <c r="G574" s="1"/>
  <c r="J571"/>
  <c r="J570"/>
  <c r="J569"/>
  <c r="F569"/>
  <c r="G569" s="1"/>
  <c r="F571" s="1"/>
  <c r="G571" s="1"/>
  <c r="J568"/>
  <c r="J567"/>
  <c r="J566"/>
  <c r="F566"/>
  <c r="G566" s="1"/>
  <c r="F568" s="1"/>
  <c r="G568" s="1"/>
  <c r="J565"/>
  <c r="J564"/>
  <c r="J563"/>
  <c r="F563"/>
  <c r="G563" s="1"/>
  <c r="F565" s="1"/>
  <c r="G565" s="1"/>
  <c r="J562"/>
  <c r="J561"/>
  <c r="J560"/>
  <c r="F560"/>
  <c r="G560" s="1"/>
  <c r="F562" s="1"/>
  <c r="G562" s="1"/>
  <c r="J559"/>
  <c r="J558"/>
  <c r="J557"/>
  <c r="F557"/>
  <c r="G557" s="1"/>
  <c r="F559" s="1"/>
  <c r="G559" s="1"/>
  <c r="J547"/>
  <c r="J546"/>
  <c r="J545"/>
  <c r="G545"/>
  <c r="F546" s="1"/>
  <c r="G546" s="1"/>
  <c r="J544"/>
  <c r="G544"/>
  <c r="J543"/>
  <c r="G543"/>
  <c r="J542"/>
  <c r="G542"/>
  <c r="J541"/>
  <c r="J540"/>
  <c r="J539"/>
  <c r="G539"/>
  <c r="F541" s="1"/>
  <c r="G541" s="1"/>
  <c r="J538"/>
  <c r="J537"/>
  <c r="J536"/>
  <c r="F536"/>
  <c r="G536" s="1"/>
  <c r="F538" s="1"/>
  <c r="G538" s="1"/>
  <c r="J535"/>
  <c r="J534"/>
  <c r="J533"/>
  <c r="F533"/>
  <c r="G533" s="1"/>
  <c r="F535" s="1"/>
  <c r="G535" s="1"/>
  <c r="J532"/>
  <c r="J531"/>
  <c r="J530"/>
  <c r="F530"/>
  <c r="G530" s="1"/>
  <c r="F532" s="1"/>
  <c r="G532" s="1"/>
  <c r="J529"/>
  <c r="J528"/>
  <c r="J527"/>
  <c r="F527"/>
  <c r="G527" s="1"/>
  <c r="F529" s="1"/>
  <c r="G529" s="1"/>
  <c r="J526"/>
  <c r="J525"/>
  <c r="J524"/>
  <c r="F524"/>
  <c r="G524" s="1"/>
  <c r="F526" s="1"/>
  <c r="G526" s="1"/>
  <c r="J523"/>
  <c r="J522"/>
  <c r="J521"/>
  <c r="F521"/>
  <c r="G521" s="1"/>
  <c r="F523" s="1"/>
  <c r="G523" s="1"/>
  <c r="J520"/>
  <c r="J519"/>
  <c r="J518"/>
  <c r="F518"/>
  <c r="G518" s="1"/>
  <c r="F520" s="1"/>
  <c r="G520" s="1"/>
  <c r="J517"/>
  <c r="J516"/>
  <c r="J515"/>
  <c r="F515"/>
  <c r="G515" s="1"/>
  <c r="F517" s="1"/>
  <c r="G517" s="1"/>
  <c r="J514"/>
  <c r="J513"/>
  <c r="J512"/>
  <c r="F512"/>
  <c r="G512" s="1"/>
  <c r="F514" s="1"/>
  <c r="G514" s="1"/>
  <c r="J511"/>
  <c r="J510"/>
  <c r="J509"/>
  <c r="F509"/>
  <c r="G509" s="1"/>
  <c r="F511" s="1"/>
  <c r="G511" s="1"/>
  <c r="J508"/>
  <c r="J507"/>
  <c r="J506"/>
  <c r="F506"/>
  <c r="G506" s="1"/>
  <c r="F508" s="1"/>
  <c r="G508" s="1"/>
  <c r="J505"/>
  <c r="J504"/>
  <c r="J503"/>
  <c r="F503"/>
  <c r="G503" s="1"/>
  <c r="F505" s="1"/>
  <c r="G505" s="1"/>
  <c r="J502"/>
  <c r="J501"/>
  <c r="J500"/>
  <c r="F500"/>
  <c r="G500" s="1"/>
  <c r="F502" s="1"/>
  <c r="G502" s="1"/>
  <c r="J499"/>
  <c r="J498"/>
  <c r="J497"/>
  <c r="F497"/>
  <c r="G497" s="1"/>
  <c r="F499" s="1"/>
  <c r="G499" s="1"/>
  <c r="J487"/>
  <c r="J486"/>
  <c r="J485"/>
  <c r="G485"/>
  <c r="F486" s="1"/>
  <c r="G486" s="1"/>
  <c r="J484"/>
  <c r="G484"/>
  <c r="J483"/>
  <c r="G483"/>
  <c r="J482"/>
  <c r="G482"/>
  <c r="J481"/>
  <c r="J480"/>
  <c r="J479"/>
  <c r="G479"/>
  <c r="F480" s="1"/>
  <c r="G480" s="1"/>
  <c r="J478"/>
  <c r="J477"/>
  <c r="J476"/>
  <c r="F476"/>
  <c r="G476" s="1"/>
  <c r="J475"/>
  <c r="J474"/>
  <c r="J473"/>
  <c r="F473"/>
  <c r="G473" s="1"/>
  <c r="J472"/>
  <c r="J471"/>
  <c r="J470"/>
  <c r="F470"/>
  <c r="G470" s="1"/>
  <c r="J469"/>
  <c r="J468"/>
  <c r="J467"/>
  <c r="F467"/>
  <c r="G467" s="1"/>
  <c r="J466"/>
  <c r="J465"/>
  <c r="J464"/>
  <c r="F464"/>
  <c r="G464" s="1"/>
  <c r="J463"/>
  <c r="J462"/>
  <c r="J461"/>
  <c r="F461"/>
  <c r="G461" s="1"/>
  <c r="J460"/>
  <c r="J459"/>
  <c r="J458"/>
  <c r="F458"/>
  <c r="G458" s="1"/>
  <c r="J457"/>
  <c r="J456"/>
  <c r="J455"/>
  <c r="F455"/>
  <c r="G455" s="1"/>
  <c r="J454"/>
  <c r="J453"/>
  <c r="J452"/>
  <c r="F452"/>
  <c r="G452" s="1"/>
  <c r="J451"/>
  <c r="J450"/>
  <c r="J449"/>
  <c r="F449"/>
  <c r="G449" s="1"/>
  <c r="J448"/>
  <c r="J447"/>
  <c r="J446"/>
  <c r="F446"/>
  <c r="G446" s="1"/>
  <c r="J445"/>
  <c r="J444"/>
  <c r="J443"/>
  <c r="F443"/>
  <c r="G443" s="1"/>
  <c r="J442"/>
  <c r="J441"/>
  <c r="J440"/>
  <c r="F440"/>
  <c r="G440" s="1"/>
  <c r="J439"/>
  <c r="J438"/>
  <c r="J437"/>
  <c r="F437"/>
  <c r="G437" s="1"/>
  <c r="J427"/>
  <c r="J426"/>
  <c r="J425"/>
  <c r="G425"/>
  <c r="F427" s="1"/>
  <c r="G427" s="1"/>
  <c r="J424"/>
  <c r="G424"/>
  <c r="J423"/>
  <c r="G423"/>
  <c r="J422"/>
  <c r="G422"/>
  <c r="J421"/>
  <c r="J420"/>
  <c r="J419"/>
  <c r="G419"/>
  <c r="F421" s="1"/>
  <c r="G421" s="1"/>
  <c r="J418"/>
  <c r="J417"/>
  <c r="J416"/>
  <c r="F416"/>
  <c r="G416" s="1"/>
  <c r="J415"/>
  <c r="J414"/>
  <c r="J413"/>
  <c r="F413"/>
  <c r="G413" s="1"/>
  <c r="J412"/>
  <c r="J411"/>
  <c r="J410"/>
  <c r="F410"/>
  <c r="G410" s="1"/>
  <c r="J409"/>
  <c r="J408"/>
  <c r="J407"/>
  <c r="F407"/>
  <c r="G407" s="1"/>
  <c r="J406"/>
  <c r="J405"/>
  <c r="J404"/>
  <c r="F404"/>
  <c r="G404" s="1"/>
  <c r="J403"/>
  <c r="J402"/>
  <c r="J401"/>
  <c r="F401"/>
  <c r="G401" s="1"/>
  <c r="J400"/>
  <c r="J399"/>
  <c r="J398"/>
  <c r="F398"/>
  <c r="G398" s="1"/>
  <c r="J397"/>
  <c r="J396"/>
  <c r="J395"/>
  <c r="F395"/>
  <c r="G395" s="1"/>
  <c r="J394"/>
  <c r="J393"/>
  <c r="J392"/>
  <c r="F392"/>
  <c r="G392" s="1"/>
  <c r="J391"/>
  <c r="J390"/>
  <c r="J389"/>
  <c r="F389"/>
  <c r="G389" s="1"/>
  <c r="J388"/>
  <c r="J387"/>
  <c r="J386"/>
  <c r="F386"/>
  <c r="G386" s="1"/>
  <c r="J385"/>
  <c r="J384"/>
  <c r="J383"/>
  <c r="F383"/>
  <c r="G383" s="1"/>
  <c r="J382"/>
  <c r="J381"/>
  <c r="J380"/>
  <c r="F380"/>
  <c r="G380" s="1"/>
  <c r="J379"/>
  <c r="J378"/>
  <c r="J377"/>
  <c r="F377"/>
  <c r="G377" s="1"/>
  <c r="J367"/>
  <c r="J366"/>
  <c r="J365"/>
  <c r="G365"/>
  <c r="F366" s="1"/>
  <c r="G366" s="1"/>
  <c r="J364"/>
  <c r="G364"/>
  <c r="J363"/>
  <c r="G363"/>
  <c r="J362"/>
  <c r="G362"/>
  <c r="J361"/>
  <c r="J360"/>
  <c r="J359"/>
  <c r="G359"/>
  <c r="F360" s="1"/>
  <c r="G360" s="1"/>
  <c r="J358"/>
  <c r="J357"/>
  <c r="J356"/>
  <c r="F356"/>
  <c r="G356" s="1"/>
  <c r="J355"/>
  <c r="J354"/>
  <c r="J353"/>
  <c r="F353"/>
  <c r="G353" s="1"/>
  <c r="J352"/>
  <c r="J351"/>
  <c r="J350"/>
  <c r="F350"/>
  <c r="G350" s="1"/>
  <c r="J349"/>
  <c r="J348"/>
  <c r="J347"/>
  <c r="F347"/>
  <c r="G347" s="1"/>
  <c r="J346"/>
  <c r="J345"/>
  <c r="J344"/>
  <c r="F344"/>
  <c r="G344" s="1"/>
  <c r="J343"/>
  <c r="J342"/>
  <c r="J341"/>
  <c r="F341"/>
  <c r="G341" s="1"/>
  <c r="J340"/>
  <c r="J339"/>
  <c r="J338"/>
  <c r="F338"/>
  <c r="G338" s="1"/>
  <c r="J337"/>
  <c r="J336"/>
  <c r="J335"/>
  <c r="F335"/>
  <c r="G335" s="1"/>
  <c r="J334"/>
  <c r="J333"/>
  <c r="J332"/>
  <c r="F332"/>
  <c r="G332" s="1"/>
  <c r="J331"/>
  <c r="J330"/>
  <c r="J329"/>
  <c r="F329"/>
  <c r="G329" s="1"/>
  <c r="J328"/>
  <c r="J327"/>
  <c r="J326"/>
  <c r="F326"/>
  <c r="G326" s="1"/>
  <c r="J325"/>
  <c r="J324"/>
  <c r="J323"/>
  <c r="F323"/>
  <c r="G323" s="1"/>
  <c r="J322"/>
  <c r="J321"/>
  <c r="J320"/>
  <c r="F320"/>
  <c r="G320" s="1"/>
  <c r="J319"/>
  <c r="J318"/>
  <c r="J317"/>
  <c r="F317"/>
  <c r="G317" s="1"/>
  <c r="J307"/>
  <c r="J306"/>
  <c r="J305"/>
  <c r="G305"/>
  <c r="F307" s="1"/>
  <c r="G307" s="1"/>
  <c r="J304"/>
  <c r="G304"/>
  <c r="J303"/>
  <c r="G303"/>
  <c r="J302"/>
  <c r="G302"/>
  <c r="J301"/>
  <c r="J300"/>
  <c r="J299"/>
  <c r="G299"/>
  <c r="F301" s="1"/>
  <c r="G301" s="1"/>
  <c r="J298"/>
  <c r="J297"/>
  <c r="J296"/>
  <c r="F296"/>
  <c r="G296" s="1"/>
  <c r="J295"/>
  <c r="J294"/>
  <c r="J293"/>
  <c r="F293"/>
  <c r="G293" s="1"/>
  <c r="J292"/>
  <c r="J291"/>
  <c r="J290"/>
  <c r="F290"/>
  <c r="G290" s="1"/>
  <c r="J289"/>
  <c r="J288"/>
  <c r="J287"/>
  <c r="F287"/>
  <c r="G287" s="1"/>
  <c r="J286"/>
  <c r="J285"/>
  <c r="J284"/>
  <c r="F284"/>
  <c r="G284" s="1"/>
  <c r="J283"/>
  <c r="J282"/>
  <c r="J281"/>
  <c r="F281"/>
  <c r="G281" s="1"/>
  <c r="J280"/>
  <c r="J279"/>
  <c r="J278"/>
  <c r="F278"/>
  <c r="G278" s="1"/>
  <c r="J277"/>
  <c r="J276"/>
  <c r="J275"/>
  <c r="F275"/>
  <c r="G275" s="1"/>
  <c r="J274"/>
  <c r="J273"/>
  <c r="J272"/>
  <c r="F272"/>
  <c r="G272" s="1"/>
  <c r="J271"/>
  <c r="J270"/>
  <c r="J269"/>
  <c r="F269"/>
  <c r="G269" s="1"/>
  <c r="J268"/>
  <c r="J267"/>
  <c r="J266"/>
  <c r="F266"/>
  <c r="G266" s="1"/>
  <c r="J265"/>
  <c r="J264"/>
  <c r="J263"/>
  <c r="F263"/>
  <c r="G263" s="1"/>
  <c r="J262"/>
  <c r="J261"/>
  <c r="J260"/>
  <c r="F260"/>
  <c r="G260" s="1"/>
  <c r="J259"/>
  <c r="J258"/>
  <c r="J257"/>
  <c r="F257"/>
  <c r="G257" s="1"/>
  <c r="J247"/>
  <c r="J246"/>
  <c r="J245"/>
  <c r="G245"/>
  <c r="F246" s="1"/>
  <c r="G246" s="1"/>
  <c r="J244"/>
  <c r="G244"/>
  <c r="J243"/>
  <c r="G243"/>
  <c r="J242"/>
  <c r="G242"/>
  <c r="J241"/>
  <c r="J240"/>
  <c r="J239"/>
  <c r="G239"/>
  <c r="F240" s="1"/>
  <c r="G240" s="1"/>
  <c r="J238"/>
  <c r="J237"/>
  <c r="J236"/>
  <c r="F236"/>
  <c r="G236" s="1"/>
  <c r="F238" s="1"/>
  <c r="G238" s="1"/>
  <c r="J235"/>
  <c r="J234"/>
  <c r="J233"/>
  <c r="F233"/>
  <c r="G233" s="1"/>
  <c r="F235" s="1"/>
  <c r="G235" s="1"/>
  <c r="J232"/>
  <c r="J231"/>
  <c r="J230"/>
  <c r="F230"/>
  <c r="G230" s="1"/>
  <c r="F232" s="1"/>
  <c r="G232" s="1"/>
  <c r="J229"/>
  <c r="J228"/>
  <c r="J227"/>
  <c r="F227"/>
  <c r="G227" s="1"/>
  <c r="F229" s="1"/>
  <c r="G229" s="1"/>
  <c r="J226"/>
  <c r="J225"/>
  <c r="J224"/>
  <c r="F224"/>
  <c r="G224" s="1"/>
  <c r="F226" s="1"/>
  <c r="G226" s="1"/>
  <c r="J223"/>
  <c r="J222"/>
  <c r="J221"/>
  <c r="F221"/>
  <c r="G221" s="1"/>
  <c r="F223" s="1"/>
  <c r="G223" s="1"/>
  <c r="J220"/>
  <c r="J219"/>
  <c r="J218"/>
  <c r="F218"/>
  <c r="G218" s="1"/>
  <c r="F220" s="1"/>
  <c r="G220" s="1"/>
  <c r="J217"/>
  <c r="J216"/>
  <c r="J215"/>
  <c r="F215"/>
  <c r="G215" s="1"/>
  <c r="F217" s="1"/>
  <c r="G217" s="1"/>
  <c r="J214"/>
  <c r="J213"/>
  <c r="J212"/>
  <c r="F212"/>
  <c r="G212" s="1"/>
  <c r="F214" s="1"/>
  <c r="G214" s="1"/>
  <c r="J211"/>
  <c r="J210"/>
  <c r="J209"/>
  <c r="F209"/>
  <c r="G209" s="1"/>
  <c r="F211" s="1"/>
  <c r="G211" s="1"/>
  <c r="J208"/>
  <c r="J207"/>
  <c r="J206"/>
  <c r="F206"/>
  <c r="G206" s="1"/>
  <c r="F208" s="1"/>
  <c r="G208" s="1"/>
  <c r="J205"/>
  <c r="J204"/>
  <c r="J203"/>
  <c r="F203"/>
  <c r="G203" s="1"/>
  <c r="F205" s="1"/>
  <c r="G205" s="1"/>
  <c r="J202"/>
  <c r="J201"/>
  <c r="J200"/>
  <c r="F200"/>
  <c r="G200" s="1"/>
  <c r="F202" s="1"/>
  <c r="G202" s="1"/>
  <c r="J199"/>
  <c r="J198"/>
  <c r="J197"/>
  <c r="F197"/>
  <c r="G197" s="1"/>
  <c r="J187"/>
  <c r="J186"/>
  <c r="J185"/>
  <c r="G185"/>
  <c r="F187" s="1"/>
  <c r="G187" s="1"/>
  <c r="J184"/>
  <c r="G184"/>
  <c r="J183"/>
  <c r="G183"/>
  <c r="J182"/>
  <c r="G182"/>
  <c r="J181"/>
  <c r="J180"/>
  <c r="J179"/>
  <c r="G179"/>
  <c r="F181" s="1"/>
  <c r="G181" s="1"/>
  <c r="J178"/>
  <c r="J177"/>
  <c r="J176"/>
  <c r="F176"/>
  <c r="G176" s="1"/>
  <c r="F178" s="1"/>
  <c r="G178" s="1"/>
  <c r="J175"/>
  <c r="J174"/>
  <c r="J173"/>
  <c r="F173"/>
  <c r="G173" s="1"/>
  <c r="F175" s="1"/>
  <c r="G175" s="1"/>
  <c r="J172"/>
  <c r="J171"/>
  <c r="J170"/>
  <c r="F170"/>
  <c r="G170" s="1"/>
  <c r="F172" s="1"/>
  <c r="G172" s="1"/>
  <c r="J169"/>
  <c r="J168"/>
  <c r="J167"/>
  <c r="F167"/>
  <c r="G167" s="1"/>
  <c r="F169" s="1"/>
  <c r="G169" s="1"/>
  <c r="J166"/>
  <c r="J165"/>
  <c r="J164"/>
  <c r="F164"/>
  <c r="G164" s="1"/>
  <c r="F166" s="1"/>
  <c r="G166" s="1"/>
  <c r="J163"/>
  <c r="J162"/>
  <c r="J161"/>
  <c r="F161"/>
  <c r="G161" s="1"/>
  <c r="F163" s="1"/>
  <c r="G163" s="1"/>
  <c r="J160"/>
  <c r="J159"/>
  <c r="J158"/>
  <c r="F158"/>
  <c r="G158" s="1"/>
  <c r="F160" s="1"/>
  <c r="G160" s="1"/>
  <c r="J157"/>
  <c r="J156"/>
  <c r="J155"/>
  <c r="F155"/>
  <c r="G155" s="1"/>
  <c r="F157" s="1"/>
  <c r="G157" s="1"/>
  <c r="J154"/>
  <c r="J153"/>
  <c r="J152"/>
  <c r="F152"/>
  <c r="G152" s="1"/>
  <c r="F154" s="1"/>
  <c r="G154" s="1"/>
  <c r="J151"/>
  <c r="J150"/>
  <c r="J149"/>
  <c r="F149"/>
  <c r="G149" s="1"/>
  <c r="F151" s="1"/>
  <c r="G151" s="1"/>
  <c r="J148"/>
  <c r="J147"/>
  <c r="J146"/>
  <c r="F146"/>
  <c r="G146" s="1"/>
  <c r="F148" s="1"/>
  <c r="G148" s="1"/>
  <c r="J145"/>
  <c r="J144"/>
  <c r="J143"/>
  <c r="F143"/>
  <c r="G143" s="1"/>
  <c r="F145" s="1"/>
  <c r="G145" s="1"/>
  <c r="J142"/>
  <c r="J141"/>
  <c r="J140"/>
  <c r="F140"/>
  <c r="G140" s="1"/>
  <c r="F142" s="1"/>
  <c r="G142" s="1"/>
  <c r="J139"/>
  <c r="J138"/>
  <c r="J137"/>
  <c r="F137"/>
  <c r="G137" s="1"/>
  <c r="J127"/>
  <c r="J126"/>
  <c r="J125"/>
  <c r="G125"/>
  <c r="F126" s="1"/>
  <c r="G126" s="1"/>
  <c r="J124"/>
  <c r="G124"/>
  <c r="J123"/>
  <c r="G123"/>
  <c r="J122"/>
  <c r="G122"/>
  <c r="J121"/>
  <c r="J120"/>
  <c r="J119"/>
  <c r="G119"/>
  <c r="F120" s="1"/>
  <c r="G120" s="1"/>
  <c r="J118"/>
  <c r="J117"/>
  <c r="J116"/>
  <c r="F116"/>
  <c r="G116" s="1"/>
  <c r="F118" s="1"/>
  <c r="G118" s="1"/>
  <c r="J115"/>
  <c r="J114"/>
  <c r="J113"/>
  <c r="F113"/>
  <c r="G113" s="1"/>
  <c r="F115" s="1"/>
  <c r="G115" s="1"/>
  <c r="J112"/>
  <c r="J111"/>
  <c r="J110"/>
  <c r="F110"/>
  <c r="G110" s="1"/>
  <c r="F112" s="1"/>
  <c r="G112" s="1"/>
  <c r="J109"/>
  <c r="J108"/>
  <c r="J107"/>
  <c r="F107"/>
  <c r="G107" s="1"/>
  <c r="F109" s="1"/>
  <c r="G109" s="1"/>
  <c r="J106"/>
  <c r="J105"/>
  <c r="J104"/>
  <c r="F104"/>
  <c r="G104" s="1"/>
  <c r="F106" s="1"/>
  <c r="G106" s="1"/>
  <c r="J103"/>
  <c r="J102"/>
  <c r="J101"/>
  <c r="F101"/>
  <c r="G101" s="1"/>
  <c r="F103" s="1"/>
  <c r="G103" s="1"/>
  <c r="J100"/>
  <c r="J99"/>
  <c r="J98"/>
  <c r="F98"/>
  <c r="G98" s="1"/>
  <c r="F100" s="1"/>
  <c r="G100" s="1"/>
  <c r="J97"/>
  <c r="J96"/>
  <c r="J95"/>
  <c r="F95"/>
  <c r="G95" s="1"/>
  <c r="F97" s="1"/>
  <c r="G97" s="1"/>
  <c r="J94"/>
  <c r="J93"/>
  <c r="J92"/>
  <c r="F92"/>
  <c r="G92" s="1"/>
  <c r="F94" s="1"/>
  <c r="G94" s="1"/>
  <c r="J91"/>
  <c r="J90"/>
  <c r="J89"/>
  <c r="F89"/>
  <c r="G89" s="1"/>
  <c r="F91" s="1"/>
  <c r="G91" s="1"/>
  <c r="J88"/>
  <c r="J87"/>
  <c r="J86"/>
  <c r="F86"/>
  <c r="G86" s="1"/>
  <c r="F88" s="1"/>
  <c r="G88" s="1"/>
  <c r="J85"/>
  <c r="J84"/>
  <c r="J83"/>
  <c r="F83"/>
  <c r="G83" s="1"/>
  <c r="F85" s="1"/>
  <c r="G85" s="1"/>
  <c r="J82"/>
  <c r="J81"/>
  <c r="J80"/>
  <c r="F80"/>
  <c r="G80" s="1"/>
  <c r="F82" s="1"/>
  <c r="G82" s="1"/>
  <c r="J79"/>
  <c r="J78"/>
  <c r="J77"/>
  <c r="F77"/>
  <c r="G77" s="1"/>
  <c r="K226" i="7"/>
  <c r="K207"/>
  <c r="K188"/>
  <c r="K169"/>
  <c r="K150"/>
  <c r="K140"/>
  <c r="K121"/>
  <c r="K102"/>
  <c r="K83"/>
  <c r="K64"/>
  <c r="J226"/>
  <c r="F226"/>
  <c r="G226" s="1"/>
  <c r="J207"/>
  <c r="F207"/>
  <c r="G207" s="1"/>
  <c r="J188"/>
  <c r="F188"/>
  <c r="G188" s="1"/>
  <c r="J169"/>
  <c r="F169"/>
  <c r="G169" s="1"/>
  <c r="J150"/>
  <c r="F150"/>
  <c r="G150" s="1"/>
  <c r="J140"/>
  <c r="F140"/>
  <c r="G140" s="1"/>
  <c r="J121"/>
  <c r="F121"/>
  <c r="G121" s="1"/>
  <c r="J102"/>
  <c r="F102"/>
  <c r="G102" s="1"/>
  <c r="J83"/>
  <c r="F83"/>
  <c r="G83" s="1"/>
  <c r="D67" s="1"/>
  <c r="J64"/>
  <c r="F64"/>
  <c r="G64" s="1"/>
  <c r="D48" s="1"/>
  <c r="J45"/>
  <c r="F45"/>
  <c r="G45" s="1"/>
  <c r="J44"/>
  <c r="G44"/>
  <c r="J43"/>
  <c r="E43"/>
  <c r="G43" s="1"/>
  <c r="J42"/>
  <c r="E42"/>
  <c r="G42" s="1"/>
  <c r="J41"/>
  <c r="E41"/>
  <c r="G41" s="1"/>
  <c r="J40"/>
  <c r="G40"/>
  <c r="J39"/>
  <c r="G39"/>
  <c r="J38"/>
  <c r="E38"/>
  <c r="G38" s="1"/>
  <c r="J36"/>
  <c r="G36"/>
  <c r="D394" i="12" l="1"/>
  <c r="D70" i="9"/>
  <c r="D89"/>
  <c r="D39" i="12"/>
  <c r="D24"/>
  <c r="D127" i="9"/>
  <c r="D72" i="40"/>
  <c r="D103"/>
  <c r="P60" i="43"/>
  <c r="Q61"/>
  <c r="P62"/>
  <c r="Q63"/>
  <c r="P64"/>
  <c r="Q65"/>
  <c r="P66"/>
  <c r="Q67"/>
  <c r="P68"/>
  <c r="Q69"/>
  <c r="P70"/>
  <c r="Q71"/>
  <c r="P72"/>
  <c r="Q73"/>
  <c r="P74"/>
  <c r="Q75"/>
  <c r="P76"/>
  <c r="Q77"/>
  <c r="P78"/>
  <c r="Q79"/>
  <c r="P80"/>
  <c r="Q81"/>
  <c r="P82"/>
  <c r="Q83"/>
  <c r="P84"/>
  <c r="Q85"/>
  <c r="P86"/>
  <c r="Q87"/>
  <c r="P88"/>
  <c r="Q89"/>
  <c r="P90"/>
  <c r="Q91"/>
  <c r="P92"/>
  <c r="F420" i="8"/>
  <c r="G420" s="1"/>
  <c r="D146" i="9"/>
  <c r="D203"/>
  <c r="D222"/>
  <c r="F180" i="8"/>
  <c r="G180" s="1"/>
  <c r="D96" i="43"/>
  <c r="D40" i="42"/>
  <c r="D160"/>
  <c r="D70"/>
  <c r="D41" i="40"/>
  <c r="D55" i="12"/>
  <c r="D454"/>
  <c r="D441"/>
  <c r="D184" i="9"/>
  <c r="D108"/>
  <c r="D32"/>
  <c r="D51"/>
  <c r="D165"/>
  <c r="F306" i="8"/>
  <c r="G306" s="1"/>
  <c r="F186"/>
  <c r="G186" s="1"/>
  <c r="F300"/>
  <c r="G300" s="1"/>
  <c r="F426"/>
  <c r="G426" s="1"/>
  <c r="F121"/>
  <c r="G121" s="1"/>
  <c r="F127"/>
  <c r="G127" s="1"/>
  <c r="F241"/>
  <c r="G241" s="1"/>
  <c r="F247"/>
  <c r="G247" s="1"/>
  <c r="F361"/>
  <c r="G361" s="1"/>
  <c r="F367"/>
  <c r="G367" s="1"/>
  <c r="F481"/>
  <c r="G481" s="1"/>
  <c r="F487"/>
  <c r="G487" s="1"/>
  <c r="F547"/>
  <c r="G547" s="1"/>
  <c r="F600"/>
  <c r="G600" s="1"/>
  <c r="F606"/>
  <c r="G606" s="1"/>
  <c r="F661"/>
  <c r="G661" s="1"/>
  <c r="F667"/>
  <c r="G667" s="1"/>
  <c r="F720"/>
  <c r="G720" s="1"/>
  <c r="F726"/>
  <c r="G726" s="1"/>
  <c r="F840"/>
  <c r="G840" s="1"/>
  <c r="F846"/>
  <c r="G846" s="1"/>
  <c r="F901"/>
  <c r="G901" s="1"/>
  <c r="F907"/>
  <c r="G907" s="1"/>
  <c r="F960"/>
  <c r="G960" s="1"/>
  <c r="F966"/>
  <c r="G966" s="1"/>
  <c r="F741"/>
  <c r="G741" s="1"/>
  <c r="F777"/>
  <c r="G777" s="1"/>
  <c r="F750"/>
  <c r="G750" s="1"/>
  <c r="D105" i="7"/>
  <c r="D33" i="10"/>
  <c r="D153"/>
  <c r="D245"/>
  <c r="D268"/>
  <c r="D107"/>
  <c r="D199"/>
  <c r="F768" i="8"/>
  <c r="G768" s="1"/>
  <c r="F804"/>
  <c r="G804" s="1"/>
  <c r="F756"/>
  <c r="G756" s="1"/>
  <c r="F753"/>
  <c r="G753" s="1"/>
  <c r="F762"/>
  <c r="G762" s="1"/>
  <c r="F745"/>
  <c r="G745" s="1"/>
  <c r="F766"/>
  <c r="G766" s="1"/>
  <c r="F774"/>
  <c r="G774" s="1"/>
  <c r="D29" i="7"/>
  <c r="D153"/>
  <c r="D86"/>
  <c r="D191"/>
  <c r="D210"/>
  <c r="P150" i="43"/>
  <c r="P151"/>
  <c r="P166"/>
  <c r="P167"/>
  <c r="P158"/>
  <c r="P159"/>
  <c r="P146"/>
  <c r="P147"/>
  <c r="P154"/>
  <c r="P155"/>
  <c r="P162"/>
  <c r="P163"/>
  <c r="P170"/>
  <c r="P171"/>
  <c r="D139"/>
  <c r="P148"/>
  <c r="P149"/>
  <c r="P156"/>
  <c r="P157"/>
  <c r="P164"/>
  <c r="P165"/>
  <c r="P172"/>
  <c r="P173"/>
  <c r="P174"/>
  <c r="P175"/>
  <c r="D53"/>
  <c r="P103"/>
  <c r="P105"/>
  <c r="P107"/>
  <c r="P109"/>
  <c r="P111"/>
  <c r="P113"/>
  <c r="P115"/>
  <c r="P117"/>
  <c r="P119"/>
  <c r="P121"/>
  <c r="P123"/>
  <c r="P125"/>
  <c r="P127"/>
  <c r="P129"/>
  <c r="P131"/>
  <c r="P133"/>
  <c r="P135"/>
  <c r="P152"/>
  <c r="P153"/>
  <c r="P160"/>
  <c r="P161"/>
  <c r="P168"/>
  <c r="P169"/>
  <c r="P176"/>
  <c r="P177"/>
  <c r="P178"/>
  <c r="P179"/>
  <c r="D130" i="42"/>
  <c r="D100"/>
  <c r="P104" i="43"/>
  <c r="P106"/>
  <c r="P108"/>
  <c r="P110"/>
  <c r="P112"/>
  <c r="P114"/>
  <c r="P116"/>
  <c r="P118"/>
  <c r="P120"/>
  <c r="P122"/>
  <c r="P124"/>
  <c r="P126"/>
  <c r="P128"/>
  <c r="P130"/>
  <c r="P132"/>
  <c r="P134"/>
  <c r="P136"/>
  <c r="P93"/>
  <c r="D347" i="12"/>
  <c r="D427"/>
  <c r="D222" i="10"/>
  <c r="D176"/>
  <c r="D130"/>
  <c r="D84"/>
  <c r="F760" i="8"/>
  <c r="G760" s="1"/>
  <c r="F772"/>
  <c r="G772" s="1"/>
  <c r="F802"/>
  <c r="G802" s="1"/>
  <c r="F808"/>
  <c r="G808" s="1"/>
  <c r="F807"/>
  <c r="G807" s="1"/>
  <c r="F814"/>
  <c r="G814" s="1"/>
  <c r="F813"/>
  <c r="G813" s="1"/>
  <c r="F748"/>
  <c r="G748" s="1"/>
  <c r="F739"/>
  <c r="G739" s="1"/>
  <c r="F781"/>
  <c r="G781" s="1"/>
  <c r="F780"/>
  <c r="G780" s="1"/>
  <c r="F859"/>
  <c r="G859" s="1"/>
  <c r="F858"/>
  <c r="G858" s="1"/>
  <c r="F787"/>
  <c r="G787" s="1"/>
  <c r="F786"/>
  <c r="G786" s="1"/>
  <c r="F799"/>
  <c r="G799" s="1"/>
  <c r="F811"/>
  <c r="G811" s="1"/>
  <c r="F810"/>
  <c r="G810" s="1"/>
  <c r="F919"/>
  <c r="G919" s="1"/>
  <c r="F918"/>
  <c r="G918" s="1"/>
  <c r="F820"/>
  <c r="G820" s="1"/>
  <c r="F819"/>
  <c r="G819" s="1"/>
  <c r="F826"/>
  <c r="G826" s="1"/>
  <c r="F825"/>
  <c r="G825" s="1"/>
  <c r="F832"/>
  <c r="G832" s="1"/>
  <c r="F831"/>
  <c r="G831" s="1"/>
  <c r="F838"/>
  <c r="G838" s="1"/>
  <c r="F837"/>
  <c r="G837" s="1"/>
  <c r="F862"/>
  <c r="G862" s="1"/>
  <c r="F861"/>
  <c r="G861" s="1"/>
  <c r="F868"/>
  <c r="G868" s="1"/>
  <c r="F867"/>
  <c r="G867" s="1"/>
  <c r="F874"/>
  <c r="G874" s="1"/>
  <c r="F873"/>
  <c r="G873" s="1"/>
  <c r="F880"/>
  <c r="G880" s="1"/>
  <c r="F879"/>
  <c r="G879" s="1"/>
  <c r="F886"/>
  <c r="G886" s="1"/>
  <c r="F885"/>
  <c r="G885" s="1"/>
  <c r="F892"/>
  <c r="G892" s="1"/>
  <c r="F891"/>
  <c r="G891" s="1"/>
  <c r="F898"/>
  <c r="G898" s="1"/>
  <c r="F897"/>
  <c r="G897" s="1"/>
  <c r="F922"/>
  <c r="G922" s="1"/>
  <c r="F921"/>
  <c r="G921" s="1"/>
  <c r="F928"/>
  <c r="G928" s="1"/>
  <c r="F927"/>
  <c r="G927" s="1"/>
  <c r="F934"/>
  <c r="G934" s="1"/>
  <c r="F933"/>
  <c r="G933" s="1"/>
  <c r="F940"/>
  <c r="G940" s="1"/>
  <c r="F939"/>
  <c r="G939" s="1"/>
  <c r="F946"/>
  <c r="G946" s="1"/>
  <c r="F945"/>
  <c r="G945" s="1"/>
  <c r="F952"/>
  <c r="G952" s="1"/>
  <c r="F951"/>
  <c r="G951" s="1"/>
  <c r="F958"/>
  <c r="G958" s="1"/>
  <c r="F957"/>
  <c r="G957" s="1"/>
  <c r="F817"/>
  <c r="G817" s="1"/>
  <c r="F816"/>
  <c r="G816" s="1"/>
  <c r="F829"/>
  <c r="G829" s="1"/>
  <c r="F828"/>
  <c r="G828" s="1"/>
  <c r="F865"/>
  <c r="G865" s="1"/>
  <c r="F864"/>
  <c r="G864" s="1"/>
  <c r="F871"/>
  <c r="G871" s="1"/>
  <c r="F870"/>
  <c r="G870" s="1"/>
  <c r="F877"/>
  <c r="G877" s="1"/>
  <c r="F876"/>
  <c r="G876" s="1"/>
  <c r="F883"/>
  <c r="G883" s="1"/>
  <c r="F882"/>
  <c r="G882" s="1"/>
  <c r="F889"/>
  <c r="G889" s="1"/>
  <c r="F888"/>
  <c r="G888" s="1"/>
  <c r="F895"/>
  <c r="G895" s="1"/>
  <c r="F894"/>
  <c r="G894" s="1"/>
  <c r="F925"/>
  <c r="G925" s="1"/>
  <c r="F924"/>
  <c r="G924" s="1"/>
  <c r="F931"/>
  <c r="G931" s="1"/>
  <c r="F930"/>
  <c r="G930" s="1"/>
  <c r="F937"/>
  <c r="G937" s="1"/>
  <c r="F936"/>
  <c r="G936" s="1"/>
  <c r="F943"/>
  <c r="G943" s="1"/>
  <c r="F942"/>
  <c r="G942" s="1"/>
  <c r="F949"/>
  <c r="G949" s="1"/>
  <c r="F948"/>
  <c r="G948" s="1"/>
  <c r="F955"/>
  <c r="G955" s="1"/>
  <c r="F954"/>
  <c r="G954" s="1"/>
  <c r="F823"/>
  <c r="G823" s="1"/>
  <c r="F822"/>
  <c r="G822" s="1"/>
  <c r="F835"/>
  <c r="G835" s="1"/>
  <c r="F834"/>
  <c r="G834" s="1"/>
  <c r="F580"/>
  <c r="G580" s="1"/>
  <c r="F579"/>
  <c r="G579" s="1"/>
  <c r="F586"/>
  <c r="G586" s="1"/>
  <c r="F585"/>
  <c r="G585" s="1"/>
  <c r="F592"/>
  <c r="G592" s="1"/>
  <c r="F591"/>
  <c r="G591" s="1"/>
  <c r="F598"/>
  <c r="G598" s="1"/>
  <c r="F597"/>
  <c r="G597" s="1"/>
  <c r="F540"/>
  <c r="G540" s="1"/>
  <c r="F498"/>
  <c r="G498" s="1"/>
  <c r="F501"/>
  <c r="G501" s="1"/>
  <c r="F504"/>
  <c r="G504" s="1"/>
  <c r="F507"/>
  <c r="G507" s="1"/>
  <c r="F510"/>
  <c r="G510" s="1"/>
  <c r="F513"/>
  <c r="G513" s="1"/>
  <c r="F516"/>
  <c r="G516" s="1"/>
  <c r="F519"/>
  <c r="G519" s="1"/>
  <c r="F522"/>
  <c r="G522" s="1"/>
  <c r="F525"/>
  <c r="G525" s="1"/>
  <c r="F528"/>
  <c r="G528" s="1"/>
  <c r="F531"/>
  <c r="G531" s="1"/>
  <c r="F534"/>
  <c r="G534" s="1"/>
  <c r="F537"/>
  <c r="G537" s="1"/>
  <c r="F558"/>
  <c r="G558" s="1"/>
  <c r="F561"/>
  <c r="G561" s="1"/>
  <c r="F564"/>
  <c r="G564" s="1"/>
  <c r="F567"/>
  <c r="G567" s="1"/>
  <c r="F570"/>
  <c r="G570" s="1"/>
  <c r="F573"/>
  <c r="G573" s="1"/>
  <c r="F577"/>
  <c r="G577" s="1"/>
  <c r="F576"/>
  <c r="G576" s="1"/>
  <c r="F583"/>
  <c r="G583" s="1"/>
  <c r="F582"/>
  <c r="G582" s="1"/>
  <c r="F589"/>
  <c r="G589" s="1"/>
  <c r="F588"/>
  <c r="G588" s="1"/>
  <c r="F595"/>
  <c r="G595" s="1"/>
  <c r="F594"/>
  <c r="G594" s="1"/>
  <c r="F619"/>
  <c r="G619" s="1"/>
  <c r="F618"/>
  <c r="G618" s="1"/>
  <c r="F679"/>
  <c r="G679" s="1"/>
  <c r="F678"/>
  <c r="G678" s="1"/>
  <c r="F621"/>
  <c r="G621" s="1"/>
  <c r="F624"/>
  <c r="G624" s="1"/>
  <c r="F627"/>
  <c r="G627" s="1"/>
  <c r="F630"/>
  <c r="G630" s="1"/>
  <c r="F633"/>
  <c r="G633" s="1"/>
  <c r="F636"/>
  <c r="G636" s="1"/>
  <c r="F639"/>
  <c r="G639" s="1"/>
  <c r="F642"/>
  <c r="G642" s="1"/>
  <c r="F645"/>
  <c r="G645" s="1"/>
  <c r="F648"/>
  <c r="G648" s="1"/>
  <c r="F651"/>
  <c r="G651" s="1"/>
  <c r="F654"/>
  <c r="G654" s="1"/>
  <c r="F657"/>
  <c r="G657" s="1"/>
  <c r="F681"/>
  <c r="G681" s="1"/>
  <c r="F684"/>
  <c r="G684" s="1"/>
  <c r="F687"/>
  <c r="G687" s="1"/>
  <c r="F690"/>
  <c r="G690" s="1"/>
  <c r="F693"/>
  <c r="G693" s="1"/>
  <c r="F696"/>
  <c r="G696" s="1"/>
  <c r="F699"/>
  <c r="G699" s="1"/>
  <c r="F702"/>
  <c r="G702" s="1"/>
  <c r="F705"/>
  <c r="G705" s="1"/>
  <c r="F708"/>
  <c r="G708" s="1"/>
  <c r="F711"/>
  <c r="G711" s="1"/>
  <c r="F714"/>
  <c r="G714" s="1"/>
  <c r="F717"/>
  <c r="G717" s="1"/>
  <c r="F265"/>
  <c r="G265" s="1"/>
  <c r="F264"/>
  <c r="G264" s="1"/>
  <c r="F271"/>
  <c r="G271" s="1"/>
  <c r="F270"/>
  <c r="G270" s="1"/>
  <c r="F283"/>
  <c r="G283" s="1"/>
  <c r="F282"/>
  <c r="G282" s="1"/>
  <c r="F289"/>
  <c r="G289" s="1"/>
  <c r="F288"/>
  <c r="G288" s="1"/>
  <c r="F295"/>
  <c r="G295" s="1"/>
  <c r="F294"/>
  <c r="G294" s="1"/>
  <c r="F319"/>
  <c r="G319" s="1"/>
  <c r="F318"/>
  <c r="G318" s="1"/>
  <c r="F262"/>
  <c r="G262" s="1"/>
  <c r="F261"/>
  <c r="G261" s="1"/>
  <c r="F268"/>
  <c r="G268" s="1"/>
  <c r="F267"/>
  <c r="G267" s="1"/>
  <c r="F274"/>
  <c r="G274" s="1"/>
  <c r="F273"/>
  <c r="G273" s="1"/>
  <c r="F280"/>
  <c r="G280" s="1"/>
  <c r="F279"/>
  <c r="G279" s="1"/>
  <c r="F286"/>
  <c r="G286" s="1"/>
  <c r="F285"/>
  <c r="G285" s="1"/>
  <c r="F292"/>
  <c r="G292" s="1"/>
  <c r="F291"/>
  <c r="G291" s="1"/>
  <c r="F298"/>
  <c r="G298" s="1"/>
  <c r="F297"/>
  <c r="G297" s="1"/>
  <c r="F325"/>
  <c r="G325" s="1"/>
  <c r="F324"/>
  <c r="G324" s="1"/>
  <c r="F331"/>
  <c r="G331" s="1"/>
  <c r="F330"/>
  <c r="G330" s="1"/>
  <c r="F277"/>
  <c r="G277" s="1"/>
  <c r="F276"/>
  <c r="G276" s="1"/>
  <c r="F259"/>
  <c r="G259" s="1"/>
  <c r="F258"/>
  <c r="G258" s="1"/>
  <c r="F322"/>
  <c r="G322" s="1"/>
  <c r="F321"/>
  <c r="G321" s="1"/>
  <c r="F328"/>
  <c r="G328" s="1"/>
  <c r="F327"/>
  <c r="G327" s="1"/>
  <c r="F334"/>
  <c r="G334" s="1"/>
  <c r="F333"/>
  <c r="G333" s="1"/>
  <c r="F379"/>
  <c r="G379" s="1"/>
  <c r="F378"/>
  <c r="G378" s="1"/>
  <c r="F442"/>
  <c r="G442" s="1"/>
  <c r="F441"/>
  <c r="G441" s="1"/>
  <c r="F448"/>
  <c r="G448" s="1"/>
  <c r="F447"/>
  <c r="G447" s="1"/>
  <c r="F454"/>
  <c r="G454" s="1"/>
  <c r="F453"/>
  <c r="G453" s="1"/>
  <c r="F460"/>
  <c r="G460" s="1"/>
  <c r="F459"/>
  <c r="G459" s="1"/>
  <c r="F466"/>
  <c r="G466" s="1"/>
  <c r="F465"/>
  <c r="G465" s="1"/>
  <c r="F472"/>
  <c r="G472" s="1"/>
  <c r="F471"/>
  <c r="G471" s="1"/>
  <c r="F478"/>
  <c r="G478" s="1"/>
  <c r="F477"/>
  <c r="G477" s="1"/>
  <c r="F340"/>
  <c r="G340" s="1"/>
  <c r="F339"/>
  <c r="G339" s="1"/>
  <c r="F346"/>
  <c r="G346" s="1"/>
  <c r="F345"/>
  <c r="G345" s="1"/>
  <c r="F352"/>
  <c r="G352" s="1"/>
  <c r="F351"/>
  <c r="G351" s="1"/>
  <c r="F358"/>
  <c r="G358" s="1"/>
  <c r="F357"/>
  <c r="G357" s="1"/>
  <c r="F382"/>
  <c r="G382" s="1"/>
  <c r="F381"/>
  <c r="G381" s="1"/>
  <c r="F388"/>
  <c r="G388" s="1"/>
  <c r="F387"/>
  <c r="G387" s="1"/>
  <c r="F394"/>
  <c r="G394" s="1"/>
  <c r="F393"/>
  <c r="G393" s="1"/>
  <c r="F400"/>
  <c r="G400" s="1"/>
  <c r="F399"/>
  <c r="G399" s="1"/>
  <c r="F406"/>
  <c r="G406" s="1"/>
  <c r="F405"/>
  <c r="G405" s="1"/>
  <c r="F412"/>
  <c r="G412" s="1"/>
  <c r="F411"/>
  <c r="G411" s="1"/>
  <c r="F418"/>
  <c r="G418" s="1"/>
  <c r="F417"/>
  <c r="G417" s="1"/>
  <c r="F445"/>
  <c r="G445" s="1"/>
  <c r="F444"/>
  <c r="G444" s="1"/>
  <c r="F451"/>
  <c r="G451" s="1"/>
  <c r="F450"/>
  <c r="G450" s="1"/>
  <c r="F457"/>
  <c r="G457" s="1"/>
  <c r="F456"/>
  <c r="G456" s="1"/>
  <c r="F463"/>
  <c r="G463" s="1"/>
  <c r="F462"/>
  <c r="G462" s="1"/>
  <c r="F469"/>
  <c r="G469" s="1"/>
  <c r="F468"/>
  <c r="G468" s="1"/>
  <c r="F475"/>
  <c r="G475" s="1"/>
  <c r="F474"/>
  <c r="G474" s="1"/>
  <c r="F337"/>
  <c r="G337" s="1"/>
  <c r="F336"/>
  <c r="G336" s="1"/>
  <c r="F343"/>
  <c r="G343" s="1"/>
  <c r="F342"/>
  <c r="G342" s="1"/>
  <c r="F349"/>
  <c r="G349" s="1"/>
  <c r="F348"/>
  <c r="G348" s="1"/>
  <c r="F355"/>
  <c r="G355" s="1"/>
  <c r="F354"/>
  <c r="G354" s="1"/>
  <c r="F385"/>
  <c r="G385" s="1"/>
  <c r="F384"/>
  <c r="G384" s="1"/>
  <c r="F391"/>
  <c r="G391" s="1"/>
  <c r="F390"/>
  <c r="G390" s="1"/>
  <c r="F397"/>
  <c r="G397" s="1"/>
  <c r="F396"/>
  <c r="G396" s="1"/>
  <c r="F403"/>
  <c r="G403" s="1"/>
  <c r="F402"/>
  <c r="G402" s="1"/>
  <c r="F409"/>
  <c r="G409" s="1"/>
  <c r="F408"/>
  <c r="G408" s="1"/>
  <c r="F415"/>
  <c r="G415" s="1"/>
  <c r="F414"/>
  <c r="G414" s="1"/>
  <c r="F439"/>
  <c r="G439" s="1"/>
  <c r="F438"/>
  <c r="G438" s="1"/>
  <c r="F139"/>
  <c r="G139" s="1"/>
  <c r="F138"/>
  <c r="G138" s="1"/>
  <c r="F199"/>
  <c r="G199" s="1"/>
  <c r="F198"/>
  <c r="G198" s="1"/>
  <c r="F141"/>
  <c r="G141" s="1"/>
  <c r="F144"/>
  <c r="G144" s="1"/>
  <c r="F147"/>
  <c r="G147" s="1"/>
  <c r="F150"/>
  <c r="G150" s="1"/>
  <c r="F153"/>
  <c r="G153" s="1"/>
  <c r="F156"/>
  <c r="G156" s="1"/>
  <c r="F159"/>
  <c r="G159" s="1"/>
  <c r="F162"/>
  <c r="G162" s="1"/>
  <c r="F165"/>
  <c r="G165" s="1"/>
  <c r="F168"/>
  <c r="G168" s="1"/>
  <c r="F171"/>
  <c r="G171" s="1"/>
  <c r="F174"/>
  <c r="G174" s="1"/>
  <c r="F177"/>
  <c r="G177" s="1"/>
  <c r="F201"/>
  <c r="G201" s="1"/>
  <c r="F204"/>
  <c r="G204" s="1"/>
  <c r="F207"/>
  <c r="G207" s="1"/>
  <c r="F210"/>
  <c r="G210" s="1"/>
  <c r="F213"/>
  <c r="G213" s="1"/>
  <c r="F216"/>
  <c r="G216" s="1"/>
  <c r="F219"/>
  <c r="G219" s="1"/>
  <c r="F222"/>
  <c r="G222" s="1"/>
  <c r="F225"/>
  <c r="G225" s="1"/>
  <c r="F228"/>
  <c r="G228" s="1"/>
  <c r="F231"/>
  <c r="G231" s="1"/>
  <c r="F234"/>
  <c r="G234" s="1"/>
  <c r="F237"/>
  <c r="G237" s="1"/>
  <c r="F78"/>
  <c r="G78" s="1"/>
  <c r="F79"/>
  <c r="G79" s="1"/>
  <c r="F81"/>
  <c r="G81" s="1"/>
  <c r="F84"/>
  <c r="G84" s="1"/>
  <c r="F87"/>
  <c r="G87" s="1"/>
  <c r="F90"/>
  <c r="G90" s="1"/>
  <c r="F93"/>
  <c r="G93" s="1"/>
  <c r="F96"/>
  <c r="G96" s="1"/>
  <c r="F99"/>
  <c r="G99" s="1"/>
  <c r="F102"/>
  <c r="G102" s="1"/>
  <c r="F105"/>
  <c r="G105" s="1"/>
  <c r="F108"/>
  <c r="G108" s="1"/>
  <c r="F111"/>
  <c r="G111" s="1"/>
  <c r="F114"/>
  <c r="G114" s="1"/>
  <c r="F117"/>
  <c r="G117" s="1"/>
  <c r="D172" i="7"/>
  <c r="D124"/>
  <c r="H13" i="46"/>
  <c r="I13"/>
  <c r="J13"/>
  <c r="K13"/>
  <c r="L13"/>
  <c r="M13"/>
  <c r="N13"/>
  <c r="O13"/>
  <c r="P13"/>
  <c r="I21" i="27"/>
  <c r="H9" i="45"/>
  <c r="I9"/>
  <c r="J9"/>
  <c r="K9"/>
  <c r="L9"/>
  <c r="M9"/>
  <c r="N9"/>
  <c r="O9"/>
  <c r="I10" i="27"/>
  <c r="H18" i="21"/>
  <c r="I18"/>
  <c r="J18"/>
  <c r="K18"/>
  <c r="L18"/>
  <c r="M18"/>
  <c r="N18"/>
  <c r="O18"/>
  <c r="I5" i="27"/>
  <c r="P18" i="21"/>
  <c r="I18" i="22"/>
  <c r="J18"/>
  <c r="K18"/>
  <c r="L18"/>
  <c r="M18"/>
  <c r="N18"/>
  <c r="O18"/>
  <c r="P18"/>
  <c r="I6" i="27"/>
  <c r="H18" i="22"/>
  <c r="D130" i="8" l="1"/>
  <c r="D70"/>
  <c r="D490"/>
  <c r="D250"/>
  <c r="D730"/>
  <c r="D550"/>
  <c r="D910"/>
  <c r="D850"/>
  <c r="D790"/>
  <c r="D190"/>
  <c r="D430"/>
  <c r="D370"/>
  <c r="D670"/>
  <c r="D610"/>
  <c r="D310"/>
  <c r="J36" i="42" l="1"/>
  <c r="J35"/>
  <c r="J34"/>
  <c r="J33"/>
  <c r="J32"/>
  <c r="J31"/>
  <c r="J30"/>
  <c r="J29"/>
  <c r="J28"/>
  <c r="J27"/>
  <c r="J26"/>
  <c r="J25"/>
  <c r="J24"/>
  <c r="J23"/>
  <c r="J22"/>
  <c r="J21"/>
  <c r="J20"/>
  <c r="J19"/>
  <c r="J37" i="40"/>
  <c r="J21" i="12"/>
  <c r="J20"/>
  <c r="J19"/>
  <c r="I13" i="27"/>
  <c r="P18" i="48"/>
  <c r="O18"/>
  <c r="N18"/>
  <c r="M18"/>
  <c r="L18"/>
  <c r="K18"/>
  <c r="J18"/>
  <c r="I18"/>
  <c r="H18"/>
  <c r="K126" i="8" l="1"/>
  <c r="K118"/>
  <c r="K114"/>
  <c r="K110"/>
  <c r="K106"/>
  <c r="K102"/>
  <c r="K98"/>
  <c r="K94"/>
  <c r="K90"/>
  <c r="K86"/>
  <c r="K82"/>
  <c r="K78"/>
  <c r="K125"/>
  <c r="K121"/>
  <c r="K117"/>
  <c r="K113"/>
  <c r="K109"/>
  <c r="K105"/>
  <c r="K101"/>
  <c r="K97"/>
  <c r="K93"/>
  <c r="K89"/>
  <c r="K85"/>
  <c r="K81"/>
  <c r="K124"/>
  <c r="K120"/>
  <c r="K116"/>
  <c r="K112"/>
  <c r="K108"/>
  <c r="K104"/>
  <c r="K100"/>
  <c r="K96"/>
  <c r="K92"/>
  <c r="K88"/>
  <c r="K84"/>
  <c r="K80"/>
  <c r="K115"/>
  <c r="K99"/>
  <c r="K83"/>
  <c r="K103"/>
  <c r="K127"/>
  <c r="K111"/>
  <c r="K95"/>
  <c r="K79"/>
  <c r="K119"/>
  <c r="K123"/>
  <c r="K107"/>
  <c r="K91"/>
  <c r="K87"/>
  <c r="I11" i="27"/>
  <c r="P14" i="47"/>
  <c r="O14"/>
  <c r="N14"/>
  <c r="M14"/>
  <c r="L14"/>
  <c r="K14"/>
  <c r="J14"/>
  <c r="I14"/>
  <c r="H14"/>
  <c r="D341" i="38"/>
  <c r="E341"/>
  <c r="AB341"/>
  <c r="AC341"/>
  <c r="AD341"/>
  <c r="AF341"/>
  <c r="AG341"/>
  <c r="AH341"/>
  <c r="AJ341"/>
  <c r="AK341"/>
  <c r="AL341"/>
  <c r="AN341"/>
  <c r="AO341"/>
  <c r="AP341"/>
  <c r="J17" i="7"/>
  <c r="D225" i="38"/>
  <c r="E225"/>
  <c r="D226"/>
  <c r="E226"/>
  <c r="D227"/>
  <c r="E227"/>
  <c r="D228"/>
  <c r="E228"/>
  <c r="D229"/>
  <c r="E229"/>
  <c r="D230"/>
  <c r="E230"/>
  <c r="D231"/>
  <c r="E231"/>
  <c r="D232"/>
  <c r="E232"/>
  <c r="D233"/>
  <c r="E233"/>
  <c r="D234"/>
  <c r="E234"/>
  <c r="D216"/>
  <c r="E216"/>
  <c r="D217"/>
  <c r="E217"/>
  <c r="D218"/>
  <c r="E218"/>
  <c r="D219"/>
  <c r="E219"/>
  <c r="D220"/>
  <c r="E220"/>
  <c r="D221"/>
  <c r="E221"/>
  <c r="D209"/>
  <c r="E209"/>
  <c r="D210"/>
  <c r="E210"/>
  <c r="D211"/>
  <c r="E211"/>
  <c r="D212"/>
  <c r="E212"/>
  <c r="D213"/>
  <c r="E213"/>
  <c r="D201"/>
  <c r="E201"/>
  <c r="D202"/>
  <c r="E202"/>
  <c r="D203"/>
  <c r="E203"/>
  <c r="D204"/>
  <c r="E204"/>
  <c r="D205"/>
  <c r="E205"/>
  <c r="D206"/>
  <c r="E206"/>
  <c r="D193"/>
  <c r="E193"/>
  <c r="D194"/>
  <c r="E194"/>
  <c r="D195"/>
  <c r="E195"/>
  <c r="D196"/>
  <c r="E196"/>
  <c r="D197"/>
  <c r="E197"/>
  <c r="D198"/>
  <c r="E198"/>
  <c r="D166"/>
  <c r="E166"/>
  <c r="D167"/>
  <c r="E167"/>
  <c r="D168"/>
  <c r="E168"/>
  <c r="D169"/>
  <c r="E169"/>
  <c r="E170"/>
  <c r="E171"/>
  <c r="D172"/>
  <c r="E172"/>
  <c r="D173"/>
  <c r="E173"/>
  <c r="D174"/>
  <c r="E174"/>
  <c r="D175"/>
  <c r="E175"/>
  <c r="D176"/>
  <c r="E176"/>
  <c r="D177"/>
  <c r="E177"/>
  <c r="D178"/>
  <c r="E178"/>
  <c r="D179"/>
  <c r="E179"/>
  <c r="D180"/>
  <c r="E180"/>
  <c r="D181"/>
  <c r="E181"/>
  <c r="D182"/>
  <c r="E182"/>
  <c r="D183"/>
  <c r="E183"/>
  <c r="D184"/>
  <c r="E184"/>
  <c r="D185"/>
  <c r="E185"/>
  <c r="D186"/>
  <c r="E186"/>
  <c r="D187"/>
  <c r="E187"/>
  <c r="D188"/>
  <c r="E188"/>
  <c r="D189"/>
  <c r="E189"/>
  <c r="D151"/>
  <c r="E151"/>
  <c r="D152"/>
  <c r="E152"/>
  <c r="D153"/>
  <c r="E153"/>
  <c r="D154"/>
  <c r="E154"/>
  <c r="D155"/>
  <c r="E155"/>
  <c r="D156"/>
  <c r="E156"/>
  <c r="D157"/>
  <c r="E157"/>
  <c r="E158"/>
  <c r="D159"/>
  <c r="E159"/>
  <c r="D160"/>
  <c r="E160"/>
  <c r="D161"/>
  <c r="E161"/>
  <c r="D162"/>
  <c r="D163"/>
  <c r="E163"/>
  <c r="D135"/>
  <c r="E135"/>
  <c r="D136"/>
  <c r="E136"/>
  <c r="D137"/>
  <c r="E137"/>
  <c r="D138"/>
  <c r="E138"/>
  <c r="D139"/>
  <c r="E139"/>
  <c r="D140"/>
  <c r="E140"/>
  <c r="D141"/>
  <c r="E141"/>
  <c r="D142"/>
  <c r="E142"/>
  <c r="D143"/>
  <c r="E143"/>
  <c r="D144"/>
  <c r="E144"/>
  <c r="D145"/>
  <c r="E145"/>
  <c r="D146"/>
  <c r="E146"/>
  <c r="D147"/>
  <c r="E147"/>
  <c r="D148"/>
  <c r="E148"/>
  <c r="D120"/>
  <c r="E120"/>
  <c r="D121"/>
  <c r="E121"/>
  <c r="D122"/>
  <c r="E122"/>
  <c r="D123"/>
  <c r="E123"/>
  <c r="D124"/>
  <c r="E124"/>
  <c r="D125"/>
  <c r="E125"/>
  <c r="D126"/>
  <c r="E126"/>
  <c r="D127"/>
  <c r="E127"/>
  <c r="D128"/>
  <c r="E128"/>
  <c r="D129"/>
  <c r="E129"/>
  <c r="D130"/>
  <c r="E130"/>
  <c r="D131"/>
  <c r="E131"/>
  <c r="D132"/>
  <c r="E132"/>
  <c r="D109"/>
  <c r="E109"/>
  <c r="D110"/>
  <c r="E110"/>
  <c r="D111"/>
  <c r="E111"/>
  <c r="D112"/>
  <c r="E112"/>
  <c r="D113"/>
  <c r="E113"/>
  <c r="D114"/>
  <c r="E114"/>
  <c r="D115"/>
  <c r="E115"/>
  <c r="D116"/>
  <c r="E116"/>
  <c r="D117"/>
  <c r="E117"/>
  <c r="D98"/>
  <c r="E98"/>
  <c r="D99"/>
  <c r="E99"/>
  <c r="D100"/>
  <c r="E100"/>
  <c r="D101"/>
  <c r="E101"/>
  <c r="D102"/>
  <c r="E102"/>
  <c r="D103"/>
  <c r="E103"/>
  <c r="D104"/>
  <c r="E104"/>
  <c r="D105"/>
  <c r="E105"/>
  <c r="D91"/>
  <c r="E91"/>
  <c r="D92"/>
  <c r="E92"/>
  <c r="D93"/>
  <c r="E93"/>
  <c r="D94"/>
  <c r="E94"/>
  <c r="D95"/>
  <c r="E95"/>
  <c r="D85"/>
  <c r="E85"/>
  <c r="D86"/>
  <c r="E86"/>
  <c r="D87"/>
  <c r="E87"/>
  <c r="D88"/>
  <c r="E88"/>
  <c r="D49"/>
  <c r="E49"/>
  <c r="D50"/>
  <c r="E50"/>
  <c r="D51"/>
  <c r="E51"/>
  <c r="D52"/>
  <c r="E52"/>
  <c r="D53"/>
  <c r="E53"/>
  <c r="D54"/>
  <c r="E54"/>
  <c r="D55"/>
  <c r="E55"/>
  <c r="D56"/>
  <c r="E56"/>
  <c r="D57"/>
  <c r="E57"/>
  <c r="D58"/>
  <c r="E58"/>
  <c r="D59"/>
  <c r="E59"/>
  <c r="D60"/>
  <c r="E60"/>
  <c r="D61"/>
  <c r="E61"/>
  <c r="D62"/>
  <c r="E62"/>
  <c r="D63"/>
  <c r="E63"/>
  <c r="D64"/>
  <c r="E64"/>
  <c r="D65"/>
  <c r="E65"/>
  <c r="D66"/>
  <c r="E66"/>
  <c r="D67"/>
  <c r="E67"/>
  <c r="D68"/>
  <c r="E68"/>
  <c r="D69"/>
  <c r="E69"/>
  <c r="D70"/>
  <c r="E70"/>
  <c r="D71"/>
  <c r="E71"/>
  <c r="D72"/>
  <c r="E72"/>
  <c r="D73"/>
  <c r="E73"/>
  <c r="D74"/>
  <c r="E74"/>
  <c r="D75"/>
  <c r="E75"/>
  <c r="D76"/>
  <c r="E76"/>
  <c r="D77"/>
  <c r="E77"/>
  <c r="D78"/>
  <c r="E78"/>
  <c r="D79"/>
  <c r="E79"/>
  <c r="D80"/>
  <c r="E80"/>
  <c r="D81"/>
  <c r="E81"/>
  <c r="D82"/>
  <c r="E82"/>
  <c r="D15"/>
  <c r="D16"/>
  <c r="E16"/>
  <c r="D17"/>
  <c r="E17"/>
  <c r="D18"/>
  <c r="E18"/>
  <c r="D19"/>
  <c r="E19"/>
  <c r="D20"/>
  <c r="E20"/>
  <c r="D21"/>
  <c r="E21"/>
  <c r="D22"/>
  <c r="E22"/>
  <c r="D23"/>
  <c r="E23"/>
  <c r="D24"/>
  <c r="E24"/>
  <c r="D25"/>
  <c r="E25"/>
  <c r="D26"/>
  <c r="E26"/>
  <c r="E27"/>
  <c r="D28"/>
  <c r="D29"/>
  <c r="E29"/>
  <c r="D30"/>
  <c r="E30"/>
  <c r="D31"/>
  <c r="E31"/>
  <c r="D32"/>
  <c r="E32"/>
  <c r="D33"/>
  <c r="E33"/>
  <c r="D34"/>
  <c r="E34"/>
  <c r="D35"/>
  <c r="E35"/>
  <c r="D36"/>
  <c r="E36"/>
  <c r="D37"/>
  <c r="E37"/>
  <c r="D38"/>
  <c r="E38"/>
  <c r="D39"/>
  <c r="E39"/>
  <c r="D40"/>
  <c r="E40"/>
  <c r="D41"/>
  <c r="E41"/>
  <c r="D42"/>
  <c r="E42"/>
  <c r="D43"/>
  <c r="E43"/>
  <c r="D44"/>
  <c r="E44"/>
  <c r="D45"/>
  <c r="E45"/>
  <c r="D46"/>
  <c r="E46"/>
  <c r="K184" i="8" l="1"/>
  <c r="K180"/>
  <c r="K176"/>
  <c r="K172"/>
  <c r="K168"/>
  <c r="K164"/>
  <c r="K160"/>
  <c r="K156"/>
  <c r="K152"/>
  <c r="K148"/>
  <c r="K144"/>
  <c r="K140"/>
  <c r="K187"/>
  <c r="K183"/>
  <c r="K179"/>
  <c r="K171"/>
  <c r="K167"/>
  <c r="K163"/>
  <c r="K159"/>
  <c r="K155"/>
  <c r="K151"/>
  <c r="K147"/>
  <c r="K143"/>
  <c r="K139"/>
  <c r="K186"/>
  <c r="K182"/>
  <c r="K178"/>
  <c r="K170"/>
  <c r="K166"/>
  <c r="K162"/>
  <c r="K158"/>
  <c r="K154"/>
  <c r="K150"/>
  <c r="K146"/>
  <c r="K142"/>
  <c r="K138"/>
  <c r="K157"/>
  <c r="K141"/>
  <c r="K161"/>
  <c r="K185"/>
  <c r="K169"/>
  <c r="K153"/>
  <c r="K177"/>
  <c r="K181"/>
  <c r="K165"/>
  <c r="K149"/>
  <c r="K145"/>
  <c r="AM341" i="38"/>
  <c r="AQ341"/>
  <c r="AE341"/>
  <c r="AI341"/>
  <c r="F341"/>
  <c r="J341" s="1"/>
  <c r="P15" i="44"/>
  <c r="I19" i="27"/>
  <c r="P11" i="23"/>
  <c r="I9" i="27"/>
  <c r="P13" i="33"/>
  <c r="I12" i="27"/>
  <c r="P11" i="31"/>
  <c r="I20" i="27"/>
  <c r="P19" i="24"/>
  <c r="I18" i="27"/>
  <c r="P19" i="30"/>
  <c r="I8" i="27"/>
  <c r="P12" i="29"/>
  <c r="I7" i="27"/>
  <c r="P16" i="28"/>
  <c r="K246" i="8" l="1"/>
  <c r="K242"/>
  <c r="K238"/>
  <c r="K234"/>
  <c r="K230"/>
  <c r="K226"/>
  <c r="K222"/>
  <c r="K218"/>
  <c r="K214"/>
  <c r="K210"/>
  <c r="K206"/>
  <c r="K202"/>
  <c r="K198"/>
  <c r="K245"/>
  <c r="K241"/>
  <c r="K237"/>
  <c r="K233"/>
  <c r="K229"/>
  <c r="K225"/>
  <c r="K221"/>
  <c r="K217"/>
  <c r="K213"/>
  <c r="K209"/>
  <c r="K205"/>
  <c r="K201"/>
  <c r="K244"/>
  <c r="K240"/>
  <c r="K236"/>
  <c r="K232"/>
  <c r="K228"/>
  <c r="K224"/>
  <c r="K220"/>
  <c r="K216"/>
  <c r="K212"/>
  <c r="K208"/>
  <c r="K204"/>
  <c r="K200"/>
  <c r="K247"/>
  <c r="K231"/>
  <c r="K215"/>
  <c r="K199"/>
  <c r="K203"/>
  <c r="K243"/>
  <c r="K227"/>
  <c r="K211"/>
  <c r="K235"/>
  <c r="K239"/>
  <c r="K223"/>
  <c r="K207"/>
  <c r="K219"/>
  <c r="AR341" i="38"/>
  <c r="H341"/>
  <c r="J38" i="40"/>
  <c r="K304" i="8" l="1"/>
  <c r="K300"/>
  <c r="K296"/>
  <c r="K292"/>
  <c r="K288"/>
  <c r="K284"/>
  <c r="K280"/>
  <c r="K276"/>
  <c r="K272"/>
  <c r="K268"/>
  <c r="K264"/>
  <c r="K260"/>
  <c r="K307"/>
  <c r="K303"/>
  <c r="K299"/>
  <c r="K295"/>
  <c r="K291"/>
  <c r="K287"/>
  <c r="K283"/>
  <c r="K279"/>
  <c r="K275"/>
  <c r="K271"/>
  <c r="K267"/>
  <c r="K263"/>
  <c r="K259"/>
  <c r="K306"/>
  <c r="K302"/>
  <c r="K298"/>
  <c r="K294"/>
  <c r="K290"/>
  <c r="K286"/>
  <c r="K282"/>
  <c r="K278"/>
  <c r="K274"/>
  <c r="K270"/>
  <c r="K266"/>
  <c r="K262"/>
  <c r="K258"/>
  <c r="K305"/>
  <c r="K289"/>
  <c r="K273"/>
  <c r="K277"/>
  <c r="K261"/>
  <c r="K301"/>
  <c r="K285"/>
  <c r="K269"/>
  <c r="K297"/>
  <c r="K281"/>
  <c r="K265"/>
  <c r="K293"/>
  <c r="O19" i="24"/>
  <c r="N19"/>
  <c r="M19"/>
  <c r="L19"/>
  <c r="K19"/>
  <c r="J19"/>
  <c r="I19"/>
  <c r="H19"/>
  <c r="K366" i="8" l="1"/>
  <c r="K362"/>
  <c r="K358"/>
  <c r="K354"/>
  <c r="K350"/>
  <c r="K346"/>
  <c r="K342"/>
  <c r="K338"/>
  <c r="K334"/>
  <c r="K330"/>
  <c r="K326"/>
  <c r="K322"/>
  <c r="K318"/>
  <c r="K367"/>
  <c r="K355"/>
  <c r="K343"/>
  <c r="K335"/>
  <c r="K365"/>
  <c r="K361"/>
  <c r="K357"/>
  <c r="K353"/>
  <c r="K349"/>
  <c r="K345"/>
  <c r="K341"/>
  <c r="K337"/>
  <c r="K333"/>
  <c r="K329"/>
  <c r="K325"/>
  <c r="K321"/>
  <c r="K359"/>
  <c r="K351"/>
  <c r="K339"/>
  <c r="K364"/>
  <c r="K360"/>
  <c r="K356"/>
  <c r="K352"/>
  <c r="K348"/>
  <c r="K344"/>
  <c r="K340"/>
  <c r="K336"/>
  <c r="K332"/>
  <c r="K328"/>
  <c r="K324"/>
  <c r="K320"/>
  <c r="K363"/>
  <c r="K347"/>
  <c r="K331"/>
  <c r="K327"/>
  <c r="K319"/>
  <c r="K323"/>
  <c r="E18" i="10"/>
  <c r="I560" i="38"/>
  <c r="G560"/>
  <c r="AP565"/>
  <c r="AO565"/>
  <c r="AN565"/>
  <c r="AL565"/>
  <c r="AK565"/>
  <c r="AJ565"/>
  <c r="AH565"/>
  <c r="AG565"/>
  <c r="AD565"/>
  <c r="AB565"/>
  <c r="E565"/>
  <c r="D565"/>
  <c r="AP564"/>
  <c r="AO564"/>
  <c r="AN564"/>
  <c r="AL564"/>
  <c r="AK564"/>
  <c r="AJ564"/>
  <c r="AH564"/>
  <c r="AG564"/>
  <c r="AF564"/>
  <c r="AD564"/>
  <c r="AC564"/>
  <c r="AB564"/>
  <c r="E564"/>
  <c r="D564"/>
  <c r="AP563"/>
  <c r="AO563"/>
  <c r="AN563"/>
  <c r="AL563"/>
  <c r="AK563"/>
  <c r="AJ563"/>
  <c r="AH563"/>
  <c r="AG563"/>
  <c r="AF563"/>
  <c r="AD563"/>
  <c r="AC563"/>
  <c r="AB563"/>
  <c r="E563"/>
  <c r="D563"/>
  <c r="AP562"/>
  <c r="AO562"/>
  <c r="AN562"/>
  <c r="AL562"/>
  <c r="AK562"/>
  <c r="AJ562"/>
  <c r="AH562"/>
  <c r="AG562"/>
  <c r="AF562"/>
  <c r="AD562"/>
  <c r="AC562"/>
  <c r="AB562"/>
  <c r="E562"/>
  <c r="D562"/>
  <c r="AP561"/>
  <c r="AO561"/>
  <c r="AN561"/>
  <c r="AL561"/>
  <c r="AK561"/>
  <c r="AJ561"/>
  <c r="AH561"/>
  <c r="AG561"/>
  <c r="AF561"/>
  <c r="AD561"/>
  <c r="AC561"/>
  <c r="AP559"/>
  <c r="AO559"/>
  <c r="AN559"/>
  <c r="AL559"/>
  <c r="AK559"/>
  <c r="AJ559"/>
  <c r="AH559"/>
  <c r="AG559"/>
  <c r="AF559"/>
  <c r="AD559"/>
  <c r="AC559"/>
  <c r="AB559"/>
  <c r="E559"/>
  <c r="D559"/>
  <c r="AP558"/>
  <c r="AO558"/>
  <c r="AN558"/>
  <c r="AL558"/>
  <c r="AK558"/>
  <c r="AJ558"/>
  <c r="AH558"/>
  <c r="AG558"/>
  <c r="AF558"/>
  <c r="AD558"/>
  <c r="AC558"/>
  <c r="AB558"/>
  <c r="E558"/>
  <c r="D558"/>
  <c r="AP557"/>
  <c r="AO557"/>
  <c r="AN557"/>
  <c r="AL557"/>
  <c r="AK557"/>
  <c r="AJ557"/>
  <c r="AH557"/>
  <c r="AG557"/>
  <c r="AF557"/>
  <c r="AD557"/>
  <c r="AC557"/>
  <c r="AB557"/>
  <c r="E557"/>
  <c r="D557"/>
  <c r="AP556"/>
  <c r="AO556"/>
  <c r="AN556"/>
  <c r="AL556"/>
  <c r="AK556"/>
  <c r="AJ556"/>
  <c r="AH556"/>
  <c r="AG556"/>
  <c r="AF556"/>
  <c r="AD556"/>
  <c r="AC556"/>
  <c r="AB556"/>
  <c r="E556"/>
  <c r="D556"/>
  <c r="AP555"/>
  <c r="AO555"/>
  <c r="AN555"/>
  <c r="AL555"/>
  <c r="AK555"/>
  <c r="AJ555"/>
  <c r="AH555"/>
  <c r="AG555"/>
  <c r="AF555"/>
  <c r="AD555"/>
  <c r="AC555"/>
  <c r="AB555"/>
  <c r="E555"/>
  <c r="D555"/>
  <c r="AP554"/>
  <c r="AO554"/>
  <c r="AN554"/>
  <c r="AL554"/>
  <c r="AK554"/>
  <c r="AJ554"/>
  <c r="AH554"/>
  <c r="AG554"/>
  <c r="AF554"/>
  <c r="AD554"/>
  <c r="AC554"/>
  <c r="AB554"/>
  <c r="E554"/>
  <c r="D554"/>
  <c r="AP553"/>
  <c r="AO553"/>
  <c r="AN553"/>
  <c r="AL553"/>
  <c r="AK553"/>
  <c r="AJ553"/>
  <c r="AH553"/>
  <c r="AG553"/>
  <c r="AF553"/>
  <c r="AD553"/>
  <c r="AC553"/>
  <c r="AB553"/>
  <c r="E553"/>
  <c r="D553"/>
  <c r="AP552"/>
  <c r="AO552"/>
  <c r="AN552"/>
  <c r="AL552"/>
  <c r="AK552"/>
  <c r="AJ552"/>
  <c r="AH552"/>
  <c r="AG552"/>
  <c r="AF552"/>
  <c r="AD552"/>
  <c r="AC552"/>
  <c r="AB552"/>
  <c r="E552"/>
  <c r="D552"/>
  <c r="AP551"/>
  <c r="AO551"/>
  <c r="AN551"/>
  <c r="AL551"/>
  <c r="AK551"/>
  <c r="AJ551"/>
  <c r="AH551"/>
  <c r="AG551"/>
  <c r="AF551"/>
  <c r="AD551"/>
  <c r="AC551"/>
  <c r="AB551"/>
  <c r="E551"/>
  <c r="D551"/>
  <c r="AP550"/>
  <c r="AO550"/>
  <c r="AN550"/>
  <c r="AL550"/>
  <c r="AK550"/>
  <c r="AJ550"/>
  <c r="AH550"/>
  <c r="AG550"/>
  <c r="AF550"/>
  <c r="AD550"/>
  <c r="AC550"/>
  <c r="AB550"/>
  <c r="E550"/>
  <c r="D550"/>
  <c r="AP549"/>
  <c r="AO549"/>
  <c r="AN549"/>
  <c r="AL549"/>
  <c r="AK549"/>
  <c r="AJ549"/>
  <c r="AH549"/>
  <c r="AG549"/>
  <c r="AF549"/>
  <c r="AD549"/>
  <c r="AC549"/>
  <c r="AB549"/>
  <c r="E549"/>
  <c r="D549"/>
  <c r="AP548"/>
  <c r="AO548"/>
  <c r="AN548"/>
  <c r="AL548"/>
  <c r="AK548"/>
  <c r="AJ548"/>
  <c r="AH548"/>
  <c r="AG548"/>
  <c r="AF548"/>
  <c r="AD548"/>
  <c r="AC548"/>
  <c r="AB548"/>
  <c r="E548"/>
  <c r="D548"/>
  <c r="AP547"/>
  <c r="AO547"/>
  <c r="AN547"/>
  <c r="AL547"/>
  <c r="AK547"/>
  <c r="AJ547"/>
  <c r="AH547"/>
  <c r="AG547"/>
  <c r="AF547"/>
  <c r="AD547"/>
  <c r="AC547"/>
  <c r="AB547"/>
  <c r="E547"/>
  <c r="D547"/>
  <c r="AP546"/>
  <c r="AO546"/>
  <c r="AN546"/>
  <c r="AL546"/>
  <c r="AK546"/>
  <c r="AJ546"/>
  <c r="AH546"/>
  <c r="AG546"/>
  <c r="AF546"/>
  <c r="AD546"/>
  <c r="AC546"/>
  <c r="AB546"/>
  <c r="E546"/>
  <c r="D546"/>
  <c r="AP545"/>
  <c r="AO545"/>
  <c r="AN545"/>
  <c r="AL545"/>
  <c r="AK545"/>
  <c r="AJ545"/>
  <c r="AH545"/>
  <c r="AG545"/>
  <c r="AF545"/>
  <c r="AD545"/>
  <c r="AC545"/>
  <c r="AB545"/>
  <c r="E545"/>
  <c r="D545"/>
  <c r="AP544"/>
  <c r="AO544"/>
  <c r="AN544"/>
  <c r="AL544"/>
  <c r="AK544"/>
  <c r="AJ544"/>
  <c r="AH544"/>
  <c r="AG544"/>
  <c r="AF544"/>
  <c r="AD544"/>
  <c r="AC544"/>
  <c r="AB544"/>
  <c r="E544"/>
  <c r="D544"/>
  <c r="AP543"/>
  <c r="AO543"/>
  <c r="AN543"/>
  <c r="AL543"/>
  <c r="AK543"/>
  <c r="AJ543"/>
  <c r="AH543"/>
  <c r="AG543"/>
  <c r="AF543"/>
  <c r="AD543"/>
  <c r="AC543"/>
  <c r="AB543"/>
  <c r="E543"/>
  <c r="D543"/>
  <c r="AP537"/>
  <c r="AO537"/>
  <c r="AN537"/>
  <c r="AL537"/>
  <c r="AK537"/>
  <c r="AJ537"/>
  <c r="AH537"/>
  <c r="AG537"/>
  <c r="AF537"/>
  <c r="AD537"/>
  <c r="AC537"/>
  <c r="AB537"/>
  <c r="E537"/>
  <c r="D537"/>
  <c r="AP536"/>
  <c r="AO536"/>
  <c r="AN536"/>
  <c r="AL536"/>
  <c r="AK536"/>
  <c r="AJ536"/>
  <c r="AH536"/>
  <c r="AG536"/>
  <c r="AF536"/>
  <c r="AD536"/>
  <c r="AC536"/>
  <c r="AB536"/>
  <c r="E536"/>
  <c r="D536"/>
  <c r="AP535"/>
  <c r="AO535"/>
  <c r="AN535"/>
  <c r="AL535"/>
  <c r="AK535"/>
  <c r="AJ535"/>
  <c r="AH535"/>
  <c r="AG535"/>
  <c r="AF535"/>
  <c r="AD535"/>
  <c r="AC535"/>
  <c r="AB535"/>
  <c r="E535"/>
  <c r="D535"/>
  <c r="D538"/>
  <c r="E538"/>
  <c r="AB538"/>
  <c r="AC538"/>
  <c r="AD538"/>
  <c r="AF538"/>
  <c r="AG538"/>
  <c r="AH538"/>
  <c r="AJ538"/>
  <c r="AK538"/>
  <c r="AL538"/>
  <c r="AN538"/>
  <c r="AO538"/>
  <c r="AP538"/>
  <c r="D539"/>
  <c r="E539"/>
  <c r="AB539"/>
  <c r="AC539"/>
  <c r="AD539"/>
  <c r="AF539"/>
  <c r="AG539"/>
  <c r="AH539"/>
  <c r="AJ539"/>
  <c r="AK539"/>
  <c r="AL539"/>
  <c r="AN539"/>
  <c r="AO539"/>
  <c r="AP539"/>
  <c r="D540"/>
  <c r="E540"/>
  <c r="AB540"/>
  <c r="AC540"/>
  <c r="AD540"/>
  <c r="AF540"/>
  <c r="AG540"/>
  <c r="AH540"/>
  <c r="AJ540"/>
  <c r="AK540"/>
  <c r="AL540"/>
  <c r="AN540"/>
  <c r="AO540"/>
  <c r="AP540"/>
  <c r="AP533"/>
  <c r="AO533"/>
  <c r="AN533"/>
  <c r="AL533"/>
  <c r="AK533"/>
  <c r="AJ533"/>
  <c r="AH533"/>
  <c r="AG533"/>
  <c r="AF533"/>
  <c r="AD533"/>
  <c r="AC533"/>
  <c r="AB533"/>
  <c r="E533"/>
  <c r="D533"/>
  <c r="AP532"/>
  <c r="AO532"/>
  <c r="AN532"/>
  <c r="AL532"/>
  <c r="AK532"/>
  <c r="AJ532"/>
  <c r="AH532"/>
  <c r="AG532"/>
  <c r="AF532"/>
  <c r="AD532"/>
  <c r="AC532"/>
  <c r="AB532"/>
  <c r="E532"/>
  <c r="D532"/>
  <c r="AP531"/>
  <c r="AO531"/>
  <c r="AN531"/>
  <c r="AL531"/>
  <c r="AK531"/>
  <c r="AJ531"/>
  <c r="AH531"/>
  <c r="AG531"/>
  <c r="AF531"/>
  <c r="AD531"/>
  <c r="AC531"/>
  <c r="AB531"/>
  <c r="E531"/>
  <c r="D531"/>
  <c r="AP530"/>
  <c r="AO530"/>
  <c r="AN530"/>
  <c r="AL530"/>
  <c r="AK530"/>
  <c r="AJ530"/>
  <c r="AH530"/>
  <c r="AG530"/>
  <c r="AF530"/>
  <c r="AD530"/>
  <c r="AC530"/>
  <c r="AB530"/>
  <c r="E530"/>
  <c r="D530"/>
  <c r="AP529"/>
  <c r="AO529"/>
  <c r="AN529"/>
  <c r="AL529"/>
  <c r="AK529"/>
  <c r="AJ529"/>
  <c r="AH529"/>
  <c r="AG529"/>
  <c r="AF529"/>
  <c r="AD529"/>
  <c r="AC529"/>
  <c r="AB529"/>
  <c r="E529"/>
  <c r="D529"/>
  <c r="D534"/>
  <c r="E534"/>
  <c r="AB534"/>
  <c r="AC534"/>
  <c r="AD534"/>
  <c r="AF534"/>
  <c r="AG534"/>
  <c r="AH534"/>
  <c r="AJ534"/>
  <c r="AK534"/>
  <c r="AL534"/>
  <c r="AN534"/>
  <c r="AO534"/>
  <c r="AP534"/>
  <c r="AP518"/>
  <c r="AO518"/>
  <c r="AN518"/>
  <c r="AL518"/>
  <c r="AK518"/>
  <c r="AJ518"/>
  <c r="AH518"/>
  <c r="AG518"/>
  <c r="AF518"/>
  <c r="AD518"/>
  <c r="AC518"/>
  <c r="AB518"/>
  <c r="E518"/>
  <c r="D518"/>
  <c r="AP517"/>
  <c r="AO517"/>
  <c r="AN517"/>
  <c r="AL517"/>
  <c r="AK517"/>
  <c r="AJ517"/>
  <c r="AH517"/>
  <c r="AG517"/>
  <c r="AF517"/>
  <c r="AD517"/>
  <c r="AC517"/>
  <c r="AB517"/>
  <c r="E517"/>
  <c r="D517"/>
  <c r="AP516"/>
  <c r="AO516"/>
  <c r="AN516"/>
  <c r="AL516"/>
  <c r="AK516"/>
  <c r="AJ516"/>
  <c r="AH516"/>
  <c r="AG516"/>
  <c r="AF516"/>
  <c r="AD516"/>
  <c r="AC516"/>
  <c r="AB516"/>
  <c r="E516"/>
  <c r="D516"/>
  <c r="AP515"/>
  <c r="AO515"/>
  <c r="AN515"/>
  <c r="AL515"/>
  <c r="AK515"/>
  <c r="AJ515"/>
  <c r="AH515"/>
  <c r="AG515"/>
  <c r="AF515"/>
  <c r="AD515"/>
  <c r="AC515"/>
  <c r="AB515"/>
  <c r="E515"/>
  <c r="D515"/>
  <c r="AP514"/>
  <c r="AO514"/>
  <c r="AN514"/>
  <c r="AL514"/>
  <c r="AK514"/>
  <c r="AJ514"/>
  <c r="AH514"/>
  <c r="AG514"/>
  <c r="AF514"/>
  <c r="AD514"/>
  <c r="AC514"/>
  <c r="AB514"/>
  <c r="E514"/>
  <c r="D514"/>
  <c r="AP513"/>
  <c r="AO513"/>
  <c r="AN513"/>
  <c r="AL513"/>
  <c r="AK513"/>
  <c r="AJ513"/>
  <c r="AH513"/>
  <c r="AG513"/>
  <c r="AF513"/>
  <c r="AD513"/>
  <c r="AC513"/>
  <c r="AB513"/>
  <c r="E513"/>
  <c r="D513"/>
  <c r="AP512"/>
  <c r="AO512"/>
  <c r="AN512"/>
  <c r="AL512"/>
  <c r="AK512"/>
  <c r="AJ512"/>
  <c r="AH512"/>
  <c r="AG512"/>
  <c r="AF512"/>
  <c r="AD512"/>
  <c r="AC512"/>
  <c r="AB512"/>
  <c r="E512"/>
  <c r="D512"/>
  <c r="AP511"/>
  <c r="AO511"/>
  <c r="AN511"/>
  <c r="AL511"/>
  <c r="AK511"/>
  <c r="AJ511"/>
  <c r="AH511"/>
  <c r="AG511"/>
  <c r="AF511"/>
  <c r="AD511"/>
  <c r="AC511"/>
  <c r="AB511"/>
  <c r="E511"/>
  <c r="D511"/>
  <c r="I509"/>
  <c r="G509"/>
  <c r="AP520"/>
  <c r="AO520"/>
  <c r="AN520"/>
  <c r="AL520"/>
  <c r="AK520"/>
  <c r="AJ520"/>
  <c r="AH520"/>
  <c r="AG520"/>
  <c r="AF520"/>
  <c r="AD520"/>
  <c r="AC520"/>
  <c r="AB520"/>
  <c r="E520"/>
  <c r="D520"/>
  <c r="AP522"/>
  <c r="AO522"/>
  <c r="AN522"/>
  <c r="AL522"/>
  <c r="AK522"/>
  <c r="AJ522"/>
  <c r="AH522"/>
  <c r="AG522"/>
  <c r="AF522"/>
  <c r="AD522"/>
  <c r="AC522"/>
  <c r="AB522"/>
  <c r="E522"/>
  <c r="D522"/>
  <c r="AP521"/>
  <c r="AO521"/>
  <c r="AN521"/>
  <c r="AL521"/>
  <c r="AK521"/>
  <c r="AJ521"/>
  <c r="AH521"/>
  <c r="AG521"/>
  <c r="AF521"/>
  <c r="AD521"/>
  <c r="AC521"/>
  <c r="AB521"/>
  <c r="E521"/>
  <c r="D521"/>
  <c r="AP519"/>
  <c r="AO519"/>
  <c r="AN519"/>
  <c r="AL519"/>
  <c r="AK519"/>
  <c r="AJ519"/>
  <c r="AH519"/>
  <c r="AG519"/>
  <c r="AF519"/>
  <c r="AD519"/>
  <c r="AC519"/>
  <c r="AB519"/>
  <c r="E519"/>
  <c r="D519"/>
  <c r="AP510"/>
  <c r="AO510"/>
  <c r="AN510"/>
  <c r="AL510"/>
  <c r="AK510"/>
  <c r="AJ510"/>
  <c r="AH510"/>
  <c r="AG510"/>
  <c r="AF510"/>
  <c r="AD510"/>
  <c r="AC510"/>
  <c r="AB510"/>
  <c r="E510"/>
  <c r="D510"/>
  <c r="AP524"/>
  <c r="AO524"/>
  <c r="AN524"/>
  <c r="AL524"/>
  <c r="AK524"/>
  <c r="AJ524"/>
  <c r="AH524"/>
  <c r="AG524"/>
  <c r="AF524"/>
  <c r="AD524"/>
  <c r="AC524"/>
  <c r="AB524"/>
  <c r="E524"/>
  <c r="D524"/>
  <c r="AP523"/>
  <c r="AO523"/>
  <c r="AN523"/>
  <c r="AL523"/>
  <c r="AK523"/>
  <c r="AJ523"/>
  <c r="AH523"/>
  <c r="AG523"/>
  <c r="AF523"/>
  <c r="AD523"/>
  <c r="AC523"/>
  <c r="AB523"/>
  <c r="E523"/>
  <c r="D523"/>
  <c r="AP525"/>
  <c r="AO525"/>
  <c r="AN525"/>
  <c r="AL525"/>
  <c r="AK525"/>
  <c r="AJ525"/>
  <c r="AH525"/>
  <c r="AG525"/>
  <c r="AF525"/>
  <c r="AD525"/>
  <c r="AC525"/>
  <c r="AB525"/>
  <c r="E525"/>
  <c r="D525"/>
  <c r="D505"/>
  <c r="E505"/>
  <c r="AB505"/>
  <c r="AC505"/>
  <c r="AD505"/>
  <c r="AF505"/>
  <c r="AG505"/>
  <c r="AH505"/>
  <c r="AJ505"/>
  <c r="AK505"/>
  <c r="AL505"/>
  <c r="AN505"/>
  <c r="AO505"/>
  <c r="AP505"/>
  <c r="D506"/>
  <c r="E506"/>
  <c r="AB506"/>
  <c r="AC506"/>
  <c r="AD506"/>
  <c r="AF506"/>
  <c r="AG506"/>
  <c r="AH506"/>
  <c r="AJ506"/>
  <c r="AK506"/>
  <c r="AL506"/>
  <c r="AN506"/>
  <c r="AO506"/>
  <c r="AP506"/>
  <c r="D507"/>
  <c r="E507"/>
  <c r="AB507"/>
  <c r="AC507"/>
  <c r="AD507"/>
  <c r="AF507"/>
  <c r="AG507"/>
  <c r="AH507"/>
  <c r="AJ507"/>
  <c r="AK507"/>
  <c r="AL507"/>
  <c r="AN507"/>
  <c r="AO507"/>
  <c r="AP507"/>
  <c r="D508"/>
  <c r="E508"/>
  <c r="AB508"/>
  <c r="AC508"/>
  <c r="AD508"/>
  <c r="AF508"/>
  <c r="AG508"/>
  <c r="AH508"/>
  <c r="AJ508"/>
  <c r="AK508"/>
  <c r="AL508"/>
  <c r="AN508"/>
  <c r="AO508"/>
  <c r="AP508"/>
  <c r="AP504"/>
  <c r="AO504"/>
  <c r="AN504"/>
  <c r="AL504"/>
  <c r="AK504"/>
  <c r="AJ504"/>
  <c r="AH504"/>
  <c r="AG504"/>
  <c r="AF504"/>
  <c r="AD504"/>
  <c r="AC504"/>
  <c r="AB504"/>
  <c r="E504"/>
  <c r="D504"/>
  <c r="AP503"/>
  <c r="AO503"/>
  <c r="AN503"/>
  <c r="AL503"/>
  <c r="AK503"/>
  <c r="AJ503"/>
  <c r="AH503"/>
  <c r="AG503"/>
  <c r="AF503"/>
  <c r="AD503"/>
  <c r="AC503"/>
  <c r="AB503"/>
  <c r="E503"/>
  <c r="D503"/>
  <c r="AP502"/>
  <c r="AO502"/>
  <c r="AN502"/>
  <c r="AL502"/>
  <c r="AK502"/>
  <c r="AJ502"/>
  <c r="AH502"/>
  <c r="AG502"/>
  <c r="AF502"/>
  <c r="AD502"/>
  <c r="AC502"/>
  <c r="AB502"/>
  <c r="E502"/>
  <c r="D502"/>
  <c r="I489"/>
  <c r="G489"/>
  <c r="AP491"/>
  <c r="AO491"/>
  <c r="AN491"/>
  <c r="AL491"/>
  <c r="AK491"/>
  <c r="AJ491"/>
  <c r="AH491"/>
  <c r="AG491"/>
  <c r="AF491"/>
  <c r="AD491"/>
  <c r="AC491"/>
  <c r="AB491"/>
  <c r="E491"/>
  <c r="D491"/>
  <c r="AP494"/>
  <c r="AO494"/>
  <c r="AN494"/>
  <c r="AL494"/>
  <c r="AK494"/>
  <c r="AJ494"/>
  <c r="AH494"/>
  <c r="AG494"/>
  <c r="AF494"/>
  <c r="AD494"/>
  <c r="AC494"/>
  <c r="AB494"/>
  <c r="E494"/>
  <c r="D494"/>
  <c r="AP493"/>
  <c r="AO493"/>
  <c r="AN493"/>
  <c r="AL493"/>
  <c r="AK493"/>
  <c r="AJ493"/>
  <c r="AH493"/>
  <c r="AG493"/>
  <c r="AF493"/>
  <c r="AD493"/>
  <c r="AC493"/>
  <c r="AB493"/>
  <c r="E493"/>
  <c r="D493"/>
  <c r="AP492"/>
  <c r="AO492"/>
  <c r="AN492"/>
  <c r="AL492"/>
  <c r="AK492"/>
  <c r="AJ492"/>
  <c r="AH492"/>
  <c r="AG492"/>
  <c r="AF492"/>
  <c r="AD492"/>
  <c r="AC492"/>
  <c r="AB492"/>
  <c r="E492"/>
  <c r="D492"/>
  <c r="AP490"/>
  <c r="AO490"/>
  <c r="AN490"/>
  <c r="AL490"/>
  <c r="AK490"/>
  <c r="AJ490"/>
  <c r="AH490"/>
  <c r="AG490"/>
  <c r="AF490"/>
  <c r="AD490"/>
  <c r="AC490"/>
  <c r="AB490"/>
  <c r="E490"/>
  <c r="D490"/>
  <c r="AP496"/>
  <c r="AO496"/>
  <c r="AN496"/>
  <c r="AL496"/>
  <c r="AK496"/>
  <c r="AJ496"/>
  <c r="AH496"/>
  <c r="AG496"/>
  <c r="AF496"/>
  <c r="AD496"/>
  <c r="AC496"/>
  <c r="AB496"/>
  <c r="E496"/>
  <c r="D496"/>
  <c r="AP495"/>
  <c r="AO495"/>
  <c r="AN495"/>
  <c r="AL495"/>
  <c r="AK495"/>
  <c r="AJ495"/>
  <c r="AH495"/>
  <c r="AG495"/>
  <c r="AF495"/>
  <c r="AD495"/>
  <c r="AC495"/>
  <c r="AB495"/>
  <c r="E495"/>
  <c r="D495"/>
  <c r="AP497"/>
  <c r="AO497"/>
  <c r="AN497"/>
  <c r="AL497"/>
  <c r="AK497"/>
  <c r="AJ497"/>
  <c r="AH497"/>
  <c r="AG497"/>
  <c r="AF497"/>
  <c r="AD497"/>
  <c r="AC497"/>
  <c r="AB497"/>
  <c r="E497"/>
  <c r="D497"/>
  <c r="I485"/>
  <c r="G485"/>
  <c r="AP486"/>
  <c r="AO486"/>
  <c r="AN486"/>
  <c r="AL486"/>
  <c r="AK486"/>
  <c r="AJ486"/>
  <c r="AH486"/>
  <c r="AG486"/>
  <c r="AF486"/>
  <c r="AD486"/>
  <c r="AC486"/>
  <c r="AB486"/>
  <c r="E486"/>
  <c r="D486"/>
  <c r="AP487"/>
  <c r="AO487"/>
  <c r="AN487"/>
  <c r="AL487"/>
  <c r="AK487"/>
  <c r="AJ487"/>
  <c r="AH487"/>
  <c r="AG487"/>
  <c r="AF487"/>
  <c r="AD487"/>
  <c r="AC487"/>
  <c r="AB487"/>
  <c r="E487"/>
  <c r="D487"/>
  <c r="AP477"/>
  <c r="AO477"/>
  <c r="AN477"/>
  <c r="AL477"/>
  <c r="AK477"/>
  <c r="AJ477"/>
  <c r="AH477"/>
  <c r="AG477"/>
  <c r="AF477"/>
  <c r="AD477"/>
  <c r="AC477"/>
  <c r="AB477"/>
  <c r="E477"/>
  <c r="D477"/>
  <c r="AP476"/>
  <c r="AO476"/>
  <c r="AN476"/>
  <c r="AL476"/>
  <c r="AK476"/>
  <c r="AJ476"/>
  <c r="AH476"/>
  <c r="AG476"/>
  <c r="AF476"/>
  <c r="AD476"/>
  <c r="AC476"/>
  <c r="AB476"/>
  <c r="E476"/>
  <c r="D476"/>
  <c r="AP475"/>
  <c r="AO475"/>
  <c r="AN475"/>
  <c r="AL475"/>
  <c r="AK475"/>
  <c r="AJ475"/>
  <c r="AH475"/>
  <c r="AG475"/>
  <c r="AF475"/>
  <c r="AD475"/>
  <c r="AC475"/>
  <c r="AB475"/>
  <c r="E475"/>
  <c r="D475"/>
  <c r="AP474"/>
  <c r="AO474"/>
  <c r="AN474"/>
  <c r="AL474"/>
  <c r="AK474"/>
  <c r="AJ474"/>
  <c r="AH474"/>
  <c r="AG474"/>
  <c r="AF474"/>
  <c r="AD474"/>
  <c r="AC474"/>
  <c r="AB474"/>
  <c r="E474"/>
  <c r="D474"/>
  <c r="AP473"/>
  <c r="AO473"/>
  <c r="AN473"/>
  <c r="AL473"/>
  <c r="AK473"/>
  <c r="AJ473"/>
  <c r="AH473"/>
  <c r="AG473"/>
  <c r="AF473"/>
  <c r="AD473"/>
  <c r="AC473"/>
  <c r="AB473"/>
  <c r="E473"/>
  <c r="D473"/>
  <c r="AP472"/>
  <c r="AO472"/>
  <c r="AN472"/>
  <c r="AL472"/>
  <c r="AK472"/>
  <c r="AJ472"/>
  <c r="AH472"/>
  <c r="AG472"/>
  <c r="AF472"/>
  <c r="AD472"/>
  <c r="AC472"/>
  <c r="AB472"/>
  <c r="E472"/>
  <c r="D472"/>
  <c r="AP471"/>
  <c r="AO471"/>
  <c r="AN471"/>
  <c r="AL471"/>
  <c r="AK471"/>
  <c r="AJ471"/>
  <c r="AH471"/>
  <c r="AG471"/>
  <c r="AF471"/>
  <c r="AD471"/>
  <c r="AC471"/>
  <c r="AB471"/>
  <c r="E471"/>
  <c r="D471"/>
  <c r="AP470"/>
  <c r="AO470"/>
  <c r="AN470"/>
  <c r="AL470"/>
  <c r="AK470"/>
  <c r="AJ470"/>
  <c r="AH470"/>
  <c r="AG470"/>
  <c r="AF470"/>
  <c r="AD470"/>
  <c r="AC470"/>
  <c r="AB470"/>
  <c r="E470"/>
  <c r="D470"/>
  <c r="AP481"/>
  <c r="AO481"/>
  <c r="AN481"/>
  <c r="AL481"/>
  <c r="AK481"/>
  <c r="AJ481"/>
  <c r="AH481"/>
  <c r="AG481"/>
  <c r="AF481"/>
  <c r="AD481"/>
  <c r="AC481"/>
  <c r="AB481"/>
  <c r="E481"/>
  <c r="D481"/>
  <c r="AP480"/>
  <c r="AO480"/>
  <c r="AN480"/>
  <c r="AL480"/>
  <c r="AK480"/>
  <c r="AJ480"/>
  <c r="AH480"/>
  <c r="AG480"/>
  <c r="AF480"/>
  <c r="AD480"/>
  <c r="AC480"/>
  <c r="AB480"/>
  <c r="E480"/>
  <c r="D480"/>
  <c r="AP479"/>
  <c r="AO479"/>
  <c r="AN479"/>
  <c r="AL479"/>
  <c r="AK479"/>
  <c r="AJ479"/>
  <c r="AH479"/>
  <c r="AG479"/>
  <c r="AF479"/>
  <c r="AD479"/>
  <c r="AC479"/>
  <c r="AB479"/>
  <c r="E479"/>
  <c r="D479"/>
  <c r="AP478"/>
  <c r="AO478"/>
  <c r="AN478"/>
  <c r="AL478"/>
  <c r="AK478"/>
  <c r="AJ478"/>
  <c r="AH478"/>
  <c r="AG478"/>
  <c r="AF478"/>
  <c r="AD478"/>
  <c r="AC478"/>
  <c r="AB478"/>
  <c r="E478"/>
  <c r="D478"/>
  <c r="AP483"/>
  <c r="AO483"/>
  <c r="AN483"/>
  <c r="AL483"/>
  <c r="AK483"/>
  <c r="AJ483"/>
  <c r="AH483"/>
  <c r="AG483"/>
  <c r="AF483"/>
  <c r="AD483"/>
  <c r="AC483"/>
  <c r="AB483"/>
  <c r="E483"/>
  <c r="D483"/>
  <c r="AP482"/>
  <c r="AO482"/>
  <c r="AN482"/>
  <c r="AL482"/>
  <c r="AK482"/>
  <c r="AJ482"/>
  <c r="AH482"/>
  <c r="AG482"/>
  <c r="AF482"/>
  <c r="AD482"/>
  <c r="AC482"/>
  <c r="AB482"/>
  <c r="E482"/>
  <c r="D482"/>
  <c r="AP484"/>
  <c r="AO484"/>
  <c r="AN484"/>
  <c r="AL484"/>
  <c r="AK484"/>
  <c r="AJ484"/>
  <c r="AH484"/>
  <c r="AG484"/>
  <c r="AF484"/>
  <c r="AD484"/>
  <c r="AC484"/>
  <c r="AB484"/>
  <c r="E484"/>
  <c r="D484"/>
  <c r="I467"/>
  <c r="G467"/>
  <c r="AP468"/>
  <c r="AO468"/>
  <c r="AN468"/>
  <c r="AL468"/>
  <c r="AK468"/>
  <c r="AJ468"/>
  <c r="AH468"/>
  <c r="AG468"/>
  <c r="AF468"/>
  <c r="AD468"/>
  <c r="AC468"/>
  <c r="AB468"/>
  <c r="E468"/>
  <c r="D468"/>
  <c r="I459"/>
  <c r="G459"/>
  <c r="AP462"/>
  <c r="AO462"/>
  <c r="AN462"/>
  <c r="AL462"/>
  <c r="AK462"/>
  <c r="AJ462"/>
  <c r="AH462"/>
  <c r="AG462"/>
  <c r="AF462"/>
  <c r="AD462"/>
  <c r="AC462"/>
  <c r="AB462"/>
  <c r="E462"/>
  <c r="D462"/>
  <c r="AP461"/>
  <c r="AO461"/>
  <c r="AN461"/>
  <c r="AL461"/>
  <c r="AK461"/>
  <c r="AJ461"/>
  <c r="AH461"/>
  <c r="AG461"/>
  <c r="AF461"/>
  <c r="AD461"/>
  <c r="AC461"/>
  <c r="AB461"/>
  <c r="E461"/>
  <c r="D461"/>
  <c r="AP460"/>
  <c r="AO460"/>
  <c r="AN460"/>
  <c r="AL460"/>
  <c r="AK460"/>
  <c r="AJ460"/>
  <c r="AH460"/>
  <c r="AG460"/>
  <c r="AF460"/>
  <c r="AD460"/>
  <c r="AC460"/>
  <c r="AB460"/>
  <c r="E460"/>
  <c r="D460"/>
  <c r="AP464"/>
  <c r="AO464"/>
  <c r="AN464"/>
  <c r="AL464"/>
  <c r="AK464"/>
  <c r="AJ464"/>
  <c r="AH464"/>
  <c r="AG464"/>
  <c r="AF464"/>
  <c r="AD464"/>
  <c r="AC464"/>
  <c r="AB464"/>
  <c r="E464"/>
  <c r="D464"/>
  <c r="AP463"/>
  <c r="AO463"/>
  <c r="AN463"/>
  <c r="AL463"/>
  <c r="AK463"/>
  <c r="AJ463"/>
  <c r="AH463"/>
  <c r="AG463"/>
  <c r="AF463"/>
  <c r="AD463"/>
  <c r="AC463"/>
  <c r="AB463"/>
  <c r="E463"/>
  <c r="D463"/>
  <c r="AP465"/>
  <c r="AO465"/>
  <c r="AN465"/>
  <c r="AL465"/>
  <c r="AK465"/>
  <c r="AJ465"/>
  <c r="AH465"/>
  <c r="AG465"/>
  <c r="AF465"/>
  <c r="AD465"/>
  <c r="AC465"/>
  <c r="AB465"/>
  <c r="E465"/>
  <c r="D465"/>
  <c r="AP456"/>
  <c r="AO456"/>
  <c r="AN456"/>
  <c r="AL456"/>
  <c r="AK456"/>
  <c r="AJ456"/>
  <c r="AH456"/>
  <c r="AG456"/>
  <c r="AF456"/>
  <c r="AD456"/>
  <c r="AC456"/>
  <c r="AB456"/>
  <c r="E456"/>
  <c r="D456"/>
  <c r="AP453"/>
  <c r="AO453"/>
  <c r="AN453"/>
  <c r="AL453"/>
  <c r="AK453"/>
  <c r="AJ453"/>
  <c r="AH453"/>
  <c r="AG453"/>
  <c r="AF453"/>
  <c r="AD453"/>
  <c r="AC453"/>
  <c r="AB453"/>
  <c r="E453"/>
  <c r="D453"/>
  <c r="AP402"/>
  <c r="AO402"/>
  <c r="AN402"/>
  <c r="AL402"/>
  <c r="AK402"/>
  <c r="AJ402"/>
  <c r="AH402"/>
  <c r="AG402"/>
  <c r="AF402"/>
  <c r="AD402"/>
  <c r="AC402"/>
  <c r="AB402"/>
  <c r="E402"/>
  <c r="D402"/>
  <c r="AP401"/>
  <c r="AO401"/>
  <c r="AN401"/>
  <c r="AL401"/>
  <c r="AK401"/>
  <c r="AJ401"/>
  <c r="AH401"/>
  <c r="AG401"/>
  <c r="AF401"/>
  <c r="AD401"/>
  <c r="AC401"/>
  <c r="AB401"/>
  <c r="E401"/>
  <c r="D401"/>
  <c r="AP400"/>
  <c r="AO400"/>
  <c r="AN400"/>
  <c r="AL400"/>
  <c r="AK400"/>
  <c r="AJ400"/>
  <c r="AH400"/>
  <c r="AG400"/>
  <c r="AF400"/>
  <c r="AD400"/>
  <c r="AC400"/>
  <c r="AB400"/>
  <c r="E400"/>
  <c r="D400"/>
  <c r="AP428"/>
  <c r="AO428"/>
  <c r="AN428"/>
  <c r="AL428"/>
  <c r="AK428"/>
  <c r="AJ428"/>
  <c r="AH428"/>
  <c r="AG428"/>
  <c r="AF428"/>
  <c r="AD428"/>
  <c r="AC428"/>
  <c r="AB428"/>
  <c r="E428"/>
  <c r="D428"/>
  <c r="AP427"/>
  <c r="AO427"/>
  <c r="AN427"/>
  <c r="AL427"/>
  <c r="AK427"/>
  <c r="AJ427"/>
  <c r="AH427"/>
  <c r="AG427"/>
  <c r="AF427"/>
  <c r="AD427"/>
  <c r="AC427"/>
  <c r="AB427"/>
  <c r="E427"/>
  <c r="D427"/>
  <c r="AP426"/>
  <c r="AO426"/>
  <c r="AN426"/>
  <c r="AL426"/>
  <c r="AK426"/>
  <c r="AJ426"/>
  <c r="AH426"/>
  <c r="AG426"/>
  <c r="AF426"/>
  <c r="AD426"/>
  <c r="AC426"/>
  <c r="AB426"/>
  <c r="E426"/>
  <c r="D426"/>
  <c r="AP425"/>
  <c r="AO425"/>
  <c r="AN425"/>
  <c r="AL425"/>
  <c r="AK425"/>
  <c r="AJ425"/>
  <c r="AH425"/>
  <c r="AG425"/>
  <c r="AF425"/>
  <c r="AD425"/>
  <c r="AC425"/>
  <c r="AB425"/>
  <c r="E425"/>
  <c r="D425"/>
  <c r="AP424"/>
  <c r="AO424"/>
  <c r="AN424"/>
  <c r="AL424"/>
  <c r="AK424"/>
  <c r="AJ424"/>
  <c r="AH424"/>
  <c r="AG424"/>
  <c r="AF424"/>
  <c r="AD424"/>
  <c r="AB424"/>
  <c r="E424"/>
  <c r="D424"/>
  <c r="AP423"/>
  <c r="AO423"/>
  <c r="AN423"/>
  <c r="AL423"/>
  <c r="AK423"/>
  <c r="AJ423"/>
  <c r="AH423"/>
  <c r="AG423"/>
  <c r="AF423"/>
  <c r="AD423"/>
  <c r="AB423"/>
  <c r="E423"/>
  <c r="D423"/>
  <c r="AP422"/>
  <c r="AO422"/>
  <c r="AN422"/>
  <c r="AL422"/>
  <c r="AK422"/>
  <c r="AJ422"/>
  <c r="AH422"/>
  <c r="AG422"/>
  <c r="AF422"/>
  <c r="AD422"/>
  <c r="AB422"/>
  <c r="E422"/>
  <c r="D422"/>
  <c r="AP421"/>
  <c r="AO421"/>
  <c r="AN421"/>
  <c r="AL421"/>
  <c r="AK421"/>
  <c r="AJ421"/>
  <c r="AH421"/>
  <c r="AG421"/>
  <c r="AF421"/>
  <c r="AD421"/>
  <c r="AB421"/>
  <c r="E421"/>
  <c r="D421"/>
  <c r="AP420"/>
  <c r="AO420"/>
  <c r="AN420"/>
  <c r="AL420"/>
  <c r="AK420"/>
  <c r="AJ420"/>
  <c r="AH420"/>
  <c r="AG420"/>
  <c r="AF420"/>
  <c r="AD420"/>
  <c r="AB420"/>
  <c r="E420"/>
  <c r="D420"/>
  <c r="AP419"/>
  <c r="AO419"/>
  <c r="AN419"/>
  <c r="AL419"/>
  <c r="AK419"/>
  <c r="AJ419"/>
  <c r="AH419"/>
  <c r="AG419"/>
  <c r="AF419"/>
  <c r="AD419"/>
  <c r="AB419"/>
  <c r="E419"/>
  <c r="D419"/>
  <c r="AP418"/>
  <c r="AO418"/>
  <c r="AN418"/>
  <c r="AL418"/>
  <c r="AK418"/>
  <c r="AJ418"/>
  <c r="AH418"/>
  <c r="AG418"/>
  <c r="AF418"/>
  <c r="AD418"/>
  <c r="AB418"/>
  <c r="E418"/>
  <c r="D418"/>
  <c r="AP417"/>
  <c r="AO417"/>
  <c r="AN417"/>
  <c r="AL417"/>
  <c r="AK417"/>
  <c r="AJ417"/>
  <c r="AH417"/>
  <c r="AG417"/>
  <c r="AF417"/>
  <c r="AD417"/>
  <c r="AB417"/>
  <c r="E417"/>
  <c r="D417"/>
  <c r="AP416"/>
  <c r="AO416"/>
  <c r="AN416"/>
  <c r="AL416"/>
  <c r="AK416"/>
  <c r="AJ416"/>
  <c r="AH416"/>
  <c r="AG416"/>
  <c r="AF416"/>
  <c r="AD416"/>
  <c r="AB416"/>
  <c r="E416"/>
  <c r="D416"/>
  <c r="AP415"/>
  <c r="AO415"/>
  <c r="AN415"/>
  <c r="AL415"/>
  <c r="AK415"/>
  <c r="AJ415"/>
  <c r="AH415"/>
  <c r="AG415"/>
  <c r="AF415"/>
  <c r="AD415"/>
  <c r="AB415"/>
  <c r="E415"/>
  <c r="D415"/>
  <c r="AP414"/>
  <c r="AO414"/>
  <c r="AN414"/>
  <c r="AL414"/>
  <c r="AK414"/>
  <c r="AJ414"/>
  <c r="AH414"/>
  <c r="AG414"/>
  <c r="AF414"/>
  <c r="AD414"/>
  <c r="AB414"/>
  <c r="E414"/>
  <c r="D414"/>
  <c r="AP413"/>
  <c r="AO413"/>
  <c r="AN413"/>
  <c r="AL413"/>
  <c r="AK413"/>
  <c r="AJ413"/>
  <c r="AH413"/>
  <c r="AG413"/>
  <c r="AF413"/>
  <c r="AD413"/>
  <c r="AB413"/>
  <c r="E413"/>
  <c r="D413"/>
  <c r="AP412"/>
  <c r="AO412"/>
  <c r="AN412"/>
  <c r="AL412"/>
  <c r="AK412"/>
  <c r="AJ412"/>
  <c r="AH412"/>
  <c r="AG412"/>
  <c r="AF412"/>
  <c r="AD412"/>
  <c r="AB412"/>
  <c r="E412"/>
  <c r="D412"/>
  <c r="AP411"/>
  <c r="AO411"/>
  <c r="AN411"/>
  <c r="AL411"/>
  <c r="AK411"/>
  <c r="AJ411"/>
  <c r="AH411"/>
  <c r="AG411"/>
  <c r="AF411"/>
  <c r="AD411"/>
  <c r="AB411"/>
  <c r="E411"/>
  <c r="D411"/>
  <c r="AP410"/>
  <c r="AO410"/>
  <c r="AN410"/>
  <c r="AL410"/>
  <c r="AK410"/>
  <c r="AJ410"/>
  <c r="AH410"/>
  <c r="AG410"/>
  <c r="AF410"/>
  <c r="AD410"/>
  <c r="AB410"/>
  <c r="E410"/>
  <c r="D410"/>
  <c r="AP409"/>
  <c r="AO409"/>
  <c r="AN409"/>
  <c r="AK409"/>
  <c r="AJ409"/>
  <c r="AH409"/>
  <c r="AG409"/>
  <c r="AF409"/>
  <c r="AD409"/>
  <c r="AC409"/>
  <c r="AB409"/>
  <c r="E409"/>
  <c r="D409"/>
  <c r="AP408"/>
  <c r="AO408"/>
  <c r="AN408"/>
  <c r="AL408"/>
  <c r="AK408"/>
  <c r="AJ408"/>
  <c r="AH408"/>
  <c r="AG408"/>
  <c r="AF408"/>
  <c r="AD408"/>
  <c r="AB408"/>
  <c r="E408"/>
  <c r="D408"/>
  <c r="AP407"/>
  <c r="AO407"/>
  <c r="AN407"/>
  <c r="AL407"/>
  <c r="AK407"/>
  <c r="AJ407"/>
  <c r="AH407"/>
  <c r="AG407"/>
  <c r="AF407"/>
  <c r="AD407"/>
  <c r="AB407"/>
  <c r="E407"/>
  <c r="D407"/>
  <c r="AP406"/>
  <c r="AO406"/>
  <c r="AN406"/>
  <c r="AL406"/>
  <c r="AK406"/>
  <c r="AJ406"/>
  <c r="AH406"/>
  <c r="AG406"/>
  <c r="AF406"/>
  <c r="AD406"/>
  <c r="AB406"/>
  <c r="E406"/>
  <c r="D406"/>
  <c r="AP405"/>
  <c r="AO405"/>
  <c r="AN405"/>
  <c r="AL405"/>
  <c r="AK405"/>
  <c r="AJ405"/>
  <c r="AH405"/>
  <c r="AG405"/>
  <c r="AF405"/>
  <c r="AD405"/>
  <c r="AB405"/>
  <c r="E405"/>
  <c r="D405"/>
  <c r="AP404"/>
  <c r="AO404"/>
  <c r="AN404"/>
  <c r="AL404"/>
  <c r="AK404"/>
  <c r="AJ404"/>
  <c r="AH404"/>
  <c r="AG404"/>
  <c r="AF404"/>
  <c r="AD404"/>
  <c r="AC404"/>
  <c r="E404"/>
  <c r="AP444"/>
  <c r="AO444"/>
  <c r="AN444"/>
  <c r="AL444"/>
  <c r="AK444"/>
  <c r="AJ444"/>
  <c r="AH444"/>
  <c r="AG444"/>
  <c r="AF444"/>
  <c r="AD444"/>
  <c r="AC444"/>
  <c r="AB444"/>
  <c r="E444"/>
  <c r="D444"/>
  <c r="AP443"/>
  <c r="AO443"/>
  <c r="AN443"/>
  <c r="AL443"/>
  <c r="AK443"/>
  <c r="AJ443"/>
  <c r="AH443"/>
  <c r="AG443"/>
  <c r="AF443"/>
  <c r="AD443"/>
  <c r="AC443"/>
  <c r="AB443"/>
  <c r="E443"/>
  <c r="D443"/>
  <c r="AP442"/>
  <c r="AO442"/>
  <c r="AN442"/>
  <c r="AL442"/>
  <c r="AK442"/>
  <c r="AJ442"/>
  <c r="AH442"/>
  <c r="AG442"/>
  <c r="AF442"/>
  <c r="AD442"/>
  <c r="AC442"/>
  <c r="AB442"/>
  <c r="E442"/>
  <c r="D442"/>
  <c r="AP441"/>
  <c r="AO441"/>
  <c r="AN441"/>
  <c r="AL441"/>
  <c r="AK441"/>
  <c r="AJ441"/>
  <c r="AH441"/>
  <c r="AG441"/>
  <c r="AF441"/>
  <c r="AD441"/>
  <c r="AC441"/>
  <c r="AB441"/>
  <c r="E441"/>
  <c r="D441"/>
  <c r="AP440"/>
  <c r="AO440"/>
  <c r="AN440"/>
  <c r="AL440"/>
  <c r="AK440"/>
  <c r="AJ440"/>
  <c r="AH440"/>
  <c r="AG440"/>
  <c r="AF440"/>
  <c r="AD440"/>
  <c r="AC440"/>
  <c r="AB440"/>
  <c r="E440"/>
  <c r="D440"/>
  <c r="AP439"/>
  <c r="AO439"/>
  <c r="AN439"/>
  <c r="AL439"/>
  <c r="AK439"/>
  <c r="AJ439"/>
  <c r="AH439"/>
  <c r="AG439"/>
  <c r="AF439"/>
  <c r="AD439"/>
  <c r="AC439"/>
  <c r="AB439"/>
  <c r="E439"/>
  <c r="D439"/>
  <c r="AP438"/>
  <c r="AO438"/>
  <c r="AN438"/>
  <c r="AL438"/>
  <c r="AK438"/>
  <c r="AJ438"/>
  <c r="AH438"/>
  <c r="AG438"/>
  <c r="AF438"/>
  <c r="AD438"/>
  <c r="AC438"/>
  <c r="AB438"/>
  <c r="E438"/>
  <c r="D438"/>
  <c r="AP437"/>
  <c r="AO437"/>
  <c r="AN437"/>
  <c r="AL437"/>
  <c r="AK437"/>
  <c r="AJ437"/>
  <c r="AH437"/>
  <c r="AG437"/>
  <c r="AF437"/>
  <c r="AD437"/>
  <c r="AC437"/>
  <c r="AB437"/>
  <c r="E437"/>
  <c r="D437"/>
  <c r="AP436"/>
  <c r="AO436"/>
  <c r="AN436"/>
  <c r="AL436"/>
  <c r="AK436"/>
  <c r="AJ436"/>
  <c r="AH436"/>
  <c r="AG436"/>
  <c r="AF436"/>
  <c r="AD436"/>
  <c r="AC436"/>
  <c r="AB436"/>
  <c r="E436"/>
  <c r="D436"/>
  <c r="AP435"/>
  <c r="AO435"/>
  <c r="AN435"/>
  <c r="AL435"/>
  <c r="AK435"/>
  <c r="AJ435"/>
  <c r="AH435"/>
  <c r="AG435"/>
  <c r="AF435"/>
  <c r="AD435"/>
  <c r="AC435"/>
  <c r="AB435"/>
  <c r="E435"/>
  <c r="D435"/>
  <c r="AP434"/>
  <c r="AO434"/>
  <c r="AN434"/>
  <c r="AL434"/>
  <c r="AK434"/>
  <c r="AJ434"/>
  <c r="AH434"/>
  <c r="AG434"/>
  <c r="AF434"/>
  <c r="AD434"/>
  <c r="AC434"/>
  <c r="AB434"/>
  <c r="E434"/>
  <c r="D434"/>
  <c r="AP433"/>
  <c r="AO433"/>
  <c r="AN433"/>
  <c r="AL433"/>
  <c r="AK433"/>
  <c r="AJ433"/>
  <c r="AH433"/>
  <c r="AG433"/>
  <c r="AF433"/>
  <c r="AD433"/>
  <c r="AC433"/>
  <c r="AB433"/>
  <c r="E433"/>
  <c r="D433"/>
  <c r="AP432"/>
  <c r="AO432"/>
  <c r="AN432"/>
  <c r="AL432"/>
  <c r="AK432"/>
  <c r="AJ432"/>
  <c r="AH432"/>
  <c r="AG432"/>
  <c r="AF432"/>
  <c r="AD432"/>
  <c r="AC432"/>
  <c r="AB432"/>
  <c r="E432"/>
  <c r="D432"/>
  <c r="AP431"/>
  <c r="AO431"/>
  <c r="AN431"/>
  <c r="AL431"/>
  <c r="AK431"/>
  <c r="AJ431"/>
  <c r="AH431"/>
  <c r="AG431"/>
  <c r="AF431"/>
  <c r="AD431"/>
  <c r="AC431"/>
  <c r="AB431"/>
  <c r="E431"/>
  <c r="D431"/>
  <c r="AP430"/>
  <c r="AO430"/>
  <c r="AN430"/>
  <c r="AL430"/>
  <c r="AK430"/>
  <c r="AJ430"/>
  <c r="AH430"/>
  <c r="AG430"/>
  <c r="AF430"/>
  <c r="AD430"/>
  <c r="AC430"/>
  <c r="AB430"/>
  <c r="E430"/>
  <c r="D430"/>
  <c r="AP429"/>
  <c r="AO429"/>
  <c r="AN429"/>
  <c r="AL429"/>
  <c r="AK429"/>
  <c r="AJ429"/>
  <c r="AH429"/>
  <c r="AG429"/>
  <c r="AF429"/>
  <c r="AD429"/>
  <c r="AC429"/>
  <c r="AB429"/>
  <c r="E429"/>
  <c r="D429"/>
  <c r="AP452"/>
  <c r="AO452"/>
  <c r="AN452"/>
  <c r="AL452"/>
  <c r="AK452"/>
  <c r="AJ452"/>
  <c r="AH452"/>
  <c r="AG452"/>
  <c r="AF452"/>
  <c r="AD452"/>
  <c r="AC452"/>
  <c r="AB452"/>
  <c r="E452"/>
  <c r="D452"/>
  <c r="AP451"/>
  <c r="AO451"/>
  <c r="AN451"/>
  <c r="AL451"/>
  <c r="AK451"/>
  <c r="AJ451"/>
  <c r="AH451"/>
  <c r="AG451"/>
  <c r="AF451"/>
  <c r="AD451"/>
  <c r="AC451"/>
  <c r="AB451"/>
  <c r="E451"/>
  <c r="D451"/>
  <c r="AP450"/>
  <c r="AO450"/>
  <c r="AN450"/>
  <c r="AL450"/>
  <c r="AK450"/>
  <c r="AJ450"/>
  <c r="AH450"/>
  <c r="AG450"/>
  <c r="AF450"/>
  <c r="AD450"/>
  <c r="AC450"/>
  <c r="AB450"/>
  <c r="E450"/>
  <c r="D450"/>
  <c r="AP449"/>
  <c r="AO449"/>
  <c r="AN449"/>
  <c r="AL449"/>
  <c r="AK449"/>
  <c r="AJ449"/>
  <c r="AH449"/>
  <c r="AG449"/>
  <c r="AF449"/>
  <c r="AD449"/>
  <c r="AC449"/>
  <c r="AB449"/>
  <c r="E449"/>
  <c r="D449"/>
  <c r="AP448"/>
  <c r="AO448"/>
  <c r="AN448"/>
  <c r="AL448"/>
  <c r="AK448"/>
  <c r="AJ448"/>
  <c r="AH448"/>
  <c r="AG448"/>
  <c r="AF448"/>
  <c r="AD448"/>
  <c r="AC448"/>
  <c r="AB448"/>
  <c r="E448"/>
  <c r="D448"/>
  <c r="AP447"/>
  <c r="AO447"/>
  <c r="AN447"/>
  <c r="AL447"/>
  <c r="AK447"/>
  <c r="AJ447"/>
  <c r="AH447"/>
  <c r="AG447"/>
  <c r="AF447"/>
  <c r="AD447"/>
  <c r="AC447"/>
  <c r="AB447"/>
  <c r="E447"/>
  <c r="D447"/>
  <c r="AP446"/>
  <c r="AO446"/>
  <c r="AN446"/>
  <c r="AL446"/>
  <c r="AK446"/>
  <c r="AJ446"/>
  <c r="AH446"/>
  <c r="AG446"/>
  <c r="AF446"/>
  <c r="AD446"/>
  <c r="AC446"/>
  <c r="AB446"/>
  <c r="E446"/>
  <c r="D446"/>
  <c r="AP445"/>
  <c r="AO445"/>
  <c r="AN445"/>
  <c r="AL445"/>
  <c r="AK445"/>
  <c r="AJ445"/>
  <c r="AH445"/>
  <c r="AG445"/>
  <c r="AF445"/>
  <c r="AD445"/>
  <c r="AC445"/>
  <c r="AB445"/>
  <c r="E445"/>
  <c r="D445"/>
  <c r="AP455"/>
  <c r="AO455"/>
  <c r="AN455"/>
  <c r="AL455"/>
  <c r="AK455"/>
  <c r="AJ455"/>
  <c r="AH455"/>
  <c r="AG455"/>
  <c r="AF455"/>
  <c r="AD455"/>
  <c r="AC455"/>
  <c r="AB455"/>
  <c r="E455"/>
  <c r="D455"/>
  <c r="AP454"/>
  <c r="AO454"/>
  <c r="AN454"/>
  <c r="AL454"/>
  <c r="AK454"/>
  <c r="AJ454"/>
  <c r="AH454"/>
  <c r="AG454"/>
  <c r="AF454"/>
  <c r="AD454"/>
  <c r="AC454"/>
  <c r="AB454"/>
  <c r="E454"/>
  <c r="D454"/>
  <c r="AP396"/>
  <c r="AO396"/>
  <c r="AN396"/>
  <c r="AL396"/>
  <c r="AK396"/>
  <c r="AJ396"/>
  <c r="AH396"/>
  <c r="AG396"/>
  <c r="AF396"/>
  <c r="AD396"/>
  <c r="AC396"/>
  <c r="AB396"/>
  <c r="E396"/>
  <c r="D396"/>
  <c r="AP394"/>
  <c r="AO394"/>
  <c r="AN394"/>
  <c r="AL394"/>
  <c r="AK394"/>
  <c r="AJ394"/>
  <c r="AH394"/>
  <c r="AG394"/>
  <c r="AF394"/>
  <c r="AD394"/>
  <c r="AC394"/>
  <c r="AB394"/>
  <c r="E394"/>
  <c r="D394"/>
  <c r="AP393"/>
  <c r="AO393"/>
  <c r="AN393"/>
  <c r="AL393"/>
  <c r="AK393"/>
  <c r="AJ393"/>
  <c r="AH393"/>
  <c r="AG393"/>
  <c r="AF393"/>
  <c r="AD393"/>
  <c r="AC393"/>
  <c r="AB393"/>
  <c r="E393"/>
  <c r="D393"/>
  <c r="AP392"/>
  <c r="AO392"/>
  <c r="AN392"/>
  <c r="AL392"/>
  <c r="AK392"/>
  <c r="AJ392"/>
  <c r="AH392"/>
  <c r="AG392"/>
  <c r="AF392"/>
  <c r="AD392"/>
  <c r="AC392"/>
  <c r="AB392"/>
  <c r="E392"/>
  <c r="D392"/>
  <c r="AP391"/>
  <c r="AO391"/>
  <c r="AN391"/>
  <c r="AL391"/>
  <c r="AK391"/>
  <c r="AJ391"/>
  <c r="AH391"/>
  <c r="AG391"/>
  <c r="AF391"/>
  <c r="AD391"/>
  <c r="AC391"/>
  <c r="AB391"/>
  <c r="E391"/>
  <c r="D391"/>
  <c r="I383"/>
  <c r="G383"/>
  <c r="AP385"/>
  <c r="AO385"/>
  <c r="AN385"/>
  <c r="AL385"/>
  <c r="AK385"/>
  <c r="AH385"/>
  <c r="AG385"/>
  <c r="AF385"/>
  <c r="AD385"/>
  <c r="AC385"/>
  <c r="AB385"/>
  <c r="E385"/>
  <c r="D385"/>
  <c r="AP386"/>
  <c r="AO386"/>
  <c r="AN386"/>
  <c r="AL386"/>
  <c r="AK386"/>
  <c r="AJ386"/>
  <c r="AH386"/>
  <c r="AG386"/>
  <c r="AF386"/>
  <c r="AD386"/>
  <c r="AC386"/>
  <c r="AB386"/>
  <c r="E386"/>
  <c r="D386"/>
  <c r="AP384"/>
  <c r="AO384"/>
  <c r="AN384"/>
  <c r="AL384"/>
  <c r="AK384"/>
  <c r="AJ384"/>
  <c r="AH384"/>
  <c r="AG384"/>
  <c r="AF384"/>
  <c r="AD384"/>
  <c r="AC384"/>
  <c r="AB384"/>
  <c r="E384"/>
  <c r="D384"/>
  <c r="D387"/>
  <c r="E387"/>
  <c r="AB387"/>
  <c r="AC387"/>
  <c r="AD387"/>
  <c r="AF387"/>
  <c r="AG387"/>
  <c r="AH387"/>
  <c r="AJ387"/>
  <c r="AK387"/>
  <c r="AL387"/>
  <c r="AN387"/>
  <c r="AO387"/>
  <c r="AP387"/>
  <c r="D388"/>
  <c r="E388"/>
  <c r="AB388"/>
  <c r="AC388"/>
  <c r="AD388"/>
  <c r="AF388"/>
  <c r="AG388"/>
  <c r="AH388"/>
  <c r="AJ388"/>
  <c r="AK388"/>
  <c r="AL388"/>
  <c r="AN388"/>
  <c r="AO388"/>
  <c r="AP388"/>
  <c r="AP362"/>
  <c r="AO362"/>
  <c r="AN362"/>
  <c r="AL362"/>
  <c r="AK362"/>
  <c r="AJ362"/>
  <c r="AH362"/>
  <c r="AG362"/>
  <c r="AF362"/>
  <c r="AD362"/>
  <c r="AC362"/>
  <c r="AB362"/>
  <c r="E362"/>
  <c r="D362"/>
  <c r="AP361"/>
  <c r="AO361"/>
  <c r="AN361"/>
  <c r="AL361"/>
  <c r="AK361"/>
  <c r="AJ361"/>
  <c r="AH361"/>
  <c r="AG361"/>
  <c r="AF361"/>
  <c r="AD361"/>
  <c r="AC361"/>
  <c r="AB361"/>
  <c r="E361"/>
  <c r="D361"/>
  <c r="AP360"/>
  <c r="AO360"/>
  <c r="AN360"/>
  <c r="AL360"/>
  <c r="AK360"/>
  <c r="AJ360"/>
  <c r="AH360"/>
  <c r="AG360"/>
  <c r="AF360"/>
  <c r="AD360"/>
  <c r="AC360"/>
  <c r="AB360"/>
  <c r="E360"/>
  <c r="D360"/>
  <c r="AP359"/>
  <c r="AO359"/>
  <c r="AN359"/>
  <c r="AL359"/>
  <c r="AK359"/>
  <c r="AJ359"/>
  <c r="AH359"/>
  <c r="AG359"/>
  <c r="AF359"/>
  <c r="AD359"/>
  <c r="AC359"/>
  <c r="AB359"/>
  <c r="E359"/>
  <c r="D359"/>
  <c r="AP358"/>
  <c r="AO358"/>
  <c r="AN358"/>
  <c r="AL358"/>
  <c r="AK358"/>
  <c r="AJ358"/>
  <c r="AH358"/>
  <c r="AG358"/>
  <c r="AF358"/>
  <c r="AD358"/>
  <c r="AC358"/>
  <c r="AB358"/>
  <c r="E358"/>
  <c r="D358"/>
  <c r="AP357"/>
  <c r="AN357"/>
  <c r="AL357"/>
  <c r="AK357"/>
  <c r="AJ357"/>
  <c r="AH357"/>
  <c r="AG357"/>
  <c r="AF357"/>
  <c r="AB357"/>
  <c r="D357"/>
  <c r="AP356"/>
  <c r="AO356"/>
  <c r="AN356"/>
  <c r="AL356"/>
  <c r="AK356"/>
  <c r="AJ356"/>
  <c r="AH356"/>
  <c r="AG356"/>
  <c r="AF356"/>
  <c r="AD356"/>
  <c r="AC356"/>
  <c r="AB356"/>
  <c r="E356"/>
  <c r="D356"/>
  <c r="AP355"/>
  <c r="AO355"/>
  <c r="AN355"/>
  <c r="AL355"/>
  <c r="AK355"/>
  <c r="AJ355"/>
  <c r="AH355"/>
  <c r="AG355"/>
  <c r="AF355"/>
  <c r="AD355"/>
  <c r="AC355"/>
  <c r="AB355"/>
  <c r="E355"/>
  <c r="D355"/>
  <c r="AP354"/>
  <c r="AO354"/>
  <c r="AN354"/>
  <c r="AL354"/>
  <c r="AK354"/>
  <c r="AJ354"/>
  <c r="AH354"/>
  <c r="AG354"/>
  <c r="AF354"/>
  <c r="AD354"/>
  <c r="AC354"/>
  <c r="AB354"/>
  <c r="E354"/>
  <c r="D354"/>
  <c r="AP353"/>
  <c r="AO353"/>
  <c r="AN353"/>
  <c r="AL353"/>
  <c r="AK353"/>
  <c r="AJ353"/>
  <c r="AH353"/>
  <c r="AG353"/>
  <c r="AF353"/>
  <c r="AD353"/>
  <c r="AC353"/>
  <c r="AB353"/>
  <c r="E353"/>
  <c r="D353"/>
  <c r="AP352"/>
  <c r="AO352"/>
  <c r="AN352"/>
  <c r="AL352"/>
  <c r="AK352"/>
  <c r="AJ352"/>
  <c r="AH352"/>
  <c r="AG352"/>
  <c r="AF352"/>
  <c r="AD352"/>
  <c r="AC352"/>
  <c r="AB352"/>
  <c r="E352"/>
  <c r="D352"/>
  <c r="AP351"/>
  <c r="AO351"/>
  <c r="AN351"/>
  <c r="AL351"/>
  <c r="AK351"/>
  <c r="AJ351"/>
  <c r="AH351"/>
  <c r="AG351"/>
  <c r="AF351"/>
  <c r="AD351"/>
  <c r="AC351"/>
  <c r="AB351"/>
  <c r="E351"/>
  <c r="D351"/>
  <c r="AP350"/>
  <c r="AN350"/>
  <c r="AL350"/>
  <c r="AK350"/>
  <c r="AH350"/>
  <c r="AG350"/>
  <c r="AF350"/>
  <c r="AC350"/>
  <c r="D350"/>
  <c r="AP349"/>
  <c r="AO349"/>
  <c r="AN349"/>
  <c r="AL349"/>
  <c r="AK349"/>
  <c r="AJ349"/>
  <c r="AH349"/>
  <c r="AG349"/>
  <c r="AF349"/>
  <c r="AC349"/>
  <c r="AB349"/>
  <c r="E349"/>
  <c r="D349"/>
  <c r="AO348"/>
  <c r="AN348"/>
  <c r="AL348"/>
  <c r="AK348"/>
  <c r="AJ348"/>
  <c r="AH348"/>
  <c r="AG348"/>
  <c r="AF348"/>
  <c r="AB348"/>
  <c r="D348"/>
  <c r="AP347"/>
  <c r="AO347"/>
  <c r="AN347"/>
  <c r="AL347"/>
  <c r="AK347"/>
  <c r="AJ347"/>
  <c r="AH347"/>
  <c r="AG347"/>
  <c r="AF347"/>
  <c r="AD347"/>
  <c r="AC347"/>
  <c r="AB347"/>
  <c r="E347"/>
  <c r="D347"/>
  <c r="AP378"/>
  <c r="AO378"/>
  <c r="AN378"/>
  <c r="AL378"/>
  <c r="AK378"/>
  <c r="AJ378"/>
  <c r="AH378"/>
  <c r="AG378"/>
  <c r="AF378"/>
  <c r="AD378"/>
  <c r="AC378"/>
  <c r="AB378"/>
  <c r="E378"/>
  <c r="D378"/>
  <c r="AP377"/>
  <c r="AO377"/>
  <c r="AN377"/>
  <c r="AL377"/>
  <c r="AK377"/>
  <c r="AJ377"/>
  <c r="AH377"/>
  <c r="AG377"/>
  <c r="AF377"/>
  <c r="AD377"/>
  <c r="AC377"/>
  <c r="AB377"/>
  <c r="E377"/>
  <c r="D377"/>
  <c r="AP376"/>
  <c r="AO376"/>
  <c r="AN376"/>
  <c r="AL376"/>
  <c r="AK376"/>
  <c r="AJ376"/>
  <c r="AH376"/>
  <c r="AG376"/>
  <c r="AF376"/>
  <c r="AD376"/>
  <c r="AC376"/>
  <c r="AB376"/>
  <c r="E376"/>
  <c r="D376"/>
  <c r="AP375"/>
  <c r="AO375"/>
  <c r="AN375"/>
  <c r="AL375"/>
  <c r="AK375"/>
  <c r="AJ375"/>
  <c r="AH375"/>
  <c r="AG375"/>
  <c r="AF375"/>
  <c r="AD375"/>
  <c r="AC375"/>
  <c r="AB375"/>
  <c r="E375"/>
  <c r="D375"/>
  <c r="AP374"/>
  <c r="AO374"/>
  <c r="AN374"/>
  <c r="AL374"/>
  <c r="AK374"/>
  <c r="AJ374"/>
  <c r="AH374"/>
  <c r="AG374"/>
  <c r="AF374"/>
  <c r="AD374"/>
  <c r="AC374"/>
  <c r="AB374"/>
  <c r="E374"/>
  <c r="D374"/>
  <c r="AP373"/>
  <c r="AO373"/>
  <c r="AN373"/>
  <c r="AL373"/>
  <c r="AK373"/>
  <c r="AJ373"/>
  <c r="AH373"/>
  <c r="AG373"/>
  <c r="AF373"/>
  <c r="AD373"/>
  <c r="AC373"/>
  <c r="AB373"/>
  <c r="E373"/>
  <c r="D373"/>
  <c r="AP372"/>
  <c r="AO372"/>
  <c r="AN372"/>
  <c r="AL372"/>
  <c r="AK372"/>
  <c r="AJ372"/>
  <c r="AH372"/>
  <c r="AG372"/>
  <c r="AF372"/>
  <c r="AD372"/>
  <c r="AC372"/>
  <c r="AB372"/>
  <c r="E372"/>
  <c r="D372"/>
  <c r="AP371"/>
  <c r="AO371"/>
  <c r="AN371"/>
  <c r="AL371"/>
  <c r="AK371"/>
  <c r="AJ371"/>
  <c r="AH371"/>
  <c r="AG371"/>
  <c r="AF371"/>
  <c r="AD371"/>
  <c r="AC371"/>
  <c r="AB371"/>
  <c r="E371"/>
  <c r="D371"/>
  <c r="AP370"/>
  <c r="AO370"/>
  <c r="AN370"/>
  <c r="AL370"/>
  <c r="AK370"/>
  <c r="AJ370"/>
  <c r="AH370"/>
  <c r="AG370"/>
  <c r="AF370"/>
  <c r="AD370"/>
  <c r="AC370"/>
  <c r="AB370"/>
  <c r="E370"/>
  <c r="D370"/>
  <c r="AP369"/>
  <c r="AO369"/>
  <c r="AN369"/>
  <c r="AL369"/>
  <c r="AK369"/>
  <c r="AJ369"/>
  <c r="AH369"/>
  <c r="AG369"/>
  <c r="AF369"/>
  <c r="AD369"/>
  <c r="AC369"/>
  <c r="AB369"/>
  <c r="E369"/>
  <c r="D369"/>
  <c r="AP368"/>
  <c r="AO368"/>
  <c r="AN368"/>
  <c r="AL368"/>
  <c r="AK368"/>
  <c r="AJ368"/>
  <c r="AH368"/>
  <c r="AG368"/>
  <c r="AF368"/>
  <c r="AD368"/>
  <c r="AC368"/>
  <c r="AB368"/>
  <c r="E368"/>
  <c r="D368"/>
  <c r="AP367"/>
  <c r="AO367"/>
  <c r="AN367"/>
  <c r="AL367"/>
  <c r="AK367"/>
  <c r="AJ367"/>
  <c r="AH367"/>
  <c r="AG367"/>
  <c r="AF367"/>
  <c r="AD367"/>
  <c r="AC367"/>
  <c r="AB367"/>
  <c r="E367"/>
  <c r="D367"/>
  <c r="AP366"/>
  <c r="AO366"/>
  <c r="AN366"/>
  <c r="AL366"/>
  <c r="AK366"/>
  <c r="AJ366"/>
  <c r="AH366"/>
  <c r="AG366"/>
  <c r="AF366"/>
  <c r="D366"/>
  <c r="AP365"/>
  <c r="AO365"/>
  <c r="AN365"/>
  <c r="AL365"/>
  <c r="AK365"/>
  <c r="AJ365"/>
  <c r="AH365"/>
  <c r="AG365"/>
  <c r="AF365"/>
  <c r="AD365"/>
  <c r="AC365"/>
  <c r="AB365"/>
  <c r="E365"/>
  <c r="D365"/>
  <c r="AP364"/>
  <c r="AO364"/>
  <c r="AN364"/>
  <c r="AL364"/>
  <c r="AK364"/>
  <c r="AJ364"/>
  <c r="AH364"/>
  <c r="AG364"/>
  <c r="AF364"/>
  <c r="AD364"/>
  <c r="AC364"/>
  <c r="AB364"/>
  <c r="E364"/>
  <c r="D364"/>
  <c r="AP363"/>
  <c r="AO363"/>
  <c r="AN363"/>
  <c r="AL363"/>
  <c r="AK363"/>
  <c r="AJ363"/>
  <c r="AH363"/>
  <c r="AG363"/>
  <c r="AF363"/>
  <c r="AD363"/>
  <c r="AC363"/>
  <c r="AB363"/>
  <c r="E363"/>
  <c r="D363"/>
  <c r="AP382"/>
  <c r="AO382"/>
  <c r="AN382"/>
  <c r="AL382"/>
  <c r="AK382"/>
  <c r="AJ382"/>
  <c r="AH382"/>
  <c r="AG382"/>
  <c r="AF382"/>
  <c r="AD382"/>
  <c r="AC382"/>
  <c r="AB382"/>
  <c r="E382"/>
  <c r="D382"/>
  <c r="AP381"/>
  <c r="AO381"/>
  <c r="AN381"/>
  <c r="AL381"/>
  <c r="AK381"/>
  <c r="AJ381"/>
  <c r="AH381"/>
  <c r="AG381"/>
  <c r="AF381"/>
  <c r="AD381"/>
  <c r="AC381"/>
  <c r="AB381"/>
  <c r="E381"/>
  <c r="D381"/>
  <c r="AP380"/>
  <c r="AO380"/>
  <c r="AN380"/>
  <c r="AL380"/>
  <c r="AK380"/>
  <c r="AJ380"/>
  <c r="AH380"/>
  <c r="AG380"/>
  <c r="AF380"/>
  <c r="AD380"/>
  <c r="AC380"/>
  <c r="AB380"/>
  <c r="E380"/>
  <c r="D380"/>
  <c r="AP379"/>
  <c r="AO379"/>
  <c r="AN379"/>
  <c r="AL379"/>
  <c r="AK379"/>
  <c r="AJ379"/>
  <c r="AH379"/>
  <c r="AG379"/>
  <c r="AF379"/>
  <c r="AD379"/>
  <c r="AC379"/>
  <c r="AB379"/>
  <c r="E379"/>
  <c r="D379"/>
  <c r="AP342"/>
  <c r="AO342"/>
  <c r="AN342"/>
  <c r="AL342"/>
  <c r="AK342"/>
  <c r="AJ342"/>
  <c r="AH342"/>
  <c r="AG342"/>
  <c r="AF342"/>
  <c r="AD342"/>
  <c r="AC342"/>
  <c r="AB342"/>
  <c r="E342"/>
  <c r="D342"/>
  <c r="AP343"/>
  <c r="AO343"/>
  <c r="AN343"/>
  <c r="AL343"/>
  <c r="AK343"/>
  <c r="AJ343"/>
  <c r="AH343"/>
  <c r="AG343"/>
  <c r="AF343"/>
  <c r="AD343"/>
  <c r="AC343"/>
  <c r="AB343"/>
  <c r="E343"/>
  <c r="D343"/>
  <c r="AP340"/>
  <c r="AO340"/>
  <c r="AN340"/>
  <c r="AL340"/>
  <c r="AK340"/>
  <c r="AJ340"/>
  <c r="AH340"/>
  <c r="AG340"/>
  <c r="AF340"/>
  <c r="AD340"/>
  <c r="AC340"/>
  <c r="AB340"/>
  <c r="E340"/>
  <c r="D340"/>
  <c r="AP337"/>
  <c r="AO337"/>
  <c r="AN337"/>
  <c r="AL337"/>
  <c r="AK337"/>
  <c r="AJ337"/>
  <c r="AH337"/>
  <c r="AG337"/>
  <c r="AF337"/>
  <c r="AD337"/>
  <c r="AC337"/>
  <c r="AB337"/>
  <c r="E337"/>
  <c r="D337"/>
  <c r="AP336"/>
  <c r="AO336"/>
  <c r="AN336"/>
  <c r="AL336"/>
  <c r="AK336"/>
  <c r="AJ336"/>
  <c r="AH336"/>
  <c r="AG336"/>
  <c r="AF336"/>
  <c r="AD336"/>
  <c r="AC336"/>
  <c r="AB336"/>
  <c r="E336"/>
  <c r="D336"/>
  <c r="AP334"/>
  <c r="AO334"/>
  <c r="AN334"/>
  <c r="AL334"/>
  <c r="AK334"/>
  <c r="AJ334"/>
  <c r="AH334"/>
  <c r="AG334"/>
  <c r="AF334"/>
  <c r="AD334"/>
  <c r="AC334"/>
  <c r="AB334"/>
  <c r="E334"/>
  <c r="D334"/>
  <c r="AP331"/>
  <c r="AO331"/>
  <c r="AN331"/>
  <c r="AL331"/>
  <c r="AK331"/>
  <c r="AJ331"/>
  <c r="AH331"/>
  <c r="AG331"/>
  <c r="AF331"/>
  <c r="AD331"/>
  <c r="AC331"/>
  <c r="AB331"/>
  <c r="E331"/>
  <c r="D331"/>
  <c r="AP333"/>
  <c r="AO333"/>
  <c r="AN333"/>
  <c r="AL333"/>
  <c r="AK333"/>
  <c r="AJ333"/>
  <c r="AH333"/>
  <c r="AG333"/>
  <c r="AF333"/>
  <c r="AD333"/>
  <c r="AC333"/>
  <c r="AB333"/>
  <c r="E333"/>
  <c r="D333"/>
  <c r="AP332"/>
  <c r="AO332"/>
  <c r="AN332"/>
  <c r="AL332"/>
  <c r="AK332"/>
  <c r="AJ332"/>
  <c r="AH332"/>
  <c r="AG332"/>
  <c r="AF332"/>
  <c r="AD332"/>
  <c r="AC332"/>
  <c r="AB332"/>
  <c r="E332"/>
  <c r="D332"/>
  <c r="AP319"/>
  <c r="AO319"/>
  <c r="AN319"/>
  <c r="AL319"/>
  <c r="AK319"/>
  <c r="AJ319"/>
  <c r="AH319"/>
  <c r="AG319"/>
  <c r="AF319"/>
  <c r="AD319"/>
  <c r="AC319"/>
  <c r="AB319"/>
  <c r="E319"/>
  <c r="D319"/>
  <c r="AP318"/>
  <c r="AO318"/>
  <c r="AN318"/>
  <c r="AL318"/>
  <c r="AK318"/>
  <c r="AJ318"/>
  <c r="AH318"/>
  <c r="AG318"/>
  <c r="AF318"/>
  <c r="AD318"/>
  <c r="AC318"/>
  <c r="AB318"/>
  <c r="E318"/>
  <c r="D318"/>
  <c r="AP317"/>
  <c r="AO317"/>
  <c r="AN317"/>
  <c r="AL317"/>
  <c r="AK317"/>
  <c r="AJ317"/>
  <c r="AH317"/>
  <c r="AG317"/>
  <c r="AF317"/>
  <c r="AC317"/>
  <c r="AB317"/>
  <c r="E317"/>
  <c r="D317"/>
  <c r="AP316"/>
  <c r="AO316"/>
  <c r="AN316"/>
  <c r="AL316"/>
  <c r="AK316"/>
  <c r="AJ316"/>
  <c r="AH316"/>
  <c r="AG316"/>
  <c r="AF316"/>
  <c r="AD316"/>
  <c r="AC316"/>
  <c r="AB316"/>
  <c r="E316"/>
  <c r="D316"/>
  <c r="AP315"/>
  <c r="AO315"/>
  <c r="AN315"/>
  <c r="AL315"/>
  <c r="AK315"/>
  <c r="AJ315"/>
  <c r="AH315"/>
  <c r="AG315"/>
  <c r="AF315"/>
  <c r="AD315"/>
  <c r="AB315"/>
  <c r="E315"/>
  <c r="D315"/>
  <c r="AP314"/>
  <c r="AO314"/>
  <c r="AN314"/>
  <c r="AL314"/>
  <c r="AK314"/>
  <c r="AJ314"/>
  <c r="AH314"/>
  <c r="AG314"/>
  <c r="AF314"/>
  <c r="AD314"/>
  <c r="AC314"/>
  <c r="AB314"/>
  <c r="E314"/>
  <c r="D314"/>
  <c r="AP323"/>
  <c r="AO323"/>
  <c r="AN323"/>
  <c r="AL323"/>
  <c r="AK323"/>
  <c r="AJ323"/>
  <c r="AH323"/>
  <c r="AG323"/>
  <c r="AF323"/>
  <c r="AD323"/>
  <c r="AC323"/>
  <c r="AB323"/>
  <c r="E323"/>
  <c r="D323"/>
  <c r="AP322"/>
  <c r="AO322"/>
  <c r="AN322"/>
  <c r="AL322"/>
  <c r="AK322"/>
  <c r="AJ322"/>
  <c r="AH322"/>
  <c r="AG322"/>
  <c r="AF322"/>
  <c r="AC322"/>
  <c r="AP321"/>
  <c r="AO321"/>
  <c r="AN321"/>
  <c r="AL321"/>
  <c r="AK321"/>
  <c r="AJ321"/>
  <c r="AH321"/>
  <c r="AG321"/>
  <c r="AF321"/>
  <c r="AD321"/>
  <c r="AC321"/>
  <c r="AB321"/>
  <c r="E321"/>
  <c r="D321"/>
  <c r="AP320"/>
  <c r="AO320"/>
  <c r="AN320"/>
  <c r="AL320"/>
  <c r="AK320"/>
  <c r="AJ320"/>
  <c r="AH320"/>
  <c r="AG320"/>
  <c r="AF320"/>
  <c r="AD320"/>
  <c r="AC320"/>
  <c r="AB320"/>
  <c r="E320"/>
  <c r="D320"/>
  <c r="AP325"/>
  <c r="AO325"/>
  <c r="AN325"/>
  <c r="AL325"/>
  <c r="AK325"/>
  <c r="AJ325"/>
  <c r="AH325"/>
  <c r="AG325"/>
  <c r="AF325"/>
  <c r="AD325"/>
  <c r="AC325"/>
  <c r="AB325"/>
  <c r="E325"/>
  <c r="D325"/>
  <c r="AP324"/>
  <c r="AO324"/>
  <c r="AN324"/>
  <c r="AL324"/>
  <c r="AK324"/>
  <c r="AJ324"/>
  <c r="AH324"/>
  <c r="AG324"/>
  <c r="AF324"/>
  <c r="AD324"/>
  <c r="AC324"/>
  <c r="AB324"/>
  <c r="E324"/>
  <c r="D324"/>
  <c r="AP326"/>
  <c r="AO326"/>
  <c r="AN326"/>
  <c r="AL326"/>
  <c r="AK326"/>
  <c r="AJ326"/>
  <c r="AH326"/>
  <c r="AG326"/>
  <c r="AF326"/>
  <c r="AD326"/>
  <c r="AC326"/>
  <c r="AB326"/>
  <c r="E326"/>
  <c r="D326"/>
  <c r="AP300"/>
  <c r="AO300"/>
  <c r="AN300"/>
  <c r="AL300"/>
  <c r="AK300"/>
  <c r="AJ300"/>
  <c r="AH300"/>
  <c r="AG300"/>
  <c r="AF300"/>
  <c r="AD300"/>
  <c r="AC300"/>
  <c r="AB300"/>
  <c r="E300"/>
  <c r="D300"/>
  <c r="AP299"/>
  <c r="AO299"/>
  <c r="AN299"/>
  <c r="AL299"/>
  <c r="AK299"/>
  <c r="AJ299"/>
  <c r="AH299"/>
  <c r="AG299"/>
  <c r="AF299"/>
  <c r="AD299"/>
  <c r="AC299"/>
  <c r="AB299"/>
  <c r="E299"/>
  <c r="D299"/>
  <c r="AP298"/>
  <c r="AO298"/>
  <c r="AN298"/>
  <c r="AL298"/>
  <c r="AK298"/>
  <c r="AJ298"/>
  <c r="AH298"/>
  <c r="AG298"/>
  <c r="AF298"/>
  <c r="AD298"/>
  <c r="AC298"/>
  <c r="AB298"/>
  <c r="E298"/>
  <c r="D298"/>
  <c r="AP297"/>
  <c r="AO297"/>
  <c r="AN297"/>
  <c r="AL297"/>
  <c r="AK297"/>
  <c r="AJ297"/>
  <c r="AH297"/>
  <c r="AG297"/>
  <c r="AF297"/>
  <c r="AD297"/>
  <c r="AC297"/>
  <c r="AB297"/>
  <c r="E297"/>
  <c r="D297"/>
  <c r="AP296"/>
  <c r="AO296"/>
  <c r="AN296"/>
  <c r="AL296"/>
  <c r="AK296"/>
  <c r="AJ296"/>
  <c r="AH296"/>
  <c r="AG296"/>
  <c r="AF296"/>
  <c r="AD296"/>
  <c r="AC296"/>
  <c r="AB296"/>
  <c r="E296"/>
  <c r="D296"/>
  <c r="AP295"/>
  <c r="AO295"/>
  <c r="AN295"/>
  <c r="AL295"/>
  <c r="AK295"/>
  <c r="AJ295"/>
  <c r="AH295"/>
  <c r="AG295"/>
  <c r="AF295"/>
  <c r="AD295"/>
  <c r="AC295"/>
  <c r="AB295"/>
  <c r="E295"/>
  <c r="D295"/>
  <c r="AP294"/>
  <c r="AO294"/>
  <c r="AN294"/>
  <c r="AL294"/>
  <c r="AK294"/>
  <c r="AJ294"/>
  <c r="AH294"/>
  <c r="AG294"/>
  <c r="AF294"/>
  <c r="AD294"/>
  <c r="AC294"/>
  <c r="AB294"/>
  <c r="E294"/>
  <c r="D294"/>
  <c r="AP293"/>
  <c r="AO293"/>
  <c r="AN293"/>
  <c r="AL293"/>
  <c r="AK293"/>
  <c r="AJ293"/>
  <c r="AH293"/>
  <c r="AG293"/>
  <c r="AF293"/>
  <c r="AD293"/>
  <c r="AC293"/>
  <c r="AB293"/>
  <c r="E293"/>
  <c r="D293"/>
  <c r="AP292"/>
  <c r="AO292"/>
  <c r="AN292"/>
  <c r="AL292"/>
  <c r="AK292"/>
  <c r="AJ292"/>
  <c r="AH292"/>
  <c r="AG292"/>
  <c r="AF292"/>
  <c r="AD292"/>
  <c r="AC292"/>
  <c r="AB292"/>
  <c r="E292"/>
  <c r="D292"/>
  <c r="AP291"/>
  <c r="AO291"/>
  <c r="AN291"/>
  <c r="AL291"/>
  <c r="AK291"/>
  <c r="AJ291"/>
  <c r="AH291"/>
  <c r="AG291"/>
  <c r="AF291"/>
  <c r="AD291"/>
  <c r="AC291"/>
  <c r="AB291"/>
  <c r="E291"/>
  <c r="D291"/>
  <c r="AP290"/>
  <c r="AO290"/>
  <c r="AN290"/>
  <c r="AL290"/>
  <c r="AK290"/>
  <c r="AJ290"/>
  <c r="AH290"/>
  <c r="AG290"/>
  <c r="AF290"/>
  <c r="AD290"/>
  <c r="AC290"/>
  <c r="AB290"/>
  <c r="E290"/>
  <c r="D290"/>
  <c r="AP289"/>
  <c r="AO289"/>
  <c r="AN289"/>
  <c r="AL289"/>
  <c r="AK289"/>
  <c r="AJ289"/>
  <c r="AH289"/>
  <c r="AG289"/>
  <c r="AF289"/>
  <c r="AD289"/>
  <c r="AC289"/>
  <c r="AB289"/>
  <c r="E289"/>
  <c r="D289"/>
  <c r="AP288"/>
  <c r="AO288"/>
  <c r="AN288"/>
  <c r="AL288"/>
  <c r="AK288"/>
  <c r="AJ288"/>
  <c r="AH288"/>
  <c r="AG288"/>
  <c r="AF288"/>
  <c r="AD288"/>
  <c r="AC288"/>
  <c r="AB288"/>
  <c r="E288"/>
  <c r="D288"/>
  <c r="AP287"/>
  <c r="AO287"/>
  <c r="AN287"/>
  <c r="AL287"/>
  <c r="AK287"/>
  <c r="AJ287"/>
  <c r="AH287"/>
  <c r="AG287"/>
  <c r="AF287"/>
  <c r="AD287"/>
  <c r="AC287"/>
  <c r="AB287"/>
  <c r="E287"/>
  <c r="D287"/>
  <c r="AP286"/>
  <c r="AO286"/>
  <c r="AN286"/>
  <c r="AL286"/>
  <c r="AK286"/>
  <c r="AJ286"/>
  <c r="AH286"/>
  <c r="AG286"/>
  <c r="AF286"/>
  <c r="AD286"/>
  <c r="AC286"/>
  <c r="AB286"/>
  <c r="E286"/>
  <c r="D286"/>
  <c r="AP285"/>
  <c r="AO285"/>
  <c r="AN285"/>
  <c r="AL285"/>
  <c r="AK285"/>
  <c r="AJ285"/>
  <c r="AH285"/>
  <c r="AG285"/>
  <c r="AF285"/>
  <c r="AD285"/>
  <c r="AC285"/>
  <c r="AB285"/>
  <c r="E285"/>
  <c r="D285"/>
  <c r="AP284"/>
  <c r="AO284"/>
  <c r="AN284"/>
  <c r="AL284"/>
  <c r="AK284"/>
  <c r="AJ284"/>
  <c r="AH284"/>
  <c r="AG284"/>
  <c r="AF284"/>
  <c r="AD284"/>
  <c r="AC284"/>
  <c r="AB284"/>
  <c r="E284"/>
  <c r="D284"/>
  <c r="AP283"/>
  <c r="AO283"/>
  <c r="AN283"/>
  <c r="AL283"/>
  <c r="AK283"/>
  <c r="AJ283"/>
  <c r="AH283"/>
  <c r="AG283"/>
  <c r="AF283"/>
  <c r="AD283"/>
  <c r="AC283"/>
  <c r="AB283"/>
  <c r="E283"/>
  <c r="D283"/>
  <c r="AP282"/>
  <c r="AO282"/>
  <c r="AN282"/>
  <c r="AL282"/>
  <c r="AK282"/>
  <c r="AJ282"/>
  <c r="AH282"/>
  <c r="AG282"/>
  <c r="AF282"/>
  <c r="AD282"/>
  <c r="AC282"/>
  <c r="AB282"/>
  <c r="E282"/>
  <c r="D282"/>
  <c r="AP281"/>
  <c r="AO281"/>
  <c r="AN281"/>
  <c r="AL281"/>
  <c r="AK281"/>
  <c r="AJ281"/>
  <c r="AH281"/>
  <c r="AG281"/>
  <c r="AF281"/>
  <c r="AD281"/>
  <c r="AC281"/>
  <c r="AB281"/>
  <c r="E281"/>
  <c r="D281"/>
  <c r="AP280"/>
  <c r="AO280"/>
  <c r="AN280"/>
  <c r="AL280"/>
  <c r="AK280"/>
  <c r="AJ280"/>
  <c r="AH280"/>
  <c r="AG280"/>
  <c r="AF280"/>
  <c r="AD280"/>
  <c r="AC280"/>
  <c r="AB280"/>
  <c r="E280"/>
  <c r="D280"/>
  <c r="AP279"/>
  <c r="AO279"/>
  <c r="AN279"/>
  <c r="AL279"/>
  <c r="AK279"/>
  <c r="AJ279"/>
  <c r="AH279"/>
  <c r="AG279"/>
  <c r="AF279"/>
  <c r="AD279"/>
  <c r="AC279"/>
  <c r="AB279"/>
  <c r="E279"/>
  <c r="D279"/>
  <c r="AP278"/>
  <c r="AO278"/>
  <c r="AN278"/>
  <c r="AL278"/>
  <c r="AK278"/>
  <c r="AJ278"/>
  <c r="AH278"/>
  <c r="AG278"/>
  <c r="AF278"/>
  <c r="AD278"/>
  <c r="AC278"/>
  <c r="AB278"/>
  <c r="E278"/>
  <c r="D278"/>
  <c r="AP277"/>
  <c r="AO277"/>
  <c r="AN277"/>
  <c r="AL277"/>
  <c r="AK277"/>
  <c r="AJ277"/>
  <c r="AH277"/>
  <c r="AG277"/>
  <c r="AF277"/>
  <c r="AD277"/>
  <c r="AC277"/>
  <c r="AB277"/>
  <c r="E277"/>
  <c r="D277"/>
  <c r="AP276"/>
  <c r="AO276"/>
  <c r="AN276"/>
  <c r="AL276"/>
  <c r="AK276"/>
  <c r="AJ276"/>
  <c r="AH276"/>
  <c r="AG276"/>
  <c r="AF276"/>
  <c r="AD276"/>
  <c r="AC276"/>
  <c r="AB276"/>
  <c r="E276"/>
  <c r="D276"/>
  <c r="AP275"/>
  <c r="AO275"/>
  <c r="AN275"/>
  <c r="AL275"/>
  <c r="AK275"/>
  <c r="AJ275"/>
  <c r="AH275"/>
  <c r="AG275"/>
  <c r="AF275"/>
  <c r="AD275"/>
  <c r="AC275"/>
  <c r="AB275"/>
  <c r="E275"/>
  <c r="D275"/>
  <c r="AP274"/>
  <c r="AO274"/>
  <c r="AN274"/>
  <c r="AL274"/>
  <c r="AK274"/>
  <c r="AJ274"/>
  <c r="AH274"/>
  <c r="AG274"/>
  <c r="AF274"/>
  <c r="AD274"/>
  <c r="AC274"/>
  <c r="AB274"/>
  <c r="E274"/>
  <c r="D274"/>
  <c r="AP273"/>
  <c r="AO273"/>
  <c r="AN273"/>
  <c r="AL273"/>
  <c r="AK273"/>
  <c r="AJ273"/>
  <c r="AH273"/>
  <c r="AG273"/>
  <c r="AF273"/>
  <c r="AD273"/>
  <c r="AC273"/>
  <c r="AB273"/>
  <c r="E273"/>
  <c r="D273"/>
  <c r="AP272"/>
  <c r="AO272"/>
  <c r="AN272"/>
  <c r="AL272"/>
  <c r="AK272"/>
  <c r="AJ272"/>
  <c r="AH272"/>
  <c r="AG272"/>
  <c r="AF272"/>
  <c r="AD272"/>
  <c r="AC272"/>
  <c r="AB272"/>
  <c r="E272"/>
  <c r="D272"/>
  <c r="AP271"/>
  <c r="AO271"/>
  <c r="AN271"/>
  <c r="AL271"/>
  <c r="AK271"/>
  <c r="AJ271"/>
  <c r="AH271"/>
  <c r="AG271"/>
  <c r="AF271"/>
  <c r="AD271"/>
  <c r="AC271"/>
  <c r="AB271"/>
  <c r="E271"/>
  <c r="D271"/>
  <c r="AP270"/>
  <c r="AO270"/>
  <c r="AN270"/>
  <c r="AL270"/>
  <c r="AK270"/>
  <c r="AJ270"/>
  <c r="AH270"/>
  <c r="AG270"/>
  <c r="AF270"/>
  <c r="AD270"/>
  <c r="AC270"/>
  <c r="AB270"/>
  <c r="E270"/>
  <c r="D270"/>
  <c r="AP269"/>
  <c r="AO269"/>
  <c r="AN269"/>
  <c r="AL269"/>
  <c r="AK269"/>
  <c r="AJ269"/>
  <c r="AH269"/>
  <c r="AG269"/>
  <c r="AF269"/>
  <c r="AD269"/>
  <c r="AC269"/>
  <c r="AB269"/>
  <c r="E269"/>
  <c r="D269"/>
  <c r="AP311"/>
  <c r="AO311"/>
  <c r="AN311"/>
  <c r="AL311"/>
  <c r="AK311"/>
  <c r="AJ311"/>
  <c r="AH311"/>
  <c r="AG311"/>
  <c r="AF311"/>
  <c r="AD311"/>
  <c r="AC311"/>
  <c r="AB311"/>
  <c r="E311"/>
  <c r="D311"/>
  <c r="AP310"/>
  <c r="AO310"/>
  <c r="AN310"/>
  <c r="AL310"/>
  <c r="AK310"/>
  <c r="AJ310"/>
  <c r="AH310"/>
  <c r="AG310"/>
  <c r="AF310"/>
  <c r="AD310"/>
  <c r="AC310"/>
  <c r="AB310"/>
  <c r="E310"/>
  <c r="D310"/>
  <c r="AP309"/>
  <c r="AO309"/>
  <c r="AN309"/>
  <c r="AL309"/>
  <c r="AK309"/>
  <c r="AJ309"/>
  <c r="AH309"/>
  <c r="AG309"/>
  <c r="AF309"/>
  <c r="AD309"/>
  <c r="AC309"/>
  <c r="AB309"/>
  <c r="E309"/>
  <c r="D309"/>
  <c r="AP308"/>
  <c r="AO308"/>
  <c r="AN308"/>
  <c r="AL308"/>
  <c r="AK308"/>
  <c r="AJ308"/>
  <c r="AH308"/>
  <c r="AG308"/>
  <c r="AF308"/>
  <c r="AD308"/>
  <c r="AC308"/>
  <c r="AB308"/>
  <c r="E308"/>
  <c r="D308"/>
  <c r="AP307"/>
  <c r="AO307"/>
  <c r="AN307"/>
  <c r="AL307"/>
  <c r="AK307"/>
  <c r="AJ307"/>
  <c r="AH307"/>
  <c r="AG307"/>
  <c r="AF307"/>
  <c r="AD307"/>
  <c r="AC307"/>
  <c r="AB307"/>
  <c r="E307"/>
  <c r="D307"/>
  <c r="AP306"/>
  <c r="AO306"/>
  <c r="AN306"/>
  <c r="AL306"/>
  <c r="AK306"/>
  <c r="AJ306"/>
  <c r="AH306"/>
  <c r="AG306"/>
  <c r="AF306"/>
  <c r="AD306"/>
  <c r="AC306"/>
  <c r="AB306"/>
  <c r="E306"/>
  <c r="D306"/>
  <c r="AP305"/>
  <c r="AO305"/>
  <c r="AN305"/>
  <c r="AL305"/>
  <c r="AK305"/>
  <c r="AJ305"/>
  <c r="AH305"/>
  <c r="AG305"/>
  <c r="AF305"/>
  <c r="AD305"/>
  <c r="AC305"/>
  <c r="AB305"/>
  <c r="E305"/>
  <c r="D305"/>
  <c r="AP304"/>
  <c r="AO304"/>
  <c r="AN304"/>
  <c r="AL304"/>
  <c r="AK304"/>
  <c r="AJ304"/>
  <c r="AH304"/>
  <c r="AG304"/>
  <c r="AF304"/>
  <c r="AD304"/>
  <c r="AC304"/>
  <c r="AB304"/>
  <c r="E304"/>
  <c r="D304"/>
  <c r="AP303"/>
  <c r="AO303"/>
  <c r="AN303"/>
  <c r="AL303"/>
  <c r="AK303"/>
  <c r="AJ303"/>
  <c r="AH303"/>
  <c r="AG303"/>
  <c r="AF303"/>
  <c r="AD303"/>
  <c r="AC303"/>
  <c r="AB303"/>
  <c r="E303"/>
  <c r="D303"/>
  <c r="AP302"/>
  <c r="AO302"/>
  <c r="AN302"/>
  <c r="AL302"/>
  <c r="AK302"/>
  <c r="AJ302"/>
  <c r="AH302"/>
  <c r="AG302"/>
  <c r="AF302"/>
  <c r="AD302"/>
  <c r="AC302"/>
  <c r="AB302"/>
  <c r="E302"/>
  <c r="D302"/>
  <c r="AP301"/>
  <c r="AO301"/>
  <c r="AN301"/>
  <c r="AL301"/>
  <c r="AK301"/>
  <c r="AJ301"/>
  <c r="AH301"/>
  <c r="AG301"/>
  <c r="AF301"/>
  <c r="AD301"/>
  <c r="AC301"/>
  <c r="AB301"/>
  <c r="E301"/>
  <c r="D301"/>
  <c r="I260"/>
  <c r="G260"/>
  <c r="AP263"/>
  <c r="AO263"/>
  <c r="AN263"/>
  <c r="AL263"/>
  <c r="AK263"/>
  <c r="AJ263"/>
  <c r="AH263"/>
  <c r="AG263"/>
  <c r="AF263"/>
  <c r="AD263"/>
  <c r="AC263"/>
  <c r="AB263"/>
  <c r="E263"/>
  <c r="D263"/>
  <c r="AP262"/>
  <c r="AO262"/>
  <c r="AN262"/>
  <c r="AL262"/>
  <c r="AK262"/>
  <c r="AJ262"/>
  <c r="AH262"/>
  <c r="AG262"/>
  <c r="AF262"/>
  <c r="AD262"/>
  <c r="AC262"/>
  <c r="AB262"/>
  <c r="E262"/>
  <c r="D262"/>
  <c r="AP261"/>
  <c r="AO261"/>
  <c r="AN261"/>
  <c r="AL261"/>
  <c r="AK261"/>
  <c r="AJ261"/>
  <c r="AH261"/>
  <c r="AG261"/>
  <c r="AF261"/>
  <c r="AD261"/>
  <c r="AC261"/>
  <c r="AB261"/>
  <c r="E261"/>
  <c r="D261"/>
  <c r="AP266"/>
  <c r="AO266"/>
  <c r="AN266"/>
  <c r="AL266"/>
  <c r="AK266"/>
  <c r="AJ266"/>
  <c r="AH266"/>
  <c r="AG266"/>
  <c r="AF266"/>
  <c r="AD266"/>
  <c r="AC266"/>
  <c r="AB266"/>
  <c r="E266"/>
  <c r="D266"/>
  <c r="AP265"/>
  <c r="AO265"/>
  <c r="AN265"/>
  <c r="AL265"/>
  <c r="AK265"/>
  <c r="AJ265"/>
  <c r="AH265"/>
  <c r="AG265"/>
  <c r="AF265"/>
  <c r="AD265"/>
  <c r="AC265"/>
  <c r="AB265"/>
  <c r="E265"/>
  <c r="D265"/>
  <c r="AP264"/>
  <c r="AO264"/>
  <c r="AN264"/>
  <c r="AL264"/>
  <c r="AK264"/>
  <c r="AJ264"/>
  <c r="AH264"/>
  <c r="AG264"/>
  <c r="AF264"/>
  <c r="AD264"/>
  <c r="AC264"/>
  <c r="AB264"/>
  <c r="E264"/>
  <c r="D264"/>
  <c r="AP232"/>
  <c r="AO232"/>
  <c r="AN232"/>
  <c r="AL232"/>
  <c r="AK232"/>
  <c r="AJ232"/>
  <c r="AH232"/>
  <c r="AG232"/>
  <c r="AF232"/>
  <c r="AD232"/>
  <c r="AC232"/>
  <c r="AB232"/>
  <c r="AP231"/>
  <c r="AO231"/>
  <c r="AN231"/>
  <c r="AL231"/>
  <c r="AK231"/>
  <c r="AJ231"/>
  <c r="AH231"/>
  <c r="AG231"/>
  <c r="AF231"/>
  <c r="AD231"/>
  <c r="AC231"/>
  <c r="AB231"/>
  <c r="AP233"/>
  <c r="AO233"/>
  <c r="AN233"/>
  <c r="AL233"/>
  <c r="AK233"/>
  <c r="AJ233"/>
  <c r="AH233"/>
  <c r="AG233"/>
  <c r="AF233"/>
  <c r="AD233"/>
  <c r="AC233"/>
  <c r="AB233"/>
  <c r="AP253"/>
  <c r="AO253"/>
  <c r="AN253"/>
  <c r="AL253"/>
  <c r="AK253"/>
  <c r="AJ253"/>
  <c r="AH253"/>
  <c r="AG253"/>
  <c r="AF253"/>
  <c r="AD253"/>
  <c r="AC253"/>
  <c r="AB253"/>
  <c r="E253"/>
  <c r="D253"/>
  <c r="AP252"/>
  <c r="AO252"/>
  <c r="AN252"/>
  <c r="AL252"/>
  <c r="AK252"/>
  <c r="AJ252"/>
  <c r="AH252"/>
  <c r="AG252"/>
  <c r="AF252"/>
  <c r="AD252"/>
  <c r="AC252"/>
  <c r="AB252"/>
  <c r="E252"/>
  <c r="D252"/>
  <c r="AP251"/>
  <c r="AO251"/>
  <c r="AN251"/>
  <c r="AL251"/>
  <c r="AK251"/>
  <c r="AJ251"/>
  <c r="AH251"/>
  <c r="AG251"/>
  <c r="AF251"/>
  <c r="AD251"/>
  <c r="AC251"/>
  <c r="AB251"/>
  <c r="E251"/>
  <c r="D251"/>
  <c r="AP250"/>
  <c r="AO250"/>
  <c r="AN250"/>
  <c r="AL250"/>
  <c r="AK250"/>
  <c r="AJ250"/>
  <c r="AH250"/>
  <c r="AG250"/>
  <c r="AF250"/>
  <c r="AD250"/>
  <c r="AC250"/>
  <c r="AB250"/>
  <c r="E250"/>
  <c r="D250"/>
  <c r="AP249"/>
  <c r="AO249"/>
  <c r="AN249"/>
  <c r="AL249"/>
  <c r="AK249"/>
  <c r="AJ249"/>
  <c r="AH249"/>
  <c r="AG249"/>
  <c r="AF249"/>
  <c r="AD249"/>
  <c r="AC249"/>
  <c r="AB249"/>
  <c r="E249"/>
  <c r="D249"/>
  <c r="AP248"/>
  <c r="AO248"/>
  <c r="AN248"/>
  <c r="AL248"/>
  <c r="AK248"/>
  <c r="AJ248"/>
  <c r="AH248"/>
  <c r="AG248"/>
  <c r="AF248"/>
  <c r="AD248"/>
  <c r="AB248"/>
  <c r="E248"/>
  <c r="AP247"/>
  <c r="AO247"/>
  <c r="AN247"/>
  <c r="AL247"/>
  <c r="AK247"/>
  <c r="AJ247"/>
  <c r="AH247"/>
  <c r="AG247"/>
  <c r="AF247"/>
  <c r="AD247"/>
  <c r="AC247"/>
  <c r="AB247"/>
  <c r="E247"/>
  <c r="D247"/>
  <c r="AP246"/>
  <c r="AO246"/>
  <c r="AN246"/>
  <c r="AL246"/>
  <c r="AK246"/>
  <c r="AJ246"/>
  <c r="AH246"/>
  <c r="AG246"/>
  <c r="AF246"/>
  <c r="AD246"/>
  <c r="AC246"/>
  <c r="AB246"/>
  <c r="E246"/>
  <c r="D246"/>
  <c r="AP245"/>
  <c r="AO245"/>
  <c r="AN245"/>
  <c r="AL245"/>
  <c r="AK245"/>
  <c r="AJ245"/>
  <c r="AH245"/>
  <c r="AG245"/>
  <c r="AF245"/>
  <c r="AD245"/>
  <c r="AC245"/>
  <c r="AB245"/>
  <c r="E245"/>
  <c r="D245"/>
  <c r="AP259"/>
  <c r="AO259"/>
  <c r="AN259"/>
  <c r="AL259"/>
  <c r="AK259"/>
  <c r="AJ259"/>
  <c r="AH259"/>
  <c r="AG259"/>
  <c r="AF259"/>
  <c r="AD259"/>
  <c r="AC259"/>
  <c r="AB259"/>
  <c r="E259"/>
  <c r="D259"/>
  <c r="AP258"/>
  <c r="AO258"/>
  <c r="AN258"/>
  <c r="AL258"/>
  <c r="AK258"/>
  <c r="AJ258"/>
  <c r="AH258"/>
  <c r="AG258"/>
  <c r="AF258"/>
  <c r="AD258"/>
  <c r="AC258"/>
  <c r="AB258"/>
  <c r="E258"/>
  <c r="D258"/>
  <c r="AP257"/>
  <c r="AO257"/>
  <c r="AN257"/>
  <c r="AL257"/>
  <c r="AK257"/>
  <c r="AJ257"/>
  <c r="AH257"/>
  <c r="AG257"/>
  <c r="AF257"/>
  <c r="AD257"/>
  <c r="AC257"/>
  <c r="AB257"/>
  <c r="E257"/>
  <c r="D257"/>
  <c r="AP256"/>
  <c r="AO256"/>
  <c r="AN256"/>
  <c r="AL256"/>
  <c r="AK256"/>
  <c r="AJ256"/>
  <c r="AH256"/>
  <c r="AG256"/>
  <c r="AF256"/>
  <c r="AD256"/>
  <c r="AC256"/>
  <c r="AB256"/>
  <c r="E256"/>
  <c r="D256"/>
  <c r="AP255"/>
  <c r="AO255"/>
  <c r="AN255"/>
  <c r="AL255"/>
  <c r="AK255"/>
  <c r="AJ255"/>
  <c r="AH255"/>
  <c r="AG255"/>
  <c r="AF255"/>
  <c r="AD255"/>
  <c r="AC255"/>
  <c r="AB255"/>
  <c r="E255"/>
  <c r="D255"/>
  <c r="AP254"/>
  <c r="AO254"/>
  <c r="AN254"/>
  <c r="AL254"/>
  <c r="AK254"/>
  <c r="AJ254"/>
  <c r="AH254"/>
  <c r="AG254"/>
  <c r="AF254"/>
  <c r="AD254"/>
  <c r="AC254"/>
  <c r="AB254"/>
  <c r="E254"/>
  <c r="D254"/>
  <c r="I235"/>
  <c r="G235"/>
  <c r="AP239"/>
  <c r="AO239"/>
  <c r="AN239"/>
  <c r="AL239"/>
  <c r="AK239"/>
  <c r="AJ239"/>
  <c r="AH239"/>
  <c r="AG239"/>
  <c r="AF239"/>
  <c r="AD239"/>
  <c r="AC239"/>
  <c r="AB239"/>
  <c r="E239"/>
  <c r="D239"/>
  <c r="AP238"/>
  <c r="AO238"/>
  <c r="AN238"/>
  <c r="AL238"/>
  <c r="AK238"/>
  <c r="AJ238"/>
  <c r="AH238"/>
  <c r="AG238"/>
  <c r="AF238"/>
  <c r="AD238"/>
  <c r="AC238"/>
  <c r="AB238"/>
  <c r="E238"/>
  <c r="D238"/>
  <c r="AP237"/>
  <c r="AO237"/>
  <c r="AN237"/>
  <c r="AL237"/>
  <c r="AK237"/>
  <c r="AJ237"/>
  <c r="AH237"/>
  <c r="AG237"/>
  <c r="AF237"/>
  <c r="AD237"/>
  <c r="AC237"/>
  <c r="AB237"/>
  <c r="E237"/>
  <c r="D237"/>
  <c r="AP236"/>
  <c r="AO236"/>
  <c r="AN236"/>
  <c r="AL236"/>
  <c r="AK236"/>
  <c r="AJ236"/>
  <c r="AH236"/>
  <c r="AG236"/>
  <c r="AF236"/>
  <c r="AD236"/>
  <c r="AC236"/>
  <c r="AB236"/>
  <c r="E236"/>
  <c r="D236"/>
  <c r="AP241"/>
  <c r="AO241"/>
  <c r="AN241"/>
  <c r="AL241"/>
  <c r="AK241"/>
  <c r="AJ241"/>
  <c r="AH241"/>
  <c r="AG241"/>
  <c r="AF241"/>
  <c r="AD241"/>
  <c r="AC241"/>
  <c r="AB241"/>
  <c r="E241"/>
  <c r="D241"/>
  <c r="AP240"/>
  <c r="AO240"/>
  <c r="AN240"/>
  <c r="AL240"/>
  <c r="AK240"/>
  <c r="AJ240"/>
  <c r="AH240"/>
  <c r="AG240"/>
  <c r="AF240"/>
  <c r="AD240"/>
  <c r="AC240"/>
  <c r="AB240"/>
  <c r="E240"/>
  <c r="D240"/>
  <c r="AP242"/>
  <c r="AO242"/>
  <c r="AN242"/>
  <c r="AL242"/>
  <c r="AK242"/>
  <c r="AJ242"/>
  <c r="AH242"/>
  <c r="AG242"/>
  <c r="AF242"/>
  <c r="AD242"/>
  <c r="AC242"/>
  <c r="AB242"/>
  <c r="E242"/>
  <c r="D242"/>
  <c r="AP226"/>
  <c r="AO226"/>
  <c r="AN226"/>
  <c r="AL226"/>
  <c r="AK226"/>
  <c r="AJ226"/>
  <c r="AH226"/>
  <c r="AG226"/>
  <c r="AF226"/>
  <c r="AD226"/>
  <c r="AC226"/>
  <c r="AB226"/>
  <c r="AP225"/>
  <c r="AO225"/>
  <c r="AN225"/>
  <c r="AL225"/>
  <c r="AK225"/>
  <c r="AJ225"/>
  <c r="AH225"/>
  <c r="AG225"/>
  <c r="AD225"/>
  <c r="AC225"/>
  <c r="AB225"/>
  <c r="AP230"/>
  <c r="AO230"/>
  <c r="AN230"/>
  <c r="AL230"/>
  <c r="AK230"/>
  <c r="AJ230"/>
  <c r="AH230"/>
  <c r="AG230"/>
  <c r="AF230"/>
  <c r="AD230"/>
  <c r="AC230"/>
  <c r="AB230"/>
  <c r="AP229"/>
  <c r="AO229"/>
  <c r="AN229"/>
  <c r="AL229"/>
  <c r="AK229"/>
  <c r="AJ229"/>
  <c r="AH229"/>
  <c r="AG229"/>
  <c r="AF229"/>
  <c r="AD229"/>
  <c r="AC229"/>
  <c r="AB229"/>
  <c r="AP228"/>
  <c r="AO228"/>
  <c r="AN228"/>
  <c r="AL228"/>
  <c r="AK228"/>
  <c r="AJ228"/>
  <c r="AH228"/>
  <c r="AG228"/>
  <c r="AF228"/>
  <c r="AD228"/>
  <c r="AC228"/>
  <c r="AB228"/>
  <c r="AP227"/>
  <c r="AO227"/>
  <c r="AN227"/>
  <c r="AL227"/>
  <c r="AK227"/>
  <c r="AJ227"/>
  <c r="AH227"/>
  <c r="AG227"/>
  <c r="AF227"/>
  <c r="AD227"/>
  <c r="AC227"/>
  <c r="AB227"/>
  <c r="I214"/>
  <c r="G214"/>
  <c r="AP217"/>
  <c r="AO217"/>
  <c r="AN217"/>
  <c r="AL217"/>
  <c r="AK217"/>
  <c r="AJ217"/>
  <c r="AH217"/>
  <c r="AG217"/>
  <c r="AF217"/>
  <c r="AD217"/>
  <c r="AC217"/>
  <c r="AB217"/>
  <c r="AP216"/>
  <c r="AO216"/>
  <c r="AN216"/>
  <c r="AL216"/>
  <c r="AK216"/>
  <c r="AJ216"/>
  <c r="AH216"/>
  <c r="AG216"/>
  <c r="AF216"/>
  <c r="AD216"/>
  <c r="AC216"/>
  <c r="AB216"/>
  <c r="AP215"/>
  <c r="AO215"/>
  <c r="AN215"/>
  <c r="AL215"/>
  <c r="AK215"/>
  <c r="AJ215"/>
  <c r="AH215"/>
  <c r="AG215"/>
  <c r="AF215"/>
  <c r="AD215"/>
  <c r="AC215"/>
  <c r="AB215"/>
  <c r="E215"/>
  <c r="D215"/>
  <c r="AP219"/>
  <c r="AO219"/>
  <c r="AN219"/>
  <c r="AL219"/>
  <c r="AK219"/>
  <c r="AJ219"/>
  <c r="AH219"/>
  <c r="AG219"/>
  <c r="AF219"/>
  <c r="AD219"/>
  <c r="AC219"/>
  <c r="AB219"/>
  <c r="AP218"/>
  <c r="AO218"/>
  <c r="AN218"/>
  <c r="AL218"/>
  <c r="AK218"/>
  <c r="AJ218"/>
  <c r="AH218"/>
  <c r="AG218"/>
  <c r="AF218"/>
  <c r="AD218"/>
  <c r="AC218"/>
  <c r="AB218"/>
  <c r="AP220"/>
  <c r="AO220"/>
  <c r="AN220"/>
  <c r="AL220"/>
  <c r="AK220"/>
  <c r="AJ220"/>
  <c r="AH220"/>
  <c r="AG220"/>
  <c r="AF220"/>
  <c r="AD220"/>
  <c r="AC220"/>
  <c r="AB220"/>
  <c r="I207"/>
  <c r="G207"/>
  <c r="AP209"/>
  <c r="AO209"/>
  <c r="AN209"/>
  <c r="AL209"/>
  <c r="AK209"/>
  <c r="AJ209"/>
  <c r="AH209"/>
  <c r="AG209"/>
  <c r="AF209"/>
  <c r="AD209"/>
  <c r="AC209"/>
  <c r="AB209"/>
  <c r="AB210"/>
  <c r="AC210"/>
  <c r="AD210"/>
  <c r="AF210"/>
  <c r="AG210"/>
  <c r="AH210"/>
  <c r="AJ210"/>
  <c r="AK210"/>
  <c r="AL210"/>
  <c r="AN210"/>
  <c r="AO210"/>
  <c r="AP210"/>
  <c r="AP211"/>
  <c r="AO211"/>
  <c r="AN211"/>
  <c r="AL211"/>
  <c r="AK211"/>
  <c r="AJ211"/>
  <c r="AH211"/>
  <c r="AG211"/>
  <c r="AF211"/>
  <c r="AD211"/>
  <c r="AC211"/>
  <c r="AB211"/>
  <c r="AP208"/>
  <c r="AO208"/>
  <c r="AN208"/>
  <c r="AL208"/>
  <c r="AK208"/>
  <c r="AJ208"/>
  <c r="AH208"/>
  <c r="AG208"/>
  <c r="AF208"/>
  <c r="AD208"/>
  <c r="AC208"/>
  <c r="AB208"/>
  <c r="E208"/>
  <c r="D208"/>
  <c r="AP212"/>
  <c r="AO212"/>
  <c r="AN212"/>
  <c r="AL212"/>
  <c r="AK212"/>
  <c r="AJ212"/>
  <c r="AH212"/>
  <c r="AG212"/>
  <c r="AF212"/>
  <c r="AD212"/>
  <c r="AC212"/>
  <c r="AB212"/>
  <c r="AP204"/>
  <c r="AO204"/>
  <c r="AN204"/>
  <c r="AL204"/>
  <c r="AK204"/>
  <c r="AJ204"/>
  <c r="AH204"/>
  <c r="AG204"/>
  <c r="AF204"/>
  <c r="AD204"/>
  <c r="AC204"/>
  <c r="AB204"/>
  <c r="AP203"/>
  <c r="AO203"/>
  <c r="AN203"/>
  <c r="AL203"/>
  <c r="AK203"/>
  <c r="AJ203"/>
  <c r="AH203"/>
  <c r="AG203"/>
  <c r="AF203"/>
  <c r="AD203"/>
  <c r="AC203"/>
  <c r="AB203"/>
  <c r="AP202"/>
  <c r="AO202"/>
  <c r="AN202"/>
  <c r="AL202"/>
  <c r="AK202"/>
  <c r="AJ202"/>
  <c r="AH202"/>
  <c r="AG202"/>
  <c r="AF202"/>
  <c r="AD202"/>
  <c r="AC202"/>
  <c r="AB202"/>
  <c r="AP201"/>
  <c r="AO201"/>
  <c r="AN201"/>
  <c r="AL201"/>
  <c r="AK201"/>
  <c r="AJ201"/>
  <c r="AH201"/>
  <c r="AG201"/>
  <c r="AF201"/>
  <c r="AD201"/>
  <c r="AB201"/>
  <c r="AP205"/>
  <c r="AO205"/>
  <c r="AN205"/>
  <c r="AL205"/>
  <c r="AK205"/>
  <c r="AJ205"/>
  <c r="AH205"/>
  <c r="AG205"/>
  <c r="AF205"/>
  <c r="AD205"/>
  <c r="AC205"/>
  <c r="AB205"/>
  <c r="I191"/>
  <c r="G191"/>
  <c r="AP193"/>
  <c r="AO193"/>
  <c r="AN193"/>
  <c r="AL193"/>
  <c r="AK193"/>
  <c r="AJ193"/>
  <c r="AH193"/>
  <c r="AG193"/>
  <c r="AF193"/>
  <c r="AD193"/>
  <c r="AC193"/>
  <c r="AB193"/>
  <c r="AP194"/>
  <c r="AO194"/>
  <c r="AN194"/>
  <c r="AL194"/>
  <c r="AK194"/>
  <c r="AJ194"/>
  <c r="AH194"/>
  <c r="AG194"/>
  <c r="AF194"/>
  <c r="AD194"/>
  <c r="AC194"/>
  <c r="AB194"/>
  <c r="AP192"/>
  <c r="AO192"/>
  <c r="AN192"/>
  <c r="AL192"/>
  <c r="AK192"/>
  <c r="AJ192"/>
  <c r="AH192"/>
  <c r="AG192"/>
  <c r="AF192"/>
  <c r="AD192"/>
  <c r="AC192"/>
  <c r="AB192"/>
  <c r="E192"/>
  <c r="D192"/>
  <c r="D191" s="1"/>
  <c r="AP196"/>
  <c r="AO196"/>
  <c r="AN196"/>
  <c r="AL196"/>
  <c r="AK196"/>
  <c r="AJ196"/>
  <c r="AH196"/>
  <c r="AG196"/>
  <c r="AF196"/>
  <c r="AD196"/>
  <c r="AC196"/>
  <c r="AB196"/>
  <c r="AP195"/>
  <c r="AO195"/>
  <c r="AN195"/>
  <c r="AL195"/>
  <c r="AK195"/>
  <c r="AJ195"/>
  <c r="AH195"/>
  <c r="AG195"/>
  <c r="AF195"/>
  <c r="AD195"/>
  <c r="AC195"/>
  <c r="AB195"/>
  <c r="AP197"/>
  <c r="AO197"/>
  <c r="AN197"/>
  <c r="AL197"/>
  <c r="AK197"/>
  <c r="AJ197"/>
  <c r="AH197"/>
  <c r="AG197"/>
  <c r="AF197"/>
  <c r="AD197"/>
  <c r="AC197"/>
  <c r="AB197"/>
  <c r="AP185"/>
  <c r="AO185"/>
  <c r="AN185"/>
  <c r="AL185"/>
  <c r="AK185"/>
  <c r="AJ185"/>
  <c r="AH185"/>
  <c r="AG185"/>
  <c r="AF185"/>
  <c r="AD185"/>
  <c r="AC185"/>
  <c r="AB185"/>
  <c r="AP184"/>
  <c r="AO184"/>
  <c r="AN184"/>
  <c r="AL184"/>
  <c r="AK184"/>
  <c r="AJ184"/>
  <c r="AH184"/>
  <c r="AG184"/>
  <c r="AF184"/>
  <c r="AD184"/>
  <c r="AC184"/>
  <c r="AB184"/>
  <c r="AP183"/>
  <c r="AO183"/>
  <c r="AN183"/>
  <c r="AL183"/>
  <c r="AK183"/>
  <c r="AJ183"/>
  <c r="AH183"/>
  <c r="AG183"/>
  <c r="AF183"/>
  <c r="AD183"/>
  <c r="AC183"/>
  <c r="AB183"/>
  <c r="AP182"/>
  <c r="AO182"/>
  <c r="AN182"/>
  <c r="AL182"/>
  <c r="AK182"/>
  <c r="AJ182"/>
  <c r="AH182"/>
  <c r="AG182"/>
  <c r="AF182"/>
  <c r="AD182"/>
  <c r="AC182"/>
  <c r="AB182"/>
  <c r="AP181"/>
  <c r="AO181"/>
  <c r="AN181"/>
  <c r="AL181"/>
  <c r="AK181"/>
  <c r="AJ181"/>
  <c r="AH181"/>
  <c r="AG181"/>
  <c r="AF181"/>
  <c r="AD181"/>
  <c r="AC181"/>
  <c r="AB181"/>
  <c r="AP180"/>
  <c r="AO180"/>
  <c r="AN180"/>
  <c r="AL180"/>
  <c r="AK180"/>
  <c r="AJ180"/>
  <c r="AH180"/>
  <c r="AG180"/>
  <c r="AF180"/>
  <c r="AD180"/>
  <c r="AC180"/>
  <c r="AB180"/>
  <c r="AP179"/>
  <c r="AO179"/>
  <c r="AN179"/>
  <c r="AL179"/>
  <c r="AK179"/>
  <c r="AJ179"/>
  <c r="AH179"/>
  <c r="AG179"/>
  <c r="AF179"/>
  <c r="AD179"/>
  <c r="AC179"/>
  <c r="AB179"/>
  <c r="AP178"/>
  <c r="AO178"/>
  <c r="AN178"/>
  <c r="AL178"/>
  <c r="AK178"/>
  <c r="AJ178"/>
  <c r="AH178"/>
  <c r="AG178"/>
  <c r="AF178"/>
  <c r="AD178"/>
  <c r="AC178"/>
  <c r="AB178"/>
  <c r="AP177"/>
  <c r="AO177"/>
  <c r="AN177"/>
  <c r="AL177"/>
  <c r="AK177"/>
  <c r="AJ177"/>
  <c r="AH177"/>
  <c r="AG177"/>
  <c r="AF177"/>
  <c r="AD177"/>
  <c r="AC177"/>
  <c r="AB177"/>
  <c r="AP176"/>
  <c r="AO176"/>
  <c r="AN176"/>
  <c r="AL176"/>
  <c r="AK176"/>
  <c r="AJ176"/>
  <c r="AH176"/>
  <c r="AG176"/>
  <c r="AF176"/>
  <c r="AD176"/>
  <c r="AC176"/>
  <c r="AB176"/>
  <c r="AP175"/>
  <c r="AO175"/>
  <c r="AN175"/>
  <c r="AL175"/>
  <c r="AK175"/>
  <c r="AJ175"/>
  <c r="AH175"/>
  <c r="AG175"/>
  <c r="AF175"/>
  <c r="AD175"/>
  <c r="AC175"/>
  <c r="AB175"/>
  <c r="AP174"/>
  <c r="AO174"/>
  <c r="AN174"/>
  <c r="AL174"/>
  <c r="AK174"/>
  <c r="AJ174"/>
  <c r="AH174"/>
  <c r="AG174"/>
  <c r="AF174"/>
  <c r="AD174"/>
  <c r="AC174"/>
  <c r="AB174"/>
  <c r="AP173"/>
  <c r="AO173"/>
  <c r="AN173"/>
  <c r="AL173"/>
  <c r="AK173"/>
  <c r="AJ173"/>
  <c r="AH173"/>
  <c r="AG173"/>
  <c r="AF173"/>
  <c r="AD173"/>
  <c r="AC173"/>
  <c r="AB173"/>
  <c r="AP172"/>
  <c r="AO172"/>
  <c r="AN172"/>
  <c r="AL172"/>
  <c r="AK172"/>
  <c r="AJ172"/>
  <c r="AH172"/>
  <c r="AG172"/>
  <c r="AF172"/>
  <c r="AD172"/>
  <c r="AC172"/>
  <c r="AB172"/>
  <c r="AP171"/>
  <c r="AO171"/>
  <c r="AN171"/>
  <c r="AL171"/>
  <c r="AK171"/>
  <c r="AJ171"/>
  <c r="AH171"/>
  <c r="AG171"/>
  <c r="AF171"/>
  <c r="AD171"/>
  <c r="AP170"/>
  <c r="AO170"/>
  <c r="AN170"/>
  <c r="AL170"/>
  <c r="AK170"/>
  <c r="AJ170"/>
  <c r="AH170"/>
  <c r="AG170"/>
  <c r="AF170"/>
  <c r="AD170"/>
  <c r="AC170"/>
  <c r="AP189"/>
  <c r="AO189"/>
  <c r="AN189"/>
  <c r="AL189"/>
  <c r="AK189"/>
  <c r="AJ189"/>
  <c r="AH189"/>
  <c r="AG189"/>
  <c r="AF189"/>
  <c r="AD189"/>
  <c r="AC189"/>
  <c r="AB189"/>
  <c r="AP188"/>
  <c r="AO188"/>
  <c r="AN188"/>
  <c r="AL188"/>
  <c r="AK188"/>
  <c r="AJ188"/>
  <c r="AH188"/>
  <c r="AG188"/>
  <c r="AF188"/>
  <c r="AD188"/>
  <c r="AC188"/>
  <c r="AB188"/>
  <c r="AP187"/>
  <c r="AO187"/>
  <c r="AN187"/>
  <c r="AL187"/>
  <c r="AK187"/>
  <c r="AJ187"/>
  <c r="AH187"/>
  <c r="AG187"/>
  <c r="AF187"/>
  <c r="AD187"/>
  <c r="AC187"/>
  <c r="AB187"/>
  <c r="AP186"/>
  <c r="AO186"/>
  <c r="AN186"/>
  <c r="AL186"/>
  <c r="AK186"/>
  <c r="AJ186"/>
  <c r="AH186"/>
  <c r="AG186"/>
  <c r="AF186"/>
  <c r="AD186"/>
  <c r="AC186"/>
  <c r="AB186"/>
  <c r="AP166"/>
  <c r="AO166"/>
  <c r="AN166"/>
  <c r="AL166"/>
  <c r="AK166"/>
  <c r="AJ166"/>
  <c r="AH166"/>
  <c r="AG166"/>
  <c r="AF166"/>
  <c r="AD166"/>
  <c r="AC166"/>
  <c r="AB166"/>
  <c r="AP167"/>
  <c r="AO167"/>
  <c r="AN167"/>
  <c r="AL167"/>
  <c r="AK167"/>
  <c r="AJ167"/>
  <c r="AH167"/>
  <c r="AG167"/>
  <c r="AF167"/>
  <c r="AD167"/>
  <c r="AC167"/>
  <c r="AB167"/>
  <c r="AP168"/>
  <c r="AO168"/>
  <c r="AN168"/>
  <c r="AL168"/>
  <c r="AK168"/>
  <c r="AJ168"/>
  <c r="AH168"/>
  <c r="AG168"/>
  <c r="AF168"/>
  <c r="AD168"/>
  <c r="AC168"/>
  <c r="AB168"/>
  <c r="AP169"/>
  <c r="AO169"/>
  <c r="AN169"/>
  <c r="AL169"/>
  <c r="AK169"/>
  <c r="AJ169"/>
  <c r="AH169"/>
  <c r="AG169"/>
  <c r="AF169"/>
  <c r="AD169"/>
  <c r="AC169"/>
  <c r="AB169"/>
  <c r="AP158"/>
  <c r="AO158"/>
  <c r="AN158"/>
  <c r="AL158"/>
  <c r="AK158"/>
  <c r="AJ158"/>
  <c r="AH158"/>
  <c r="AG158"/>
  <c r="AF158"/>
  <c r="AD158"/>
  <c r="AC158"/>
  <c r="AP157"/>
  <c r="AO157"/>
  <c r="AN157"/>
  <c r="AL157"/>
  <c r="AK157"/>
  <c r="AJ157"/>
  <c r="AH157"/>
  <c r="AG157"/>
  <c r="AF157"/>
  <c r="AD157"/>
  <c r="AC157"/>
  <c r="AB157"/>
  <c r="AP156"/>
  <c r="AO156"/>
  <c r="AN156"/>
  <c r="AL156"/>
  <c r="AK156"/>
  <c r="AJ156"/>
  <c r="AH156"/>
  <c r="AG156"/>
  <c r="AF156"/>
  <c r="AD156"/>
  <c r="AC156"/>
  <c r="AB156"/>
  <c r="AP155"/>
  <c r="AO155"/>
  <c r="AN155"/>
  <c r="AL155"/>
  <c r="AK155"/>
  <c r="AJ155"/>
  <c r="AH155"/>
  <c r="AG155"/>
  <c r="AF155"/>
  <c r="AD155"/>
  <c r="AC155"/>
  <c r="AB155"/>
  <c r="AP154"/>
  <c r="AO154"/>
  <c r="AN154"/>
  <c r="AL154"/>
  <c r="AK154"/>
  <c r="AJ154"/>
  <c r="AH154"/>
  <c r="AG154"/>
  <c r="AF154"/>
  <c r="AD154"/>
  <c r="AC154"/>
  <c r="AB154"/>
  <c r="AP153"/>
  <c r="AO153"/>
  <c r="AN153"/>
  <c r="AL153"/>
  <c r="AK153"/>
  <c r="AJ153"/>
  <c r="AH153"/>
  <c r="AG153"/>
  <c r="AF153"/>
  <c r="AD153"/>
  <c r="AC153"/>
  <c r="AB153"/>
  <c r="AP152"/>
  <c r="AO152"/>
  <c r="AN152"/>
  <c r="AL152"/>
  <c r="AK152"/>
  <c r="AJ152"/>
  <c r="AH152"/>
  <c r="AG152"/>
  <c r="AF152"/>
  <c r="AD152"/>
  <c r="AC152"/>
  <c r="AB152"/>
  <c r="AP151"/>
  <c r="AO151"/>
  <c r="AN151"/>
  <c r="AL151"/>
  <c r="AK151"/>
  <c r="AJ151"/>
  <c r="AH151"/>
  <c r="AG151"/>
  <c r="AF151"/>
  <c r="AD151"/>
  <c r="AC151"/>
  <c r="AB151"/>
  <c r="AP161"/>
  <c r="AO161"/>
  <c r="AN161"/>
  <c r="AL161"/>
  <c r="AK161"/>
  <c r="AJ161"/>
  <c r="AH161"/>
  <c r="AG161"/>
  <c r="AF161"/>
  <c r="AD161"/>
  <c r="AC161"/>
  <c r="AB161"/>
  <c r="AP160"/>
  <c r="AO160"/>
  <c r="AN160"/>
  <c r="AL160"/>
  <c r="AK160"/>
  <c r="AJ160"/>
  <c r="AH160"/>
  <c r="AG160"/>
  <c r="AF160"/>
  <c r="AD160"/>
  <c r="AC160"/>
  <c r="AB160"/>
  <c r="AP159"/>
  <c r="AO159"/>
  <c r="AN159"/>
  <c r="AL159"/>
  <c r="AK159"/>
  <c r="AJ159"/>
  <c r="AH159"/>
  <c r="AG159"/>
  <c r="AF159"/>
  <c r="AD159"/>
  <c r="AC159"/>
  <c r="AB159"/>
  <c r="AP140"/>
  <c r="AO140"/>
  <c r="AN140"/>
  <c r="AL140"/>
  <c r="AK140"/>
  <c r="AJ140"/>
  <c r="AH140"/>
  <c r="AG140"/>
  <c r="AF140"/>
  <c r="AD140"/>
  <c r="AC140"/>
  <c r="AB140"/>
  <c r="AP139"/>
  <c r="AO139"/>
  <c r="AN139"/>
  <c r="AL139"/>
  <c r="AK139"/>
  <c r="AJ139"/>
  <c r="AH139"/>
  <c r="AG139"/>
  <c r="AF139"/>
  <c r="AD139"/>
  <c r="AC139"/>
  <c r="AB139"/>
  <c r="AB141"/>
  <c r="AC141"/>
  <c r="AD141"/>
  <c r="AF141"/>
  <c r="AG141"/>
  <c r="AH141"/>
  <c r="AJ141"/>
  <c r="AK141"/>
  <c r="AL141"/>
  <c r="AN141"/>
  <c r="AO141"/>
  <c r="AP141"/>
  <c r="AB142"/>
  <c r="AC142"/>
  <c r="AD142"/>
  <c r="AF142"/>
  <c r="AG142"/>
  <c r="AH142"/>
  <c r="AJ142"/>
  <c r="AK142"/>
  <c r="AL142"/>
  <c r="AN142"/>
  <c r="AO142"/>
  <c r="AP142"/>
  <c r="AP143"/>
  <c r="AO143"/>
  <c r="AN143"/>
  <c r="AL143"/>
  <c r="AK143"/>
  <c r="AJ143"/>
  <c r="AH143"/>
  <c r="AG143"/>
  <c r="AF143"/>
  <c r="AD143"/>
  <c r="AC143"/>
  <c r="AB143"/>
  <c r="AP138"/>
  <c r="AO138"/>
  <c r="AN138"/>
  <c r="AL138"/>
  <c r="AK138"/>
  <c r="AJ138"/>
  <c r="AH138"/>
  <c r="AG138"/>
  <c r="AF138"/>
  <c r="AD138"/>
  <c r="AC138"/>
  <c r="AB138"/>
  <c r="AP145"/>
  <c r="AO145"/>
  <c r="AN145"/>
  <c r="AL145"/>
  <c r="AK145"/>
  <c r="AJ145"/>
  <c r="AH145"/>
  <c r="AG145"/>
  <c r="AF145"/>
  <c r="AD145"/>
  <c r="AC145"/>
  <c r="AB145"/>
  <c r="AP144"/>
  <c r="AO144"/>
  <c r="AN144"/>
  <c r="AL144"/>
  <c r="AK144"/>
  <c r="AJ144"/>
  <c r="AH144"/>
  <c r="AG144"/>
  <c r="AF144"/>
  <c r="AD144"/>
  <c r="AC144"/>
  <c r="AB144"/>
  <c r="AP146"/>
  <c r="AO146"/>
  <c r="AN146"/>
  <c r="AL146"/>
  <c r="AK146"/>
  <c r="AJ146"/>
  <c r="AH146"/>
  <c r="AG146"/>
  <c r="AF146"/>
  <c r="AD146"/>
  <c r="AC146"/>
  <c r="AB146"/>
  <c r="AP137"/>
  <c r="AO137"/>
  <c r="AN137"/>
  <c r="AL137"/>
  <c r="AK137"/>
  <c r="AJ137"/>
  <c r="AH137"/>
  <c r="AG137"/>
  <c r="AF137"/>
  <c r="AD137"/>
  <c r="AC137"/>
  <c r="AB137"/>
  <c r="AP136"/>
  <c r="AO136"/>
  <c r="AN136"/>
  <c r="AL136"/>
  <c r="AK136"/>
  <c r="AJ136"/>
  <c r="AH136"/>
  <c r="AG136"/>
  <c r="AF136"/>
  <c r="AD136"/>
  <c r="AC136"/>
  <c r="AB136"/>
  <c r="AP135"/>
  <c r="AO135"/>
  <c r="AN135"/>
  <c r="AL135"/>
  <c r="AK135"/>
  <c r="AJ135"/>
  <c r="AH135"/>
  <c r="AG135"/>
  <c r="AF135"/>
  <c r="AD135"/>
  <c r="AC135"/>
  <c r="AB135"/>
  <c r="AP147"/>
  <c r="AO147"/>
  <c r="AN147"/>
  <c r="AL147"/>
  <c r="AK147"/>
  <c r="AJ147"/>
  <c r="AH147"/>
  <c r="AG147"/>
  <c r="AF147"/>
  <c r="AD147"/>
  <c r="AC147"/>
  <c r="AB147"/>
  <c r="AP125"/>
  <c r="AO125"/>
  <c r="AN125"/>
  <c r="AL125"/>
  <c r="AK125"/>
  <c r="AJ125"/>
  <c r="AH125"/>
  <c r="AG125"/>
  <c r="AF125"/>
  <c r="AD125"/>
  <c r="AC125"/>
  <c r="AB125"/>
  <c r="AP124"/>
  <c r="AO124"/>
  <c r="AN124"/>
  <c r="AL124"/>
  <c r="AK124"/>
  <c r="AJ124"/>
  <c r="AH124"/>
  <c r="AG124"/>
  <c r="AF124"/>
  <c r="AD124"/>
  <c r="AC124"/>
  <c r="AB124"/>
  <c r="AP123"/>
  <c r="AO123"/>
  <c r="AN123"/>
  <c r="AL123"/>
  <c r="AK123"/>
  <c r="AJ123"/>
  <c r="AH123"/>
  <c r="AG123"/>
  <c r="AF123"/>
  <c r="AD123"/>
  <c r="AC123"/>
  <c r="AB123"/>
  <c r="AP122"/>
  <c r="AO122"/>
  <c r="AN122"/>
  <c r="AL122"/>
  <c r="AK122"/>
  <c r="AJ122"/>
  <c r="AH122"/>
  <c r="AG122"/>
  <c r="AF122"/>
  <c r="AD122"/>
  <c r="AC122"/>
  <c r="AB122"/>
  <c r="AP121"/>
  <c r="AO121"/>
  <c r="AN121"/>
  <c r="AL121"/>
  <c r="AK121"/>
  <c r="AJ121"/>
  <c r="AH121"/>
  <c r="AG121"/>
  <c r="AF121"/>
  <c r="AD121"/>
  <c r="AC121"/>
  <c r="AB121"/>
  <c r="AP120"/>
  <c r="AO120"/>
  <c r="AN120"/>
  <c r="AL120"/>
  <c r="AK120"/>
  <c r="AJ120"/>
  <c r="AH120"/>
  <c r="AG120"/>
  <c r="AF120"/>
  <c r="AD120"/>
  <c r="AC120"/>
  <c r="AB120"/>
  <c r="AP128"/>
  <c r="AO128"/>
  <c r="AN128"/>
  <c r="AL128"/>
  <c r="AK128"/>
  <c r="AJ128"/>
  <c r="AH128"/>
  <c r="AG128"/>
  <c r="AF128"/>
  <c r="AD128"/>
  <c r="AC128"/>
  <c r="AB128"/>
  <c r="AP127"/>
  <c r="AO127"/>
  <c r="AN127"/>
  <c r="AL127"/>
  <c r="AK127"/>
  <c r="AJ127"/>
  <c r="AH127"/>
  <c r="AG127"/>
  <c r="AF127"/>
  <c r="AD127"/>
  <c r="AC127"/>
  <c r="AB127"/>
  <c r="AP126"/>
  <c r="AO126"/>
  <c r="AN126"/>
  <c r="AL126"/>
  <c r="AK126"/>
  <c r="AJ126"/>
  <c r="AH126"/>
  <c r="AG126"/>
  <c r="AF126"/>
  <c r="AD126"/>
  <c r="AC126"/>
  <c r="AB126"/>
  <c r="AP130"/>
  <c r="AO130"/>
  <c r="AN130"/>
  <c r="AL130"/>
  <c r="AK130"/>
  <c r="AJ130"/>
  <c r="AH130"/>
  <c r="AG130"/>
  <c r="AF130"/>
  <c r="AD130"/>
  <c r="AC130"/>
  <c r="AB130"/>
  <c r="AP129"/>
  <c r="AO129"/>
  <c r="AN129"/>
  <c r="AL129"/>
  <c r="AK129"/>
  <c r="AJ129"/>
  <c r="AH129"/>
  <c r="AG129"/>
  <c r="AF129"/>
  <c r="AD129"/>
  <c r="AC129"/>
  <c r="AB129"/>
  <c r="AP112"/>
  <c r="AO112"/>
  <c r="AN112"/>
  <c r="AL112"/>
  <c r="AK112"/>
  <c r="AJ112"/>
  <c r="AH112"/>
  <c r="AG112"/>
  <c r="AF112"/>
  <c r="AD112"/>
  <c r="AC112"/>
  <c r="AB112"/>
  <c r="AP111"/>
  <c r="AO111"/>
  <c r="AN111"/>
  <c r="AL111"/>
  <c r="AK111"/>
  <c r="AJ111"/>
  <c r="AH111"/>
  <c r="AG111"/>
  <c r="AF111"/>
  <c r="AD111"/>
  <c r="AC111"/>
  <c r="AB111"/>
  <c r="AP110"/>
  <c r="AO110"/>
  <c r="AN110"/>
  <c r="AL110"/>
  <c r="AK110"/>
  <c r="AJ110"/>
  <c r="AH110"/>
  <c r="AG110"/>
  <c r="AF110"/>
  <c r="AD110"/>
  <c r="AC110"/>
  <c r="AB110"/>
  <c r="AP109"/>
  <c r="AO109"/>
  <c r="AN109"/>
  <c r="AL109"/>
  <c r="AK109"/>
  <c r="AJ109"/>
  <c r="AH109"/>
  <c r="AG109"/>
  <c r="AF109"/>
  <c r="AD109"/>
  <c r="AC109"/>
  <c r="AB109"/>
  <c r="AP114"/>
  <c r="AO114"/>
  <c r="AN114"/>
  <c r="AL114"/>
  <c r="AK114"/>
  <c r="AJ114"/>
  <c r="AH114"/>
  <c r="AG114"/>
  <c r="AF114"/>
  <c r="AD114"/>
  <c r="AC114"/>
  <c r="AB114"/>
  <c r="AP113"/>
  <c r="AO113"/>
  <c r="AN113"/>
  <c r="AL113"/>
  <c r="AK113"/>
  <c r="AJ113"/>
  <c r="AH113"/>
  <c r="AG113"/>
  <c r="AF113"/>
  <c r="AD113"/>
  <c r="AC113"/>
  <c r="AB113"/>
  <c r="I107"/>
  <c r="G107"/>
  <c r="AP115"/>
  <c r="AO115"/>
  <c r="AN115"/>
  <c r="AL115"/>
  <c r="AK115"/>
  <c r="AJ115"/>
  <c r="AH115"/>
  <c r="AG115"/>
  <c r="AF115"/>
  <c r="AD115"/>
  <c r="AC115"/>
  <c r="AB115"/>
  <c r="AP108"/>
  <c r="AO108"/>
  <c r="AN108"/>
  <c r="AL108"/>
  <c r="AK108"/>
  <c r="AJ108"/>
  <c r="AH108"/>
  <c r="AG108"/>
  <c r="AF108"/>
  <c r="AD108"/>
  <c r="AC108"/>
  <c r="AB108"/>
  <c r="E108"/>
  <c r="D108"/>
  <c r="AP116"/>
  <c r="AO116"/>
  <c r="AN116"/>
  <c r="AL116"/>
  <c r="AK116"/>
  <c r="AJ116"/>
  <c r="AH116"/>
  <c r="AG116"/>
  <c r="AF116"/>
  <c r="AD116"/>
  <c r="AC116"/>
  <c r="AB116"/>
  <c r="AP98"/>
  <c r="AO98"/>
  <c r="AN98"/>
  <c r="AL98"/>
  <c r="AK98"/>
  <c r="AJ98"/>
  <c r="AH98"/>
  <c r="AG98"/>
  <c r="AF98"/>
  <c r="AD98"/>
  <c r="AC98"/>
  <c r="AB98"/>
  <c r="AP97"/>
  <c r="AO97"/>
  <c r="AN97"/>
  <c r="AL97"/>
  <c r="AK97"/>
  <c r="AJ97"/>
  <c r="AH97"/>
  <c r="AG97"/>
  <c r="AF97"/>
  <c r="AD97"/>
  <c r="AC97"/>
  <c r="AB97"/>
  <c r="E97"/>
  <c r="D97"/>
  <c r="AP99"/>
  <c r="AO99"/>
  <c r="AN99"/>
  <c r="AL99"/>
  <c r="AK99"/>
  <c r="AJ99"/>
  <c r="AH99"/>
  <c r="AG99"/>
  <c r="AF99"/>
  <c r="AD99"/>
  <c r="AC99"/>
  <c r="AB99"/>
  <c r="AP104"/>
  <c r="AO104"/>
  <c r="AN104"/>
  <c r="AL104"/>
  <c r="AK104"/>
  <c r="AJ104"/>
  <c r="AH104"/>
  <c r="AG104"/>
  <c r="AF104"/>
  <c r="AD104"/>
  <c r="AC104"/>
  <c r="AB104"/>
  <c r="AB105"/>
  <c r="AC105"/>
  <c r="AD105"/>
  <c r="AF105"/>
  <c r="AG105"/>
  <c r="AH105"/>
  <c r="AJ105"/>
  <c r="AK105"/>
  <c r="AL105"/>
  <c r="AN105"/>
  <c r="AO105"/>
  <c r="AP105"/>
  <c r="AP102"/>
  <c r="AO102"/>
  <c r="AN102"/>
  <c r="AL102"/>
  <c r="AK102"/>
  <c r="AJ102"/>
  <c r="AH102"/>
  <c r="AG102"/>
  <c r="AF102"/>
  <c r="AD102"/>
  <c r="AC102"/>
  <c r="AB102"/>
  <c r="AP100"/>
  <c r="AO100"/>
  <c r="AN100"/>
  <c r="AL100"/>
  <c r="AK100"/>
  <c r="AJ100"/>
  <c r="AH100"/>
  <c r="AG100"/>
  <c r="AF100"/>
  <c r="AD100"/>
  <c r="AC100"/>
  <c r="AB100"/>
  <c r="AP101"/>
  <c r="AO101"/>
  <c r="AN101"/>
  <c r="AL101"/>
  <c r="AK101"/>
  <c r="AJ101"/>
  <c r="AH101"/>
  <c r="AG101"/>
  <c r="AF101"/>
  <c r="AD101"/>
  <c r="AC101"/>
  <c r="AB101"/>
  <c r="AP93"/>
  <c r="AO93"/>
  <c r="AN93"/>
  <c r="AL93"/>
  <c r="AK93"/>
  <c r="AJ93"/>
  <c r="AH93"/>
  <c r="AG93"/>
  <c r="AF93"/>
  <c r="AD93"/>
  <c r="AC93"/>
  <c r="AB93"/>
  <c r="AB94"/>
  <c r="AC94"/>
  <c r="AD94"/>
  <c r="AF94"/>
  <c r="AG94"/>
  <c r="AH94"/>
  <c r="AJ94"/>
  <c r="AK94"/>
  <c r="AL94"/>
  <c r="AN94"/>
  <c r="AO94"/>
  <c r="AP94"/>
  <c r="AP92"/>
  <c r="AO92"/>
  <c r="AN92"/>
  <c r="AL92"/>
  <c r="AK92"/>
  <c r="AJ92"/>
  <c r="AH92"/>
  <c r="AG92"/>
  <c r="AF92"/>
  <c r="AD92"/>
  <c r="AC92"/>
  <c r="AB92"/>
  <c r="AP91"/>
  <c r="AO91"/>
  <c r="AN91"/>
  <c r="AL91"/>
  <c r="AK91"/>
  <c r="AJ91"/>
  <c r="AH91"/>
  <c r="AG91"/>
  <c r="AF91"/>
  <c r="AD91"/>
  <c r="AC91"/>
  <c r="AB91"/>
  <c r="AB95"/>
  <c r="AC95"/>
  <c r="AD95"/>
  <c r="AF95"/>
  <c r="AG95"/>
  <c r="AH95"/>
  <c r="AJ95"/>
  <c r="AK95"/>
  <c r="AL95"/>
  <c r="AN95"/>
  <c r="AO95"/>
  <c r="AP95"/>
  <c r="I83"/>
  <c r="G83"/>
  <c r="AP86"/>
  <c r="AO86"/>
  <c r="AN86"/>
  <c r="AL86"/>
  <c r="AK86"/>
  <c r="AJ86"/>
  <c r="AH86"/>
  <c r="AG86"/>
  <c r="AF86"/>
  <c r="AD86"/>
  <c r="AC86"/>
  <c r="AB86"/>
  <c r="AP87"/>
  <c r="AO87"/>
  <c r="AN87"/>
  <c r="AL87"/>
  <c r="AK87"/>
  <c r="AJ87"/>
  <c r="AH87"/>
  <c r="AG87"/>
  <c r="AF87"/>
  <c r="AD87"/>
  <c r="AC87"/>
  <c r="AB87"/>
  <c r="AP84"/>
  <c r="AO84"/>
  <c r="AN84"/>
  <c r="AL84"/>
  <c r="AK84"/>
  <c r="AJ84"/>
  <c r="AH84"/>
  <c r="AG84"/>
  <c r="AF84"/>
  <c r="AD84"/>
  <c r="AC84"/>
  <c r="AB84"/>
  <c r="E84"/>
  <c r="D84"/>
  <c r="AP77"/>
  <c r="AO77"/>
  <c r="AN77"/>
  <c r="AL77"/>
  <c r="AK77"/>
  <c r="AJ77"/>
  <c r="AH77"/>
  <c r="AG77"/>
  <c r="AF77"/>
  <c r="AD77"/>
  <c r="AC77"/>
  <c r="AB77"/>
  <c r="AP76"/>
  <c r="AO76"/>
  <c r="AN76"/>
  <c r="AL76"/>
  <c r="AK76"/>
  <c r="AJ76"/>
  <c r="AH76"/>
  <c r="AG76"/>
  <c r="AF76"/>
  <c r="AD76"/>
  <c r="AC76"/>
  <c r="AB76"/>
  <c r="AP75"/>
  <c r="AO75"/>
  <c r="AN75"/>
  <c r="AL75"/>
  <c r="AK75"/>
  <c r="AJ75"/>
  <c r="AH75"/>
  <c r="AG75"/>
  <c r="AF75"/>
  <c r="AD75"/>
  <c r="AC75"/>
  <c r="AB75"/>
  <c r="AP74"/>
  <c r="AO74"/>
  <c r="AN74"/>
  <c r="AL74"/>
  <c r="AK74"/>
  <c r="AJ74"/>
  <c r="AH74"/>
  <c r="AG74"/>
  <c r="AF74"/>
  <c r="AD74"/>
  <c r="AC74"/>
  <c r="AB74"/>
  <c r="AP73"/>
  <c r="AO73"/>
  <c r="AN73"/>
  <c r="AL73"/>
  <c r="AK73"/>
  <c r="AJ73"/>
  <c r="AH73"/>
  <c r="AG73"/>
  <c r="AF73"/>
  <c r="AD73"/>
  <c r="AC73"/>
  <c r="AB73"/>
  <c r="AP78"/>
  <c r="AO78"/>
  <c r="AN78"/>
  <c r="AL78"/>
  <c r="AK78"/>
  <c r="AJ78"/>
  <c r="AH78"/>
  <c r="AG78"/>
  <c r="AF78"/>
  <c r="AD78"/>
  <c r="AC78"/>
  <c r="AB78"/>
  <c r="AP79"/>
  <c r="AO79"/>
  <c r="AN79"/>
  <c r="AL79"/>
  <c r="AK79"/>
  <c r="AJ79"/>
  <c r="AH79"/>
  <c r="AG79"/>
  <c r="AF79"/>
  <c r="AD79"/>
  <c r="AC79"/>
  <c r="AB79"/>
  <c r="AP80"/>
  <c r="AO80"/>
  <c r="AN80"/>
  <c r="AL80"/>
  <c r="AK80"/>
  <c r="AJ80"/>
  <c r="AH80"/>
  <c r="AG80"/>
  <c r="AF80"/>
  <c r="AD80"/>
  <c r="AC80"/>
  <c r="AB80"/>
  <c r="AP81"/>
  <c r="AO81"/>
  <c r="AN81"/>
  <c r="AL81"/>
  <c r="AK81"/>
  <c r="AJ81"/>
  <c r="AH81"/>
  <c r="AG81"/>
  <c r="AF81"/>
  <c r="AD81"/>
  <c r="AC81"/>
  <c r="AB81"/>
  <c r="I47"/>
  <c r="G47"/>
  <c r="AP82"/>
  <c r="AO82"/>
  <c r="AN82"/>
  <c r="AL82"/>
  <c r="AK82"/>
  <c r="AJ82"/>
  <c r="AH82"/>
  <c r="AG82"/>
  <c r="AF82"/>
  <c r="AD82"/>
  <c r="AC82"/>
  <c r="AB82"/>
  <c r="AP72"/>
  <c r="AO72"/>
  <c r="AN72"/>
  <c r="AL72"/>
  <c r="AK72"/>
  <c r="AJ72"/>
  <c r="AH72"/>
  <c r="AG72"/>
  <c r="AF72"/>
  <c r="AD72"/>
  <c r="AC72"/>
  <c r="AB72"/>
  <c r="AP63"/>
  <c r="AO63"/>
  <c r="AN63"/>
  <c r="AL63"/>
  <c r="AK63"/>
  <c r="AJ63"/>
  <c r="AH63"/>
  <c r="AG63"/>
  <c r="AF63"/>
  <c r="AD63"/>
  <c r="AC63"/>
  <c r="AB63"/>
  <c r="AP64"/>
  <c r="AO64"/>
  <c r="AN64"/>
  <c r="AL64"/>
  <c r="AK64"/>
  <c r="AH64"/>
  <c r="AG64"/>
  <c r="AF64"/>
  <c r="AC64"/>
  <c r="AP65"/>
  <c r="AO65"/>
  <c r="AN65"/>
  <c r="AL65"/>
  <c r="AK65"/>
  <c r="AJ65"/>
  <c r="AH65"/>
  <c r="AG65"/>
  <c r="AF65"/>
  <c r="AD65"/>
  <c r="AC65"/>
  <c r="AB65"/>
  <c r="AP66"/>
  <c r="AO66"/>
  <c r="AN66"/>
  <c r="AL66"/>
  <c r="AK66"/>
  <c r="AJ66"/>
  <c r="AH66"/>
  <c r="AG66"/>
  <c r="AF66"/>
  <c r="AD66"/>
  <c r="AC66"/>
  <c r="AB66"/>
  <c r="AP67"/>
  <c r="AO67"/>
  <c r="AN67"/>
  <c r="AL67"/>
  <c r="AK67"/>
  <c r="AJ67"/>
  <c r="AH67"/>
  <c r="AG67"/>
  <c r="AF67"/>
  <c r="AD67"/>
  <c r="AC67"/>
  <c r="AB67"/>
  <c r="AP68"/>
  <c r="AO68"/>
  <c r="AN68"/>
  <c r="AL68"/>
  <c r="AK68"/>
  <c r="AJ68"/>
  <c r="AH68"/>
  <c r="AG68"/>
  <c r="AF68"/>
  <c r="AD68"/>
  <c r="AC68"/>
  <c r="AB68"/>
  <c r="AP69"/>
  <c r="AO69"/>
  <c r="AN69"/>
  <c r="AL69"/>
  <c r="AK69"/>
  <c r="AJ69"/>
  <c r="AH69"/>
  <c r="AG69"/>
  <c r="AF69"/>
  <c r="AD69"/>
  <c r="AC69"/>
  <c r="AP70"/>
  <c r="AO70"/>
  <c r="AN70"/>
  <c r="AL70"/>
  <c r="AK70"/>
  <c r="AJ70"/>
  <c r="AH70"/>
  <c r="AG70"/>
  <c r="AF70"/>
  <c r="AD70"/>
  <c r="AC70"/>
  <c r="AB70"/>
  <c r="AB71"/>
  <c r="AC71"/>
  <c r="AD71"/>
  <c r="AF71"/>
  <c r="AG71"/>
  <c r="AH71"/>
  <c r="AJ71"/>
  <c r="AK71"/>
  <c r="AL71"/>
  <c r="AN71"/>
  <c r="AO71"/>
  <c r="AP71"/>
  <c r="AP55"/>
  <c r="AO55"/>
  <c r="AN55"/>
  <c r="AL55"/>
  <c r="AK55"/>
  <c r="AJ55"/>
  <c r="AH55"/>
  <c r="AG55"/>
  <c r="AF55"/>
  <c r="AD55"/>
  <c r="AC55"/>
  <c r="AB55"/>
  <c r="AP56"/>
  <c r="AO56"/>
  <c r="AN56"/>
  <c r="AL56"/>
  <c r="AK56"/>
  <c r="AJ56"/>
  <c r="AH56"/>
  <c r="AG56"/>
  <c r="AF56"/>
  <c r="AD56"/>
  <c r="AC56"/>
  <c r="AB56"/>
  <c r="AP57"/>
  <c r="AO57"/>
  <c r="AN57"/>
  <c r="AL57"/>
  <c r="AK57"/>
  <c r="AJ57"/>
  <c r="AH57"/>
  <c r="AG57"/>
  <c r="AF57"/>
  <c r="AD57"/>
  <c r="AC57"/>
  <c r="AB57"/>
  <c r="AP58"/>
  <c r="AO58"/>
  <c r="AN58"/>
  <c r="AL58"/>
  <c r="AK58"/>
  <c r="AJ58"/>
  <c r="AH58"/>
  <c r="AG58"/>
  <c r="AF58"/>
  <c r="AD58"/>
  <c r="AC58"/>
  <c r="AB58"/>
  <c r="AP59"/>
  <c r="AO59"/>
  <c r="AN59"/>
  <c r="AL59"/>
  <c r="AK59"/>
  <c r="AJ59"/>
  <c r="AH59"/>
  <c r="AG59"/>
  <c r="AF59"/>
  <c r="AD59"/>
  <c r="AC59"/>
  <c r="AB59"/>
  <c r="AP60"/>
  <c r="AO60"/>
  <c r="AN60"/>
  <c r="AL60"/>
  <c r="AK60"/>
  <c r="AJ60"/>
  <c r="AH60"/>
  <c r="AG60"/>
  <c r="AF60"/>
  <c r="AD60"/>
  <c r="AC60"/>
  <c r="AB60"/>
  <c r="AP61"/>
  <c r="AO61"/>
  <c r="AN61"/>
  <c r="AL61"/>
  <c r="AK61"/>
  <c r="AJ61"/>
  <c r="AH61"/>
  <c r="AG61"/>
  <c r="AF61"/>
  <c r="AD61"/>
  <c r="AC61"/>
  <c r="AB61"/>
  <c r="AP52"/>
  <c r="AO52"/>
  <c r="AN52"/>
  <c r="AL52"/>
  <c r="AK52"/>
  <c r="AJ52"/>
  <c r="AH52"/>
  <c r="AG52"/>
  <c r="AF52"/>
  <c r="AD52"/>
  <c r="AC52"/>
  <c r="AB52"/>
  <c r="AP53"/>
  <c r="AO53"/>
  <c r="AN53"/>
  <c r="AL53"/>
  <c r="AK53"/>
  <c r="AJ53"/>
  <c r="AH53"/>
  <c r="AG53"/>
  <c r="AF53"/>
  <c r="AD53"/>
  <c r="AC53"/>
  <c r="AB53"/>
  <c r="AP50"/>
  <c r="AO50"/>
  <c r="AN50"/>
  <c r="AL50"/>
  <c r="AK50"/>
  <c r="AJ50"/>
  <c r="AH50"/>
  <c r="AG50"/>
  <c r="AF50"/>
  <c r="AD50"/>
  <c r="AC50"/>
  <c r="AB50"/>
  <c r="AP48"/>
  <c r="AO48"/>
  <c r="AN48"/>
  <c r="AL48"/>
  <c r="AK48"/>
  <c r="AJ48"/>
  <c r="AH48"/>
  <c r="AG48"/>
  <c r="AF48"/>
  <c r="AD48"/>
  <c r="AC48"/>
  <c r="AB48"/>
  <c r="E48"/>
  <c r="D48"/>
  <c r="AP49"/>
  <c r="AO49"/>
  <c r="AN49"/>
  <c r="AL49"/>
  <c r="AK49"/>
  <c r="AJ49"/>
  <c r="AH49"/>
  <c r="AG49"/>
  <c r="AF49"/>
  <c r="AD49"/>
  <c r="AC49"/>
  <c r="AB49"/>
  <c r="AO45"/>
  <c r="AN45"/>
  <c r="AL45"/>
  <c r="AK45"/>
  <c r="AJ45"/>
  <c r="AH45"/>
  <c r="AG45"/>
  <c r="AF45"/>
  <c r="AD45"/>
  <c r="AC45"/>
  <c r="AB45"/>
  <c r="AP40"/>
  <c r="AO40"/>
  <c r="AN40"/>
  <c r="AL40"/>
  <c r="AK40"/>
  <c r="AJ40"/>
  <c r="AH40"/>
  <c r="AG40"/>
  <c r="AF40"/>
  <c r="AD40"/>
  <c r="AC40"/>
  <c r="AB40"/>
  <c r="AP41"/>
  <c r="AO41"/>
  <c r="AN41"/>
  <c r="AL41"/>
  <c r="AK41"/>
  <c r="AJ41"/>
  <c r="AH41"/>
  <c r="AG41"/>
  <c r="AF41"/>
  <c r="AD41"/>
  <c r="AC41"/>
  <c r="AB41"/>
  <c r="AP42"/>
  <c r="AO42"/>
  <c r="AN42"/>
  <c r="AL42"/>
  <c r="AK42"/>
  <c r="AJ42"/>
  <c r="AH42"/>
  <c r="AG42"/>
  <c r="AF42"/>
  <c r="AD42"/>
  <c r="AC42"/>
  <c r="AB42"/>
  <c r="AP43"/>
  <c r="AO43"/>
  <c r="AN43"/>
  <c r="AL43"/>
  <c r="AK43"/>
  <c r="AJ43"/>
  <c r="AH43"/>
  <c r="AG43"/>
  <c r="AF43"/>
  <c r="AD43"/>
  <c r="AC43"/>
  <c r="AB43"/>
  <c r="AP37"/>
  <c r="AO37"/>
  <c r="AN37"/>
  <c r="AL37"/>
  <c r="AK37"/>
  <c r="AJ37"/>
  <c r="AH37"/>
  <c r="AG37"/>
  <c r="AF37"/>
  <c r="AD37"/>
  <c r="AC37"/>
  <c r="AB37"/>
  <c r="AP38"/>
  <c r="AO38"/>
  <c r="AN38"/>
  <c r="AL38"/>
  <c r="AK38"/>
  <c r="AJ38"/>
  <c r="AH38"/>
  <c r="AG38"/>
  <c r="AF38"/>
  <c r="AD38"/>
  <c r="AC38"/>
  <c r="AB38"/>
  <c r="AB39"/>
  <c r="AC39"/>
  <c r="AD39"/>
  <c r="AF39"/>
  <c r="AG39"/>
  <c r="AH39"/>
  <c r="AJ39"/>
  <c r="AK39"/>
  <c r="AL39"/>
  <c r="AN39"/>
  <c r="AO39"/>
  <c r="AP39"/>
  <c r="AP34"/>
  <c r="AO34"/>
  <c r="AN34"/>
  <c r="AL34"/>
  <c r="AK34"/>
  <c r="AJ34"/>
  <c r="AH34"/>
  <c r="AG34"/>
  <c r="AF34"/>
  <c r="AD34"/>
  <c r="AC34"/>
  <c r="AB34"/>
  <c r="AB35"/>
  <c r="AC35"/>
  <c r="AD35"/>
  <c r="AF35"/>
  <c r="AG35"/>
  <c r="AH35"/>
  <c r="AJ35"/>
  <c r="AK35"/>
  <c r="AL35"/>
  <c r="AN35"/>
  <c r="AO35"/>
  <c r="AP35"/>
  <c r="AP32"/>
  <c r="AO32"/>
  <c r="AN32"/>
  <c r="AL32"/>
  <c r="AK32"/>
  <c r="AJ32"/>
  <c r="AH32"/>
  <c r="AG32"/>
  <c r="AF32"/>
  <c r="AD32"/>
  <c r="AC32"/>
  <c r="AP33"/>
  <c r="AO33"/>
  <c r="AN33"/>
  <c r="AL33"/>
  <c r="AK33"/>
  <c r="AJ33"/>
  <c r="AH33"/>
  <c r="AG33"/>
  <c r="AF33"/>
  <c r="AD33"/>
  <c r="AC33"/>
  <c r="AB33"/>
  <c r="AP30"/>
  <c r="AO30"/>
  <c r="AN30"/>
  <c r="AL30"/>
  <c r="AK30"/>
  <c r="AJ30"/>
  <c r="AH30"/>
  <c r="AG30"/>
  <c r="AF30"/>
  <c r="AD30"/>
  <c r="AC30"/>
  <c r="AB30"/>
  <c r="AB31"/>
  <c r="AC31"/>
  <c r="AD31"/>
  <c r="AF31"/>
  <c r="AG31"/>
  <c r="AH31"/>
  <c r="AJ31"/>
  <c r="AK31"/>
  <c r="AL31"/>
  <c r="AN31"/>
  <c r="AO31"/>
  <c r="AP31"/>
  <c r="AP29"/>
  <c r="AO29"/>
  <c r="AN29"/>
  <c r="AL29"/>
  <c r="AK29"/>
  <c r="AJ29"/>
  <c r="AH29"/>
  <c r="AG29"/>
  <c r="AF29"/>
  <c r="AC29"/>
  <c r="AP27"/>
  <c r="AO27"/>
  <c r="AN27"/>
  <c r="AL27"/>
  <c r="AK27"/>
  <c r="AJ27"/>
  <c r="AH27"/>
  <c r="AG27"/>
  <c r="AF27"/>
  <c r="AD27"/>
  <c r="AC27"/>
  <c r="AP26"/>
  <c r="AO26"/>
  <c r="AN26"/>
  <c r="AL26"/>
  <c r="AK26"/>
  <c r="AJ26"/>
  <c r="AH26"/>
  <c r="AG26"/>
  <c r="AF26"/>
  <c r="AD26"/>
  <c r="AC26"/>
  <c r="AB26"/>
  <c r="AP25"/>
  <c r="AO25"/>
  <c r="AN25"/>
  <c r="AL25"/>
  <c r="AK25"/>
  <c r="AJ25"/>
  <c r="AH25"/>
  <c r="AG25"/>
  <c r="AF25"/>
  <c r="AD25"/>
  <c r="AC25"/>
  <c r="AB25"/>
  <c r="AP24"/>
  <c r="AO24"/>
  <c r="AN24"/>
  <c r="AL24"/>
  <c r="AK24"/>
  <c r="AJ24"/>
  <c r="AH24"/>
  <c r="AG24"/>
  <c r="AF24"/>
  <c r="AD24"/>
  <c r="AC24"/>
  <c r="AB24"/>
  <c r="AB22"/>
  <c r="AC22"/>
  <c r="AD22"/>
  <c r="AF22"/>
  <c r="AG22"/>
  <c r="AH22"/>
  <c r="AJ22"/>
  <c r="AK22"/>
  <c r="AL22"/>
  <c r="AN22"/>
  <c r="AO22"/>
  <c r="AP22"/>
  <c r="AP20"/>
  <c r="AO20"/>
  <c r="AN20"/>
  <c r="AL20"/>
  <c r="AK20"/>
  <c r="AJ20"/>
  <c r="AH20"/>
  <c r="AG20"/>
  <c r="AF20"/>
  <c r="AD20"/>
  <c r="AC20"/>
  <c r="AB20"/>
  <c r="AB19"/>
  <c r="AC19"/>
  <c r="AD19"/>
  <c r="AF19"/>
  <c r="AG19"/>
  <c r="AH19"/>
  <c r="AJ19"/>
  <c r="AK19"/>
  <c r="AL19"/>
  <c r="AN19"/>
  <c r="AO19"/>
  <c r="AP19"/>
  <c r="AP18"/>
  <c r="AO18"/>
  <c r="AN18"/>
  <c r="AL18"/>
  <c r="AK18"/>
  <c r="AJ18"/>
  <c r="AH18"/>
  <c r="AG18"/>
  <c r="AF18"/>
  <c r="AD18"/>
  <c r="AC18"/>
  <c r="AB18"/>
  <c r="AP17"/>
  <c r="AO17"/>
  <c r="AN17"/>
  <c r="AL17"/>
  <c r="AK17"/>
  <c r="AJ17"/>
  <c r="AH17"/>
  <c r="AG17"/>
  <c r="AF17"/>
  <c r="AD17"/>
  <c r="AC17"/>
  <c r="AB17"/>
  <c r="AP16"/>
  <c r="AO16"/>
  <c r="AN16"/>
  <c r="AL16"/>
  <c r="AK16"/>
  <c r="AJ16"/>
  <c r="AH16"/>
  <c r="AG16"/>
  <c r="AF16"/>
  <c r="AD16"/>
  <c r="AC16"/>
  <c r="AB16"/>
  <c r="AP15"/>
  <c r="AO15"/>
  <c r="AN15"/>
  <c r="AL15"/>
  <c r="AK15"/>
  <c r="AJ15"/>
  <c r="AH15"/>
  <c r="AG15"/>
  <c r="AF15"/>
  <c r="AC15"/>
  <c r="AB23"/>
  <c r="AC23"/>
  <c r="AD23"/>
  <c r="AF23"/>
  <c r="AG23"/>
  <c r="AH23"/>
  <c r="AJ23"/>
  <c r="AK23"/>
  <c r="AL23"/>
  <c r="AN23"/>
  <c r="AO23"/>
  <c r="AP23"/>
  <c r="K424" i="8" l="1"/>
  <c r="K420"/>
  <c r="K416"/>
  <c r="K412"/>
  <c r="K408"/>
  <c r="K404"/>
  <c r="K400"/>
  <c r="K396"/>
  <c r="K392"/>
  <c r="K388"/>
  <c r="K384"/>
  <c r="K380"/>
  <c r="K421"/>
  <c r="K405"/>
  <c r="K389"/>
  <c r="K427"/>
  <c r="K423"/>
  <c r="K419"/>
  <c r="K415"/>
  <c r="K411"/>
  <c r="K407"/>
  <c r="K403"/>
  <c r="K399"/>
  <c r="K395"/>
  <c r="K391"/>
  <c r="K387"/>
  <c r="K383"/>
  <c r="K379"/>
  <c r="K425"/>
  <c r="K413"/>
  <c r="K409"/>
  <c r="K397"/>
  <c r="K393"/>
  <c r="K381"/>
  <c r="K426"/>
  <c r="K422"/>
  <c r="K418"/>
  <c r="K414"/>
  <c r="K410"/>
  <c r="K406"/>
  <c r="K402"/>
  <c r="K398"/>
  <c r="K394"/>
  <c r="K390"/>
  <c r="K386"/>
  <c r="K382"/>
  <c r="K378"/>
  <c r="K417"/>
  <c r="K401"/>
  <c r="K385"/>
  <c r="AG560" i="38"/>
  <c r="AL560"/>
  <c r="AH560"/>
  <c r="AN560"/>
  <c r="AK560"/>
  <c r="AP560"/>
  <c r="F550"/>
  <c r="J550" s="1"/>
  <c r="F555"/>
  <c r="H555" s="1"/>
  <c r="F559"/>
  <c r="H559" s="1"/>
  <c r="AD560"/>
  <c r="AJ560"/>
  <c r="AO560"/>
  <c r="F565"/>
  <c r="J565" s="1"/>
  <c r="F545"/>
  <c r="J545" s="1"/>
  <c r="AQ545"/>
  <c r="F553"/>
  <c r="H553" s="1"/>
  <c r="F557"/>
  <c r="J557" s="1"/>
  <c r="F562"/>
  <c r="J562" s="1"/>
  <c r="AM563"/>
  <c r="AM543"/>
  <c r="AM555"/>
  <c r="F563"/>
  <c r="H563" s="1"/>
  <c r="F544"/>
  <c r="H544" s="1"/>
  <c r="AE551"/>
  <c r="F552"/>
  <c r="H552" s="1"/>
  <c r="AI556"/>
  <c r="AQ562"/>
  <c r="AE543"/>
  <c r="AI544"/>
  <c r="AM548"/>
  <c r="AE552"/>
  <c r="AE547"/>
  <c r="F548"/>
  <c r="J548" s="1"/>
  <c r="AE549"/>
  <c r="AI550"/>
  <c r="F551"/>
  <c r="H551" s="1"/>
  <c r="AQ552"/>
  <c r="AM561"/>
  <c r="AQ565"/>
  <c r="AI553"/>
  <c r="F554"/>
  <c r="J554" s="1"/>
  <c r="AE556"/>
  <c r="AM564"/>
  <c r="F543"/>
  <c r="H543" s="1"/>
  <c r="AM544"/>
  <c r="F546"/>
  <c r="H546" s="1"/>
  <c r="AQ548"/>
  <c r="F549"/>
  <c r="H549" s="1"/>
  <c r="F556"/>
  <c r="AM557"/>
  <c r="F558"/>
  <c r="H558" s="1"/>
  <c r="AM559"/>
  <c r="AI564"/>
  <c r="AM545"/>
  <c r="AQ546"/>
  <c r="AQ549"/>
  <c r="AE553"/>
  <c r="AI554"/>
  <c r="AI557"/>
  <c r="AM549"/>
  <c r="AM552"/>
  <c r="AQ556"/>
  <c r="AE557"/>
  <c r="AI558"/>
  <c r="AI561"/>
  <c r="AM565"/>
  <c r="AE544"/>
  <c r="AI545"/>
  <c r="AM547"/>
  <c r="AI548"/>
  <c r="AQ550"/>
  <c r="AQ553"/>
  <c r="AE555"/>
  <c r="AQ544"/>
  <c r="AE545"/>
  <c r="AI546"/>
  <c r="F547"/>
  <c r="H547" s="1"/>
  <c r="AE548"/>
  <c r="AI549"/>
  <c r="AM551"/>
  <c r="AI552"/>
  <c r="AM553"/>
  <c r="AQ554"/>
  <c r="AM556"/>
  <c r="AQ557"/>
  <c r="AE559"/>
  <c r="AI562"/>
  <c r="AE564"/>
  <c r="AQ558"/>
  <c r="AQ561"/>
  <c r="AE563"/>
  <c r="F564"/>
  <c r="AQ564"/>
  <c r="AQ543"/>
  <c r="AM546"/>
  <c r="AQ547"/>
  <c r="AM550"/>
  <c r="AQ551"/>
  <c r="AM554"/>
  <c r="AQ555"/>
  <c r="AM558"/>
  <c r="AQ559"/>
  <c r="AM562"/>
  <c r="AQ563"/>
  <c r="AI543"/>
  <c r="AE546"/>
  <c r="AI547"/>
  <c r="AE550"/>
  <c r="AI551"/>
  <c r="AE554"/>
  <c r="AI555"/>
  <c r="AE558"/>
  <c r="AI559"/>
  <c r="AE562"/>
  <c r="AI563"/>
  <c r="AQ540"/>
  <c r="AI538"/>
  <c r="AI536"/>
  <c r="F537"/>
  <c r="J537" s="1"/>
  <c r="AE537"/>
  <c r="F533"/>
  <c r="J533" s="1"/>
  <c r="F540"/>
  <c r="J540" s="1"/>
  <c r="AI539"/>
  <c r="F535"/>
  <c r="H535" s="1"/>
  <c r="F536"/>
  <c r="H536" s="1"/>
  <c r="F532"/>
  <c r="J532" s="1"/>
  <c r="AM532"/>
  <c r="AM538"/>
  <c r="AE536"/>
  <c r="F539"/>
  <c r="J539" s="1"/>
  <c r="AQ513"/>
  <c r="F529"/>
  <c r="J529" s="1"/>
  <c r="F530"/>
  <c r="H530" s="1"/>
  <c r="AI530"/>
  <c r="AM531"/>
  <c r="AI532"/>
  <c r="AQ538"/>
  <c r="AQ536"/>
  <c r="AQ537"/>
  <c r="AE538"/>
  <c r="AQ535"/>
  <c r="AM536"/>
  <c r="AE540"/>
  <c r="AE539"/>
  <c r="AM535"/>
  <c r="AI540"/>
  <c r="F538"/>
  <c r="H538" s="1"/>
  <c r="AM540"/>
  <c r="AM539"/>
  <c r="AI535"/>
  <c r="AM537"/>
  <c r="AQ539"/>
  <c r="AE535"/>
  <c r="AI537"/>
  <c r="AM530"/>
  <c r="AQ531"/>
  <c r="AM513"/>
  <c r="F514"/>
  <c r="J514" s="1"/>
  <c r="AE532"/>
  <c r="AE533"/>
  <c r="AQ532"/>
  <c r="AQ533"/>
  <c r="AQ529"/>
  <c r="AE530"/>
  <c r="F531"/>
  <c r="J531" s="1"/>
  <c r="AI531"/>
  <c r="AM533"/>
  <c r="AQ530"/>
  <c r="AE531"/>
  <c r="AI533"/>
  <c r="AI534"/>
  <c r="F534"/>
  <c r="J534" s="1"/>
  <c r="AE529"/>
  <c r="AM534"/>
  <c r="AM529"/>
  <c r="AQ534"/>
  <c r="AE534"/>
  <c r="AI529"/>
  <c r="F513"/>
  <c r="J513" s="1"/>
  <c r="AQ514"/>
  <c r="AE515"/>
  <c r="F516"/>
  <c r="H516" s="1"/>
  <c r="AI516"/>
  <c r="AQ518"/>
  <c r="AI513"/>
  <c r="AE513"/>
  <c r="F518"/>
  <c r="H518" s="1"/>
  <c r="AE517"/>
  <c r="AM516"/>
  <c r="AI511"/>
  <c r="AM512"/>
  <c r="F517"/>
  <c r="J517" s="1"/>
  <c r="AM518"/>
  <c r="AQ516"/>
  <c r="AM523"/>
  <c r="AM521"/>
  <c r="AQ511"/>
  <c r="AE512"/>
  <c r="AI514"/>
  <c r="AM515"/>
  <c r="AI517"/>
  <c r="AE518"/>
  <c r="AM511"/>
  <c r="AQ512"/>
  <c r="AE514"/>
  <c r="F515"/>
  <c r="J515" s="1"/>
  <c r="AI515"/>
  <c r="AQ517"/>
  <c r="AI520"/>
  <c r="F511"/>
  <c r="H511" s="1"/>
  <c r="AE511"/>
  <c r="F512"/>
  <c r="J512" s="1"/>
  <c r="AI512"/>
  <c r="AM514"/>
  <c r="AQ515"/>
  <c r="AE516"/>
  <c r="AM517"/>
  <c r="AI518"/>
  <c r="J518"/>
  <c r="AM504"/>
  <c r="AQ510"/>
  <c r="F510"/>
  <c r="J510" s="1"/>
  <c r="F524"/>
  <c r="J524" s="1"/>
  <c r="F522"/>
  <c r="J522" s="1"/>
  <c r="AI522"/>
  <c r="F520"/>
  <c r="J520" s="1"/>
  <c r="AE520"/>
  <c r="AI523"/>
  <c r="AI521"/>
  <c r="AE522"/>
  <c r="AE523"/>
  <c r="AQ519"/>
  <c r="AE521"/>
  <c r="AQ520"/>
  <c r="AQ523"/>
  <c r="AQ521"/>
  <c r="AM520"/>
  <c r="F506"/>
  <c r="H506" s="1"/>
  <c r="AE505"/>
  <c r="AM524"/>
  <c r="AE510"/>
  <c r="AE519"/>
  <c r="F521"/>
  <c r="J521" s="1"/>
  <c r="F504"/>
  <c r="J504" s="1"/>
  <c r="AM510"/>
  <c r="AM519"/>
  <c r="AQ522"/>
  <c r="AQ524"/>
  <c r="AI510"/>
  <c r="F519"/>
  <c r="J519" s="1"/>
  <c r="AI519"/>
  <c r="AM522"/>
  <c r="F508"/>
  <c r="J508" s="1"/>
  <c r="AQ505"/>
  <c r="AI525"/>
  <c r="AE524"/>
  <c r="AI505"/>
  <c r="F523"/>
  <c r="J523" s="1"/>
  <c r="AM505"/>
  <c r="F505"/>
  <c r="J505" s="1"/>
  <c r="AI524"/>
  <c r="AQ504"/>
  <c r="AM525"/>
  <c r="AI504"/>
  <c r="F525"/>
  <c r="H525" s="1"/>
  <c r="AE525"/>
  <c r="AE504"/>
  <c r="AI508"/>
  <c r="AE507"/>
  <c r="AQ506"/>
  <c r="AQ525"/>
  <c r="AM508"/>
  <c r="AI507"/>
  <c r="F507"/>
  <c r="J507" s="1"/>
  <c r="AE506"/>
  <c r="AQ508"/>
  <c r="AM507"/>
  <c r="AI506"/>
  <c r="AQ491"/>
  <c r="AQ503"/>
  <c r="AE508"/>
  <c r="AQ507"/>
  <c r="AM506"/>
  <c r="H504"/>
  <c r="AE502"/>
  <c r="AE503"/>
  <c r="F502"/>
  <c r="J502" s="1"/>
  <c r="AM502"/>
  <c r="AM503"/>
  <c r="AQ502"/>
  <c r="AI502"/>
  <c r="F503"/>
  <c r="H503" s="1"/>
  <c r="AI503"/>
  <c r="F493"/>
  <c r="J493" s="1"/>
  <c r="AI493"/>
  <c r="AM493"/>
  <c r="AI495"/>
  <c r="F496"/>
  <c r="H496" s="1"/>
  <c r="F490"/>
  <c r="J490" s="1"/>
  <c r="AI490"/>
  <c r="AM492"/>
  <c r="AE493"/>
  <c r="F494"/>
  <c r="J494" s="1"/>
  <c r="AM491"/>
  <c r="AE490"/>
  <c r="F492"/>
  <c r="J492" s="1"/>
  <c r="AQ493"/>
  <c r="AQ496"/>
  <c r="AQ494"/>
  <c r="F491"/>
  <c r="J491" s="1"/>
  <c r="AE491"/>
  <c r="AM494"/>
  <c r="AI492"/>
  <c r="AI491"/>
  <c r="AE495"/>
  <c r="F495"/>
  <c r="J495" s="1"/>
  <c r="AQ490"/>
  <c r="AE492"/>
  <c r="AI494"/>
  <c r="AM490"/>
  <c r="AQ492"/>
  <c r="AE494"/>
  <c r="F497"/>
  <c r="J497" s="1"/>
  <c r="AI497"/>
  <c r="AE496"/>
  <c r="AQ495"/>
  <c r="AM496"/>
  <c r="AM497"/>
  <c r="AM495"/>
  <c r="AI496"/>
  <c r="F486"/>
  <c r="J486" s="1"/>
  <c r="AE497"/>
  <c r="AM487"/>
  <c r="AQ486"/>
  <c r="AQ497"/>
  <c r="AE486"/>
  <c r="F487"/>
  <c r="J487" s="1"/>
  <c r="AM486"/>
  <c r="AI486"/>
  <c r="AQ487"/>
  <c r="F472"/>
  <c r="J472" s="1"/>
  <c r="AI487"/>
  <c r="AM479"/>
  <c r="AE481"/>
  <c r="F470"/>
  <c r="H470" s="1"/>
  <c r="AI470"/>
  <c r="AM471"/>
  <c r="AM475"/>
  <c r="AE487"/>
  <c r="AQ479"/>
  <c r="AM470"/>
  <c r="AQ471"/>
  <c r="AI473"/>
  <c r="AM474"/>
  <c r="AQ475"/>
  <c r="AI476"/>
  <c r="F477"/>
  <c r="H477" s="1"/>
  <c r="AI479"/>
  <c r="AE470"/>
  <c r="AI471"/>
  <c r="AI475"/>
  <c r="AE476"/>
  <c r="AQ477"/>
  <c r="AE479"/>
  <c r="AQ470"/>
  <c r="AE471"/>
  <c r="AQ472"/>
  <c r="AM473"/>
  <c r="AQ474"/>
  <c r="AE475"/>
  <c r="F476"/>
  <c r="J476" s="1"/>
  <c r="AI480"/>
  <c r="F481"/>
  <c r="J481" s="1"/>
  <c r="AQ478"/>
  <c r="F480"/>
  <c r="J480" s="1"/>
  <c r="AE472"/>
  <c r="AQ473"/>
  <c r="AE474"/>
  <c r="F475"/>
  <c r="J475" s="1"/>
  <c r="AE477"/>
  <c r="AQ476"/>
  <c r="AM477"/>
  <c r="AM472"/>
  <c r="F484"/>
  <c r="J484" s="1"/>
  <c r="AQ483"/>
  <c r="AE478"/>
  <c r="F479"/>
  <c r="J479" s="1"/>
  <c r="AQ481"/>
  <c r="F471"/>
  <c r="H471" s="1"/>
  <c r="AI472"/>
  <c r="F473"/>
  <c r="H473" s="1"/>
  <c r="AE473"/>
  <c r="F474"/>
  <c r="H474" s="1"/>
  <c r="AI474"/>
  <c r="AM476"/>
  <c r="AI477"/>
  <c r="J477"/>
  <c r="AE480"/>
  <c r="F482"/>
  <c r="J482" s="1"/>
  <c r="AM478"/>
  <c r="AQ480"/>
  <c r="AM481"/>
  <c r="AM484"/>
  <c r="AE483"/>
  <c r="F478"/>
  <c r="H478" s="1"/>
  <c r="AI478"/>
  <c r="AM480"/>
  <c r="AI481"/>
  <c r="AQ482"/>
  <c r="AM482"/>
  <c r="AM483"/>
  <c r="AQ484"/>
  <c r="AE482"/>
  <c r="AI482"/>
  <c r="F483"/>
  <c r="H483" s="1"/>
  <c r="AI483"/>
  <c r="AI484"/>
  <c r="AQ460"/>
  <c r="AM468"/>
  <c r="AE484"/>
  <c r="AE460"/>
  <c r="F461"/>
  <c r="J461" s="1"/>
  <c r="AQ468"/>
  <c r="AM460"/>
  <c r="AI468"/>
  <c r="AI460"/>
  <c r="AE468"/>
  <c r="F468"/>
  <c r="J468" s="1"/>
  <c r="AE463"/>
  <c r="AQ464"/>
  <c r="AM461"/>
  <c r="AI462"/>
  <c r="F460"/>
  <c r="J460" s="1"/>
  <c r="F464"/>
  <c r="J464" s="1"/>
  <c r="AI461"/>
  <c r="F462"/>
  <c r="J462" s="1"/>
  <c r="AE462"/>
  <c r="AE461"/>
  <c r="AQ462"/>
  <c r="AI465"/>
  <c r="AQ463"/>
  <c r="AI463"/>
  <c r="AM463"/>
  <c r="AQ461"/>
  <c r="AM462"/>
  <c r="AM464"/>
  <c r="F465"/>
  <c r="J465" s="1"/>
  <c r="AE465"/>
  <c r="F463"/>
  <c r="H463" s="1"/>
  <c r="AI464"/>
  <c r="AM400"/>
  <c r="AE464"/>
  <c r="AQ402"/>
  <c r="F456"/>
  <c r="H456" s="1"/>
  <c r="AM465"/>
  <c r="AQ465"/>
  <c r="AI414"/>
  <c r="AQ400"/>
  <c r="F401"/>
  <c r="J401" s="1"/>
  <c r="AM453"/>
  <c r="AQ456"/>
  <c r="AI400"/>
  <c r="AE400"/>
  <c r="AQ401"/>
  <c r="AQ453"/>
  <c r="AE456"/>
  <c r="AM456"/>
  <c r="AI456"/>
  <c r="F432"/>
  <c r="J432" s="1"/>
  <c r="AI435"/>
  <c r="F436"/>
  <c r="J436" s="1"/>
  <c r="F440"/>
  <c r="J440" s="1"/>
  <c r="F407"/>
  <c r="J407" s="1"/>
  <c r="F415"/>
  <c r="J415" s="1"/>
  <c r="AM401"/>
  <c r="AM402"/>
  <c r="AI450"/>
  <c r="AI430"/>
  <c r="AQ432"/>
  <c r="AI434"/>
  <c r="AQ414"/>
  <c r="F417"/>
  <c r="H417" s="1"/>
  <c r="F400"/>
  <c r="H400" s="1"/>
  <c r="AI401"/>
  <c r="F402"/>
  <c r="H402" s="1"/>
  <c r="AI402"/>
  <c r="F453"/>
  <c r="J453" s="1"/>
  <c r="AI453"/>
  <c r="F447"/>
  <c r="J447" s="1"/>
  <c r="F451"/>
  <c r="J451" s="1"/>
  <c r="F431"/>
  <c r="J431" s="1"/>
  <c r="F435"/>
  <c r="J435" s="1"/>
  <c r="F414"/>
  <c r="J414" s="1"/>
  <c r="AM414"/>
  <c r="AE401"/>
  <c r="AE402"/>
  <c r="AE453"/>
  <c r="AE434"/>
  <c r="AI406"/>
  <c r="AI410"/>
  <c r="AM411"/>
  <c r="AI422"/>
  <c r="AI426"/>
  <c r="AE427"/>
  <c r="AQ428"/>
  <c r="AQ434"/>
  <c r="AI418"/>
  <c r="AM418"/>
  <c r="F419"/>
  <c r="J419" s="1"/>
  <c r="AM424"/>
  <c r="AQ425"/>
  <c r="AE426"/>
  <c r="F427"/>
  <c r="J427" s="1"/>
  <c r="AM428"/>
  <c r="AM434"/>
  <c r="AE436"/>
  <c r="F437"/>
  <c r="J437" s="1"/>
  <c r="AI437"/>
  <c r="AQ438"/>
  <c r="F441"/>
  <c r="H441" s="1"/>
  <c r="AM442"/>
  <c r="AM404"/>
  <c r="F439"/>
  <c r="J439" s="1"/>
  <c r="AI407"/>
  <c r="AQ408"/>
  <c r="AQ409"/>
  <c r="F411"/>
  <c r="J411" s="1"/>
  <c r="F418"/>
  <c r="H418" s="1"/>
  <c r="AQ418"/>
  <c r="F421"/>
  <c r="H421" s="1"/>
  <c r="AI421"/>
  <c r="AM422"/>
  <c r="AM426"/>
  <c r="F428"/>
  <c r="J428" s="1"/>
  <c r="AM405"/>
  <c r="AQ406"/>
  <c r="AQ410"/>
  <c r="AE447"/>
  <c r="AE431"/>
  <c r="AE433"/>
  <c r="F434"/>
  <c r="J434" s="1"/>
  <c r="F438"/>
  <c r="H438" s="1"/>
  <c r="AI442"/>
  <c r="AQ444"/>
  <c r="F405"/>
  <c r="H405" s="1"/>
  <c r="AI405"/>
  <c r="AM406"/>
  <c r="AM410"/>
  <c r="F412"/>
  <c r="J412" s="1"/>
  <c r="AM415"/>
  <c r="AQ423"/>
  <c r="AM448"/>
  <c r="AQ449"/>
  <c r="AE450"/>
  <c r="AQ429"/>
  <c r="AE430"/>
  <c r="AI415"/>
  <c r="F416"/>
  <c r="J416" s="1"/>
  <c r="AI417"/>
  <c r="AM419"/>
  <c r="AI420"/>
  <c r="AM421"/>
  <c r="AQ422"/>
  <c r="F423"/>
  <c r="J423" s="1"/>
  <c r="AI424"/>
  <c r="AM425"/>
  <c r="AQ426"/>
  <c r="AM450"/>
  <c r="AM430"/>
  <c r="AI431"/>
  <c r="AM435"/>
  <c r="AE438"/>
  <c r="AQ442"/>
  <c r="AQ404"/>
  <c r="AQ405"/>
  <c r="AM407"/>
  <c r="AE409"/>
  <c r="F410"/>
  <c r="H410" s="1"/>
  <c r="AQ411"/>
  <c r="AI412"/>
  <c r="F413"/>
  <c r="H413" s="1"/>
  <c r="AI413"/>
  <c r="AI416"/>
  <c r="AM417"/>
  <c r="AQ419"/>
  <c r="AM420"/>
  <c r="AQ421"/>
  <c r="AQ424"/>
  <c r="AE425"/>
  <c r="F426"/>
  <c r="H426" s="1"/>
  <c r="AI427"/>
  <c r="AE428"/>
  <c r="AQ445"/>
  <c r="AE446"/>
  <c r="AM438"/>
  <c r="AE443"/>
  <c r="AI404"/>
  <c r="AM408"/>
  <c r="AI411"/>
  <c r="AQ412"/>
  <c r="AQ413"/>
  <c r="AQ416"/>
  <c r="AI419"/>
  <c r="F420"/>
  <c r="H420" s="1"/>
  <c r="AM423"/>
  <c r="AQ427"/>
  <c r="AQ450"/>
  <c r="AQ430"/>
  <c r="AI438"/>
  <c r="AQ439"/>
  <c r="AM440"/>
  <c r="AQ441"/>
  <c r="AE442"/>
  <c r="F443"/>
  <c r="J443" s="1"/>
  <c r="F406"/>
  <c r="H406" s="1"/>
  <c r="AQ407"/>
  <c r="F408"/>
  <c r="J408" s="1"/>
  <c r="AI408"/>
  <c r="F409"/>
  <c r="H409" s="1"/>
  <c r="AI409"/>
  <c r="AM412"/>
  <c r="AM413"/>
  <c r="AQ415"/>
  <c r="AM416"/>
  <c r="AQ417"/>
  <c r="AQ420"/>
  <c r="F422"/>
  <c r="H422" s="1"/>
  <c r="AI423"/>
  <c r="F424"/>
  <c r="J424" s="1"/>
  <c r="F425"/>
  <c r="H425" s="1"/>
  <c r="AI425"/>
  <c r="AM427"/>
  <c r="AI428"/>
  <c r="AI446"/>
  <c r="AQ448"/>
  <c r="AE449"/>
  <c r="F450"/>
  <c r="H450" s="1"/>
  <c r="AQ452"/>
  <c r="AE429"/>
  <c r="F430"/>
  <c r="J430" s="1"/>
  <c r="AE432"/>
  <c r="F433"/>
  <c r="H433" s="1"/>
  <c r="AI433"/>
  <c r="AI436"/>
  <c r="AM437"/>
  <c r="AM439"/>
  <c r="AI440"/>
  <c r="AM441"/>
  <c r="AQ443"/>
  <c r="AM444"/>
  <c r="AM445"/>
  <c r="AQ446"/>
  <c r="AM429"/>
  <c r="AQ431"/>
  <c r="AM432"/>
  <c r="AQ433"/>
  <c r="AE435"/>
  <c r="AQ436"/>
  <c r="AE437"/>
  <c r="AI439"/>
  <c r="AE440"/>
  <c r="AI441"/>
  <c r="AM443"/>
  <c r="AI444"/>
  <c r="AM446"/>
  <c r="F448"/>
  <c r="J448" s="1"/>
  <c r="AI451"/>
  <c r="F452"/>
  <c r="J452" s="1"/>
  <c r="AE452"/>
  <c r="F429"/>
  <c r="H429" s="1"/>
  <c r="AI429"/>
  <c r="AM431"/>
  <c r="AI432"/>
  <c r="AM433"/>
  <c r="AQ435"/>
  <c r="AM436"/>
  <c r="AQ437"/>
  <c r="AE439"/>
  <c r="AQ440"/>
  <c r="AE441"/>
  <c r="F442"/>
  <c r="J442" s="1"/>
  <c r="AI443"/>
  <c r="F444"/>
  <c r="J444" s="1"/>
  <c r="AE444"/>
  <c r="AQ447"/>
  <c r="AE451"/>
  <c r="F445"/>
  <c r="H445" s="1"/>
  <c r="AI445"/>
  <c r="AM447"/>
  <c r="AI448"/>
  <c r="AM449"/>
  <c r="AQ451"/>
  <c r="AM452"/>
  <c r="AE445"/>
  <c r="F446"/>
  <c r="H446" s="1"/>
  <c r="AI447"/>
  <c r="AE448"/>
  <c r="F449"/>
  <c r="H449" s="1"/>
  <c r="AI449"/>
  <c r="AM451"/>
  <c r="AI452"/>
  <c r="F386"/>
  <c r="J386" s="1"/>
  <c r="F391"/>
  <c r="J391" s="1"/>
  <c r="AQ455"/>
  <c r="F454"/>
  <c r="J454" s="1"/>
  <c r="AE372"/>
  <c r="AE455"/>
  <c r="AM454"/>
  <c r="AM455"/>
  <c r="AQ454"/>
  <c r="AE454"/>
  <c r="AI454"/>
  <c r="F455"/>
  <c r="J455" s="1"/>
  <c r="AI455"/>
  <c r="AI396"/>
  <c r="F396"/>
  <c r="J396" s="1"/>
  <c r="AE396"/>
  <c r="F393"/>
  <c r="J393" s="1"/>
  <c r="AM394"/>
  <c r="AQ396"/>
  <c r="AM396"/>
  <c r="AQ384"/>
  <c r="AE393"/>
  <c r="AQ394"/>
  <c r="AE384"/>
  <c r="AI391"/>
  <c r="AI393"/>
  <c r="F394"/>
  <c r="H394" s="1"/>
  <c r="AE394"/>
  <c r="AQ393"/>
  <c r="AM393"/>
  <c r="AI394"/>
  <c r="AM388"/>
  <c r="AM384"/>
  <c r="AQ386"/>
  <c r="F392"/>
  <c r="H392" s="1"/>
  <c r="AI392"/>
  <c r="AI384"/>
  <c r="AM391"/>
  <c r="AE392"/>
  <c r="AQ392"/>
  <c r="AM392"/>
  <c r="AE391"/>
  <c r="AQ391"/>
  <c r="AI372"/>
  <c r="AB383"/>
  <c r="AG383"/>
  <c r="AL383"/>
  <c r="F384"/>
  <c r="J384" s="1"/>
  <c r="AM386"/>
  <c r="AC383"/>
  <c r="AH383"/>
  <c r="AQ385"/>
  <c r="AQ372"/>
  <c r="AD383"/>
  <c r="AO383"/>
  <c r="AM372"/>
  <c r="AI388"/>
  <c r="D383"/>
  <c r="AI385"/>
  <c r="AK383"/>
  <c r="AP383"/>
  <c r="F387"/>
  <c r="H387" s="1"/>
  <c r="F385"/>
  <c r="H385" s="1"/>
  <c r="AE385"/>
  <c r="AN383"/>
  <c r="AQ388"/>
  <c r="AM387"/>
  <c r="E383"/>
  <c r="AE388"/>
  <c r="F388"/>
  <c r="J388" s="1"/>
  <c r="AF383"/>
  <c r="AQ387"/>
  <c r="AE387"/>
  <c r="AI386"/>
  <c r="AI368"/>
  <c r="AE369"/>
  <c r="AE370"/>
  <c r="AE371"/>
  <c r="F372"/>
  <c r="H372" s="1"/>
  <c r="AE375"/>
  <c r="F376"/>
  <c r="J376" s="1"/>
  <c r="AQ376"/>
  <c r="AQ378"/>
  <c r="AE347"/>
  <c r="AI387"/>
  <c r="AE386"/>
  <c r="F351"/>
  <c r="J351" s="1"/>
  <c r="AQ352"/>
  <c r="F355"/>
  <c r="H355" s="1"/>
  <c r="F362"/>
  <c r="J362" s="1"/>
  <c r="AQ367"/>
  <c r="AE368"/>
  <c r="F369"/>
  <c r="J369" s="1"/>
  <c r="AQ371"/>
  <c r="F373"/>
  <c r="J373" s="1"/>
  <c r="F377"/>
  <c r="J377" s="1"/>
  <c r="F349"/>
  <c r="J349" s="1"/>
  <c r="AM360"/>
  <c r="F364"/>
  <c r="J364" s="1"/>
  <c r="AM364"/>
  <c r="F352"/>
  <c r="J352" s="1"/>
  <c r="AI356"/>
  <c r="AQ358"/>
  <c r="AE359"/>
  <c r="F360"/>
  <c r="J360" s="1"/>
  <c r="AQ360"/>
  <c r="AQ362"/>
  <c r="F353"/>
  <c r="J353" s="1"/>
  <c r="AI360"/>
  <c r="AI351"/>
  <c r="AM356"/>
  <c r="AE360"/>
  <c r="AI361"/>
  <c r="AE362"/>
  <c r="AM348"/>
  <c r="AM352"/>
  <c r="AI348"/>
  <c r="AE352"/>
  <c r="AI352"/>
  <c r="AQ353"/>
  <c r="AM354"/>
  <c r="AQ355"/>
  <c r="AE356"/>
  <c r="AM358"/>
  <c r="AQ359"/>
  <c r="F361"/>
  <c r="J361" s="1"/>
  <c r="AE378"/>
  <c r="F347"/>
  <c r="J347" s="1"/>
  <c r="AI347"/>
  <c r="AM349"/>
  <c r="AM351"/>
  <c r="AI354"/>
  <c r="AM355"/>
  <c r="AQ356"/>
  <c r="AM376"/>
  <c r="AI349"/>
  <c r="AI350"/>
  <c r="AM353"/>
  <c r="AE361"/>
  <c r="AE364"/>
  <c r="AQ368"/>
  <c r="AI376"/>
  <c r="AQ347"/>
  <c r="AE351"/>
  <c r="AI353"/>
  <c r="F354"/>
  <c r="H354" s="1"/>
  <c r="AE354"/>
  <c r="AI355"/>
  <c r="AM357"/>
  <c r="AI358"/>
  <c r="AM359"/>
  <c r="AQ361"/>
  <c r="AM362"/>
  <c r="AI364"/>
  <c r="AQ365"/>
  <c r="AQ366"/>
  <c r="AM379"/>
  <c r="AQ380"/>
  <c r="AM363"/>
  <c r="F365"/>
  <c r="J365" s="1"/>
  <c r="AM367"/>
  <c r="AM380"/>
  <c r="F363"/>
  <c r="J363" s="1"/>
  <c r="AI363"/>
  <c r="AQ364"/>
  <c r="F367"/>
  <c r="H367" s="1"/>
  <c r="AM368"/>
  <c r="AI373"/>
  <c r="F374"/>
  <c r="J374" s="1"/>
  <c r="AI374"/>
  <c r="F375"/>
  <c r="H375" s="1"/>
  <c r="AI375"/>
  <c r="AE376"/>
  <c r="AM377"/>
  <c r="AI378"/>
  <c r="AM347"/>
  <c r="AQ349"/>
  <c r="AQ351"/>
  <c r="AE353"/>
  <c r="AQ354"/>
  <c r="AE355"/>
  <c r="F356"/>
  <c r="J356" s="1"/>
  <c r="AI357"/>
  <c r="F358"/>
  <c r="J358" s="1"/>
  <c r="AE358"/>
  <c r="F359"/>
  <c r="H359" s="1"/>
  <c r="AI359"/>
  <c r="AM361"/>
  <c r="AI362"/>
  <c r="F382"/>
  <c r="J382" s="1"/>
  <c r="AM365"/>
  <c r="AM366"/>
  <c r="AQ369"/>
  <c r="AQ370"/>
  <c r="AE373"/>
  <c r="AE374"/>
  <c r="AI377"/>
  <c r="F378"/>
  <c r="J378" s="1"/>
  <c r="AI380"/>
  <c r="AE381"/>
  <c r="AQ382"/>
  <c r="AE363"/>
  <c r="AI365"/>
  <c r="AI366"/>
  <c r="AI367"/>
  <c r="AM369"/>
  <c r="AM370"/>
  <c r="AM371"/>
  <c r="AQ373"/>
  <c r="AQ374"/>
  <c r="AQ375"/>
  <c r="AE377"/>
  <c r="AQ379"/>
  <c r="AE380"/>
  <c r="F381"/>
  <c r="J381" s="1"/>
  <c r="AM382"/>
  <c r="AQ363"/>
  <c r="AE365"/>
  <c r="AE367"/>
  <c r="F368"/>
  <c r="J368" s="1"/>
  <c r="AI369"/>
  <c r="F370"/>
  <c r="J370" s="1"/>
  <c r="AI370"/>
  <c r="F371"/>
  <c r="H371" s="1"/>
  <c r="AI371"/>
  <c r="AM373"/>
  <c r="AM374"/>
  <c r="AM375"/>
  <c r="AQ377"/>
  <c r="AM378"/>
  <c r="AQ381"/>
  <c r="F379"/>
  <c r="J379" s="1"/>
  <c r="AI379"/>
  <c r="AM381"/>
  <c r="AI382"/>
  <c r="AE379"/>
  <c r="F380"/>
  <c r="H380" s="1"/>
  <c r="AI381"/>
  <c r="AE382"/>
  <c r="H379"/>
  <c r="F343"/>
  <c r="H343" s="1"/>
  <c r="AQ342"/>
  <c r="AM342"/>
  <c r="AQ343"/>
  <c r="AE342"/>
  <c r="F342"/>
  <c r="J342" s="1"/>
  <c r="AI342"/>
  <c r="AI340"/>
  <c r="AM343"/>
  <c r="AI343"/>
  <c r="AE343"/>
  <c r="F340"/>
  <c r="J340" s="1"/>
  <c r="AE340"/>
  <c r="F337"/>
  <c r="J337" s="1"/>
  <c r="AI337"/>
  <c r="AQ340"/>
  <c r="AM340"/>
  <c r="F336"/>
  <c r="H336" s="1"/>
  <c r="AM337"/>
  <c r="F334"/>
  <c r="J334" s="1"/>
  <c r="AE337"/>
  <c r="AQ337"/>
  <c r="AE334"/>
  <c r="AI336"/>
  <c r="AE336"/>
  <c r="AQ336"/>
  <c r="AM336"/>
  <c r="AI334"/>
  <c r="AQ334"/>
  <c r="AM334"/>
  <c r="F332"/>
  <c r="J332" s="1"/>
  <c r="AM333"/>
  <c r="AQ331"/>
  <c r="AQ332"/>
  <c r="AQ333"/>
  <c r="F331"/>
  <c r="H331" s="1"/>
  <c r="AE331"/>
  <c r="AM331"/>
  <c r="AI331"/>
  <c r="AM332"/>
  <c r="F318"/>
  <c r="J318" s="1"/>
  <c r="AI332"/>
  <c r="F333"/>
  <c r="H333" s="1"/>
  <c r="AI333"/>
  <c r="AE332"/>
  <c r="AE333"/>
  <c r="AM317"/>
  <c r="AM320"/>
  <c r="AQ321"/>
  <c r="AQ315"/>
  <c r="AE316"/>
  <c r="F317"/>
  <c r="J317" s="1"/>
  <c r="AI317"/>
  <c r="AQ319"/>
  <c r="F316"/>
  <c r="J316" s="1"/>
  <c r="AI316"/>
  <c r="AQ318"/>
  <c r="F320"/>
  <c r="H320" s="1"/>
  <c r="AM321"/>
  <c r="F314"/>
  <c r="J314" s="1"/>
  <c r="AM319"/>
  <c r="AQ317"/>
  <c r="AE321"/>
  <c r="AQ322"/>
  <c r="AM323"/>
  <c r="AE314"/>
  <c r="F315"/>
  <c r="J315" s="1"/>
  <c r="AI315"/>
  <c r="AM316"/>
  <c r="AE318"/>
  <c r="AE319"/>
  <c r="F325"/>
  <c r="H325" s="1"/>
  <c r="F323"/>
  <c r="H323" s="1"/>
  <c r="AQ314"/>
  <c r="AM318"/>
  <c r="AI324"/>
  <c r="AI321"/>
  <c r="AI314"/>
  <c r="AM314"/>
  <c r="AM315"/>
  <c r="AQ316"/>
  <c r="AI318"/>
  <c r="F319"/>
  <c r="J319" s="1"/>
  <c r="AI319"/>
  <c r="AE325"/>
  <c r="AI320"/>
  <c r="AM322"/>
  <c r="AI323"/>
  <c r="F326"/>
  <c r="J326" s="1"/>
  <c r="AI326"/>
  <c r="AE320"/>
  <c r="F321"/>
  <c r="J321" s="1"/>
  <c r="AI322"/>
  <c r="AE323"/>
  <c r="F305"/>
  <c r="H305" s="1"/>
  <c r="F309"/>
  <c r="H309" s="1"/>
  <c r="F270"/>
  <c r="J270" s="1"/>
  <c r="F274"/>
  <c r="H274" s="1"/>
  <c r="F278"/>
  <c r="H278" s="1"/>
  <c r="F282"/>
  <c r="H282" s="1"/>
  <c r="F286"/>
  <c r="J286" s="1"/>
  <c r="F324"/>
  <c r="J324" s="1"/>
  <c r="AQ320"/>
  <c r="AQ323"/>
  <c r="AE324"/>
  <c r="F287"/>
  <c r="J287" s="1"/>
  <c r="AQ324"/>
  <c r="AQ325"/>
  <c r="AM326"/>
  <c r="AM324"/>
  <c r="AI325"/>
  <c r="AM325"/>
  <c r="F271"/>
  <c r="J271" s="1"/>
  <c r="F275"/>
  <c r="J275" s="1"/>
  <c r="F279"/>
  <c r="J279" s="1"/>
  <c r="F283"/>
  <c r="J283" s="1"/>
  <c r="AE290"/>
  <c r="F291"/>
  <c r="J291" s="1"/>
  <c r="AE294"/>
  <c r="F295"/>
  <c r="J295" s="1"/>
  <c r="F299"/>
  <c r="J299" s="1"/>
  <c r="AE326"/>
  <c r="AI304"/>
  <c r="AI308"/>
  <c r="AQ270"/>
  <c r="AQ271"/>
  <c r="AQ275"/>
  <c r="AQ279"/>
  <c r="AQ283"/>
  <c r="AM286"/>
  <c r="AM287"/>
  <c r="AM289"/>
  <c r="AQ326"/>
  <c r="AE271"/>
  <c r="F272"/>
  <c r="H272" s="1"/>
  <c r="AE274"/>
  <c r="AE275"/>
  <c r="F276"/>
  <c r="J276" s="1"/>
  <c r="AE278"/>
  <c r="AE279"/>
  <c r="F280"/>
  <c r="J280" s="1"/>
  <c r="AE282"/>
  <c r="AE283"/>
  <c r="F298"/>
  <c r="J298" s="1"/>
  <c r="AI298"/>
  <c r="AQ300"/>
  <c r="AM271"/>
  <c r="AM275"/>
  <c r="AM279"/>
  <c r="AM283"/>
  <c r="AQ284"/>
  <c r="AE285"/>
  <c r="AI286"/>
  <c r="AQ290"/>
  <c r="AQ294"/>
  <c r="AI271"/>
  <c r="AI275"/>
  <c r="AI279"/>
  <c r="AI283"/>
  <c r="F290"/>
  <c r="AM298"/>
  <c r="AQ274"/>
  <c r="AQ278"/>
  <c r="AQ282"/>
  <c r="AI301"/>
  <c r="AQ303"/>
  <c r="AE304"/>
  <c r="AE308"/>
  <c r="AE269"/>
  <c r="AM270"/>
  <c r="AQ272"/>
  <c r="AE273"/>
  <c r="AM274"/>
  <c r="AQ276"/>
  <c r="AE277"/>
  <c r="AM278"/>
  <c r="AQ280"/>
  <c r="AE281"/>
  <c r="AM282"/>
  <c r="AE299"/>
  <c r="F302"/>
  <c r="J302" s="1"/>
  <c r="AQ304"/>
  <c r="AQ308"/>
  <c r="AI270"/>
  <c r="AI274"/>
  <c r="AI278"/>
  <c r="AI282"/>
  <c r="AE286"/>
  <c r="AM290"/>
  <c r="AM294"/>
  <c r="AM295"/>
  <c r="AM297"/>
  <c r="AE298"/>
  <c r="AM300"/>
  <c r="AM304"/>
  <c r="AM308"/>
  <c r="AE270"/>
  <c r="F284"/>
  <c r="J284" s="1"/>
  <c r="AQ286"/>
  <c r="AI290"/>
  <c r="AE291"/>
  <c r="AE293"/>
  <c r="F294"/>
  <c r="J294" s="1"/>
  <c r="AI294"/>
  <c r="F297"/>
  <c r="H297" s="1"/>
  <c r="AI297"/>
  <c r="AQ298"/>
  <c r="AM301"/>
  <c r="AE302"/>
  <c r="AE303"/>
  <c r="AM305"/>
  <c r="AE306"/>
  <c r="AE307"/>
  <c r="AQ309"/>
  <c r="AI310"/>
  <c r="F311"/>
  <c r="J311" s="1"/>
  <c r="AI311"/>
  <c r="AI269"/>
  <c r="AI273"/>
  <c r="AI277"/>
  <c r="AI281"/>
  <c r="AI285"/>
  <c r="AQ287"/>
  <c r="AM288"/>
  <c r="AQ288"/>
  <c r="AQ289"/>
  <c r="AI291"/>
  <c r="F292"/>
  <c r="J292" s="1"/>
  <c r="F293"/>
  <c r="H293" s="1"/>
  <c r="AI293"/>
  <c r="AQ295"/>
  <c r="AM296"/>
  <c r="AQ296"/>
  <c r="AQ297"/>
  <c r="AI299"/>
  <c r="F300"/>
  <c r="J300" s="1"/>
  <c r="AQ285"/>
  <c r="AI287"/>
  <c r="F288"/>
  <c r="J288" s="1"/>
  <c r="F289"/>
  <c r="H289" s="1"/>
  <c r="AI289"/>
  <c r="AQ291"/>
  <c r="AM292"/>
  <c r="AQ292"/>
  <c r="AQ293"/>
  <c r="AI295"/>
  <c r="F296"/>
  <c r="H296" s="1"/>
  <c r="AQ299"/>
  <c r="AM285"/>
  <c r="AE287"/>
  <c r="AE289"/>
  <c r="AM291"/>
  <c r="AM293"/>
  <c r="AE295"/>
  <c r="AE297"/>
  <c r="AM299"/>
  <c r="F269"/>
  <c r="AM269"/>
  <c r="AE272"/>
  <c r="F273"/>
  <c r="AM273"/>
  <c r="AE276"/>
  <c r="F277"/>
  <c r="AM277"/>
  <c r="AE280"/>
  <c r="F281"/>
  <c r="AM281"/>
  <c r="AE284"/>
  <c r="F285"/>
  <c r="AE288"/>
  <c r="AE292"/>
  <c r="AE296"/>
  <c r="AE300"/>
  <c r="AQ305"/>
  <c r="AI306"/>
  <c r="F307"/>
  <c r="J307" s="1"/>
  <c r="AI307"/>
  <c r="AE309"/>
  <c r="F310"/>
  <c r="J310" s="1"/>
  <c r="AM310"/>
  <c r="AM311"/>
  <c r="AM272"/>
  <c r="AM276"/>
  <c r="AM280"/>
  <c r="AM284"/>
  <c r="F301"/>
  <c r="H301" s="1"/>
  <c r="AQ302"/>
  <c r="F304"/>
  <c r="J304" s="1"/>
  <c r="AQ269"/>
  <c r="AI272"/>
  <c r="AQ273"/>
  <c r="AI276"/>
  <c r="AQ277"/>
  <c r="AI280"/>
  <c r="AQ281"/>
  <c r="AI284"/>
  <c r="AI288"/>
  <c r="AI292"/>
  <c r="AI296"/>
  <c r="AI300"/>
  <c r="AE301"/>
  <c r="AM302"/>
  <c r="AM303"/>
  <c r="AI305"/>
  <c r="AQ306"/>
  <c r="AQ307"/>
  <c r="F308"/>
  <c r="J308" s="1"/>
  <c r="AM309"/>
  <c r="AE310"/>
  <c r="AE311"/>
  <c r="AQ301"/>
  <c r="AI302"/>
  <c r="F303"/>
  <c r="J303" s="1"/>
  <c r="AI303"/>
  <c r="AE305"/>
  <c r="F306"/>
  <c r="J306" s="1"/>
  <c r="AM306"/>
  <c r="AM307"/>
  <c r="AI309"/>
  <c r="AQ310"/>
  <c r="AQ311"/>
  <c r="AF260"/>
  <c r="AK260"/>
  <c r="AP260"/>
  <c r="AE265"/>
  <c r="F266"/>
  <c r="H266" s="1"/>
  <c r="AI266"/>
  <c r="AD260"/>
  <c r="AJ260"/>
  <c r="AO260"/>
  <c r="AE263"/>
  <c r="E260"/>
  <c r="AC260"/>
  <c r="AI261"/>
  <c r="AN260"/>
  <c r="AB260"/>
  <c r="AG260"/>
  <c r="AL260"/>
  <c r="D260"/>
  <c r="F265"/>
  <c r="J265" s="1"/>
  <c r="AH260"/>
  <c r="AE264"/>
  <c r="AI265"/>
  <c r="AE261"/>
  <c r="AI262"/>
  <c r="F263"/>
  <c r="J263" s="1"/>
  <c r="AE266"/>
  <c r="F261"/>
  <c r="H261" s="1"/>
  <c r="AQ261"/>
  <c r="AQ263"/>
  <c r="AM261"/>
  <c r="F262"/>
  <c r="J262" s="1"/>
  <c r="AM263"/>
  <c r="AI263"/>
  <c r="F264"/>
  <c r="J264" s="1"/>
  <c r="AM264"/>
  <c r="AQ264"/>
  <c r="AI264"/>
  <c r="AE262"/>
  <c r="AQ262"/>
  <c r="AM262"/>
  <c r="AQ265"/>
  <c r="AQ266"/>
  <c r="AI231"/>
  <c r="AM265"/>
  <c r="AM266"/>
  <c r="AQ232"/>
  <c r="F231"/>
  <c r="J231" s="1"/>
  <c r="AE231"/>
  <c r="AQ231"/>
  <c r="AM232"/>
  <c r="AE251"/>
  <c r="AQ233"/>
  <c r="AM231"/>
  <c r="F232"/>
  <c r="J232" s="1"/>
  <c r="AE232"/>
  <c r="AI232"/>
  <c r="AM233"/>
  <c r="F251"/>
  <c r="H251" s="1"/>
  <c r="AM251"/>
  <c r="AQ253"/>
  <c r="F233"/>
  <c r="J233" s="1"/>
  <c r="AI233"/>
  <c r="AE233"/>
  <c r="AI251"/>
  <c r="AI245"/>
  <c r="AM246"/>
  <c r="AQ247"/>
  <c r="AE256"/>
  <c r="AQ259"/>
  <c r="F246"/>
  <c r="J246" s="1"/>
  <c r="AM247"/>
  <c r="AQ251"/>
  <c r="AI252"/>
  <c r="F253"/>
  <c r="J253" s="1"/>
  <c r="AE253"/>
  <c r="AQ257"/>
  <c r="AM255"/>
  <c r="AQ256"/>
  <c r="AI247"/>
  <c r="AQ249"/>
  <c r="AE250"/>
  <c r="AM245"/>
  <c r="AQ246"/>
  <c r="AE247"/>
  <c r="AM249"/>
  <c r="AQ250"/>
  <c r="F252"/>
  <c r="J252" s="1"/>
  <c r="AM259"/>
  <c r="F259"/>
  <c r="J259" s="1"/>
  <c r="AQ258"/>
  <c r="AM254"/>
  <c r="F257"/>
  <c r="J257" s="1"/>
  <c r="AI255"/>
  <c r="AM256"/>
  <c r="AI256"/>
  <c r="AM253"/>
  <c r="AI253"/>
  <c r="AE252"/>
  <c r="AQ252"/>
  <c r="AM252"/>
  <c r="AM250"/>
  <c r="F250"/>
  <c r="H250" s="1"/>
  <c r="AI250"/>
  <c r="AI249"/>
  <c r="F249"/>
  <c r="H249" s="1"/>
  <c r="AE249"/>
  <c r="F247"/>
  <c r="H247" s="1"/>
  <c r="F245"/>
  <c r="J245" s="1"/>
  <c r="AE245"/>
  <c r="AI246"/>
  <c r="AQ245"/>
  <c r="AE246"/>
  <c r="AQ248"/>
  <c r="AM248"/>
  <c r="AI248"/>
  <c r="F254"/>
  <c r="J254" s="1"/>
  <c r="AI254"/>
  <c r="AM257"/>
  <c r="AM258"/>
  <c r="AE254"/>
  <c r="F255"/>
  <c r="J255" s="1"/>
  <c r="AE255"/>
  <c r="F256"/>
  <c r="H256" s="1"/>
  <c r="AI257"/>
  <c r="F258"/>
  <c r="H258" s="1"/>
  <c r="AI258"/>
  <c r="AI259"/>
  <c r="AQ254"/>
  <c r="AQ255"/>
  <c r="AE257"/>
  <c r="AE258"/>
  <c r="AE259"/>
  <c r="D235"/>
  <c r="AF235"/>
  <c r="AK235"/>
  <c r="AP235"/>
  <c r="E235"/>
  <c r="AD235"/>
  <c r="AJ235"/>
  <c r="AO235"/>
  <c r="AC235"/>
  <c r="AH235"/>
  <c r="AN235"/>
  <c r="AB235"/>
  <c r="AG235"/>
  <c r="AL235"/>
  <c r="AM237"/>
  <c r="AI237"/>
  <c r="AI240"/>
  <c r="AE237"/>
  <c r="AI238"/>
  <c r="F239"/>
  <c r="J239" s="1"/>
  <c r="AE239"/>
  <c r="AQ241"/>
  <c r="AE236"/>
  <c r="F237"/>
  <c r="J237" s="1"/>
  <c r="AQ237"/>
  <c r="AQ239"/>
  <c r="AE240"/>
  <c r="F240"/>
  <c r="J240" s="1"/>
  <c r="AQ240"/>
  <c r="AM241"/>
  <c r="AQ236"/>
  <c r="F238"/>
  <c r="J238" s="1"/>
  <c r="AM240"/>
  <c r="F241"/>
  <c r="J241" s="1"/>
  <c r="AE238"/>
  <c r="AM236"/>
  <c r="AQ238"/>
  <c r="AM239"/>
  <c r="F242"/>
  <c r="J242" s="1"/>
  <c r="AI242"/>
  <c r="F236"/>
  <c r="H236" s="1"/>
  <c r="AI236"/>
  <c r="AM238"/>
  <c r="AI239"/>
  <c r="AI241"/>
  <c r="AE241"/>
  <c r="AM242"/>
  <c r="AQ228"/>
  <c r="AI230"/>
  <c r="AM225"/>
  <c r="AQ226"/>
  <c r="AE242"/>
  <c r="F225"/>
  <c r="J225" s="1"/>
  <c r="AQ242"/>
  <c r="F227"/>
  <c r="H227" s="1"/>
  <c r="AE225"/>
  <c r="AQ225"/>
  <c r="AM226"/>
  <c r="F229"/>
  <c r="J229" s="1"/>
  <c r="AQ229"/>
  <c r="F226"/>
  <c r="J226" s="1"/>
  <c r="AE228"/>
  <c r="AE226"/>
  <c r="AI227"/>
  <c r="AM229"/>
  <c r="AM228"/>
  <c r="AI228"/>
  <c r="AI226"/>
  <c r="AM227"/>
  <c r="AM230"/>
  <c r="AE227"/>
  <c r="F228"/>
  <c r="H228" s="1"/>
  <c r="AI229"/>
  <c r="F230"/>
  <c r="J230" s="1"/>
  <c r="AE230"/>
  <c r="AQ227"/>
  <c r="AE229"/>
  <c r="AQ230"/>
  <c r="F215"/>
  <c r="J215" s="1"/>
  <c r="AM215"/>
  <c r="AQ216"/>
  <c r="AI215"/>
  <c r="AM216"/>
  <c r="F210"/>
  <c r="H210" s="1"/>
  <c r="F220"/>
  <c r="J220" s="1"/>
  <c r="AE215"/>
  <c r="F216"/>
  <c r="H216" s="1"/>
  <c r="AI216"/>
  <c r="AM217"/>
  <c r="F218"/>
  <c r="J218" s="1"/>
  <c r="AQ215"/>
  <c r="AE216"/>
  <c r="F217"/>
  <c r="J217" s="1"/>
  <c r="AI217"/>
  <c r="J216"/>
  <c r="AM218"/>
  <c r="AE217"/>
  <c r="AQ217"/>
  <c r="AE219"/>
  <c r="AM220"/>
  <c r="AE218"/>
  <c r="AI218"/>
  <c r="F219"/>
  <c r="H219" s="1"/>
  <c r="AI219"/>
  <c r="AQ218"/>
  <c r="AQ219"/>
  <c r="AM219"/>
  <c r="AI220"/>
  <c r="AE220"/>
  <c r="AQ209"/>
  <c r="AQ220"/>
  <c r="AE210"/>
  <c r="F209"/>
  <c r="J209" s="1"/>
  <c r="AE209"/>
  <c r="AI208"/>
  <c r="AI210"/>
  <c r="AM210"/>
  <c r="AM209"/>
  <c r="AM211"/>
  <c r="AQ210"/>
  <c r="AI209"/>
  <c r="F211"/>
  <c r="H211" s="1"/>
  <c r="F212"/>
  <c r="J212" s="1"/>
  <c r="AM208"/>
  <c r="AQ211"/>
  <c r="AQ212"/>
  <c r="F208"/>
  <c r="H208" s="1"/>
  <c r="AE208"/>
  <c r="AI211"/>
  <c r="AM212"/>
  <c r="AQ208"/>
  <c r="AE211"/>
  <c r="AI212"/>
  <c r="AE212"/>
  <c r="F201"/>
  <c r="J201" s="1"/>
  <c r="F204"/>
  <c r="J204" s="1"/>
  <c r="AI192"/>
  <c r="F202"/>
  <c r="J202" s="1"/>
  <c r="AM203"/>
  <c r="AE204"/>
  <c r="AQ201"/>
  <c r="AQ204"/>
  <c r="F193"/>
  <c r="J193" s="1"/>
  <c r="AM201"/>
  <c r="AM204"/>
  <c r="AI201"/>
  <c r="AI204"/>
  <c r="AM202"/>
  <c r="AQ203"/>
  <c r="F205"/>
  <c r="H205" s="1"/>
  <c r="F203"/>
  <c r="J203" s="1"/>
  <c r="AI203"/>
  <c r="AQ202"/>
  <c r="AE203"/>
  <c r="AE192"/>
  <c r="AI205"/>
  <c r="AQ192"/>
  <c r="AI202"/>
  <c r="AM192"/>
  <c r="AE202"/>
  <c r="F192"/>
  <c r="H192" s="1"/>
  <c r="AM194"/>
  <c r="AQ193"/>
  <c r="AM205"/>
  <c r="AE205"/>
  <c r="AQ205"/>
  <c r="AQ194"/>
  <c r="AE193"/>
  <c r="AE195"/>
  <c r="F194"/>
  <c r="J194" s="1"/>
  <c r="AM193"/>
  <c r="F196"/>
  <c r="J196" s="1"/>
  <c r="AI193"/>
  <c r="AQ195"/>
  <c r="AE196"/>
  <c r="AE174"/>
  <c r="AI197"/>
  <c r="F195"/>
  <c r="H195" s="1"/>
  <c r="AM195"/>
  <c r="AI194"/>
  <c r="AI195"/>
  <c r="AM196"/>
  <c r="AE194"/>
  <c r="AQ196"/>
  <c r="AI196"/>
  <c r="F197"/>
  <c r="H197" s="1"/>
  <c r="AM197"/>
  <c r="AE197"/>
  <c r="AQ197"/>
  <c r="AI170"/>
  <c r="AI174"/>
  <c r="AE181"/>
  <c r="F182"/>
  <c r="H182" s="1"/>
  <c r="AI182"/>
  <c r="AM183"/>
  <c r="AQ170"/>
  <c r="F166"/>
  <c r="J166" s="1"/>
  <c r="AM170"/>
  <c r="AM186"/>
  <c r="AM171"/>
  <c r="AM172"/>
  <c r="AM173"/>
  <c r="AQ174"/>
  <c r="F176"/>
  <c r="J176" s="1"/>
  <c r="AQ176"/>
  <c r="AQ177"/>
  <c r="F180"/>
  <c r="J180" s="1"/>
  <c r="F173"/>
  <c r="H173" s="1"/>
  <c r="AI173"/>
  <c r="AM174"/>
  <c r="AI183"/>
  <c r="AE183"/>
  <c r="AQ184"/>
  <c r="AM185"/>
  <c r="AQ186"/>
  <c r="F178"/>
  <c r="H178" s="1"/>
  <c r="AM180"/>
  <c r="AI181"/>
  <c r="AM182"/>
  <c r="AQ183"/>
  <c r="F184"/>
  <c r="J184" s="1"/>
  <c r="AI185"/>
  <c r="AI180"/>
  <c r="F181"/>
  <c r="J181" s="1"/>
  <c r="AM184"/>
  <c r="AI186"/>
  <c r="AE187"/>
  <c r="AI188"/>
  <c r="F189"/>
  <c r="H189" s="1"/>
  <c r="AI189"/>
  <c r="AQ178"/>
  <c r="AE179"/>
  <c r="AE180"/>
  <c r="AQ181"/>
  <c r="AE182"/>
  <c r="F183"/>
  <c r="H183" s="1"/>
  <c r="AI184"/>
  <c r="F185"/>
  <c r="J185" s="1"/>
  <c r="AE185"/>
  <c r="AE186"/>
  <c r="F187"/>
  <c r="J187" s="1"/>
  <c r="AQ180"/>
  <c r="AM181"/>
  <c r="AQ182"/>
  <c r="AE184"/>
  <c r="AR184" s="1"/>
  <c r="AQ185"/>
  <c r="AI177"/>
  <c r="AI172"/>
  <c r="AE172"/>
  <c r="AE173"/>
  <c r="F174"/>
  <c r="J174" s="1"/>
  <c r="AI171"/>
  <c r="F172"/>
  <c r="H172" s="1"/>
  <c r="AQ171"/>
  <c r="AQ172"/>
  <c r="AQ173"/>
  <c r="AQ179"/>
  <c r="AM179"/>
  <c r="AI175"/>
  <c r="F177"/>
  <c r="J177" s="1"/>
  <c r="F175"/>
  <c r="J175" s="1"/>
  <c r="AI179"/>
  <c r="AE175"/>
  <c r="AM176"/>
  <c r="AM177"/>
  <c r="AM178"/>
  <c r="AQ175"/>
  <c r="AI176"/>
  <c r="AI178"/>
  <c r="AM175"/>
  <c r="AE176"/>
  <c r="AE177"/>
  <c r="AE178"/>
  <c r="F179"/>
  <c r="H179" s="1"/>
  <c r="H174"/>
  <c r="AQ187"/>
  <c r="AE188"/>
  <c r="AE189"/>
  <c r="AM187"/>
  <c r="AQ188"/>
  <c r="AQ189"/>
  <c r="F186"/>
  <c r="J186" s="1"/>
  <c r="AI187"/>
  <c r="F188"/>
  <c r="H188" s="1"/>
  <c r="AM188"/>
  <c r="AM189"/>
  <c r="AQ166"/>
  <c r="AM167"/>
  <c r="AE166"/>
  <c r="F167"/>
  <c r="J167" s="1"/>
  <c r="AM166"/>
  <c r="AI166"/>
  <c r="F169"/>
  <c r="J169" s="1"/>
  <c r="AM168"/>
  <c r="AQ167"/>
  <c r="AI167"/>
  <c r="AQ168"/>
  <c r="AE167"/>
  <c r="AM156"/>
  <c r="AE169"/>
  <c r="F168"/>
  <c r="J168" s="1"/>
  <c r="AI168"/>
  <c r="AE168"/>
  <c r="F154"/>
  <c r="J154" s="1"/>
  <c r="AQ169"/>
  <c r="AM169"/>
  <c r="F159"/>
  <c r="J159" s="1"/>
  <c r="F151"/>
  <c r="H151" s="1"/>
  <c r="F152"/>
  <c r="J152" s="1"/>
  <c r="AI169"/>
  <c r="AQ151"/>
  <c r="AE152"/>
  <c r="F153"/>
  <c r="J153" s="1"/>
  <c r="AE155"/>
  <c r="F156"/>
  <c r="J156" s="1"/>
  <c r="AQ156"/>
  <c r="AQ158"/>
  <c r="AI156"/>
  <c r="AQ161"/>
  <c r="AE151"/>
  <c r="AI152"/>
  <c r="AE153"/>
  <c r="AM154"/>
  <c r="AE156"/>
  <c r="AI157"/>
  <c r="AQ153"/>
  <c r="AM153"/>
  <c r="F157"/>
  <c r="J157" s="1"/>
  <c r="AI153"/>
  <c r="AM158"/>
  <c r="AI158"/>
  <c r="AQ157"/>
  <c r="AE157"/>
  <c r="AM157"/>
  <c r="AI155"/>
  <c r="AI154"/>
  <c r="F155"/>
  <c r="J155" s="1"/>
  <c r="AM151"/>
  <c r="AQ152"/>
  <c r="AE154"/>
  <c r="AQ155"/>
  <c r="AI151"/>
  <c r="AM152"/>
  <c r="AQ154"/>
  <c r="AM155"/>
  <c r="AQ159"/>
  <c r="AQ160"/>
  <c r="AM161"/>
  <c r="AE161"/>
  <c r="AM160"/>
  <c r="F160"/>
  <c r="H160" s="1"/>
  <c r="AE160"/>
  <c r="AI160"/>
  <c r="F161"/>
  <c r="J161" s="1"/>
  <c r="AI161"/>
  <c r="F143"/>
  <c r="J143" s="1"/>
  <c r="F140"/>
  <c r="J140" s="1"/>
  <c r="AE159"/>
  <c r="AM159"/>
  <c r="AI159"/>
  <c r="AI142"/>
  <c r="AI139"/>
  <c r="AE140"/>
  <c r="F138"/>
  <c r="J138" s="1"/>
  <c r="AQ142"/>
  <c r="AQ139"/>
  <c r="AQ140"/>
  <c r="AE142"/>
  <c r="AQ141"/>
  <c r="F139"/>
  <c r="H139" s="1"/>
  <c r="AM139"/>
  <c r="AM142"/>
  <c r="AE139"/>
  <c r="F142"/>
  <c r="H142" s="1"/>
  <c r="AE141"/>
  <c r="AI144"/>
  <c r="F145"/>
  <c r="J145" s="1"/>
  <c r="AI138"/>
  <c r="AQ143"/>
  <c r="AI141"/>
  <c r="F141"/>
  <c r="H141" s="1"/>
  <c r="AM140"/>
  <c r="AM141"/>
  <c r="AI140"/>
  <c r="AM138"/>
  <c r="AE143"/>
  <c r="AE144"/>
  <c r="AQ145"/>
  <c r="AE138"/>
  <c r="AM143"/>
  <c r="F129"/>
  <c r="J129" s="1"/>
  <c r="F144"/>
  <c r="J144" s="1"/>
  <c r="AQ138"/>
  <c r="AI143"/>
  <c r="AI146"/>
  <c r="AE145"/>
  <c r="AQ144"/>
  <c r="AM145"/>
  <c r="AM146"/>
  <c r="AM144"/>
  <c r="AI145"/>
  <c r="F137"/>
  <c r="J137" s="1"/>
  <c r="AM136"/>
  <c r="AQ137"/>
  <c r="F146"/>
  <c r="H146" s="1"/>
  <c r="AE146"/>
  <c r="AM137"/>
  <c r="AQ146"/>
  <c r="AI137"/>
  <c r="AM123"/>
  <c r="AM135"/>
  <c r="AQ136"/>
  <c r="AE137"/>
  <c r="F135"/>
  <c r="J135" s="1"/>
  <c r="AI136"/>
  <c r="AQ123"/>
  <c r="AQ135"/>
  <c r="F136"/>
  <c r="H136" s="1"/>
  <c r="AE136"/>
  <c r="AI120"/>
  <c r="AI135"/>
  <c r="F120"/>
  <c r="J120" s="1"/>
  <c r="AE135"/>
  <c r="AE123"/>
  <c r="AQ125"/>
  <c r="AI147"/>
  <c r="AE147"/>
  <c r="AQ147"/>
  <c r="F147"/>
  <c r="J147" s="1"/>
  <c r="AM147"/>
  <c r="AE126"/>
  <c r="F127"/>
  <c r="J127" s="1"/>
  <c r="AI128"/>
  <c r="AE120"/>
  <c r="AE121"/>
  <c r="AE122"/>
  <c r="F123"/>
  <c r="H123" s="1"/>
  <c r="F124"/>
  <c r="J124" s="1"/>
  <c r="AQ122"/>
  <c r="AI123"/>
  <c r="AI124"/>
  <c r="F125"/>
  <c r="J125" s="1"/>
  <c r="AE125"/>
  <c r="AI130"/>
  <c r="AM129"/>
  <c r="AQ126"/>
  <c r="F126"/>
  <c r="H126" s="1"/>
  <c r="AM126"/>
  <c r="AM122"/>
  <c r="AQ124"/>
  <c r="AM125"/>
  <c r="AE124"/>
  <c r="AI126"/>
  <c r="AQ127"/>
  <c r="AM128"/>
  <c r="F122"/>
  <c r="H122" s="1"/>
  <c r="AI122"/>
  <c r="AM124"/>
  <c r="AI125"/>
  <c r="AM121"/>
  <c r="AQ121"/>
  <c r="F121"/>
  <c r="J121" s="1"/>
  <c r="AI121"/>
  <c r="AQ120"/>
  <c r="AM120"/>
  <c r="AI129"/>
  <c r="AM127"/>
  <c r="AE129"/>
  <c r="F130"/>
  <c r="J130" s="1"/>
  <c r="AE130"/>
  <c r="AI127"/>
  <c r="F128"/>
  <c r="H128" s="1"/>
  <c r="AE128"/>
  <c r="AQ129"/>
  <c r="AE127"/>
  <c r="AQ128"/>
  <c r="AQ130"/>
  <c r="AM130"/>
  <c r="F113"/>
  <c r="J113" s="1"/>
  <c r="F111"/>
  <c r="J111" s="1"/>
  <c r="F114"/>
  <c r="J114" s="1"/>
  <c r="F112"/>
  <c r="H112" s="1"/>
  <c r="F109"/>
  <c r="J109" s="1"/>
  <c r="AQ109"/>
  <c r="AE110"/>
  <c r="AQ110"/>
  <c r="AQ113"/>
  <c r="AE114"/>
  <c r="AM110"/>
  <c r="AI111"/>
  <c r="AE112"/>
  <c r="F116"/>
  <c r="H116" s="1"/>
  <c r="AM113"/>
  <c r="AQ114"/>
  <c r="AI110"/>
  <c r="AQ112"/>
  <c r="AM114"/>
  <c r="AM112"/>
  <c r="AI114"/>
  <c r="AI112"/>
  <c r="AQ111"/>
  <c r="AE111"/>
  <c r="AM111"/>
  <c r="AE109"/>
  <c r="F110"/>
  <c r="J110" s="1"/>
  <c r="AM109"/>
  <c r="AI109"/>
  <c r="AI113"/>
  <c r="F99"/>
  <c r="J99" s="1"/>
  <c r="AE113"/>
  <c r="H113"/>
  <c r="AQ115"/>
  <c r="AM116"/>
  <c r="AE108"/>
  <c r="AE115"/>
  <c r="AQ108"/>
  <c r="AM108"/>
  <c r="AM115"/>
  <c r="AQ116"/>
  <c r="F108"/>
  <c r="J108" s="1"/>
  <c r="AI108"/>
  <c r="F115"/>
  <c r="H115" s="1"/>
  <c r="AI115"/>
  <c r="AM99"/>
  <c r="AQ97"/>
  <c r="F98"/>
  <c r="H98" s="1"/>
  <c r="AE98"/>
  <c r="AI116"/>
  <c r="AE116"/>
  <c r="AI99"/>
  <c r="AM97"/>
  <c r="AQ98"/>
  <c r="AQ104"/>
  <c r="AE99"/>
  <c r="AI97"/>
  <c r="AM98"/>
  <c r="AQ99"/>
  <c r="F97"/>
  <c r="J97" s="1"/>
  <c r="AE97"/>
  <c r="AI98"/>
  <c r="F105"/>
  <c r="H105" s="1"/>
  <c r="AI102"/>
  <c r="AI105"/>
  <c r="AE104"/>
  <c r="AM104"/>
  <c r="AM102"/>
  <c r="F104"/>
  <c r="H104" s="1"/>
  <c r="AI104"/>
  <c r="AQ105"/>
  <c r="AM105"/>
  <c r="AE105"/>
  <c r="F100"/>
  <c r="J100" s="1"/>
  <c r="AM101"/>
  <c r="AQ100"/>
  <c r="F102"/>
  <c r="H102" s="1"/>
  <c r="AE102"/>
  <c r="AQ102"/>
  <c r="F101"/>
  <c r="H101" s="1"/>
  <c r="AQ101"/>
  <c r="AE100"/>
  <c r="AM100"/>
  <c r="AI100"/>
  <c r="AI101"/>
  <c r="AE101"/>
  <c r="AM94"/>
  <c r="F94"/>
  <c r="H94" s="1"/>
  <c r="AM93"/>
  <c r="F91"/>
  <c r="J91" s="1"/>
  <c r="AM92"/>
  <c r="F73"/>
  <c r="J73" s="1"/>
  <c r="F77"/>
  <c r="J77" s="1"/>
  <c r="AI92"/>
  <c r="AQ93"/>
  <c r="AE94"/>
  <c r="AI94"/>
  <c r="F93"/>
  <c r="H93" s="1"/>
  <c r="AE93"/>
  <c r="AQ95"/>
  <c r="AQ94"/>
  <c r="AI93"/>
  <c r="F92"/>
  <c r="H92" s="1"/>
  <c r="AE92"/>
  <c r="AE91"/>
  <c r="AQ92"/>
  <c r="AI91"/>
  <c r="AQ91"/>
  <c r="AM91"/>
  <c r="AE95"/>
  <c r="AI95"/>
  <c r="F95"/>
  <c r="J95" s="1"/>
  <c r="AM86"/>
  <c r="AM95"/>
  <c r="F84"/>
  <c r="J84" s="1"/>
  <c r="AM87"/>
  <c r="AQ86"/>
  <c r="AI86"/>
  <c r="F78"/>
  <c r="J78" s="1"/>
  <c r="AI73"/>
  <c r="AM74"/>
  <c r="AQ75"/>
  <c r="AE76"/>
  <c r="AM84"/>
  <c r="F86"/>
  <c r="J86" s="1"/>
  <c r="AE86"/>
  <c r="AQ87"/>
  <c r="AI87"/>
  <c r="AQ84"/>
  <c r="F87"/>
  <c r="J87" s="1"/>
  <c r="AE87"/>
  <c r="AI84"/>
  <c r="AE84"/>
  <c r="F76"/>
  <c r="J76" s="1"/>
  <c r="AI76"/>
  <c r="AQ76"/>
  <c r="AM76"/>
  <c r="AE77"/>
  <c r="AM78"/>
  <c r="AE73"/>
  <c r="F74"/>
  <c r="J74" s="1"/>
  <c r="AI74"/>
  <c r="AM75"/>
  <c r="AQ77"/>
  <c r="AE74"/>
  <c r="F75"/>
  <c r="H75" s="1"/>
  <c r="AI75"/>
  <c r="AM77"/>
  <c r="AM73"/>
  <c r="AQ73"/>
  <c r="AQ74"/>
  <c r="AE75"/>
  <c r="AI77"/>
  <c r="AM79"/>
  <c r="AQ78"/>
  <c r="F79"/>
  <c r="H79" s="1"/>
  <c r="AI78"/>
  <c r="F81"/>
  <c r="J81" s="1"/>
  <c r="AM80"/>
  <c r="AQ79"/>
  <c r="AE78"/>
  <c r="F65"/>
  <c r="H65" s="1"/>
  <c r="F80"/>
  <c r="J80" s="1"/>
  <c r="AI79"/>
  <c r="AM81"/>
  <c r="AQ80"/>
  <c r="AE79"/>
  <c r="F82"/>
  <c r="J82" s="1"/>
  <c r="AI80"/>
  <c r="AQ81"/>
  <c r="AE80"/>
  <c r="AM72"/>
  <c r="AE82"/>
  <c r="AI81"/>
  <c r="F72"/>
  <c r="J72" s="1"/>
  <c r="AE81"/>
  <c r="F63"/>
  <c r="J63" s="1"/>
  <c r="AI63"/>
  <c r="AQ72"/>
  <c r="AI82"/>
  <c r="AI72"/>
  <c r="AQ82"/>
  <c r="F64"/>
  <c r="J64" s="1"/>
  <c r="AE72"/>
  <c r="AM82"/>
  <c r="AM63"/>
  <c r="AE63"/>
  <c r="AQ63"/>
  <c r="AQ64"/>
  <c r="AI64"/>
  <c r="F66"/>
  <c r="J66" s="1"/>
  <c r="AM65"/>
  <c r="F67"/>
  <c r="J67" s="1"/>
  <c r="AQ65"/>
  <c r="AI65"/>
  <c r="AE65"/>
  <c r="AQ66"/>
  <c r="AI66"/>
  <c r="AM66"/>
  <c r="AM67"/>
  <c r="AE66"/>
  <c r="AQ67"/>
  <c r="AI67"/>
  <c r="AM68"/>
  <c r="AE67"/>
  <c r="F70"/>
  <c r="J70" s="1"/>
  <c r="AI70"/>
  <c r="AM69"/>
  <c r="AQ68"/>
  <c r="AI68"/>
  <c r="F55"/>
  <c r="J55" s="1"/>
  <c r="F71"/>
  <c r="H71" s="1"/>
  <c r="AM70"/>
  <c r="AQ69"/>
  <c r="F68"/>
  <c r="H68" s="1"/>
  <c r="AE68"/>
  <c r="AM71"/>
  <c r="AE70"/>
  <c r="AI69"/>
  <c r="AQ70"/>
  <c r="AQ71"/>
  <c r="AE71"/>
  <c r="AM57"/>
  <c r="AE55"/>
  <c r="AI71"/>
  <c r="AM55"/>
  <c r="AI55"/>
  <c r="AQ55"/>
  <c r="F56"/>
  <c r="J56" s="1"/>
  <c r="AQ56"/>
  <c r="F57"/>
  <c r="J57" s="1"/>
  <c r="AM56"/>
  <c r="AM58"/>
  <c r="AQ57"/>
  <c r="AE56"/>
  <c r="AI56"/>
  <c r="F58"/>
  <c r="J58" s="1"/>
  <c r="AI57"/>
  <c r="F60"/>
  <c r="J60" s="1"/>
  <c r="AM59"/>
  <c r="AQ58"/>
  <c r="AE57"/>
  <c r="F52"/>
  <c r="J52" s="1"/>
  <c r="AI58"/>
  <c r="AE60"/>
  <c r="AQ59"/>
  <c r="AE58"/>
  <c r="AQ60"/>
  <c r="AM61"/>
  <c r="AM60"/>
  <c r="AI59"/>
  <c r="AM53"/>
  <c r="F61"/>
  <c r="J61" s="1"/>
  <c r="AI61"/>
  <c r="AI60"/>
  <c r="F59"/>
  <c r="J59" s="1"/>
  <c r="AE59"/>
  <c r="AM52"/>
  <c r="H60"/>
  <c r="F53"/>
  <c r="J53" s="1"/>
  <c r="AI53"/>
  <c r="AE61"/>
  <c r="AQ61"/>
  <c r="F50"/>
  <c r="H50" s="1"/>
  <c r="AI52"/>
  <c r="AE52"/>
  <c r="AQ52"/>
  <c r="AQ53"/>
  <c r="F48"/>
  <c r="J48" s="1"/>
  <c r="AE53"/>
  <c r="AI49"/>
  <c r="AM48"/>
  <c r="AQ50"/>
  <c r="AI45"/>
  <c r="AM49"/>
  <c r="AQ48"/>
  <c r="AE50"/>
  <c r="AM50"/>
  <c r="AI50"/>
  <c r="AE49"/>
  <c r="AQ49"/>
  <c r="AE48"/>
  <c r="AI48"/>
  <c r="AE45"/>
  <c r="F49"/>
  <c r="J49" s="1"/>
  <c r="AM40"/>
  <c r="F40"/>
  <c r="H40" s="1"/>
  <c r="AM45"/>
  <c r="AM38"/>
  <c r="AQ37"/>
  <c r="AQ40"/>
  <c r="AI40"/>
  <c r="AE40"/>
  <c r="AQ41"/>
  <c r="AI42"/>
  <c r="AM41"/>
  <c r="F41"/>
  <c r="H41" s="1"/>
  <c r="AI41"/>
  <c r="AE41"/>
  <c r="AM43"/>
  <c r="AQ42"/>
  <c r="AM42"/>
  <c r="F43"/>
  <c r="H43" s="1"/>
  <c r="AQ43"/>
  <c r="F42"/>
  <c r="J42" s="1"/>
  <c r="AE42"/>
  <c r="F37"/>
  <c r="J37" s="1"/>
  <c r="AI43"/>
  <c r="AE43"/>
  <c r="F38"/>
  <c r="H38" s="1"/>
  <c r="AQ38"/>
  <c r="AE37"/>
  <c r="AI39"/>
  <c r="F39"/>
  <c r="H39" s="1"/>
  <c r="AM37"/>
  <c r="AI37"/>
  <c r="AM39"/>
  <c r="F35"/>
  <c r="H35" s="1"/>
  <c r="AQ39"/>
  <c r="AI38"/>
  <c r="AI34"/>
  <c r="AE39"/>
  <c r="AE38"/>
  <c r="AM32"/>
  <c r="AI32"/>
  <c r="AE34"/>
  <c r="AI35"/>
  <c r="AQ34"/>
  <c r="F34"/>
  <c r="H34" s="1"/>
  <c r="AM34"/>
  <c r="AM35"/>
  <c r="AQ35"/>
  <c r="AE35"/>
  <c r="F31"/>
  <c r="H31" s="1"/>
  <c r="AM30"/>
  <c r="F30"/>
  <c r="H30" s="1"/>
  <c r="AM33"/>
  <c r="AQ32"/>
  <c r="AQ33"/>
  <c r="F33"/>
  <c r="J33" s="1"/>
  <c r="AI33"/>
  <c r="AQ30"/>
  <c r="AE33"/>
  <c r="AI30"/>
  <c r="AI31"/>
  <c r="AE30"/>
  <c r="AQ31"/>
  <c r="AM31"/>
  <c r="AE31"/>
  <c r="AQ27"/>
  <c r="F29"/>
  <c r="J29" s="1"/>
  <c r="AM27"/>
  <c r="AQ29"/>
  <c r="AM29"/>
  <c r="AI29"/>
  <c r="F25"/>
  <c r="H25" s="1"/>
  <c r="AQ25"/>
  <c r="F26"/>
  <c r="J26" s="1"/>
  <c r="AE26"/>
  <c r="AI27"/>
  <c r="AQ26"/>
  <c r="AM26"/>
  <c r="AI26"/>
  <c r="F19"/>
  <c r="J19" s="1"/>
  <c r="F24"/>
  <c r="J24" s="1"/>
  <c r="AQ24"/>
  <c r="AE25"/>
  <c r="AM25"/>
  <c r="AI25"/>
  <c r="AI19"/>
  <c r="AQ22"/>
  <c r="AE22"/>
  <c r="AE24"/>
  <c r="AM24"/>
  <c r="AI24"/>
  <c r="AI22"/>
  <c r="F22"/>
  <c r="J22" s="1"/>
  <c r="AQ20"/>
  <c r="AM22"/>
  <c r="F20"/>
  <c r="H20" s="1"/>
  <c r="AE20"/>
  <c r="AM20"/>
  <c r="AI20"/>
  <c r="AM19"/>
  <c r="AQ19"/>
  <c r="AE19"/>
  <c r="AM17"/>
  <c r="AQ18"/>
  <c r="AM18"/>
  <c r="F23"/>
  <c r="J23" s="1"/>
  <c r="F17"/>
  <c r="J17" s="1"/>
  <c r="F18"/>
  <c r="J18" s="1"/>
  <c r="AE18"/>
  <c r="AI18"/>
  <c r="AM16"/>
  <c r="AQ17"/>
  <c r="AI23"/>
  <c r="AQ16"/>
  <c r="AE17"/>
  <c r="AI17"/>
  <c r="AM23"/>
  <c r="AQ23"/>
  <c r="F16"/>
  <c r="J16" s="1"/>
  <c r="AE23"/>
  <c r="AE16"/>
  <c r="AI16"/>
  <c r="AQ15"/>
  <c r="AM15"/>
  <c r="AI15"/>
  <c r="AP542"/>
  <c r="AP541" s="1"/>
  <c r="AO542"/>
  <c r="AO541" s="1"/>
  <c r="AN542"/>
  <c r="AN541" s="1"/>
  <c r="AL542"/>
  <c r="AL541" s="1"/>
  <c r="AK542"/>
  <c r="AK541" s="1"/>
  <c r="AJ542"/>
  <c r="AJ541" s="1"/>
  <c r="AH542"/>
  <c r="AH541" s="1"/>
  <c r="AG542"/>
  <c r="AG541" s="1"/>
  <c r="AF542"/>
  <c r="AF541" s="1"/>
  <c r="AD542"/>
  <c r="AD541" s="1"/>
  <c r="AC542"/>
  <c r="AC541" s="1"/>
  <c r="AB542"/>
  <c r="AB541" s="1"/>
  <c r="E542"/>
  <c r="E541" s="1"/>
  <c r="D542"/>
  <c r="D541" s="1"/>
  <c r="AP528"/>
  <c r="AO528"/>
  <c r="AN528"/>
  <c r="AL528"/>
  <c r="AK528"/>
  <c r="AJ528"/>
  <c r="AJ527" s="1"/>
  <c r="AH528"/>
  <c r="AG528"/>
  <c r="AF528"/>
  <c r="AF527" s="1"/>
  <c r="AD528"/>
  <c r="AC528"/>
  <c r="AB528"/>
  <c r="E528"/>
  <c r="D528"/>
  <c r="AP509"/>
  <c r="AO509"/>
  <c r="AN509"/>
  <c r="AL509"/>
  <c r="AK509"/>
  <c r="AJ509"/>
  <c r="AH509"/>
  <c r="AG509"/>
  <c r="AF509"/>
  <c r="AD509"/>
  <c r="AC509"/>
  <c r="AB509"/>
  <c r="E509"/>
  <c r="D509"/>
  <c r="AP501"/>
  <c r="AO501"/>
  <c r="AN501"/>
  <c r="AN500" s="1"/>
  <c r="AL501"/>
  <c r="AK501"/>
  <c r="AJ501"/>
  <c r="AJ500" s="1"/>
  <c r="AH501"/>
  <c r="AH500" s="1"/>
  <c r="AG501"/>
  <c r="AF501"/>
  <c r="AF500" s="1"/>
  <c r="AD501"/>
  <c r="AC501"/>
  <c r="AC500" s="1"/>
  <c r="AB501"/>
  <c r="AB500" s="1"/>
  <c r="E501"/>
  <c r="D501"/>
  <c r="AP403"/>
  <c r="AO403"/>
  <c r="AN403"/>
  <c r="AL403"/>
  <c r="AK403"/>
  <c r="AJ403"/>
  <c r="AH403"/>
  <c r="AG403"/>
  <c r="AF403"/>
  <c r="AD403"/>
  <c r="AC403"/>
  <c r="AB403"/>
  <c r="E403"/>
  <c r="D403"/>
  <c r="AP498"/>
  <c r="AP489" s="1"/>
  <c r="AO498"/>
  <c r="AO489" s="1"/>
  <c r="AN498"/>
  <c r="AN489" s="1"/>
  <c r="AL498"/>
  <c r="AL489" s="1"/>
  <c r="AK498"/>
  <c r="AK489" s="1"/>
  <c r="AJ498"/>
  <c r="AJ489" s="1"/>
  <c r="AH498"/>
  <c r="AH489" s="1"/>
  <c r="AG498"/>
  <c r="AG489" s="1"/>
  <c r="AF498"/>
  <c r="AF489" s="1"/>
  <c r="AD498"/>
  <c r="AD489" s="1"/>
  <c r="AC498"/>
  <c r="AC489" s="1"/>
  <c r="AB498"/>
  <c r="AB489" s="1"/>
  <c r="E498"/>
  <c r="E489" s="1"/>
  <c r="D498"/>
  <c r="D489" s="1"/>
  <c r="AP488"/>
  <c r="AP485" s="1"/>
  <c r="AO488"/>
  <c r="AO485" s="1"/>
  <c r="AN488"/>
  <c r="AN485" s="1"/>
  <c r="AL488"/>
  <c r="AL485" s="1"/>
  <c r="AK488"/>
  <c r="AK485" s="1"/>
  <c r="AJ488"/>
  <c r="AJ485" s="1"/>
  <c r="AH488"/>
  <c r="AH485" s="1"/>
  <c r="AG488"/>
  <c r="AG485" s="1"/>
  <c r="AF488"/>
  <c r="AF485" s="1"/>
  <c r="AD488"/>
  <c r="AD485" s="1"/>
  <c r="AC488"/>
  <c r="AC485" s="1"/>
  <c r="AB488"/>
  <c r="AB485" s="1"/>
  <c r="E488"/>
  <c r="E485" s="1"/>
  <c r="D488"/>
  <c r="D485" s="1"/>
  <c r="AP469"/>
  <c r="AP467" s="1"/>
  <c r="AO469"/>
  <c r="AO467" s="1"/>
  <c r="AN469"/>
  <c r="AN467" s="1"/>
  <c r="AL469"/>
  <c r="AL467" s="1"/>
  <c r="AK469"/>
  <c r="AK467" s="1"/>
  <c r="AJ469"/>
  <c r="AJ467" s="1"/>
  <c r="AH469"/>
  <c r="AH467" s="1"/>
  <c r="AG469"/>
  <c r="AG467" s="1"/>
  <c r="AF469"/>
  <c r="AF467" s="1"/>
  <c r="AD469"/>
  <c r="AD467" s="1"/>
  <c r="AC469"/>
  <c r="AC467" s="1"/>
  <c r="AB469"/>
  <c r="AB467" s="1"/>
  <c r="E469"/>
  <c r="E467" s="1"/>
  <c r="D469"/>
  <c r="D467" s="1"/>
  <c r="AP466"/>
  <c r="AP459" s="1"/>
  <c r="AO466"/>
  <c r="AO459" s="1"/>
  <c r="AN466"/>
  <c r="AN459" s="1"/>
  <c r="AL466"/>
  <c r="AL459" s="1"/>
  <c r="AK466"/>
  <c r="AK459" s="1"/>
  <c r="AJ466"/>
  <c r="AJ459" s="1"/>
  <c r="AH466"/>
  <c r="AH459" s="1"/>
  <c r="AG466"/>
  <c r="AG459" s="1"/>
  <c r="AF466"/>
  <c r="AF459" s="1"/>
  <c r="AD466"/>
  <c r="AD459" s="1"/>
  <c r="AC466"/>
  <c r="AC459" s="1"/>
  <c r="AB466"/>
  <c r="AB459" s="1"/>
  <c r="E466"/>
  <c r="E459" s="1"/>
  <c r="D466"/>
  <c r="D459" s="1"/>
  <c r="AP458"/>
  <c r="AO458"/>
  <c r="AN458"/>
  <c r="AL458"/>
  <c r="AK458"/>
  <c r="AJ458"/>
  <c r="AH458"/>
  <c r="AG458"/>
  <c r="AF458"/>
  <c r="AD458"/>
  <c r="AC458"/>
  <c r="AB458"/>
  <c r="E458"/>
  <c r="D458"/>
  <c r="AP457"/>
  <c r="AO457"/>
  <c r="AN457"/>
  <c r="AL457"/>
  <c r="AK457"/>
  <c r="AJ457"/>
  <c r="AH457"/>
  <c r="AG457"/>
  <c r="AF457"/>
  <c r="AD457"/>
  <c r="AC457"/>
  <c r="AB457"/>
  <c r="E457"/>
  <c r="D457"/>
  <c r="AP399"/>
  <c r="AO399"/>
  <c r="AN399"/>
  <c r="AL399"/>
  <c r="AK399"/>
  <c r="AJ399"/>
  <c r="AH399"/>
  <c r="AG399"/>
  <c r="AF399"/>
  <c r="AD399"/>
  <c r="AC399"/>
  <c r="AB399"/>
  <c r="E399"/>
  <c r="D399"/>
  <c r="AP344"/>
  <c r="AO344"/>
  <c r="AN344"/>
  <c r="AL344"/>
  <c r="AK344"/>
  <c r="AJ344"/>
  <c r="AH344"/>
  <c r="AG344"/>
  <c r="AF344"/>
  <c r="AD344"/>
  <c r="AC344"/>
  <c r="AB344"/>
  <c r="E344"/>
  <c r="D344"/>
  <c r="AP338"/>
  <c r="AO338"/>
  <c r="AN338"/>
  <c r="AL338"/>
  <c r="AK338"/>
  <c r="AJ338"/>
  <c r="AH338"/>
  <c r="AG338"/>
  <c r="AF338"/>
  <c r="AD338"/>
  <c r="AC338"/>
  <c r="AB338"/>
  <c r="E338"/>
  <c r="D338"/>
  <c r="AP335"/>
  <c r="AO335"/>
  <c r="AN335"/>
  <c r="AL335"/>
  <c r="AK335"/>
  <c r="AJ335"/>
  <c r="AH335"/>
  <c r="AG335"/>
  <c r="AF335"/>
  <c r="AD335"/>
  <c r="AC335"/>
  <c r="AB335"/>
  <c r="E335"/>
  <c r="D335"/>
  <c r="AP330"/>
  <c r="AO330"/>
  <c r="AN330"/>
  <c r="AL330"/>
  <c r="AK330"/>
  <c r="AJ330"/>
  <c r="AH330"/>
  <c r="AG330"/>
  <c r="AF330"/>
  <c r="AD330"/>
  <c r="AC330"/>
  <c r="AB330"/>
  <c r="E330"/>
  <c r="D330"/>
  <c r="AP395"/>
  <c r="AO395"/>
  <c r="AN395"/>
  <c r="AL395"/>
  <c r="AK395"/>
  <c r="AJ395"/>
  <c r="AH395"/>
  <c r="AG395"/>
  <c r="AF395"/>
  <c r="AD395"/>
  <c r="AC395"/>
  <c r="AB395"/>
  <c r="E395"/>
  <c r="D395"/>
  <c r="AP390"/>
  <c r="AO390"/>
  <c r="AN390"/>
  <c r="AL390"/>
  <c r="AK390"/>
  <c r="AJ390"/>
  <c r="AH390"/>
  <c r="AG390"/>
  <c r="AF390"/>
  <c r="AD390"/>
  <c r="AC390"/>
  <c r="AB390"/>
  <c r="E390"/>
  <c r="D390"/>
  <c r="AP346"/>
  <c r="AO346"/>
  <c r="AN346"/>
  <c r="AL346"/>
  <c r="AK346"/>
  <c r="AJ346"/>
  <c r="AH346"/>
  <c r="AG346"/>
  <c r="AF346"/>
  <c r="AD346"/>
  <c r="AC346"/>
  <c r="AB346"/>
  <c r="E346"/>
  <c r="D346"/>
  <c r="AP339"/>
  <c r="AO339"/>
  <c r="AN339"/>
  <c r="AL339"/>
  <c r="AK339"/>
  <c r="AJ339"/>
  <c r="AH339"/>
  <c r="AG339"/>
  <c r="AF339"/>
  <c r="AD339"/>
  <c r="AC339"/>
  <c r="AB339"/>
  <c r="E339"/>
  <c r="D339"/>
  <c r="AP329"/>
  <c r="AO329"/>
  <c r="AN329"/>
  <c r="AL329"/>
  <c r="AK329"/>
  <c r="AJ329"/>
  <c r="AH329"/>
  <c r="AG329"/>
  <c r="AF329"/>
  <c r="AD329"/>
  <c r="AC329"/>
  <c r="AB329"/>
  <c r="E329"/>
  <c r="D329"/>
  <c r="AP234"/>
  <c r="AO234"/>
  <c r="AN234"/>
  <c r="AL234"/>
  <c r="AK234"/>
  <c r="AJ234"/>
  <c r="AH234"/>
  <c r="AG234"/>
  <c r="AF234"/>
  <c r="AD234"/>
  <c r="AC234"/>
  <c r="AB234"/>
  <c r="AP313"/>
  <c r="AO313"/>
  <c r="AN313"/>
  <c r="AL313"/>
  <c r="AK313"/>
  <c r="AJ313"/>
  <c r="AH313"/>
  <c r="AG313"/>
  <c r="AF313"/>
  <c r="AD313"/>
  <c r="AC313"/>
  <c r="AB313"/>
  <c r="E313"/>
  <c r="D313"/>
  <c r="AP268"/>
  <c r="AO268"/>
  <c r="AN268"/>
  <c r="AL268"/>
  <c r="AK268"/>
  <c r="AJ268"/>
  <c r="AH268"/>
  <c r="AG268"/>
  <c r="AF268"/>
  <c r="AD268"/>
  <c r="AC268"/>
  <c r="AB268"/>
  <c r="E268"/>
  <c r="D268"/>
  <c r="AP244"/>
  <c r="AO244"/>
  <c r="AN244"/>
  <c r="AL244"/>
  <c r="AK244"/>
  <c r="AJ244"/>
  <c r="AH244"/>
  <c r="AG244"/>
  <c r="AF244"/>
  <c r="AD244"/>
  <c r="AC244"/>
  <c r="AB244"/>
  <c r="E244"/>
  <c r="D244"/>
  <c r="AP224"/>
  <c r="AO224"/>
  <c r="AN224"/>
  <c r="AL224"/>
  <c r="AK224"/>
  <c r="AJ224"/>
  <c r="AH224"/>
  <c r="AG224"/>
  <c r="AF224"/>
  <c r="AD224"/>
  <c r="AC224"/>
  <c r="AB224"/>
  <c r="E224"/>
  <c r="D224"/>
  <c r="AP206"/>
  <c r="AO206"/>
  <c r="AN206"/>
  <c r="AL206"/>
  <c r="AK206"/>
  <c r="AJ206"/>
  <c r="AH206"/>
  <c r="AG206"/>
  <c r="AF206"/>
  <c r="AD206"/>
  <c r="AC206"/>
  <c r="AB206"/>
  <c r="AP200"/>
  <c r="AO200"/>
  <c r="AN200"/>
  <c r="AL200"/>
  <c r="AK200"/>
  <c r="AJ200"/>
  <c r="AH200"/>
  <c r="AG200"/>
  <c r="AF200"/>
  <c r="AD200"/>
  <c r="AC200"/>
  <c r="AB200"/>
  <c r="E200"/>
  <c r="D200"/>
  <c r="AP198"/>
  <c r="AP191" s="1"/>
  <c r="AO198"/>
  <c r="AO191" s="1"/>
  <c r="AN198"/>
  <c r="AN191" s="1"/>
  <c r="AL198"/>
  <c r="AL191" s="1"/>
  <c r="AK198"/>
  <c r="AK191" s="1"/>
  <c r="AJ198"/>
  <c r="AJ191" s="1"/>
  <c r="AH198"/>
  <c r="AH191" s="1"/>
  <c r="AG198"/>
  <c r="AG191" s="1"/>
  <c r="AF198"/>
  <c r="AF191" s="1"/>
  <c r="AD198"/>
  <c r="AD191" s="1"/>
  <c r="AC198"/>
  <c r="AC191" s="1"/>
  <c r="AB198"/>
  <c r="AB191" s="1"/>
  <c r="E191"/>
  <c r="AP221"/>
  <c r="AP214" s="1"/>
  <c r="AO221"/>
  <c r="AO214" s="1"/>
  <c r="AN221"/>
  <c r="AN214" s="1"/>
  <c r="AL221"/>
  <c r="AL214" s="1"/>
  <c r="AK221"/>
  <c r="AK214" s="1"/>
  <c r="AJ221"/>
  <c r="AJ214" s="1"/>
  <c r="AH221"/>
  <c r="AH214" s="1"/>
  <c r="AG221"/>
  <c r="AG214" s="1"/>
  <c r="AF221"/>
  <c r="AF214" s="1"/>
  <c r="AD221"/>
  <c r="AD214" s="1"/>
  <c r="AC221"/>
  <c r="AC214" s="1"/>
  <c r="AB221"/>
  <c r="AB214" s="1"/>
  <c r="E214"/>
  <c r="D214"/>
  <c r="AP213"/>
  <c r="AP207" s="1"/>
  <c r="AO213"/>
  <c r="AO207" s="1"/>
  <c r="AN213"/>
  <c r="AN207" s="1"/>
  <c r="AL213"/>
  <c r="AL207" s="1"/>
  <c r="AK213"/>
  <c r="AK207" s="1"/>
  <c r="AJ213"/>
  <c r="AJ207" s="1"/>
  <c r="AH213"/>
  <c r="AH207" s="1"/>
  <c r="AG213"/>
  <c r="AG207" s="1"/>
  <c r="AF213"/>
  <c r="AF207" s="1"/>
  <c r="AD213"/>
  <c r="AD207" s="1"/>
  <c r="AC213"/>
  <c r="AC207" s="1"/>
  <c r="AB213"/>
  <c r="AB207" s="1"/>
  <c r="E207"/>
  <c r="D207"/>
  <c r="AP165"/>
  <c r="AO165"/>
  <c r="AN165"/>
  <c r="AL165"/>
  <c r="AK165"/>
  <c r="AJ165"/>
  <c r="AH165"/>
  <c r="AG165"/>
  <c r="AF165"/>
  <c r="AD165"/>
  <c r="AC165"/>
  <c r="AB165"/>
  <c r="E165"/>
  <c r="D165"/>
  <c r="AP163"/>
  <c r="AO163"/>
  <c r="AN163"/>
  <c r="AL163"/>
  <c r="AK163"/>
  <c r="AJ163"/>
  <c r="AH163"/>
  <c r="AG163"/>
  <c r="AF163"/>
  <c r="AD163"/>
  <c r="AC163"/>
  <c r="AB163"/>
  <c r="AP162"/>
  <c r="AO162"/>
  <c r="AN162"/>
  <c r="AL162"/>
  <c r="AK162"/>
  <c r="AJ162"/>
  <c r="AH162"/>
  <c r="AG162"/>
  <c r="AF162"/>
  <c r="AD162"/>
  <c r="AC162"/>
  <c r="AP150"/>
  <c r="AO150"/>
  <c r="AN150"/>
  <c r="AL150"/>
  <c r="AK150"/>
  <c r="AJ150"/>
  <c r="AH150"/>
  <c r="AG150"/>
  <c r="AF150"/>
  <c r="AD150"/>
  <c r="AC150"/>
  <c r="AB150"/>
  <c r="E150"/>
  <c r="D150"/>
  <c r="AP148"/>
  <c r="AO148"/>
  <c r="AN148"/>
  <c r="AL148"/>
  <c r="AK148"/>
  <c r="AJ148"/>
  <c r="AH148"/>
  <c r="AG148"/>
  <c r="AF148"/>
  <c r="AD148"/>
  <c r="AC148"/>
  <c r="AB148"/>
  <c r="AP134"/>
  <c r="AO134"/>
  <c r="AN134"/>
  <c r="AL134"/>
  <c r="AK134"/>
  <c r="AJ134"/>
  <c r="AH134"/>
  <c r="AG134"/>
  <c r="AF134"/>
  <c r="AD134"/>
  <c r="AC134"/>
  <c r="AB134"/>
  <c r="E134"/>
  <c r="D134"/>
  <c r="AP132"/>
  <c r="AO132"/>
  <c r="AN132"/>
  <c r="AL132"/>
  <c r="AK132"/>
  <c r="AJ132"/>
  <c r="AH132"/>
  <c r="AG132"/>
  <c r="AF132"/>
  <c r="AD132"/>
  <c r="AC132"/>
  <c r="AB132"/>
  <c r="AP131"/>
  <c r="AO131"/>
  <c r="AN131"/>
  <c r="AL131"/>
  <c r="AK131"/>
  <c r="AJ131"/>
  <c r="AH131"/>
  <c r="AG131"/>
  <c r="AF131"/>
  <c r="AD131"/>
  <c r="AC131"/>
  <c r="AB131"/>
  <c r="AP119"/>
  <c r="AO119"/>
  <c r="AN119"/>
  <c r="AL119"/>
  <c r="AK119"/>
  <c r="AJ119"/>
  <c r="AH119"/>
  <c r="AG119"/>
  <c r="AF119"/>
  <c r="AD119"/>
  <c r="AC119"/>
  <c r="AB119"/>
  <c r="E119"/>
  <c r="D119"/>
  <c r="AP117"/>
  <c r="AP107" s="1"/>
  <c r="AO117"/>
  <c r="AO107" s="1"/>
  <c r="AN117"/>
  <c r="AN107" s="1"/>
  <c r="AL117"/>
  <c r="AL107" s="1"/>
  <c r="AK117"/>
  <c r="AK107" s="1"/>
  <c r="AJ117"/>
  <c r="AJ107" s="1"/>
  <c r="AH117"/>
  <c r="AH107" s="1"/>
  <c r="AG117"/>
  <c r="AG107" s="1"/>
  <c r="AF117"/>
  <c r="AF107" s="1"/>
  <c r="AD117"/>
  <c r="AD107" s="1"/>
  <c r="AC117"/>
  <c r="AC107" s="1"/>
  <c r="AB117"/>
  <c r="AB107" s="1"/>
  <c r="E107"/>
  <c r="D107"/>
  <c r="AP44"/>
  <c r="AO44"/>
  <c r="AN44"/>
  <c r="AL44"/>
  <c r="AK44"/>
  <c r="AJ44"/>
  <c r="AH44"/>
  <c r="AG44"/>
  <c r="AF44"/>
  <c r="AD44"/>
  <c r="AC44"/>
  <c r="AB44"/>
  <c r="AP36"/>
  <c r="AO36"/>
  <c r="AN36"/>
  <c r="AL36"/>
  <c r="AK36"/>
  <c r="AJ36"/>
  <c r="AH36"/>
  <c r="AG36"/>
  <c r="AF36"/>
  <c r="AD36"/>
  <c r="AC36"/>
  <c r="AB36"/>
  <c r="AP103"/>
  <c r="AO103"/>
  <c r="AN103"/>
  <c r="AL103"/>
  <c r="AK103"/>
  <c r="AJ103"/>
  <c r="AH103"/>
  <c r="AG103"/>
  <c r="AF103"/>
  <c r="AD103"/>
  <c r="AC103"/>
  <c r="AB103"/>
  <c r="AP90"/>
  <c r="AO90"/>
  <c r="AN90"/>
  <c r="AL90"/>
  <c r="AK90"/>
  <c r="AJ90"/>
  <c r="AH90"/>
  <c r="AG90"/>
  <c r="AF90"/>
  <c r="AD90"/>
  <c r="AC90"/>
  <c r="AB90"/>
  <c r="E90"/>
  <c r="D90"/>
  <c r="AP88"/>
  <c r="AO88"/>
  <c r="AN88"/>
  <c r="AL88"/>
  <c r="AK88"/>
  <c r="AJ88"/>
  <c r="AH88"/>
  <c r="AG88"/>
  <c r="AF88"/>
  <c r="AD88"/>
  <c r="AC88"/>
  <c r="AB88"/>
  <c r="AP85"/>
  <c r="AO85"/>
  <c r="AN85"/>
  <c r="AL85"/>
  <c r="AK85"/>
  <c r="AJ85"/>
  <c r="AH85"/>
  <c r="AG85"/>
  <c r="AF85"/>
  <c r="AD85"/>
  <c r="AC85"/>
  <c r="AB85"/>
  <c r="AP62"/>
  <c r="AO62"/>
  <c r="AN62"/>
  <c r="AL62"/>
  <c r="AK62"/>
  <c r="AJ62"/>
  <c r="AH62"/>
  <c r="AG62"/>
  <c r="AF62"/>
  <c r="AD62"/>
  <c r="AC62"/>
  <c r="AB62"/>
  <c r="AP54"/>
  <c r="AO54"/>
  <c r="AN54"/>
  <c r="AL54"/>
  <c r="AK54"/>
  <c r="AJ54"/>
  <c r="AH54"/>
  <c r="AG54"/>
  <c r="AF54"/>
  <c r="AD54"/>
  <c r="AC54"/>
  <c r="AB54"/>
  <c r="AP51"/>
  <c r="AO51"/>
  <c r="AN51"/>
  <c r="AL51"/>
  <c r="AK51"/>
  <c r="AJ51"/>
  <c r="AH51"/>
  <c r="AG51"/>
  <c r="AF51"/>
  <c r="AD51"/>
  <c r="AC51"/>
  <c r="AB51"/>
  <c r="AP46"/>
  <c r="AO46"/>
  <c r="AN46"/>
  <c r="AL46"/>
  <c r="AK46"/>
  <c r="AJ46"/>
  <c r="AH46"/>
  <c r="AG46"/>
  <c r="AF46"/>
  <c r="AD46"/>
  <c r="AC46"/>
  <c r="AB46"/>
  <c r="AP28"/>
  <c r="AO28"/>
  <c r="AN28"/>
  <c r="AL28"/>
  <c r="AK28"/>
  <c r="AJ28"/>
  <c r="AH28"/>
  <c r="AG28"/>
  <c r="AF28"/>
  <c r="AP21"/>
  <c r="AO21"/>
  <c r="AN21"/>
  <c r="AL21"/>
  <c r="AK21"/>
  <c r="AJ21"/>
  <c r="AH21"/>
  <c r="AG21"/>
  <c r="AF21"/>
  <c r="AD21"/>
  <c r="AC14"/>
  <c r="AF14"/>
  <c r="AG14"/>
  <c r="AH14"/>
  <c r="AJ14"/>
  <c r="AK14"/>
  <c r="AL14"/>
  <c r="AN14"/>
  <c r="AO14"/>
  <c r="AP14"/>
  <c r="G89"/>
  <c r="I89"/>
  <c r="G96"/>
  <c r="I96"/>
  <c r="G118"/>
  <c r="I118"/>
  <c r="G133"/>
  <c r="I133"/>
  <c r="G149"/>
  <c r="I149"/>
  <c r="G164"/>
  <c r="I164"/>
  <c r="G199"/>
  <c r="G190" s="1"/>
  <c r="I199"/>
  <c r="I190" s="1"/>
  <c r="G223"/>
  <c r="I223"/>
  <c r="G243"/>
  <c r="I243"/>
  <c r="G267"/>
  <c r="I267"/>
  <c r="G312"/>
  <c r="I312"/>
  <c r="G328"/>
  <c r="I328"/>
  <c r="G345"/>
  <c r="I345"/>
  <c r="G389"/>
  <c r="I389"/>
  <c r="G398"/>
  <c r="I398"/>
  <c r="G500"/>
  <c r="I500"/>
  <c r="G527"/>
  <c r="I527"/>
  <c r="F383" l="1"/>
  <c r="D328"/>
  <c r="J20"/>
  <c r="H347"/>
  <c r="H108"/>
  <c r="J463"/>
  <c r="J146"/>
  <c r="J333"/>
  <c r="G13"/>
  <c r="G12" s="1"/>
  <c r="I13"/>
  <c r="H386"/>
  <c r="J251"/>
  <c r="H78"/>
  <c r="J75"/>
  <c r="J331"/>
  <c r="J343"/>
  <c r="J553"/>
  <c r="J549"/>
  <c r="J546"/>
  <c r="H565"/>
  <c r="J547"/>
  <c r="J551"/>
  <c r="J543"/>
  <c r="H562"/>
  <c r="H545"/>
  <c r="J563"/>
  <c r="H514"/>
  <c r="H532"/>
  <c r="H539"/>
  <c r="H554"/>
  <c r="H534"/>
  <c r="J530"/>
  <c r="AR551"/>
  <c r="AR543"/>
  <c r="H548"/>
  <c r="H533"/>
  <c r="H537"/>
  <c r="J559"/>
  <c r="AR552"/>
  <c r="J535"/>
  <c r="H557"/>
  <c r="AR547"/>
  <c r="H550"/>
  <c r="J558"/>
  <c r="AR548"/>
  <c r="J544"/>
  <c r="AR558"/>
  <c r="AR550"/>
  <c r="J555"/>
  <c r="AR555"/>
  <c r="AR538"/>
  <c r="AR562"/>
  <c r="AR556"/>
  <c r="AR545"/>
  <c r="AR553"/>
  <c r="J552"/>
  <c r="AR539"/>
  <c r="AR554"/>
  <c r="AR546"/>
  <c r="AR549"/>
  <c r="J556"/>
  <c r="H556"/>
  <c r="AR564"/>
  <c r="AR536"/>
  <c r="AR563"/>
  <c r="AR544"/>
  <c r="AR557"/>
  <c r="AR559"/>
  <c r="J564"/>
  <c r="H564"/>
  <c r="H529"/>
  <c r="AR535"/>
  <c r="AR537"/>
  <c r="H540"/>
  <c r="J536"/>
  <c r="J538"/>
  <c r="AR513"/>
  <c r="AR532"/>
  <c r="AR540"/>
  <c r="AR533"/>
  <c r="J516"/>
  <c r="AR530"/>
  <c r="AR531"/>
  <c r="AR534"/>
  <c r="H531"/>
  <c r="AR514"/>
  <c r="AR518"/>
  <c r="J525"/>
  <c r="AR529"/>
  <c r="AR515"/>
  <c r="H513"/>
  <c r="H521"/>
  <c r="H508"/>
  <c r="H524"/>
  <c r="H512"/>
  <c r="AR517"/>
  <c r="AR512"/>
  <c r="H520"/>
  <c r="H517"/>
  <c r="AR516"/>
  <c r="AR511"/>
  <c r="J511"/>
  <c r="AR510"/>
  <c r="AR520"/>
  <c r="H486"/>
  <c r="J496"/>
  <c r="H493"/>
  <c r="H505"/>
  <c r="H510"/>
  <c r="H502"/>
  <c r="H515"/>
  <c r="AC527"/>
  <c r="AC526" s="1"/>
  <c r="AN527"/>
  <c r="AN526" s="1"/>
  <c r="AR508"/>
  <c r="AR505"/>
  <c r="H522"/>
  <c r="AR521"/>
  <c r="AR523"/>
  <c r="AH527"/>
  <c r="AH526" s="1"/>
  <c r="E527"/>
  <c r="AB527"/>
  <c r="AB526" s="1"/>
  <c r="AR522"/>
  <c r="H523"/>
  <c r="AR519"/>
  <c r="AR524"/>
  <c r="J506"/>
  <c r="AR504"/>
  <c r="H519"/>
  <c r="H507"/>
  <c r="H495"/>
  <c r="AR503"/>
  <c r="AR495"/>
  <c r="AR507"/>
  <c r="AR525"/>
  <c r="AR502"/>
  <c r="AR506"/>
  <c r="H490"/>
  <c r="H497"/>
  <c r="H494"/>
  <c r="J355"/>
  <c r="AR492"/>
  <c r="AR493"/>
  <c r="J503"/>
  <c r="H487"/>
  <c r="H492"/>
  <c r="H437"/>
  <c r="H428"/>
  <c r="AR490"/>
  <c r="H491"/>
  <c r="AR491"/>
  <c r="AR494"/>
  <c r="AR471"/>
  <c r="AR497"/>
  <c r="AR496"/>
  <c r="H448"/>
  <c r="AI485"/>
  <c r="AR481"/>
  <c r="J478"/>
  <c r="H476"/>
  <c r="H481"/>
  <c r="AR476"/>
  <c r="AR486"/>
  <c r="AQ485"/>
  <c r="AE485"/>
  <c r="J473"/>
  <c r="AR479"/>
  <c r="AR487"/>
  <c r="AR461"/>
  <c r="H482"/>
  <c r="J470"/>
  <c r="H475"/>
  <c r="AR402"/>
  <c r="H461"/>
  <c r="AR482"/>
  <c r="H480"/>
  <c r="H479"/>
  <c r="H472"/>
  <c r="AR472"/>
  <c r="AR475"/>
  <c r="AR470"/>
  <c r="J409"/>
  <c r="J406"/>
  <c r="H462"/>
  <c r="AR478"/>
  <c r="H427"/>
  <c r="J421"/>
  <c r="H484"/>
  <c r="AR448"/>
  <c r="AR484"/>
  <c r="AR480"/>
  <c r="J471"/>
  <c r="H468"/>
  <c r="AR473"/>
  <c r="J483"/>
  <c r="AR477"/>
  <c r="J474"/>
  <c r="AR483"/>
  <c r="AR474"/>
  <c r="AB328"/>
  <c r="AN398"/>
  <c r="AN397" s="1"/>
  <c r="H435"/>
  <c r="J456"/>
  <c r="H432"/>
  <c r="AR468"/>
  <c r="AR460"/>
  <c r="H452"/>
  <c r="H412"/>
  <c r="J450"/>
  <c r="H443"/>
  <c r="H430"/>
  <c r="J405"/>
  <c r="H434"/>
  <c r="H411"/>
  <c r="J413"/>
  <c r="J410"/>
  <c r="AR430"/>
  <c r="H460"/>
  <c r="H407"/>
  <c r="J418"/>
  <c r="H414"/>
  <c r="H465"/>
  <c r="H464"/>
  <c r="AR463"/>
  <c r="AR465"/>
  <c r="AR464"/>
  <c r="AR462"/>
  <c r="H424"/>
  <c r="H416"/>
  <c r="H376"/>
  <c r="J354"/>
  <c r="AR440"/>
  <c r="AR429"/>
  <c r="J402"/>
  <c r="AR401"/>
  <c r="AR443"/>
  <c r="AR438"/>
  <c r="H451"/>
  <c r="H436"/>
  <c r="J433"/>
  <c r="H415"/>
  <c r="J420"/>
  <c r="J417"/>
  <c r="J426"/>
  <c r="H401"/>
  <c r="J372"/>
  <c r="H447"/>
  <c r="J446"/>
  <c r="H439"/>
  <c r="J438"/>
  <c r="AR444"/>
  <c r="AR456"/>
  <c r="AR400"/>
  <c r="H361"/>
  <c r="H360"/>
  <c r="H384"/>
  <c r="H440"/>
  <c r="H408"/>
  <c r="H431"/>
  <c r="H423"/>
  <c r="H453"/>
  <c r="J400"/>
  <c r="AR453"/>
  <c r="H454"/>
  <c r="J429"/>
  <c r="AR432"/>
  <c r="J422"/>
  <c r="AR439"/>
  <c r="E398"/>
  <c r="AR427"/>
  <c r="AR436"/>
  <c r="H444"/>
  <c r="AR452"/>
  <c r="H419"/>
  <c r="AR450"/>
  <c r="AR434"/>
  <c r="AR445"/>
  <c r="J441"/>
  <c r="H442"/>
  <c r="J425"/>
  <c r="AR426"/>
  <c r="H382"/>
  <c r="AR442"/>
  <c r="AR446"/>
  <c r="AR437"/>
  <c r="AR433"/>
  <c r="AR425"/>
  <c r="AR428"/>
  <c r="J445"/>
  <c r="AR451"/>
  <c r="AR447"/>
  <c r="J449"/>
  <c r="AR441"/>
  <c r="AR431"/>
  <c r="AR449"/>
  <c r="AR435"/>
  <c r="H369"/>
  <c r="H326"/>
  <c r="J375"/>
  <c r="J359"/>
  <c r="H388"/>
  <c r="H391"/>
  <c r="AR384"/>
  <c r="AR455"/>
  <c r="J282"/>
  <c r="H377"/>
  <c r="AR354"/>
  <c r="AR388"/>
  <c r="AR391"/>
  <c r="H393"/>
  <c r="H455"/>
  <c r="H363"/>
  <c r="H356"/>
  <c r="AR454"/>
  <c r="H349"/>
  <c r="AR358"/>
  <c r="H373"/>
  <c r="J392"/>
  <c r="J394"/>
  <c r="H396"/>
  <c r="AR396"/>
  <c r="AR393"/>
  <c r="AR394"/>
  <c r="J387"/>
  <c r="J385"/>
  <c r="AR392"/>
  <c r="H287"/>
  <c r="H315"/>
  <c r="AR386"/>
  <c r="AR372"/>
  <c r="H368"/>
  <c r="H316"/>
  <c r="H378"/>
  <c r="H362"/>
  <c r="AR387"/>
  <c r="H351"/>
  <c r="AR356"/>
  <c r="AR365"/>
  <c r="H374"/>
  <c r="J371"/>
  <c r="H364"/>
  <c r="AR378"/>
  <c r="H358"/>
  <c r="AR368"/>
  <c r="AR379"/>
  <c r="AR371"/>
  <c r="AR369"/>
  <c r="AR362"/>
  <c r="AR355"/>
  <c r="AR377"/>
  <c r="AR364"/>
  <c r="H279"/>
  <c r="AR367"/>
  <c r="AR353"/>
  <c r="AR360"/>
  <c r="H311"/>
  <c r="H288"/>
  <c r="H353"/>
  <c r="H352"/>
  <c r="AR359"/>
  <c r="AR347"/>
  <c r="H381"/>
  <c r="AR370"/>
  <c r="AR352"/>
  <c r="AR382"/>
  <c r="AR376"/>
  <c r="AR361"/>
  <c r="H340"/>
  <c r="H370"/>
  <c r="J380"/>
  <c r="AR363"/>
  <c r="AR351"/>
  <c r="AR381"/>
  <c r="H365"/>
  <c r="J367"/>
  <c r="AR375"/>
  <c r="AR380"/>
  <c r="AR373"/>
  <c r="AR374"/>
  <c r="H283"/>
  <c r="H284"/>
  <c r="H295"/>
  <c r="H286"/>
  <c r="H270"/>
  <c r="H298"/>
  <c r="H334"/>
  <c r="AR342"/>
  <c r="AR340"/>
  <c r="J296"/>
  <c r="J336"/>
  <c r="H342"/>
  <c r="H310"/>
  <c r="AR343"/>
  <c r="J274"/>
  <c r="AR337"/>
  <c r="J289"/>
  <c r="H337"/>
  <c r="AR334"/>
  <c r="AR294"/>
  <c r="J320"/>
  <c r="H332"/>
  <c r="J272"/>
  <c r="J305"/>
  <c r="AR306"/>
  <c r="J297"/>
  <c r="J325"/>
  <c r="H318"/>
  <c r="AR336"/>
  <c r="H306"/>
  <c r="AR332"/>
  <c r="AR331"/>
  <c r="AR333"/>
  <c r="J228"/>
  <c r="H291"/>
  <c r="H276"/>
  <c r="H314"/>
  <c r="J309"/>
  <c r="H302"/>
  <c r="H321"/>
  <c r="H275"/>
  <c r="H317"/>
  <c r="AR274"/>
  <c r="AR307"/>
  <c r="J278"/>
  <c r="H319"/>
  <c r="H304"/>
  <c r="AR271"/>
  <c r="AR279"/>
  <c r="AR282"/>
  <c r="AR324"/>
  <c r="AR316"/>
  <c r="H324"/>
  <c r="J323"/>
  <c r="AR318"/>
  <c r="AR314"/>
  <c r="AR321"/>
  <c r="AR325"/>
  <c r="AR319"/>
  <c r="AR323"/>
  <c r="AR305"/>
  <c r="AR320"/>
  <c r="AR275"/>
  <c r="AR308"/>
  <c r="AR304"/>
  <c r="H257"/>
  <c r="H307"/>
  <c r="AR301"/>
  <c r="H299"/>
  <c r="H271"/>
  <c r="AR283"/>
  <c r="AR278"/>
  <c r="AR311"/>
  <c r="AR326"/>
  <c r="H226"/>
  <c r="J261"/>
  <c r="H303"/>
  <c r="J293"/>
  <c r="AR297"/>
  <c r="AR289"/>
  <c r="AR310"/>
  <c r="AR290"/>
  <c r="J290"/>
  <c r="H290"/>
  <c r="H240"/>
  <c r="J247"/>
  <c r="H280"/>
  <c r="AR295"/>
  <c r="AR286"/>
  <c r="H239"/>
  <c r="H292"/>
  <c r="H237"/>
  <c r="J266"/>
  <c r="J301"/>
  <c r="AR291"/>
  <c r="AR281"/>
  <c r="H294"/>
  <c r="AR287"/>
  <c r="AR270"/>
  <c r="AR298"/>
  <c r="H225"/>
  <c r="J236"/>
  <c r="H300"/>
  <c r="AR299"/>
  <c r="AR293"/>
  <c r="AR285"/>
  <c r="H308"/>
  <c r="AR273"/>
  <c r="AR302"/>
  <c r="AR296"/>
  <c r="AR276"/>
  <c r="AR269"/>
  <c r="AR303"/>
  <c r="AR277"/>
  <c r="AR309"/>
  <c r="H273"/>
  <c r="J273"/>
  <c r="H265"/>
  <c r="AR300"/>
  <c r="H285"/>
  <c r="J285"/>
  <c r="AR272"/>
  <c r="H269"/>
  <c r="J269"/>
  <c r="H263"/>
  <c r="AR288"/>
  <c r="AR284"/>
  <c r="H281"/>
  <c r="J281"/>
  <c r="H238"/>
  <c r="AR292"/>
  <c r="AR280"/>
  <c r="H277"/>
  <c r="J277"/>
  <c r="J211"/>
  <c r="H233"/>
  <c r="H232"/>
  <c r="H262"/>
  <c r="H264"/>
  <c r="H252"/>
  <c r="AR263"/>
  <c r="AR266"/>
  <c r="AR261"/>
  <c r="AR264"/>
  <c r="AR262"/>
  <c r="AR265"/>
  <c r="J210"/>
  <c r="H254"/>
  <c r="AR252"/>
  <c r="J258"/>
  <c r="AR251"/>
  <c r="H231"/>
  <c r="AR231"/>
  <c r="H229"/>
  <c r="H255"/>
  <c r="J249"/>
  <c r="H246"/>
  <c r="H253"/>
  <c r="AR249"/>
  <c r="H259"/>
  <c r="AR255"/>
  <c r="AR233"/>
  <c r="AR232"/>
  <c r="AR253"/>
  <c r="H230"/>
  <c r="J256"/>
  <c r="H245"/>
  <c r="AR256"/>
  <c r="AR254"/>
  <c r="AR245"/>
  <c r="AR250"/>
  <c r="AR247"/>
  <c r="AR259"/>
  <c r="AR257"/>
  <c r="J250"/>
  <c r="AR246"/>
  <c r="AR258"/>
  <c r="AR241"/>
  <c r="H241"/>
  <c r="AR242"/>
  <c r="H218"/>
  <c r="J227"/>
  <c r="AR236"/>
  <c r="AR237"/>
  <c r="H202"/>
  <c r="AR239"/>
  <c r="AR238"/>
  <c r="AR240"/>
  <c r="H242"/>
  <c r="H220"/>
  <c r="H217"/>
  <c r="AR229"/>
  <c r="AR226"/>
  <c r="AR230"/>
  <c r="AR228"/>
  <c r="AR215"/>
  <c r="AR227"/>
  <c r="H215"/>
  <c r="AR217"/>
  <c r="AR219"/>
  <c r="J219"/>
  <c r="AR218"/>
  <c r="AR216"/>
  <c r="H196"/>
  <c r="AR220"/>
  <c r="AR210"/>
  <c r="H209"/>
  <c r="H193"/>
  <c r="J205"/>
  <c r="AR209"/>
  <c r="J208"/>
  <c r="H201"/>
  <c r="H212"/>
  <c r="AR212"/>
  <c r="H204"/>
  <c r="AR211"/>
  <c r="H194"/>
  <c r="AR208"/>
  <c r="AR204"/>
  <c r="AR202"/>
  <c r="H203"/>
  <c r="AR203"/>
  <c r="AR192"/>
  <c r="AR205"/>
  <c r="J195"/>
  <c r="J192"/>
  <c r="AR193"/>
  <c r="AR196"/>
  <c r="AR195"/>
  <c r="J197"/>
  <c r="AR194"/>
  <c r="AR197"/>
  <c r="J151"/>
  <c r="J182"/>
  <c r="AR187"/>
  <c r="H185"/>
  <c r="H152"/>
  <c r="J173"/>
  <c r="AR172"/>
  <c r="AR174"/>
  <c r="H166"/>
  <c r="H153"/>
  <c r="H169"/>
  <c r="AR151"/>
  <c r="H156"/>
  <c r="H176"/>
  <c r="H175"/>
  <c r="J172"/>
  <c r="AR175"/>
  <c r="AR173"/>
  <c r="AR186"/>
  <c r="H145"/>
  <c r="AR142"/>
  <c r="H159"/>
  <c r="H154"/>
  <c r="H155"/>
  <c r="H167"/>
  <c r="AR166"/>
  <c r="H138"/>
  <c r="H180"/>
  <c r="AR180"/>
  <c r="AR183"/>
  <c r="H187"/>
  <c r="H184"/>
  <c r="J178"/>
  <c r="AR181"/>
  <c r="J189"/>
  <c r="J188"/>
  <c r="AR179"/>
  <c r="H186"/>
  <c r="J183"/>
  <c r="H181"/>
  <c r="AR185"/>
  <c r="AR182"/>
  <c r="H177"/>
  <c r="J179"/>
  <c r="AR176"/>
  <c r="AR178"/>
  <c r="AR177"/>
  <c r="AR189"/>
  <c r="AR188"/>
  <c r="H140"/>
  <c r="AR167"/>
  <c r="H168"/>
  <c r="AR154"/>
  <c r="AR152"/>
  <c r="AR169"/>
  <c r="AR168"/>
  <c r="AR153"/>
  <c r="H143"/>
  <c r="AR155"/>
  <c r="H157"/>
  <c r="AR156"/>
  <c r="AR138"/>
  <c r="AR157"/>
  <c r="J142"/>
  <c r="J126"/>
  <c r="H137"/>
  <c r="H144"/>
  <c r="H161"/>
  <c r="J160"/>
  <c r="AR160"/>
  <c r="AR161"/>
  <c r="AR140"/>
  <c r="J141"/>
  <c r="AR123"/>
  <c r="AR159"/>
  <c r="J139"/>
  <c r="AR139"/>
  <c r="H129"/>
  <c r="AR144"/>
  <c r="H135"/>
  <c r="AR141"/>
  <c r="AR145"/>
  <c r="AR143"/>
  <c r="AR137"/>
  <c r="AR146"/>
  <c r="AR136"/>
  <c r="J136"/>
  <c r="AR135"/>
  <c r="J112"/>
  <c r="H127"/>
  <c r="H120"/>
  <c r="AR124"/>
  <c r="H124"/>
  <c r="H125"/>
  <c r="AR110"/>
  <c r="AR147"/>
  <c r="J122"/>
  <c r="J123"/>
  <c r="AR97"/>
  <c r="J128"/>
  <c r="H147"/>
  <c r="H109"/>
  <c r="AR130"/>
  <c r="AR120"/>
  <c r="AR122"/>
  <c r="AR126"/>
  <c r="H110"/>
  <c r="AR129"/>
  <c r="AR121"/>
  <c r="AR125"/>
  <c r="AR128"/>
  <c r="H121"/>
  <c r="H130"/>
  <c r="H111"/>
  <c r="AR127"/>
  <c r="AR98"/>
  <c r="AR114"/>
  <c r="J116"/>
  <c r="H99"/>
  <c r="H114"/>
  <c r="AR105"/>
  <c r="AR111"/>
  <c r="J115"/>
  <c r="AR112"/>
  <c r="AR109"/>
  <c r="J65"/>
  <c r="AR115"/>
  <c r="AR113"/>
  <c r="AR104"/>
  <c r="H91"/>
  <c r="J98"/>
  <c r="AR108"/>
  <c r="J79"/>
  <c r="H77"/>
  <c r="AR116"/>
  <c r="AR99"/>
  <c r="J102"/>
  <c r="H97"/>
  <c r="J105"/>
  <c r="J104"/>
  <c r="J101"/>
  <c r="AR102"/>
  <c r="I526"/>
  <c r="AD83"/>
  <c r="AJ83"/>
  <c r="AO83"/>
  <c r="H100"/>
  <c r="H84"/>
  <c r="H73"/>
  <c r="AR101"/>
  <c r="AR100"/>
  <c r="J92"/>
  <c r="D83"/>
  <c r="AF83"/>
  <c r="AK83"/>
  <c r="AP83"/>
  <c r="H76"/>
  <c r="AR75"/>
  <c r="AR86"/>
  <c r="J94"/>
  <c r="G526"/>
  <c r="E83"/>
  <c r="AB83"/>
  <c r="AG83"/>
  <c r="AL83"/>
  <c r="AR94"/>
  <c r="H86"/>
  <c r="J93"/>
  <c r="AR93"/>
  <c r="H95"/>
  <c r="AR95"/>
  <c r="AR91"/>
  <c r="AR92"/>
  <c r="AR84"/>
  <c r="AC83"/>
  <c r="AH83"/>
  <c r="AN83"/>
  <c r="AR87"/>
  <c r="AR77"/>
  <c r="AR76"/>
  <c r="D47"/>
  <c r="AF47"/>
  <c r="AK47"/>
  <c r="AP47"/>
  <c r="H80"/>
  <c r="AR79"/>
  <c r="AR78"/>
  <c r="H87"/>
  <c r="H81"/>
  <c r="H72"/>
  <c r="AR80"/>
  <c r="AR74"/>
  <c r="AG47"/>
  <c r="AL47"/>
  <c r="H82"/>
  <c r="AR81"/>
  <c r="H74"/>
  <c r="AR73"/>
  <c r="AR82"/>
  <c r="H64"/>
  <c r="AO47"/>
  <c r="H70"/>
  <c r="AC47"/>
  <c r="AH47"/>
  <c r="AN47"/>
  <c r="AR72"/>
  <c r="H63"/>
  <c r="J71"/>
  <c r="AR63"/>
  <c r="AR65"/>
  <c r="H67"/>
  <c r="H55"/>
  <c r="H66"/>
  <c r="AR66"/>
  <c r="J68"/>
  <c r="AR68"/>
  <c r="AR70"/>
  <c r="AR67"/>
  <c r="AR55"/>
  <c r="AR71"/>
  <c r="H56"/>
  <c r="H48"/>
  <c r="AR58"/>
  <c r="AR57"/>
  <c r="AR56"/>
  <c r="H61"/>
  <c r="H57"/>
  <c r="H58"/>
  <c r="H52"/>
  <c r="AR61"/>
  <c r="H49"/>
  <c r="H59"/>
  <c r="AR60"/>
  <c r="AR59"/>
  <c r="J50"/>
  <c r="AR52"/>
  <c r="H53"/>
  <c r="AR53"/>
  <c r="AR50"/>
  <c r="AR48"/>
  <c r="AR40"/>
  <c r="AR49"/>
  <c r="J38"/>
  <c r="H37"/>
  <c r="J40"/>
  <c r="J39"/>
  <c r="J43"/>
  <c r="AR42"/>
  <c r="J35"/>
  <c r="AR43"/>
  <c r="J41"/>
  <c r="AR41"/>
  <c r="H42"/>
  <c r="AR37"/>
  <c r="AJ223"/>
  <c r="AR38"/>
  <c r="AN328"/>
  <c r="AR39"/>
  <c r="J31"/>
  <c r="J34"/>
  <c r="AR34"/>
  <c r="H29"/>
  <c r="AR33"/>
  <c r="J30"/>
  <c r="AR35"/>
  <c r="AR31"/>
  <c r="H33"/>
  <c r="AR30"/>
  <c r="H22"/>
  <c r="J25"/>
  <c r="H26"/>
  <c r="AG199"/>
  <c r="AG190" s="1"/>
  <c r="AB89"/>
  <c r="AL133"/>
  <c r="AO312"/>
  <c r="AF328"/>
  <c r="AN389"/>
  <c r="AH398"/>
  <c r="AH397" s="1"/>
  <c r="H18"/>
  <c r="AR25"/>
  <c r="AR26"/>
  <c r="H24"/>
  <c r="AR24"/>
  <c r="AO199"/>
  <c r="AO190" s="1"/>
  <c r="AN312"/>
  <c r="AO389"/>
  <c r="H19"/>
  <c r="AJ133"/>
  <c r="AN199"/>
  <c r="AN190" s="1"/>
  <c r="F224"/>
  <c r="H224" s="1"/>
  <c r="AR22"/>
  <c r="AD389"/>
  <c r="AK199"/>
  <c r="AK190" s="1"/>
  <c r="AG267"/>
  <c r="AJ312"/>
  <c r="AG345"/>
  <c r="AJ389"/>
  <c r="H23"/>
  <c r="AM191"/>
  <c r="AR19"/>
  <c r="AR20"/>
  <c r="AB199"/>
  <c r="AB190" s="1"/>
  <c r="AN223"/>
  <c r="AJ243"/>
  <c r="AF312"/>
  <c r="H17"/>
  <c r="AO223"/>
  <c r="AB133"/>
  <c r="D89"/>
  <c r="AF89"/>
  <c r="AB267"/>
  <c r="AJ328"/>
  <c r="AL345"/>
  <c r="F131"/>
  <c r="H131" s="1"/>
  <c r="AL328"/>
  <c r="F395"/>
  <c r="J395" s="1"/>
  <c r="F458"/>
  <c r="J458" s="1"/>
  <c r="AR16"/>
  <c r="AR18"/>
  <c r="AQ191"/>
  <c r="F329"/>
  <c r="H329" s="1"/>
  <c r="AI399"/>
  <c r="F466"/>
  <c r="J466" s="1"/>
  <c r="H16"/>
  <c r="AM28"/>
  <c r="AI46"/>
  <c r="AM51"/>
  <c r="AQ54"/>
  <c r="AD96"/>
  <c r="AJ96"/>
  <c r="AO96"/>
  <c r="AM44"/>
  <c r="AE117"/>
  <c r="F119"/>
  <c r="J119" s="1"/>
  <c r="AE132"/>
  <c r="F134"/>
  <c r="J134" s="1"/>
  <c r="AF133"/>
  <c r="AM162"/>
  <c r="F163"/>
  <c r="J163" s="1"/>
  <c r="AD164"/>
  <c r="AJ164"/>
  <c r="AQ207"/>
  <c r="AJ199"/>
  <c r="AJ190" s="1"/>
  <c r="AB223"/>
  <c r="AE268"/>
  <c r="AL267"/>
  <c r="AQ399"/>
  <c r="F528"/>
  <c r="H528" s="1"/>
  <c r="AF199"/>
  <c r="AF190" s="1"/>
  <c r="AM399"/>
  <c r="AR23"/>
  <c r="AR17"/>
  <c r="AE36"/>
  <c r="AE119"/>
  <c r="AG118"/>
  <c r="AM131"/>
  <c r="AN133"/>
  <c r="AQ162"/>
  <c r="AM165"/>
  <c r="AD223"/>
  <c r="AB243"/>
  <c r="AF243"/>
  <c r="AI268"/>
  <c r="AK312"/>
  <c r="AM234"/>
  <c r="AI339"/>
  <c r="AK328"/>
  <c r="AM346"/>
  <c r="AE390"/>
  <c r="AP389"/>
  <c r="AE399"/>
  <c r="AG13"/>
  <c r="F90"/>
  <c r="H90" s="1"/>
  <c r="AN96"/>
  <c r="AF118"/>
  <c r="AL118"/>
  <c r="AO164"/>
  <c r="AF267"/>
  <c r="AI103"/>
  <c r="AG96"/>
  <c r="AQ119"/>
  <c r="AN243"/>
  <c r="AM268"/>
  <c r="AF389"/>
  <c r="AI335"/>
  <c r="AM338"/>
  <c r="AE344"/>
  <c r="F399"/>
  <c r="J399" s="1"/>
  <c r="AD398"/>
  <c r="AD397" s="1"/>
  <c r="AQ458"/>
  <c r="AE466"/>
  <c r="AI469"/>
  <c r="AM488"/>
  <c r="F198"/>
  <c r="J198" s="1"/>
  <c r="AK223"/>
  <c r="AQ390"/>
  <c r="AO500"/>
  <c r="AO499" s="1"/>
  <c r="AE207"/>
  <c r="AI28"/>
  <c r="AM224"/>
  <c r="F44"/>
  <c r="J44" s="1"/>
  <c r="E133"/>
  <c r="AG133"/>
  <c r="AQ165"/>
  <c r="AI213"/>
  <c r="AM221"/>
  <c r="AQ198"/>
  <c r="AQ268"/>
  <c r="AM390"/>
  <c r="AG389"/>
  <c r="AI457"/>
  <c r="AG398"/>
  <c r="AG397" s="1"/>
  <c r="AQ403"/>
  <c r="AL500"/>
  <c r="AL499" s="1"/>
  <c r="AK527"/>
  <c r="AK526" s="1"/>
  <c r="AM46"/>
  <c r="AE54"/>
  <c r="F62"/>
  <c r="J62" s="1"/>
  <c r="AQ62"/>
  <c r="AD89"/>
  <c r="AJ89"/>
  <c r="AF96"/>
  <c r="F103"/>
  <c r="H103" s="1"/>
  <c r="AI119"/>
  <c r="AH133"/>
  <c r="AE148"/>
  <c r="F150"/>
  <c r="J150" s="1"/>
  <c r="AI150"/>
  <c r="AK149"/>
  <c r="AM163"/>
  <c r="AE165"/>
  <c r="AE313"/>
  <c r="AD328"/>
  <c r="AI395"/>
  <c r="F330"/>
  <c r="H330" s="1"/>
  <c r="AQ335"/>
  <c r="F501"/>
  <c r="J501" s="1"/>
  <c r="AP500"/>
  <c r="AP499" s="1"/>
  <c r="AM528"/>
  <c r="AM542"/>
  <c r="AK96"/>
  <c r="AB118"/>
  <c r="AI132"/>
  <c r="AK118"/>
  <c r="AD133"/>
  <c r="AQ148"/>
  <c r="AE150"/>
  <c r="F165"/>
  <c r="J165" s="1"/>
  <c r="F200"/>
  <c r="H200" s="1"/>
  <c r="AP199"/>
  <c r="AP190" s="1"/>
  <c r="AM206"/>
  <c r="AH243"/>
  <c r="F268"/>
  <c r="H268" s="1"/>
  <c r="AH267"/>
  <c r="F313"/>
  <c r="J313" s="1"/>
  <c r="F390"/>
  <c r="H390" s="1"/>
  <c r="AI390"/>
  <c r="AE330"/>
  <c r="F335"/>
  <c r="F403"/>
  <c r="J403" s="1"/>
  <c r="F542"/>
  <c r="J542" s="1"/>
  <c r="AK89"/>
  <c r="AE107"/>
  <c r="AI54"/>
  <c r="AE62"/>
  <c r="AE85"/>
  <c r="F88"/>
  <c r="J88" s="1"/>
  <c r="AI88"/>
  <c r="AH89"/>
  <c r="AN89"/>
  <c r="AG89"/>
  <c r="AM119"/>
  <c r="AK133"/>
  <c r="AO149"/>
  <c r="AI162"/>
  <c r="AI165"/>
  <c r="AE213"/>
  <c r="AI221"/>
  <c r="AC223"/>
  <c r="AI313"/>
  <c r="AI234"/>
  <c r="AH328"/>
  <c r="AE339"/>
  <c r="AI346"/>
  <c r="AI338"/>
  <c r="AQ344"/>
  <c r="AF398"/>
  <c r="AF397" s="1"/>
  <c r="F457"/>
  <c r="H457" s="1"/>
  <c r="AQ528"/>
  <c r="AO527"/>
  <c r="AQ214"/>
  <c r="AQ85"/>
  <c r="E96"/>
  <c r="AM85"/>
  <c r="AQ44"/>
  <c r="AM54"/>
  <c r="AI85"/>
  <c r="F36"/>
  <c r="H36" s="1"/>
  <c r="AQ51"/>
  <c r="AM88"/>
  <c r="AL89"/>
  <c r="AL96"/>
  <c r="AE44"/>
  <c r="AQ117"/>
  <c r="AQ131"/>
  <c r="AM132"/>
  <c r="AO118"/>
  <c r="AM134"/>
  <c r="AI148"/>
  <c r="AM150"/>
  <c r="AQ163"/>
  <c r="AK164"/>
  <c r="AP164"/>
  <c r="AN164"/>
  <c r="AM213"/>
  <c r="AQ221"/>
  <c r="AE198"/>
  <c r="AD199"/>
  <c r="AD190" s="1"/>
  <c r="AQ206"/>
  <c r="AP223"/>
  <c r="E243"/>
  <c r="AG243"/>
  <c r="AL243"/>
  <c r="AK267"/>
  <c r="AG312"/>
  <c r="F339"/>
  <c r="H339" s="1"/>
  <c r="AK345"/>
  <c r="AE335"/>
  <c r="F338"/>
  <c r="J338" s="1"/>
  <c r="AJ398"/>
  <c r="AJ397" s="1"/>
  <c r="AL164"/>
  <c r="AE46"/>
  <c r="AE88"/>
  <c r="AC89"/>
  <c r="AB96"/>
  <c r="AE103"/>
  <c r="AC96"/>
  <c r="AI117"/>
  <c r="AH118"/>
  <c r="F132"/>
  <c r="J132" s="1"/>
  <c r="AC133"/>
  <c r="AI163"/>
  <c r="AH164"/>
  <c r="AM198"/>
  <c r="AL199"/>
  <c r="AL190" s="1"/>
  <c r="AI206"/>
  <c r="AI224"/>
  <c r="E223"/>
  <c r="AE395"/>
  <c r="AC389"/>
  <c r="AM335"/>
  <c r="F46"/>
  <c r="H46" s="1"/>
  <c r="AI51"/>
  <c r="AM62"/>
  <c r="AQ36"/>
  <c r="AG149"/>
  <c r="E118"/>
  <c r="AQ28"/>
  <c r="AQ46"/>
  <c r="AE51"/>
  <c r="F54"/>
  <c r="J54" s="1"/>
  <c r="F85"/>
  <c r="J85" s="1"/>
  <c r="AQ88"/>
  <c r="E89"/>
  <c r="AP89"/>
  <c r="AO89"/>
  <c r="AP96"/>
  <c r="AM36"/>
  <c r="AI44"/>
  <c r="AJ118"/>
  <c r="AN118"/>
  <c r="AD118"/>
  <c r="AC118"/>
  <c r="AQ132"/>
  <c r="AQ134"/>
  <c r="AM148"/>
  <c r="AO133"/>
  <c r="AC149"/>
  <c r="AQ150"/>
  <c r="AE163"/>
  <c r="E164"/>
  <c r="AF164"/>
  <c r="AQ213"/>
  <c r="F221"/>
  <c r="J221" s="1"/>
  <c r="AE221"/>
  <c r="AI214"/>
  <c r="AI198"/>
  <c r="AH199"/>
  <c r="AH190" s="1"/>
  <c r="E199"/>
  <c r="E190" s="1"/>
  <c r="AE206"/>
  <c r="AE224"/>
  <c r="AK243"/>
  <c r="AP243"/>
  <c r="AP267"/>
  <c r="AO267"/>
  <c r="AM313"/>
  <c r="AB389"/>
  <c r="AM467"/>
  <c r="AE489"/>
  <c r="AE458"/>
  <c r="AI466"/>
  <c r="AM469"/>
  <c r="AQ467"/>
  <c r="AQ488"/>
  <c r="AE498"/>
  <c r="AI489"/>
  <c r="AD500"/>
  <c r="AD499" s="1"/>
  <c r="AQ542"/>
  <c r="F234"/>
  <c r="J234" s="1"/>
  <c r="AE234"/>
  <c r="AQ339"/>
  <c r="F346"/>
  <c r="J346" s="1"/>
  <c r="AE346"/>
  <c r="AQ330"/>
  <c r="AE338"/>
  <c r="AM344"/>
  <c r="AP398"/>
  <c r="AM458"/>
  <c r="AO398"/>
  <c r="AQ466"/>
  <c r="AE469"/>
  <c r="AI467"/>
  <c r="AI488"/>
  <c r="AM498"/>
  <c r="AQ498"/>
  <c r="AM403"/>
  <c r="AE501"/>
  <c r="AK500"/>
  <c r="AK499" s="1"/>
  <c r="AI528"/>
  <c r="AG527"/>
  <c r="AG526" s="1"/>
  <c r="AI542"/>
  <c r="AG223"/>
  <c r="AD243"/>
  <c r="AO243"/>
  <c r="AJ267"/>
  <c r="AN267"/>
  <c r="AD267"/>
  <c r="AC267"/>
  <c r="AP312"/>
  <c r="AQ234"/>
  <c r="AP328"/>
  <c r="AM339"/>
  <c r="AO328"/>
  <c r="AH345"/>
  <c r="AQ346"/>
  <c r="AM395"/>
  <c r="AK389"/>
  <c r="AQ338"/>
  <c r="AI344"/>
  <c r="AM457"/>
  <c r="AI458"/>
  <c r="AK398"/>
  <c r="AK397" s="1"/>
  <c r="AM466"/>
  <c r="AE467"/>
  <c r="AQ469"/>
  <c r="AE488"/>
  <c r="AI498"/>
  <c r="AM489"/>
  <c r="AI501"/>
  <c r="E500"/>
  <c r="E499" s="1"/>
  <c r="AG500"/>
  <c r="AI500" s="1"/>
  <c r="AD527"/>
  <c r="AD526" s="1"/>
  <c r="AE542"/>
  <c r="AI21"/>
  <c r="AQ21"/>
  <c r="AM21"/>
  <c r="AK13"/>
  <c r="AM541"/>
  <c r="AQ541"/>
  <c r="AI541"/>
  <c r="AP527"/>
  <c r="AP526" s="1"/>
  <c r="AL527"/>
  <c r="AL526" s="1"/>
  <c r="AE528"/>
  <c r="F509"/>
  <c r="H509" s="1"/>
  <c r="AF499"/>
  <c r="G499"/>
  <c r="AC499"/>
  <c r="AM509"/>
  <c r="AE509"/>
  <c r="AQ509"/>
  <c r="AM501"/>
  <c r="AQ501"/>
  <c r="AH499"/>
  <c r="I499"/>
  <c r="AE403"/>
  <c r="AI403"/>
  <c r="F498"/>
  <c r="AQ489"/>
  <c r="AM485"/>
  <c r="F488"/>
  <c r="F469"/>
  <c r="I397"/>
  <c r="F459"/>
  <c r="G397"/>
  <c r="AE457"/>
  <c r="AQ457"/>
  <c r="F344"/>
  <c r="AI330"/>
  <c r="AM330"/>
  <c r="E389"/>
  <c r="AL389"/>
  <c r="AH389"/>
  <c r="AQ395"/>
  <c r="AQ383"/>
  <c r="AF345"/>
  <c r="AN345"/>
  <c r="AE329"/>
  <c r="AI329"/>
  <c r="AM329"/>
  <c r="AQ329"/>
  <c r="AH312"/>
  <c r="AL312"/>
  <c r="AQ313"/>
  <c r="AQ260"/>
  <c r="F260"/>
  <c r="H260" s="1"/>
  <c r="AE260"/>
  <c r="AI260"/>
  <c r="AM260"/>
  <c r="F244"/>
  <c r="AE244"/>
  <c r="AI244"/>
  <c r="AM244"/>
  <c r="AQ244"/>
  <c r="I222"/>
  <c r="F235"/>
  <c r="J235" s="1"/>
  <c r="AL223"/>
  <c r="AH223"/>
  <c r="AQ224"/>
  <c r="AE200"/>
  <c r="AI200"/>
  <c r="AM200"/>
  <c r="AQ200"/>
  <c r="F206"/>
  <c r="AI191"/>
  <c r="AE191"/>
  <c r="F191"/>
  <c r="J191" s="1"/>
  <c r="AM214"/>
  <c r="AE214"/>
  <c r="AM207"/>
  <c r="AI207"/>
  <c r="F213"/>
  <c r="AG164"/>
  <c r="AP149"/>
  <c r="AL149"/>
  <c r="AH149"/>
  <c r="AD149"/>
  <c r="AN149"/>
  <c r="AJ149"/>
  <c r="AF149"/>
  <c r="AP133"/>
  <c r="AE134"/>
  <c r="AI134"/>
  <c r="F148"/>
  <c r="AP118"/>
  <c r="AE131"/>
  <c r="AI131"/>
  <c r="F117"/>
  <c r="AM117"/>
  <c r="AI36"/>
  <c r="AH96"/>
  <c r="AM103"/>
  <c r="AQ103"/>
  <c r="AE90"/>
  <c r="AI90"/>
  <c r="AM90"/>
  <c r="AQ90"/>
  <c r="F51"/>
  <c r="AI62"/>
  <c r="D500"/>
  <c r="AE541"/>
  <c r="AJ526"/>
  <c r="AN499"/>
  <c r="AE383"/>
  <c r="D267"/>
  <c r="AQ235"/>
  <c r="D527"/>
  <c r="D389"/>
  <c r="AE235"/>
  <c r="AL13"/>
  <c r="F467"/>
  <c r="D133"/>
  <c r="D223"/>
  <c r="F489"/>
  <c r="AI383"/>
  <c r="G327"/>
  <c r="AF526"/>
  <c r="AJ499"/>
  <c r="AB499"/>
  <c r="F485"/>
  <c r="AQ459"/>
  <c r="AM459"/>
  <c r="AI459"/>
  <c r="AE459"/>
  <c r="G222"/>
  <c r="D118"/>
  <c r="D96"/>
  <c r="I327"/>
  <c r="AI235"/>
  <c r="F207"/>
  <c r="AH13"/>
  <c r="E267"/>
  <c r="AM235"/>
  <c r="D199"/>
  <c r="D190" s="1"/>
  <c r="AQ107"/>
  <c r="G106"/>
  <c r="I106"/>
  <c r="AM107"/>
  <c r="AO13"/>
  <c r="AJ13"/>
  <c r="AM14"/>
  <c r="AN13"/>
  <c r="AQ14"/>
  <c r="AF13"/>
  <c r="AI14"/>
  <c r="I12"/>
  <c r="F56" i="8"/>
  <c r="F53"/>
  <c r="G53" s="1"/>
  <c r="F50"/>
  <c r="F47"/>
  <c r="F44"/>
  <c r="F41"/>
  <c r="F38"/>
  <c r="F35"/>
  <c r="F32"/>
  <c r="F29"/>
  <c r="F26"/>
  <c r="F23"/>
  <c r="F20"/>
  <c r="F17"/>
  <c r="J55"/>
  <c r="J54"/>
  <c r="J53"/>
  <c r="J541" i="38" l="1"/>
  <c r="I566"/>
  <c r="G566"/>
  <c r="E328"/>
  <c r="F328" s="1"/>
  <c r="AC328"/>
  <c r="AE328" s="1"/>
  <c r="AG328"/>
  <c r="AG327" s="1"/>
  <c r="D345"/>
  <c r="AI190"/>
  <c r="AM190"/>
  <c r="E526"/>
  <c r="AR485"/>
  <c r="J330"/>
  <c r="J268"/>
  <c r="H150"/>
  <c r="F83"/>
  <c r="H83" s="1"/>
  <c r="AM312"/>
  <c r="H458"/>
  <c r="J224"/>
  <c r="J103"/>
  <c r="AI267"/>
  <c r="H134"/>
  <c r="H221"/>
  <c r="J46"/>
  <c r="F89"/>
  <c r="J89" s="1"/>
  <c r="J390"/>
  <c r="AQ500"/>
  <c r="H395"/>
  <c r="J329"/>
  <c r="AM83"/>
  <c r="F96"/>
  <c r="H96" s="1"/>
  <c r="AE133"/>
  <c r="J457"/>
  <c r="H542"/>
  <c r="H541" s="1"/>
  <c r="AE118"/>
  <c r="AR36"/>
  <c r="J131"/>
  <c r="F214"/>
  <c r="H214" s="1"/>
  <c r="J260"/>
  <c r="H54"/>
  <c r="AM118"/>
  <c r="H85"/>
  <c r="AI527"/>
  <c r="AI118"/>
  <c r="AQ389"/>
  <c r="J90"/>
  <c r="AR117"/>
  <c r="AN327"/>
  <c r="H466"/>
  <c r="J528"/>
  <c r="AO12"/>
  <c r="AL12"/>
  <c r="H163"/>
  <c r="H338"/>
  <c r="AM267"/>
  <c r="AI199"/>
  <c r="AR191"/>
  <c r="AP222"/>
  <c r="AI164"/>
  <c r="AQ164"/>
  <c r="AR224"/>
  <c r="AE527"/>
  <c r="AM527"/>
  <c r="H165"/>
  <c r="AI312"/>
  <c r="AR338"/>
  <c r="AO222"/>
  <c r="AR206"/>
  <c r="AQ96"/>
  <c r="AE96"/>
  <c r="AF327"/>
  <c r="AK12"/>
  <c r="AM133"/>
  <c r="AR260"/>
  <c r="AO106"/>
  <c r="AK327"/>
  <c r="AQ118"/>
  <c r="AI509"/>
  <c r="AR509" s="1"/>
  <c r="AR119"/>
  <c r="AR207"/>
  <c r="AQ83"/>
  <c r="AQ223"/>
  <c r="AI345"/>
  <c r="H191"/>
  <c r="F389"/>
  <c r="J389" s="1"/>
  <c r="AQ243"/>
  <c r="AK222"/>
  <c r="AQ190"/>
  <c r="AI389"/>
  <c r="AI398"/>
  <c r="AG499"/>
  <c r="AI499" s="1"/>
  <c r="AM243"/>
  <c r="AM199"/>
  <c r="F190"/>
  <c r="J190" s="1"/>
  <c r="H44"/>
  <c r="AH106"/>
  <c r="AR488"/>
  <c r="AQ267"/>
  <c r="AG222"/>
  <c r="AR467"/>
  <c r="AE389"/>
  <c r="AR132"/>
  <c r="AE89"/>
  <c r="AQ527"/>
  <c r="AR346"/>
  <c r="AI83"/>
  <c r="AR390"/>
  <c r="AK106"/>
  <c r="AR150"/>
  <c r="AE83"/>
  <c r="AI133"/>
  <c r="AJ222"/>
  <c r="AQ199"/>
  <c r="AQ312"/>
  <c r="J36"/>
  <c r="AR313"/>
  <c r="AR54"/>
  <c r="AM500"/>
  <c r="AE223"/>
  <c r="H119"/>
  <c r="H198"/>
  <c r="J339"/>
  <c r="H399"/>
  <c r="AO526"/>
  <c r="AQ526" s="1"/>
  <c r="AM328"/>
  <c r="F133"/>
  <c r="H133" s="1"/>
  <c r="AQ133"/>
  <c r="H346"/>
  <c r="AL327"/>
  <c r="AR344"/>
  <c r="AR339"/>
  <c r="AR213"/>
  <c r="AR163"/>
  <c r="AM89"/>
  <c r="AI89"/>
  <c r="AR268"/>
  <c r="AR399"/>
  <c r="AG106"/>
  <c r="AL222"/>
  <c r="AO397"/>
  <c r="AQ149"/>
  <c r="AR85"/>
  <c r="AE267"/>
  <c r="AQ398"/>
  <c r="AR489"/>
  <c r="AR88"/>
  <c r="AL106"/>
  <c r="AM164"/>
  <c r="AR330"/>
  <c r="AI243"/>
  <c r="AR165"/>
  <c r="AM149"/>
  <c r="AD106"/>
  <c r="F118"/>
  <c r="J118" s="1"/>
  <c r="J383"/>
  <c r="AN222"/>
  <c r="AH327"/>
  <c r="E397"/>
  <c r="AQ47"/>
  <c r="AG12"/>
  <c r="H62"/>
  <c r="AR103"/>
  <c r="AR131"/>
  <c r="H132"/>
  <c r="H234"/>
  <c r="AP397"/>
  <c r="AR403"/>
  <c r="AR528"/>
  <c r="AR466"/>
  <c r="AR221"/>
  <c r="AQ89"/>
  <c r="AM96"/>
  <c r="J335"/>
  <c r="H335"/>
  <c r="AE500"/>
  <c r="AR62"/>
  <c r="AI96"/>
  <c r="AR214"/>
  <c r="J200"/>
  <c r="AR457"/>
  <c r="H403"/>
  <c r="H501"/>
  <c r="AR542"/>
  <c r="AQ328"/>
  <c r="AR148"/>
  <c r="AR541"/>
  <c r="AI47"/>
  <c r="H88"/>
  <c r="H313"/>
  <c r="AR395"/>
  <c r="AM526"/>
  <c r="AR501"/>
  <c r="F541"/>
  <c r="AR234"/>
  <c r="AR46"/>
  <c r="AR198"/>
  <c r="AR329"/>
  <c r="AE526"/>
  <c r="AR469"/>
  <c r="AR51"/>
  <c r="AR498"/>
  <c r="AR458"/>
  <c r="AR335"/>
  <c r="AR44"/>
  <c r="AI526"/>
  <c r="AE499"/>
  <c r="J509"/>
  <c r="AQ499"/>
  <c r="AM499"/>
  <c r="J498"/>
  <c r="H498"/>
  <c r="J488"/>
  <c r="H488"/>
  <c r="J469"/>
  <c r="H469"/>
  <c r="AI397"/>
  <c r="J344"/>
  <c r="H344"/>
  <c r="AM389"/>
  <c r="AH222"/>
  <c r="AR244"/>
  <c r="H244"/>
  <c r="J244"/>
  <c r="H235"/>
  <c r="AM223"/>
  <c r="J206"/>
  <c r="H206"/>
  <c r="AR200"/>
  <c r="J213"/>
  <c r="H213"/>
  <c r="AP106"/>
  <c r="AN106"/>
  <c r="AI149"/>
  <c r="AR134"/>
  <c r="J148"/>
  <c r="H148"/>
  <c r="AI107"/>
  <c r="AR107" s="1"/>
  <c r="J117"/>
  <c r="H117"/>
  <c r="AH12"/>
  <c r="AR90"/>
  <c r="H51"/>
  <c r="J51"/>
  <c r="J207"/>
  <c r="H207"/>
  <c r="J485"/>
  <c r="H485"/>
  <c r="J467"/>
  <c r="H467"/>
  <c r="D499"/>
  <c r="F499" s="1"/>
  <c r="F500"/>
  <c r="J489"/>
  <c r="H489"/>
  <c r="F267"/>
  <c r="AN12"/>
  <c r="F223"/>
  <c r="F107"/>
  <c r="F199"/>
  <c r="AI13"/>
  <c r="AF12"/>
  <c r="AM13"/>
  <c r="AR459"/>
  <c r="AR235"/>
  <c r="D526"/>
  <c r="F527"/>
  <c r="J459"/>
  <c r="H459"/>
  <c r="F54" i="8"/>
  <c r="G54" s="1"/>
  <c r="F55"/>
  <c r="G55" s="1"/>
  <c r="J34"/>
  <c r="J33"/>
  <c r="J32"/>
  <c r="G32"/>
  <c r="J37"/>
  <c r="J36"/>
  <c r="J35"/>
  <c r="G35"/>
  <c r="J40"/>
  <c r="J39"/>
  <c r="J38"/>
  <c r="G38"/>
  <c r="J43"/>
  <c r="J42"/>
  <c r="J41"/>
  <c r="G41"/>
  <c r="J46"/>
  <c r="J45"/>
  <c r="J44"/>
  <c r="G44"/>
  <c r="J49"/>
  <c r="J48"/>
  <c r="J47"/>
  <c r="G47"/>
  <c r="J52"/>
  <c r="J51"/>
  <c r="J50"/>
  <c r="G50"/>
  <c r="J25"/>
  <c r="J24"/>
  <c r="J23"/>
  <c r="G23"/>
  <c r="G26"/>
  <c r="J26"/>
  <c r="J27"/>
  <c r="J28"/>
  <c r="J31"/>
  <c r="J30"/>
  <c r="J29"/>
  <c r="G29"/>
  <c r="J22"/>
  <c r="J21"/>
  <c r="J20"/>
  <c r="G20"/>
  <c r="AI328" i="38" l="1"/>
  <c r="AR328" s="1"/>
  <c r="AK566"/>
  <c r="AG566"/>
  <c r="AH566"/>
  <c r="AN566"/>
  <c r="D327"/>
  <c r="AJ106"/>
  <c r="AM106" s="1"/>
  <c r="AF106"/>
  <c r="AI106" s="1"/>
  <c r="F526"/>
  <c r="H526" s="1"/>
  <c r="F30" i="8"/>
  <c r="G30" s="1"/>
  <c r="F46"/>
  <c r="G46" s="1"/>
  <c r="F52"/>
  <c r="G52" s="1"/>
  <c r="F43"/>
  <c r="G43" s="1"/>
  <c r="F22"/>
  <c r="G22" s="1"/>
  <c r="F24"/>
  <c r="G24" s="1"/>
  <c r="F48"/>
  <c r="G48" s="1"/>
  <c r="F39"/>
  <c r="G39" s="1"/>
  <c r="F34"/>
  <c r="G34" s="1"/>
  <c r="F36"/>
  <c r="G36" s="1"/>
  <c r="F25"/>
  <c r="G25" s="1"/>
  <c r="F49"/>
  <c r="G49" s="1"/>
  <c r="F40"/>
  <c r="G40" s="1"/>
  <c r="F51"/>
  <c r="G51" s="1"/>
  <c r="F45"/>
  <c r="G45" s="1"/>
  <c r="F42"/>
  <c r="G42" s="1"/>
  <c r="F27"/>
  <c r="G27" s="1"/>
  <c r="F37"/>
  <c r="G37" s="1"/>
  <c r="J83" i="38"/>
  <c r="J214"/>
  <c r="J96"/>
  <c r="H89"/>
  <c r="AQ222"/>
  <c r="H383"/>
  <c r="AR118"/>
  <c r="AI327"/>
  <c r="AR267"/>
  <c r="AR527"/>
  <c r="AR500"/>
  <c r="J133"/>
  <c r="AM222"/>
  <c r="AR89"/>
  <c r="AQ106"/>
  <c r="AR133"/>
  <c r="AR83"/>
  <c r="H389"/>
  <c r="H190"/>
  <c r="AR389"/>
  <c r="AQ397"/>
  <c r="H118"/>
  <c r="AR96"/>
  <c r="AR526"/>
  <c r="AR499"/>
  <c r="AI12"/>
  <c r="J328"/>
  <c r="H328"/>
  <c r="H223"/>
  <c r="J223"/>
  <c r="H499"/>
  <c r="J499"/>
  <c r="H527"/>
  <c r="J527"/>
  <c r="J267"/>
  <c r="H267"/>
  <c r="J199"/>
  <c r="H199"/>
  <c r="H500"/>
  <c r="J500"/>
  <c r="J107"/>
  <c r="H107"/>
  <c r="F31" i="8"/>
  <c r="G31" s="1"/>
  <c r="F33"/>
  <c r="G33" s="1"/>
  <c r="F28"/>
  <c r="G28" s="1"/>
  <c r="F21"/>
  <c r="G21" s="1"/>
  <c r="J526" i="38" l="1"/>
  <c r="D90" i="27" l="1"/>
  <c r="C102"/>
  <c r="C98"/>
  <c r="C94"/>
  <c r="C90"/>
  <c r="C97"/>
  <c r="C89"/>
  <c r="C100"/>
  <c r="C92"/>
  <c r="C88"/>
  <c r="D87"/>
  <c r="C99"/>
  <c r="C95"/>
  <c r="C91"/>
  <c r="C87"/>
  <c r="C101"/>
  <c r="C93"/>
  <c r="D88"/>
  <c r="C96"/>
  <c r="C52"/>
  <c r="C48"/>
  <c r="C44"/>
  <c r="C40"/>
  <c r="C51"/>
  <c r="C47"/>
  <c r="C50"/>
  <c r="C42"/>
  <c r="C53"/>
  <c r="C49"/>
  <c r="C45"/>
  <c r="C41"/>
  <c r="C43"/>
  <c r="C46"/>
  <c r="D52"/>
  <c r="D50"/>
  <c r="D47"/>
  <c r="D45"/>
  <c r="D48"/>
  <c r="D49"/>
  <c r="D51"/>
  <c r="D44"/>
  <c r="D46"/>
  <c r="D43"/>
  <c r="D42"/>
  <c r="D41"/>
  <c r="O15" i="44"/>
  <c r="N15"/>
  <c r="M15"/>
  <c r="L15"/>
  <c r="K15"/>
  <c r="J15"/>
  <c r="I15"/>
  <c r="H15"/>
  <c r="H11" i="23"/>
  <c r="I11"/>
  <c r="J11"/>
  <c r="K11"/>
  <c r="L11"/>
  <c r="M11"/>
  <c r="N11"/>
  <c r="O11"/>
  <c r="O13" i="33"/>
  <c r="N13"/>
  <c r="M13"/>
  <c r="L13"/>
  <c r="K13"/>
  <c r="J13"/>
  <c r="I13"/>
  <c r="H13"/>
  <c r="O19" i="30"/>
  <c r="N19"/>
  <c r="M19"/>
  <c r="L19"/>
  <c r="K19"/>
  <c r="J19"/>
  <c r="I19"/>
  <c r="H19"/>
  <c r="O12" i="29"/>
  <c r="N12"/>
  <c r="M12"/>
  <c r="L12"/>
  <c r="K12"/>
  <c r="J12"/>
  <c r="I12"/>
  <c r="H12"/>
  <c r="O16" i="28"/>
  <c r="N16"/>
  <c r="M16"/>
  <c r="L16"/>
  <c r="K16"/>
  <c r="J16"/>
  <c r="I16"/>
  <c r="H16"/>
  <c r="D79" i="27" l="1"/>
  <c r="G17" i="8"/>
  <c r="E15" i="38" s="1"/>
  <c r="F15" s="1"/>
  <c r="G59" i="8"/>
  <c r="G56"/>
  <c r="G65"/>
  <c r="D56" i="27" s="1"/>
  <c r="G62" i="8"/>
  <c r="E162" i="38" s="1"/>
  <c r="F162" l="1"/>
  <c r="E149"/>
  <c r="E106" s="1"/>
  <c r="J15"/>
  <c r="H15"/>
  <c r="AB15"/>
  <c r="D55" i="27"/>
  <c r="D54"/>
  <c r="AD64" i="38"/>
  <c r="AD47" s="1"/>
  <c r="D53" i="27"/>
  <c r="AD15" i="38"/>
  <c r="F60" i="8"/>
  <c r="F61"/>
  <c r="D14" i="38"/>
  <c r="AB14"/>
  <c r="J162" l="1"/>
  <c r="H162"/>
  <c r="AE15"/>
  <c r="AR15" s="1"/>
  <c r="O50" i="43"/>
  <c r="Q50" s="1"/>
  <c r="O49"/>
  <c r="P49" s="1"/>
  <c r="O48"/>
  <c r="Q48" s="1"/>
  <c r="O47"/>
  <c r="P47" s="1"/>
  <c r="O46"/>
  <c r="Q46" s="1"/>
  <c r="O45"/>
  <c r="P45" s="1"/>
  <c r="O44"/>
  <c r="Q44" s="1"/>
  <c r="O43"/>
  <c r="P43" s="1"/>
  <c r="O42"/>
  <c r="Q42" s="1"/>
  <c r="O41"/>
  <c r="P41" s="1"/>
  <c r="O40"/>
  <c r="Q40" s="1"/>
  <c r="O39"/>
  <c r="P39" s="1"/>
  <c r="O38"/>
  <c r="Q38" s="1"/>
  <c r="O37"/>
  <c r="P37" s="1"/>
  <c r="O36"/>
  <c r="Q36" s="1"/>
  <c r="O35"/>
  <c r="P35" s="1"/>
  <c r="O34"/>
  <c r="Q34" s="1"/>
  <c r="O33"/>
  <c r="P33" s="1"/>
  <c r="O32"/>
  <c r="Q32" s="1"/>
  <c r="O31"/>
  <c r="P31" s="1"/>
  <c r="O30"/>
  <c r="Q30" s="1"/>
  <c r="O29"/>
  <c r="P29" s="1"/>
  <c r="O28"/>
  <c r="Q28" s="1"/>
  <c r="O27"/>
  <c r="P27" s="1"/>
  <c r="O26"/>
  <c r="Q26" s="1"/>
  <c r="O25"/>
  <c r="P25" s="1"/>
  <c r="O24"/>
  <c r="Q24" s="1"/>
  <c r="O23"/>
  <c r="P23" s="1"/>
  <c r="O22"/>
  <c r="Q22" s="1"/>
  <c r="O21"/>
  <c r="P21" s="1"/>
  <c r="O20"/>
  <c r="Q20" s="1"/>
  <c r="O19"/>
  <c r="P19" s="1"/>
  <c r="O18"/>
  <c r="Q18" s="1"/>
  <c r="O17"/>
  <c r="Q17" s="1"/>
  <c r="I50"/>
  <c r="F50"/>
  <c r="I49"/>
  <c r="F49"/>
  <c r="I48"/>
  <c r="F48"/>
  <c r="I47"/>
  <c r="F47"/>
  <c r="I46"/>
  <c r="F46"/>
  <c r="I45"/>
  <c r="F45"/>
  <c r="I44"/>
  <c r="F44"/>
  <c r="I43"/>
  <c r="F43"/>
  <c r="I42"/>
  <c r="F42"/>
  <c r="I41"/>
  <c r="F41"/>
  <c r="I40"/>
  <c r="F40"/>
  <c r="I39"/>
  <c r="F39"/>
  <c r="I38"/>
  <c r="F38"/>
  <c r="I37"/>
  <c r="F37"/>
  <c r="I36"/>
  <c r="F36"/>
  <c r="I35"/>
  <c r="F35"/>
  <c r="I34"/>
  <c r="F34"/>
  <c r="I33"/>
  <c r="F33"/>
  <c r="I32"/>
  <c r="F32"/>
  <c r="I31"/>
  <c r="F31"/>
  <c r="I30"/>
  <c r="F30"/>
  <c r="I29"/>
  <c r="F29"/>
  <c r="I28"/>
  <c r="F28"/>
  <c r="I27"/>
  <c r="F27"/>
  <c r="I26"/>
  <c r="F26"/>
  <c r="I25"/>
  <c r="F25"/>
  <c r="I24"/>
  <c r="F24"/>
  <c r="I23"/>
  <c r="F23"/>
  <c r="I22"/>
  <c r="F22"/>
  <c r="I21"/>
  <c r="F21"/>
  <c r="I20"/>
  <c r="F20"/>
  <c r="I19"/>
  <c r="F19"/>
  <c r="I18"/>
  <c r="F18"/>
  <c r="I17"/>
  <c r="F17"/>
  <c r="I37" i="42"/>
  <c r="F37"/>
  <c r="I36"/>
  <c r="F36"/>
  <c r="I35"/>
  <c r="F35"/>
  <c r="I34"/>
  <c r="F34"/>
  <c r="I33"/>
  <c r="F33"/>
  <c r="I32"/>
  <c r="F32"/>
  <c r="I31"/>
  <c r="F31"/>
  <c r="I30"/>
  <c r="F30"/>
  <c r="I29"/>
  <c r="F29"/>
  <c r="I28"/>
  <c r="F28"/>
  <c r="I27"/>
  <c r="F27"/>
  <c r="I26"/>
  <c r="F26"/>
  <c r="I25"/>
  <c r="F25"/>
  <c r="I24"/>
  <c r="F24"/>
  <c r="I23"/>
  <c r="F23"/>
  <c r="I22"/>
  <c r="F22"/>
  <c r="I21"/>
  <c r="F21"/>
  <c r="J37"/>
  <c r="I20"/>
  <c r="F20"/>
  <c r="I19"/>
  <c r="F19"/>
  <c r="I18"/>
  <c r="F18"/>
  <c r="I17"/>
  <c r="F17"/>
  <c r="I38" i="40"/>
  <c r="F38"/>
  <c r="I37"/>
  <c r="F37"/>
  <c r="AC423" i="38"/>
  <c r="AE423" s="1"/>
  <c r="AR423" s="1"/>
  <c r="AC422"/>
  <c r="AE422" s="1"/>
  <c r="AR422" s="1"/>
  <c r="AC421"/>
  <c r="AE421" s="1"/>
  <c r="AR421" s="1"/>
  <c r="AC420"/>
  <c r="AE420" s="1"/>
  <c r="AR420" s="1"/>
  <c r="AC419"/>
  <c r="AE419" s="1"/>
  <c r="AR419" s="1"/>
  <c r="AC418"/>
  <c r="AE418" s="1"/>
  <c r="AR418" s="1"/>
  <c r="AC417"/>
  <c r="AE417" s="1"/>
  <c r="AR417" s="1"/>
  <c r="AC416"/>
  <c r="AE416" s="1"/>
  <c r="AR416" s="1"/>
  <c r="AC415"/>
  <c r="AE415" s="1"/>
  <c r="AR415" s="1"/>
  <c r="AC414"/>
  <c r="AE414" s="1"/>
  <c r="AR414" s="1"/>
  <c r="AC413"/>
  <c r="AE413" s="1"/>
  <c r="AR413" s="1"/>
  <c r="AC412"/>
  <c r="AE412" s="1"/>
  <c r="AR412" s="1"/>
  <c r="AC411"/>
  <c r="AE411" s="1"/>
  <c r="AR411" s="1"/>
  <c r="AC410"/>
  <c r="AE410" s="1"/>
  <c r="AR410" s="1"/>
  <c r="AL409"/>
  <c r="AC408"/>
  <c r="AE408" s="1"/>
  <c r="AR408" s="1"/>
  <c r="AC407"/>
  <c r="AE407" s="1"/>
  <c r="AR407" s="1"/>
  <c r="AC406"/>
  <c r="AE406" s="1"/>
  <c r="AR406" s="1"/>
  <c r="AC405"/>
  <c r="J18" i="12"/>
  <c r="AC424" i="38" l="1"/>
  <c r="AE424" s="1"/>
  <c r="AR424" s="1"/>
  <c r="D10" i="40"/>
  <c r="D404" i="38"/>
  <c r="AB404"/>
  <c r="AE405"/>
  <c r="AR405" s="1"/>
  <c r="AM409"/>
  <c r="AR409" s="1"/>
  <c r="AL398"/>
  <c r="Q39" i="43"/>
  <c r="AB32" i="38"/>
  <c r="AE32" s="1"/>
  <c r="AR32" s="1"/>
  <c r="F32"/>
  <c r="Q23" i="43"/>
  <c r="Q21"/>
  <c r="Q37"/>
  <c r="Q29"/>
  <c r="Q45"/>
  <c r="Q31"/>
  <c r="Q47"/>
  <c r="Q19"/>
  <c r="Q27"/>
  <c r="Q35"/>
  <c r="Q43"/>
  <c r="Q25"/>
  <c r="Q33"/>
  <c r="Q41"/>
  <c r="Q49"/>
  <c r="P18"/>
  <c r="P20"/>
  <c r="P22"/>
  <c r="P24"/>
  <c r="P26"/>
  <c r="P28"/>
  <c r="P30"/>
  <c r="P32"/>
  <c r="P34"/>
  <c r="P36"/>
  <c r="P38"/>
  <c r="P40"/>
  <c r="P42"/>
  <c r="P44"/>
  <c r="P46"/>
  <c r="P48"/>
  <c r="P50"/>
  <c r="D10"/>
  <c r="D10" i="42"/>
  <c r="D5" s="1"/>
  <c r="C10" i="27" s="1"/>
  <c r="P17" i="43"/>
  <c r="D5" i="40"/>
  <c r="C9" i="27" s="1"/>
  <c r="AC398" i="38" l="1"/>
  <c r="AC397" s="1"/>
  <c r="AL397"/>
  <c r="AL566" s="1"/>
  <c r="AM398"/>
  <c r="AE404"/>
  <c r="AR404" s="1"/>
  <c r="AB398"/>
  <c r="F404"/>
  <c r="D398"/>
  <c r="D5" i="43"/>
  <c r="C11" i="27" s="1"/>
  <c r="H32" i="38"/>
  <c r="J32"/>
  <c r="F26" i="7"/>
  <c r="AB397" i="38" l="1"/>
  <c r="AE397" s="1"/>
  <c r="AE398"/>
  <c r="AR398" s="1"/>
  <c r="F398"/>
  <c r="D397"/>
  <c r="F397" s="1"/>
  <c r="H404"/>
  <c r="J404"/>
  <c r="AM397"/>
  <c r="I4" i="27"/>
  <c r="I14" s="1"/>
  <c r="G26" i="7"/>
  <c r="AC201" i="38" s="1"/>
  <c r="AE201" l="1"/>
  <c r="AR201" s="1"/>
  <c r="AC199"/>
  <c r="H397"/>
  <c r="J397"/>
  <c r="H398"/>
  <c r="J398"/>
  <c r="AR397"/>
  <c r="J25" i="7"/>
  <c r="G25"/>
  <c r="AC190" i="38" l="1"/>
  <c r="AE190" s="1"/>
  <c r="AR190" s="1"/>
  <c r="AE199"/>
  <c r="AR199" s="1"/>
  <c r="I30" i="10"/>
  <c r="I29"/>
  <c r="I28"/>
  <c r="I27"/>
  <c r="I26"/>
  <c r="I25"/>
  <c r="I24"/>
  <c r="I23"/>
  <c r="I22"/>
  <c r="I21"/>
  <c r="I20"/>
  <c r="I19"/>
  <c r="I18"/>
  <c r="I17"/>
  <c r="I17" i="9"/>
  <c r="I29"/>
  <c r="I28"/>
  <c r="I27"/>
  <c r="I26"/>
  <c r="I25"/>
  <c r="I24"/>
  <c r="I23"/>
  <c r="I19"/>
  <c r="I18"/>
  <c r="J63" i="8"/>
  <c r="C86" i="27"/>
  <c r="C79"/>
  <c r="C78"/>
  <c r="C77"/>
  <c r="C76"/>
  <c r="C75"/>
  <c r="C74"/>
  <c r="C73"/>
  <c r="C72"/>
  <c r="C71"/>
  <c r="C70"/>
  <c r="C69"/>
  <c r="J67" i="8"/>
  <c r="J66"/>
  <c r="J65"/>
  <c r="J64"/>
  <c r="J61"/>
  <c r="J60"/>
  <c r="J59"/>
  <c r="J58"/>
  <c r="J57"/>
  <c r="J56"/>
  <c r="J19"/>
  <c r="J18"/>
  <c r="J17"/>
  <c r="F57"/>
  <c r="G57" s="1"/>
  <c r="AD28" i="38" s="1"/>
  <c r="C56" i="27"/>
  <c r="C55"/>
  <c r="C54"/>
  <c r="G17" i="7"/>
  <c r="E19"/>
  <c r="G19" s="1"/>
  <c r="J19"/>
  <c r="G20"/>
  <c r="J20"/>
  <c r="G21"/>
  <c r="D248" i="38" s="1"/>
  <c r="J21" i="7"/>
  <c r="E22"/>
  <c r="G22" s="1"/>
  <c r="J22"/>
  <c r="E23"/>
  <c r="G23" s="1"/>
  <c r="J23"/>
  <c r="E24"/>
  <c r="G24" s="1"/>
  <c r="J24"/>
  <c r="J26"/>
  <c r="F248" i="38" l="1"/>
  <c r="D243"/>
  <c r="AC248"/>
  <c r="AE248" s="1"/>
  <c r="AR248" s="1"/>
  <c r="AC171"/>
  <c r="AB158"/>
  <c r="AE158" s="1"/>
  <c r="AR158" s="1"/>
  <c r="D158"/>
  <c r="AC315"/>
  <c r="AF565"/>
  <c r="AI565" s="1"/>
  <c r="AF225"/>
  <c r="E561"/>
  <c r="E560" s="1"/>
  <c r="AB69"/>
  <c r="AB561"/>
  <c r="D561"/>
  <c r="D560" s="1"/>
  <c r="AC565"/>
  <c r="C103" i="27"/>
  <c r="F58" i="8"/>
  <c r="G58" s="1"/>
  <c r="C57" i="27"/>
  <c r="D10" i="7"/>
  <c r="D5" l="1"/>
  <c r="C4" i="27" s="1"/>
  <c r="F243" i="38"/>
  <c r="J248"/>
  <c r="H248"/>
  <c r="AF560"/>
  <c r="AC164"/>
  <c r="AC243"/>
  <c r="AE243" s="1"/>
  <c r="AR243" s="1"/>
  <c r="F158"/>
  <c r="D149"/>
  <c r="AI225"/>
  <c r="AR225" s="1"/>
  <c r="AF223"/>
  <c r="AE315"/>
  <c r="AR315" s="1"/>
  <c r="AC312"/>
  <c r="F69"/>
  <c r="E47"/>
  <c r="F47" s="1"/>
  <c r="H47" s="1"/>
  <c r="AE69"/>
  <c r="AR69" s="1"/>
  <c r="F561"/>
  <c r="AE561"/>
  <c r="AR561" s="1"/>
  <c r="AB560"/>
  <c r="AC560"/>
  <c r="AE565"/>
  <c r="AR565" s="1"/>
  <c r="O29" i="34"/>
  <c r="N29"/>
  <c r="M29"/>
  <c r="L29"/>
  <c r="K29"/>
  <c r="J29"/>
  <c r="I29"/>
  <c r="H29"/>
  <c r="Q29"/>
  <c r="O11" i="31"/>
  <c r="N11"/>
  <c r="M11"/>
  <c r="L11"/>
  <c r="K11"/>
  <c r="J11"/>
  <c r="I11"/>
  <c r="H11"/>
  <c r="F21" i="12"/>
  <c r="F20"/>
  <c r="F19"/>
  <c r="F18"/>
  <c r="F17"/>
  <c r="F30" i="10"/>
  <c r="D322" i="38" s="1"/>
  <c r="F29" i="10"/>
  <c r="E322" i="38" s="1"/>
  <c r="E312" s="1"/>
  <c r="E222" s="1"/>
  <c r="F28" i="10"/>
  <c r="D100" i="27" s="1"/>
  <c r="F27" i="10"/>
  <c r="F26"/>
  <c r="D98" i="27" s="1"/>
  <c r="F25" i="10"/>
  <c r="F24"/>
  <c r="F23"/>
  <c r="F22"/>
  <c r="D94" i="27" s="1"/>
  <c r="F21" i="10"/>
  <c r="D93" i="27" s="1"/>
  <c r="F20" i="10"/>
  <c r="F19"/>
  <c r="F18"/>
  <c r="F17"/>
  <c r="F29" i="9"/>
  <c r="F28"/>
  <c r="F27"/>
  <c r="F26"/>
  <c r="E350" i="38" s="1"/>
  <c r="F350" s="1"/>
  <c r="F25" i="9"/>
  <c r="D74" i="27" s="1"/>
  <c r="F24" i="9"/>
  <c r="D73" i="27" s="1"/>
  <c r="F23" i="9"/>
  <c r="F19"/>
  <c r="F18"/>
  <c r="F17"/>
  <c r="F66" i="8"/>
  <c r="G66" s="1"/>
  <c r="AB28" i="38" s="1"/>
  <c r="G64" i="8"/>
  <c r="G63"/>
  <c r="G61"/>
  <c r="AJ64" i="38" s="1"/>
  <c r="J350" l="1"/>
  <c r="H350"/>
  <c r="E366"/>
  <c r="F366" s="1"/>
  <c r="D10" i="10"/>
  <c r="D5" s="1"/>
  <c r="C7" i="27" s="1"/>
  <c r="D10" i="9"/>
  <c r="D5" s="1"/>
  <c r="D171" i="38"/>
  <c r="F171" s="1"/>
  <c r="AB171"/>
  <c r="AE171" s="1"/>
  <c r="AR171" s="1"/>
  <c r="D95" i="27"/>
  <c r="AC357" i="38"/>
  <c r="E357"/>
  <c r="F357" s="1"/>
  <c r="F322"/>
  <c r="D312"/>
  <c r="D170"/>
  <c r="AB170"/>
  <c r="I22" i="27"/>
  <c r="I25" s="1"/>
  <c r="I27" s="1"/>
  <c r="J243" i="38"/>
  <c r="H243"/>
  <c r="AD317"/>
  <c r="AE317" s="1"/>
  <c r="AR317" s="1"/>
  <c r="D99" i="27"/>
  <c r="AP348" i="38"/>
  <c r="AQ348" s="1"/>
  <c r="E348"/>
  <c r="F348" s="1"/>
  <c r="AB366"/>
  <c r="AC106"/>
  <c r="P29" i="34"/>
  <c r="F149" i="38"/>
  <c r="H158"/>
  <c r="J158"/>
  <c r="AD357"/>
  <c r="AE357" s="1"/>
  <c r="D102" i="27"/>
  <c r="AB322" i="38"/>
  <c r="D91" i="27"/>
  <c r="AD349" i="38"/>
  <c r="AE349" s="1"/>
  <c r="AR349" s="1"/>
  <c r="D92" i="27"/>
  <c r="AD366" i="38"/>
  <c r="D96" i="27"/>
  <c r="AO357" i="38"/>
  <c r="AQ357" s="1"/>
  <c r="D97" i="27"/>
  <c r="AJ385" i="38"/>
  <c r="D101" i="27"/>
  <c r="AD322" i="38"/>
  <c r="AD312" s="1"/>
  <c r="AD222" s="1"/>
  <c r="D77" i="27"/>
  <c r="AJ350" i="38"/>
  <c r="D70" i="27"/>
  <c r="AC348" i="38"/>
  <c r="D78" i="27"/>
  <c r="AB350" i="38"/>
  <c r="D76" i="27"/>
  <c r="AO350" i="38"/>
  <c r="D71" i="27"/>
  <c r="AD348" i="38"/>
  <c r="D75" i="27"/>
  <c r="AD350" i="38"/>
  <c r="D86" i="27"/>
  <c r="AC366" i="38"/>
  <c r="AB162"/>
  <c r="AE162" s="1"/>
  <c r="AR162" s="1"/>
  <c r="AM64"/>
  <c r="AJ47"/>
  <c r="AC222"/>
  <c r="AF222"/>
  <c r="AF566" s="1"/>
  <c r="AI223"/>
  <c r="AR223" s="1"/>
  <c r="J69"/>
  <c r="J47" s="1"/>
  <c r="H69"/>
  <c r="J561"/>
  <c r="H561"/>
  <c r="D69" i="27"/>
  <c r="AP45" i="38"/>
  <c r="F45"/>
  <c r="D72" i="27"/>
  <c r="AD14" i="38"/>
  <c r="E14"/>
  <c r="F14" s="1"/>
  <c r="D89" i="27"/>
  <c r="AB27" i="38"/>
  <c r="AE27" s="1"/>
  <c r="AR27" s="1"/>
  <c r="F27"/>
  <c r="AB21"/>
  <c r="D13"/>
  <c r="D10" i="12"/>
  <c r="D5" s="1"/>
  <c r="G60" i="8"/>
  <c r="F67"/>
  <c r="G67" s="1"/>
  <c r="AB29" i="38" s="1"/>
  <c r="J171" l="1"/>
  <c r="H171"/>
  <c r="F312"/>
  <c r="D222"/>
  <c r="F222" s="1"/>
  <c r="J357"/>
  <c r="H357"/>
  <c r="J322"/>
  <c r="H322"/>
  <c r="AE170"/>
  <c r="AR170" s="1"/>
  <c r="AB164"/>
  <c r="AE164" s="1"/>
  <c r="AR164" s="1"/>
  <c r="F170"/>
  <c r="D164"/>
  <c r="AB64"/>
  <c r="AE64" s="1"/>
  <c r="AR64" s="1"/>
  <c r="AP345"/>
  <c r="AP327" s="1"/>
  <c r="E345"/>
  <c r="E327" s="1"/>
  <c r="F327" s="1"/>
  <c r="J348"/>
  <c r="H348"/>
  <c r="J366"/>
  <c r="H366"/>
  <c r="D12"/>
  <c r="H149"/>
  <c r="J149"/>
  <c r="AR357"/>
  <c r="AC345"/>
  <c r="AC327" s="1"/>
  <c r="AE322"/>
  <c r="AR322" s="1"/>
  <c r="AB312"/>
  <c r="AJ383"/>
  <c r="AM383" s="1"/>
  <c r="AR383" s="1"/>
  <c r="AM385"/>
  <c r="AR385" s="1"/>
  <c r="D103" i="27"/>
  <c r="AD345" i="38"/>
  <c r="AD327" s="1"/>
  <c r="AE350"/>
  <c r="AQ350"/>
  <c r="AO345"/>
  <c r="AE348"/>
  <c r="AR348" s="1"/>
  <c r="AM350"/>
  <c r="AJ345"/>
  <c r="AB345"/>
  <c r="AB327" s="1"/>
  <c r="AE366"/>
  <c r="AR366" s="1"/>
  <c r="AB149"/>
  <c r="AE149" s="1"/>
  <c r="AR149" s="1"/>
  <c r="AJ12"/>
  <c r="AM47"/>
  <c r="AI222"/>
  <c r="D80" i="27"/>
  <c r="H14" i="38"/>
  <c r="J14"/>
  <c r="AE14"/>
  <c r="AR14" s="1"/>
  <c r="J45"/>
  <c r="H45"/>
  <c r="AQ45"/>
  <c r="AR45" s="1"/>
  <c r="AP13"/>
  <c r="AB13"/>
  <c r="J27"/>
  <c r="H27"/>
  <c r="H312" l="1"/>
  <c r="J312"/>
  <c r="H222"/>
  <c r="J222"/>
  <c r="F164"/>
  <c r="D106"/>
  <c r="F106" s="1"/>
  <c r="H170"/>
  <c r="J170"/>
  <c r="AB47"/>
  <c r="AE47" s="1"/>
  <c r="AR47" s="1"/>
  <c r="F345"/>
  <c r="J345" s="1"/>
  <c r="H327"/>
  <c r="J327"/>
  <c r="AE327"/>
  <c r="AB222"/>
  <c r="AE222" s="1"/>
  <c r="AR222" s="1"/>
  <c r="AE312"/>
  <c r="AR312" s="1"/>
  <c r="AO327"/>
  <c r="AO566" s="1"/>
  <c r="AQ345"/>
  <c r="AM345"/>
  <c r="AJ327"/>
  <c r="AM327" s="1"/>
  <c r="AE345"/>
  <c r="AR350"/>
  <c r="AB106"/>
  <c r="AE106" s="1"/>
  <c r="AR106" s="1"/>
  <c r="AM12"/>
  <c r="AP12"/>
  <c r="AP566" s="1"/>
  <c r="AQ13"/>
  <c r="J106" l="1"/>
  <c r="H106"/>
  <c r="J164"/>
  <c r="H164"/>
  <c r="D566"/>
  <c r="F8" i="27" s="1"/>
  <c r="AB12" i="38"/>
  <c r="AB566" s="1"/>
  <c r="H345"/>
  <c r="AJ566"/>
  <c r="AR345"/>
  <c r="AQ327"/>
  <c r="AR327" s="1"/>
  <c r="AQ12"/>
  <c r="C6" i="27"/>
  <c r="C80"/>
  <c r="D40" l="1"/>
  <c r="D57" s="1"/>
  <c r="F19" i="8"/>
  <c r="G19" s="1"/>
  <c r="F18"/>
  <c r="G18" s="1"/>
  <c r="AD29" i="38" l="1"/>
  <c r="AE29" s="1"/>
  <c r="AR29" s="1"/>
  <c r="AC28"/>
  <c r="AE28" s="1"/>
  <c r="AR28" s="1"/>
  <c r="E28"/>
  <c r="F28" s="1"/>
  <c r="AC21"/>
  <c r="D10" i="8"/>
  <c r="D5" l="1"/>
  <c r="C5" i="27" s="1"/>
  <c r="AD13" i="38"/>
  <c r="AD12" s="1"/>
  <c r="AD566" s="1"/>
  <c r="J28"/>
  <c r="H28"/>
  <c r="F21"/>
  <c r="E13"/>
  <c r="AE21"/>
  <c r="AR21" s="1"/>
  <c r="AC13"/>
  <c r="F560"/>
  <c r="AC12" l="1"/>
  <c r="AC566" s="1"/>
  <c r="AE13"/>
  <c r="AR13" s="1"/>
  <c r="E12"/>
  <c r="E566" s="1"/>
  <c r="F9" i="27" s="1"/>
  <c r="F13" i="38"/>
  <c r="J21"/>
  <c r="H21"/>
  <c r="H560"/>
  <c r="AE12" l="1"/>
  <c r="AR12" s="1"/>
  <c r="F12"/>
  <c r="J12" s="1"/>
  <c r="F566"/>
  <c r="F10" i="27" s="1"/>
  <c r="J13" i="38"/>
  <c r="H13"/>
  <c r="J560"/>
  <c r="H12" l="1"/>
  <c r="H566"/>
  <c r="J566"/>
  <c r="AE560" l="1"/>
  <c r="AE566" l="1"/>
  <c r="AI560" l="1"/>
  <c r="AI566" l="1"/>
  <c r="AM560" l="1"/>
  <c r="AM566" l="1"/>
  <c r="AQ560" l="1"/>
  <c r="AR560" s="1"/>
  <c r="AQ566" l="1"/>
  <c r="AR566" s="1"/>
  <c r="F11" i="27" s="1"/>
  <c r="C8" l="1"/>
  <c r="C13" s="1"/>
  <c r="F14" s="1"/>
  <c r="X41" i="38"/>
  <c r="R469"/>
  <c r="U71"/>
  <c r="M110"/>
  <c r="Y136"/>
  <c r="N395"/>
  <c r="M423"/>
  <c r="T168"/>
  <c r="Z323"/>
  <c r="K183"/>
  <c r="P288"/>
  <c r="W392"/>
  <c r="R553"/>
  <c r="S26"/>
  <c r="T404"/>
  <c r="S453"/>
  <c r="P218"/>
  <c r="S375"/>
  <c r="Z59"/>
  <c r="R269"/>
  <c r="R502"/>
  <c r="V411"/>
  <c r="X240"/>
  <c r="P392"/>
  <c r="P352"/>
  <c r="P144"/>
  <c r="X160"/>
  <c r="Z226"/>
  <c r="O135"/>
  <c r="W457"/>
  <c r="Y433"/>
  <c r="Q264"/>
  <c r="N469"/>
  <c r="S78"/>
  <c r="Z172"/>
  <c r="K289"/>
  <c r="V79"/>
  <c r="N86"/>
  <c r="Q198"/>
  <c r="X193"/>
  <c r="S174"/>
  <c r="L168"/>
  <c r="N391"/>
  <c r="S103"/>
  <c r="U66"/>
  <c r="U184"/>
  <c r="X416"/>
  <c r="Z340"/>
  <c r="P76"/>
  <c r="T305"/>
  <c r="O388"/>
  <c r="O351"/>
  <c r="O240"/>
  <c r="W129"/>
  <c r="U415"/>
  <c r="L294"/>
  <c r="M405"/>
  <c r="P70"/>
  <c r="X206"/>
  <c r="L248"/>
  <c r="S429"/>
  <c r="M15"/>
  <c r="N122"/>
  <c r="R544"/>
  <c r="T88"/>
  <c r="R213"/>
  <c r="R440"/>
  <c r="R410"/>
  <c r="R18"/>
  <c r="K174"/>
  <c r="T491"/>
  <c r="X256"/>
  <c r="Y60"/>
  <c r="S317"/>
  <c r="O370"/>
  <c r="T263"/>
  <c r="Q488"/>
  <c r="U256"/>
  <c r="S431"/>
  <c r="Y232"/>
  <c r="X360"/>
  <c r="AA163"/>
  <c r="N203"/>
  <c r="K23"/>
  <c r="AA212"/>
  <c r="Q340"/>
  <c r="O59"/>
  <c r="L392"/>
  <c r="Z163"/>
  <c r="K152"/>
  <c r="N433"/>
  <c r="L290"/>
  <c r="P55"/>
  <c r="N38"/>
  <c r="AA70"/>
  <c r="O415"/>
  <c r="P453"/>
  <c r="L463"/>
  <c r="S405"/>
  <c r="Q55"/>
  <c r="V426"/>
  <c r="O534"/>
  <c r="R404"/>
  <c r="Y437"/>
  <c r="R375"/>
  <c r="S463"/>
  <c r="AA504"/>
  <c r="V82"/>
  <c r="T135"/>
  <c r="T553"/>
  <c r="V281"/>
  <c r="X471"/>
  <c r="S337"/>
  <c r="O348"/>
  <c r="Z135"/>
  <c r="T141"/>
  <c r="N488"/>
  <c r="V198"/>
  <c r="Q123"/>
  <c r="S298"/>
  <c r="X396"/>
  <c r="X59"/>
  <c r="P427"/>
  <c r="M218"/>
  <c r="S392"/>
  <c r="U453"/>
  <c r="W494"/>
  <c r="W465"/>
  <c r="O451"/>
  <c r="W351"/>
  <c r="N303"/>
  <c r="Z391"/>
  <c r="S349"/>
  <c r="AA126"/>
  <c r="X115"/>
  <c r="T210"/>
  <c r="Z87"/>
  <c r="Y275"/>
  <c r="L491"/>
  <c r="U339"/>
  <c r="Q465"/>
  <c r="L563"/>
  <c r="Y205"/>
  <c r="Z32"/>
  <c r="Z293"/>
  <c r="L551"/>
  <c r="W254"/>
  <c r="L205"/>
  <c r="Z257"/>
  <c r="Q502"/>
  <c r="K32"/>
  <c r="Q471"/>
  <c r="Q387"/>
  <c r="Q408"/>
  <c r="U308"/>
  <c r="P404"/>
  <c r="P413"/>
  <c r="O287"/>
  <c r="R546"/>
  <c r="P116"/>
  <c r="T481"/>
  <c r="O326"/>
  <c r="S401"/>
  <c r="Q144"/>
  <c r="Y487"/>
  <c r="L116"/>
  <c r="Y443"/>
  <c r="S70"/>
  <c r="Q205"/>
  <c r="M392"/>
  <c r="Z297"/>
  <c r="P370"/>
  <c r="Z281"/>
  <c r="K341"/>
  <c r="W78"/>
  <c r="T136"/>
  <c r="L212"/>
  <c r="L52"/>
  <c r="AA449"/>
  <c r="S58"/>
  <c r="W234"/>
  <c r="X492"/>
  <c r="K170"/>
  <c r="L497"/>
  <c r="X32"/>
  <c r="Y425"/>
  <c r="K120"/>
  <c r="T80"/>
  <c r="U36"/>
  <c r="O290"/>
  <c r="Y152"/>
  <c r="N257"/>
  <c r="L188"/>
  <c r="R408"/>
  <c r="R44"/>
  <c r="Y516"/>
  <c r="S57"/>
  <c r="W464"/>
  <c r="Q289"/>
  <c r="T184"/>
  <c r="AA287"/>
  <c r="Q533"/>
  <c r="X289"/>
  <c r="Q381"/>
  <c r="M315"/>
  <c r="Z274"/>
  <c r="V533"/>
  <c r="X534"/>
  <c r="K189"/>
  <c r="S234"/>
  <c r="Z523"/>
  <c r="X42"/>
  <c r="K497"/>
  <c r="K127"/>
  <c r="T280"/>
  <c r="P452"/>
  <c r="Y365"/>
  <c r="N431"/>
  <c r="K473"/>
  <c r="S148"/>
  <c r="K382"/>
  <c r="N387"/>
  <c r="Z529"/>
  <c r="R320"/>
  <c r="T272"/>
  <c r="Y495"/>
  <c r="Y279"/>
  <c r="U363"/>
  <c r="P355"/>
  <c r="O121"/>
  <c r="X151"/>
  <c r="AA289"/>
  <c r="N230"/>
  <c r="X100"/>
  <c r="Y284"/>
  <c r="AA518"/>
  <c r="R241"/>
  <c r="R504"/>
  <c r="AA503"/>
  <c r="R332"/>
  <c r="L100"/>
  <c r="W176"/>
  <c r="Y201"/>
  <c r="M154"/>
  <c r="O433"/>
  <c r="Q101"/>
  <c r="S217"/>
  <c r="AA86"/>
  <c r="S186"/>
  <c r="Q177"/>
  <c r="U63"/>
  <c r="P275"/>
  <c r="N211"/>
  <c r="M414"/>
  <c r="M323"/>
  <c r="T171"/>
  <c r="U449"/>
  <c r="L194"/>
  <c r="N241"/>
  <c r="R445"/>
  <c r="S266"/>
  <c r="X319"/>
  <c r="W189"/>
  <c r="Q498"/>
  <c r="Z557"/>
  <c r="V535"/>
  <c r="S537"/>
  <c r="M129"/>
  <c r="AA188"/>
  <c r="U251"/>
  <c r="Q77"/>
  <c r="V59"/>
  <c r="V348"/>
  <c r="W116"/>
  <c r="U334"/>
  <c r="K282"/>
  <c r="V524"/>
  <c r="P45"/>
  <c r="T113"/>
  <c r="V85"/>
  <c r="R240"/>
  <c r="Y343"/>
  <c r="M497"/>
  <c r="W291"/>
  <c r="P219"/>
  <c r="Y475"/>
  <c r="N482"/>
  <c r="T348"/>
  <c r="T514"/>
  <c r="N479"/>
  <c r="U349"/>
  <c r="U257"/>
  <c r="Q435"/>
  <c r="T400"/>
  <c r="R265"/>
  <c r="U298"/>
  <c r="R356"/>
  <c r="Y52"/>
  <c r="S491"/>
  <c r="AA298"/>
  <c r="R227"/>
  <c r="R444"/>
  <c r="N300"/>
  <c r="T279"/>
  <c r="R491"/>
  <c r="O98"/>
  <c r="L546"/>
  <c r="N336"/>
  <c r="P266"/>
  <c r="N480"/>
  <c r="U358"/>
  <c r="T156"/>
  <c r="T537"/>
  <c r="T456"/>
  <c r="R252"/>
  <c r="Q240"/>
  <c r="W226"/>
  <c r="M494"/>
  <c r="L170"/>
  <c r="N49"/>
  <c r="R138"/>
  <c r="S264"/>
  <c r="X378"/>
  <c r="X197"/>
  <c r="L348"/>
  <c r="O249"/>
  <c r="O42"/>
  <c r="S351"/>
  <c r="L435"/>
  <c r="R418"/>
  <c r="S479"/>
  <c r="AA473"/>
  <c r="W318"/>
  <c r="L319"/>
  <c r="N248"/>
  <c r="S131"/>
  <c r="U233"/>
  <c r="M196"/>
  <c r="O512"/>
  <c r="M73"/>
  <c r="O540"/>
  <c r="O431"/>
  <c r="V503"/>
  <c r="S393"/>
  <c r="T27"/>
  <c r="T154"/>
  <c r="O58"/>
  <c r="AA115"/>
  <c r="L461"/>
  <c r="T21"/>
  <c r="P320"/>
  <c r="AA531"/>
  <c r="V257"/>
  <c r="O394"/>
  <c r="U545"/>
  <c r="N25"/>
  <c r="S411"/>
  <c r="W55"/>
  <c r="Q516"/>
  <c r="P185"/>
  <c r="X178"/>
  <c r="O375"/>
  <c r="N441"/>
  <c r="O231"/>
  <c r="O49"/>
  <c r="Q396"/>
  <c r="T281"/>
  <c r="L242"/>
  <c r="M30"/>
  <c r="R239"/>
  <c r="Y289"/>
  <c r="S109"/>
  <c r="M117"/>
  <c r="O53"/>
  <c r="X86"/>
  <c r="V505"/>
  <c r="R68"/>
  <c r="P497"/>
  <c r="W377"/>
  <c r="Y400"/>
  <c r="L37"/>
  <c r="X153"/>
  <c r="K53"/>
  <c r="R529"/>
  <c r="AA31"/>
  <c r="L465"/>
  <c r="P331"/>
  <c r="S38"/>
  <c r="S556"/>
  <c r="Y432"/>
  <c r="M155"/>
  <c r="S233"/>
  <c r="AA479"/>
  <c r="AA226"/>
  <c r="U481"/>
  <c r="T249"/>
  <c r="V248"/>
  <c r="W520"/>
  <c r="L180"/>
  <c r="Z148"/>
  <c r="Z548"/>
  <c r="P182"/>
  <c r="K143"/>
  <c r="Q332"/>
  <c r="W63"/>
  <c r="K515"/>
  <c r="K100"/>
  <c r="N442"/>
  <c r="Z157"/>
  <c r="P239"/>
  <c r="AA45"/>
  <c r="U266"/>
  <c r="P382"/>
  <c r="Y363"/>
  <c r="L245"/>
  <c r="X204"/>
  <c r="U285"/>
  <c r="N131"/>
  <c r="R533"/>
  <c r="K386"/>
  <c r="T126"/>
  <c r="V18"/>
  <c r="R543"/>
  <c r="Q367"/>
  <c r="Q348"/>
  <c r="U147"/>
  <c r="S387"/>
  <c r="N498"/>
  <c r="K546"/>
  <c r="Y273"/>
  <c r="O548"/>
  <c r="AA206"/>
  <c r="S270"/>
  <c r="W135"/>
  <c r="K333"/>
  <c r="X354"/>
  <c r="P455"/>
  <c r="T484"/>
  <c r="P349"/>
  <c r="X211"/>
  <c r="N332"/>
  <c r="M437"/>
  <c r="AA353"/>
  <c r="X28"/>
  <c r="M310"/>
  <c r="AA174"/>
  <c r="Z477"/>
  <c r="M255"/>
  <c r="T417"/>
  <c r="V123"/>
  <c r="Z434"/>
  <c r="U237"/>
  <c r="R169"/>
  <c r="AA230"/>
  <c r="U34"/>
  <c r="AA455"/>
  <c r="Z505"/>
  <c r="O263"/>
  <c r="S219"/>
  <c r="N511"/>
  <c r="P443"/>
  <c r="X423"/>
  <c r="X348"/>
  <c r="L198"/>
  <c r="U301"/>
  <c r="AA209"/>
  <c r="L178"/>
  <c r="M380"/>
  <c r="Z298"/>
  <c r="K331"/>
  <c r="K472"/>
  <c r="O65"/>
  <c r="R75"/>
  <c r="N114"/>
  <c r="K533"/>
  <c r="O246"/>
  <c r="V196"/>
  <c r="K556"/>
  <c r="O158"/>
  <c r="M326"/>
  <c r="L181"/>
  <c r="P152"/>
  <c r="W262"/>
  <c r="O529"/>
  <c r="U271"/>
  <c r="S323"/>
  <c r="M171"/>
  <c r="R344"/>
  <c r="M92"/>
  <c r="N163"/>
  <c r="S540"/>
  <c r="AA445"/>
  <c r="V308"/>
  <c r="S100"/>
  <c r="V212"/>
  <c r="Z22"/>
  <c r="M230"/>
  <c r="T85"/>
  <c r="N531"/>
  <c r="Y340"/>
  <c r="P302"/>
  <c r="M71"/>
  <c r="X368"/>
  <c r="Q131"/>
  <c r="X171"/>
  <c r="X64"/>
  <c r="K414"/>
  <c r="Q354"/>
  <c r="R416"/>
  <c r="AA127"/>
  <c r="X536"/>
  <c r="Q75"/>
  <c r="W132"/>
  <c r="O469"/>
  <c r="P52"/>
  <c r="K19"/>
  <c r="Z167"/>
  <c r="N437"/>
  <c r="X49"/>
  <c r="S297"/>
  <c r="K253"/>
  <c r="Y258"/>
  <c r="V435"/>
  <c r="Z463"/>
  <c r="P15"/>
  <c r="Q147"/>
  <c r="U188"/>
  <c r="N82"/>
  <c r="X40"/>
  <c r="S128"/>
  <c r="Q461"/>
  <c r="Q454"/>
  <c r="Y71"/>
  <c r="X294"/>
  <c r="K435"/>
  <c r="S465"/>
  <c r="P309"/>
  <c r="AA291"/>
  <c r="W218"/>
  <c r="U288"/>
  <c r="P140"/>
  <c r="R393"/>
  <c r="Z74"/>
  <c r="V471"/>
  <c r="V185"/>
  <c r="X545"/>
  <c r="O111"/>
  <c r="S137"/>
  <c r="M376"/>
  <c r="L253"/>
  <c r="P20"/>
  <c r="U290"/>
  <c r="X517"/>
  <c r="N484"/>
  <c r="K237"/>
  <c r="O81"/>
  <c r="R30"/>
  <c r="K322"/>
  <c r="V456"/>
  <c r="L536"/>
  <c r="R521"/>
  <c r="R456"/>
  <c r="X156"/>
  <c r="Q21"/>
  <c r="P469"/>
  <c r="U67"/>
  <c r="O86"/>
  <c r="L155"/>
  <c r="Y301"/>
  <c r="M334"/>
  <c r="P245"/>
  <c r="R405"/>
  <c r="X548"/>
  <c r="P169"/>
  <c r="U385"/>
  <c r="M495"/>
  <c r="L117"/>
  <c r="V343"/>
  <c r="Y422"/>
  <c r="W317"/>
  <c r="W31"/>
  <c r="O38"/>
  <c r="L283"/>
  <c r="P330"/>
  <c r="M78"/>
  <c r="W371"/>
  <c r="L32"/>
  <c r="X295"/>
  <c r="O544"/>
  <c r="O125"/>
  <c r="Q421"/>
  <c r="Z300"/>
  <c r="U538"/>
  <c r="P99"/>
  <c r="R366"/>
  <c r="K371"/>
  <c r="Z210"/>
  <c r="AA204"/>
  <c r="V95"/>
  <c r="Y519"/>
  <c r="L477"/>
  <c r="V388"/>
  <c r="Q457"/>
  <c r="Y221"/>
  <c r="Q472"/>
  <c r="S248"/>
  <c r="S101"/>
  <c r="T511"/>
  <c r="P80"/>
  <c r="Z283"/>
  <c r="Y68"/>
  <c r="U370"/>
  <c r="Y286"/>
  <c r="S127"/>
  <c r="O323"/>
  <c r="Y369"/>
  <c r="T306"/>
  <c r="M176"/>
  <c r="Q393"/>
  <c r="O492"/>
  <c r="W103"/>
  <c r="U51"/>
  <c r="Y505"/>
  <c r="X67"/>
  <c r="M219"/>
  <c r="AA523"/>
  <c r="P515"/>
  <c r="P376"/>
  <c r="O189"/>
  <c r="K51"/>
  <c r="Y552"/>
  <c r="T435"/>
  <c r="S93"/>
  <c r="Y287"/>
  <c r="N494"/>
  <c r="N325"/>
  <c r="P372"/>
  <c r="Z315"/>
  <c r="Y56"/>
  <c r="T369"/>
  <c r="X238"/>
  <c r="Y370"/>
  <c r="N364"/>
  <c r="X126"/>
  <c r="N557"/>
  <c r="Y429"/>
  <c r="N447"/>
  <c r="R446"/>
  <c r="U448"/>
  <c r="P307"/>
  <c r="AA319"/>
  <c r="K503"/>
  <c r="X431"/>
  <c r="X189"/>
  <c r="V163"/>
  <c r="U539"/>
  <c r="Q29"/>
  <c r="W81"/>
  <c r="S402"/>
  <c r="N419"/>
  <c r="V412"/>
  <c r="Y339"/>
  <c r="M342"/>
  <c r="P424"/>
  <c r="M403"/>
  <c r="L343"/>
  <c r="Q443"/>
  <c r="P159"/>
  <c r="R28"/>
  <c r="P265"/>
  <c r="Z286"/>
  <c r="V317"/>
  <c r="Z393"/>
  <c r="O71"/>
  <c r="W539"/>
  <c r="L516"/>
  <c r="P163"/>
  <c r="M173"/>
  <c r="N19"/>
  <c r="U519"/>
  <c r="W550"/>
  <c r="K76"/>
  <c r="AA511"/>
  <c r="K202"/>
  <c r="W126"/>
  <c r="N304"/>
  <c r="AA94"/>
  <c r="N503"/>
  <c r="V28"/>
  <c r="O450"/>
  <c r="O337"/>
  <c r="AA506"/>
  <c r="N412"/>
  <c r="X265"/>
  <c r="R496"/>
  <c r="O387"/>
  <c r="T421"/>
  <c r="L87"/>
  <c r="S114"/>
  <c r="K555"/>
  <c r="M466"/>
  <c r="AA271"/>
  <c r="M116"/>
  <c r="W564"/>
  <c r="L69"/>
  <c r="S354"/>
  <c r="AA17"/>
  <c r="T516"/>
  <c r="Q558"/>
  <c r="X331"/>
  <c r="P54"/>
  <c r="Z158"/>
  <c r="N493"/>
  <c r="Q425"/>
  <c r="R340"/>
  <c r="V387"/>
  <c r="Q139"/>
  <c r="P493"/>
  <c r="N204"/>
  <c r="L400"/>
  <c r="N189"/>
  <c r="T336"/>
  <c r="S565"/>
  <c r="N380"/>
  <c r="L232"/>
  <c r="R162"/>
  <c r="K268"/>
  <c r="P131"/>
  <c r="Y412"/>
  <c r="U35"/>
  <c r="K216"/>
  <c r="N155"/>
  <c r="L554"/>
  <c r="Z530"/>
  <c r="AA411"/>
  <c r="Y515"/>
  <c r="T347"/>
  <c r="Y559"/>
  <c r="Q487"/>
  <c r="AA189"/>
  <c r="L558"/>
  <c r="AA372"/>
  <c r="O247"/>
  <c r="S437"/>
  <c r="AA40"/>
  <c r="K363"/>
  <c r="W27"/>
  <c r="T523"/>
  <c r="O457"/>
  <c r="M135"/>
  <c r="Q385"/>
  <c r="Y330"/>
  <c r="L446"/>
  <c r="N476"/>
  <c r="S277"/>
  <c r="N195"/>
  <c r="N75"/>
  <c r="T439"/>
  <c r="AA27"/>
  <c r="Y357"/>
  <c r="Z121"/>
  <c r="P343"/>
  <c r="X26"/>
  <c r="L104"/>
  <c r="AA275"/>
  <c r="V226"/>
  <c r="O519"/>
  <c r="Y371"/>
  <c r="Y388"/>
  <c r="AA343"/>
  <c r="O279"/>
  <c r="S301"/>
  <c r="P281"/>
  <c r="Y128"/>
  <c r="N219"/>
  <c r="P458"/>
  <c r="K219"/>
  <c r="O438"/>
  <c r="Y72"/>
  <c r="Z495"/>
  <c r="S274"/>
  <c r="T520"/>
  <c r="N225"/>
  <c r="Q446"/>
  <c r="S228"/>
  <c r="U514"/>
  <c r="Z385"/>
  <c r="V451"/>
  <c r="R554"/>
  <c r="W92"/>
  <c r="N160"/>
  <c r="N58"/>
  <c r="N68"/>
  <c r="L276"/>
  <c r="O414"/>
  <c r="K411"/>
  <c r="P161"/>
  <c r="Z46"/>
  <c r="V322"/>
  <c r="N319"/>
  <c r="M77"/>
  <c r="Q331"/>
  <c r="S433"/>
  <c r="Z232"/>
  <c r="S454"/>
  <c r="V432"/>
  <c r="N350"/>
  <c r="S72"/>
  <c r="Q163"/>
  <c r="Z457"/>
  <c r="Y262"/>
  <c r="V195"/>
  <c r="L433"/>
  <c r="M201"/>
  <c r="X349"/>
  <c r="P238"/>
  <c r="T379"/>
  <c r="W33"/>
  <c r="V52"/>
  <c r="O250"/>
  <c r="Z423"/>
  <c r="S154"/>
  <c r="S538"/>
  <c r="M539"/>
  <c r="K557"/>
  <c r="P174"/>
  <c r="Z367"/>
  <c r="M304"/>
  <c r="O201"/>
  <c r="W548"/>
  <c r="Z196"/>
  <c r="U198"/>
  <c r="Y465"/>
  <c r="AA217"/>
  <c r="Q515"/>
  <c r="Z370"/>
  <c r="X317"/>
  <c r="M50"/>
  <c r="L120"/>
  <c r="K213"/>
  <c r="N61"/>
  <c r="U289"/>
  <c r="W144"/>
  <c r="K246"/>
  <c r="AA218"/>
  <c r="Y367"/>
  <c r="Q388"/>
  <c r="M374"/>
  <c r="X114"/>
  <c r="V74"/>
  <c r="V77"/>
  <c r="P146"/>
  <c r="P278"/>
  <c r="S316"/>
  <c r="U111"/>
  <c r="M163"/>
  <c r="K185"/>
  <c r="L27"/>
  <c r="U53"/>
  <c r="P380"/>
  <c r="W325"/>
  <c r="V101"/>
  <c r="R513"/>
  <c r="U336"/>
  <c r="N466"/>
  <c r="P93"/>
  <c r="K534"/>
  <c r="R27"/>
  <c r="X201"/>
  <c r="W162"/>
  <c r="N378"/>
  <c r="N359"/>
  <c r="Z343"/>
  <c r="N95"/>
  <c r="L66"/>
  <c r="T128"/>
  <c r="R126"/>
  <c r="T188"/>
  <c r="M546"/>
  <c r="T373"/>
  <c r="M283"/>
  <c r="Q115"/>
  <c r="P508"/>
  <c r="P361"/>
  <c r="U286"/>
  <c r="L480"/>
  <c r="O52"/>
  <c r="Y77"/>
  <c r="U240"/>
  <c r="AA152"/>
  <c r="X409"/>
  <c r="N113"/>
  <c r="W285"/>
  <c r="O117"/>
  <c r="X270"/>
  <c r="L280"/>
  <c r="K46"/>
  <c r="AA256"/>
  <c r="S340"/>
  <c r="W437"/>
  <c r="Z174"/>
  <c r="R49"/>
  <c r="L162"/>
  <c r="L264"/>
  <c r="R522"/>
  <c r="O226"/>
  <c r="L532"/>
  <c r="V301"/>
  <c r="L454"/>
  <c r="M295"/>
  <c r="K392"/>
  <c r="P178"/>
  <c r="R253"/>
  <c r="M194"/>
  <c r="Z354"/>
  <c r="Z480"/>
  <c r="P324"/>
  <c r="S231"/>
  <c r="O79"/>
  <c r="AA344"/>
  <c r="S51"/>
  <c r="AA173"/>
  <c r="P319"/>
  <c r="K436"/>
  <c r="K151"/>
  <c r="X392"/>
  <c r="L86"/>
  <c r="AA419"/>
  <c r="R39"/>
  <c r="M483"/>
  <c r="O282"/>
  <c r="K203"/>
  <c r="S427"/>
  <c r="K88"/>
  <c r="S32"/>
  <c r="U357"/>
  <c r="T233"/>
  <c r="X292"/>
  <c r="S367"/>
  <c r="T513"/>
  <c r="N46"/>
  <c r="K43"/>
  <c r="N144"/>
  <c r="Y202"/>
  <c r="O307"/>
  <c r="S518"/>
  <c r="AA300"/>
  <c r="N292"/>
  <c r="V418"/>
  <c r="N518"/>
  <c r="Q372"/>
  <c r="AA351"/>
  <c r="M58"/>
  <c r="Z368"/>
  <c r="V518"/>
  <c r="K262"/>
  <c r="R426"/>
  <c r="AA430"/>
  <c r="M487"/>
  <c r="K423"/>
  <c r="M162"/>
  <c r="T202"/>
  <c r="N266"/>
  <c r="N525"/>
  <c r="Z388"/>
  <c r="Y63"/>
  <c r="U94"/>
  <c r="K479"/>
  <c r="X413"/>
  <c r="P381"/>
  <c r="X82"/>
  <c r="M216"/>
  <c r="Z239"/>
  <c r="U462"/>
  <c r="V276"/>
  <c r="U102"/>
  <c r="K565"/>
  <c r="U154"/>
  <c r="O410"/>
  <c r="Y320"/>
  <c r="U333"/>
  <c r="Z61"/>
  <c r="O152"/>
  <c r="T386"/>
  <c r="N115"/>
  <c r="P456"/>
  <c r="W387"/>
  <c r="S321"/>
  <c r="S202"/>
  <c r="K507"/>
  <c r="T82"/>
  <c r="Q116"/>
  <c r="R298"/>
  <c r="L344"/>
  <c r="T132"/>
  <c r="T358"/>
  <c r="K317"/>
  <c r="U522"/>
  <c r="Q245"/>
  <c r="O396"/>
  <c r="N100"/>
  <c r="K552"/>
  <c r="AA111"/>
  <c r="L75"/>
  <c r="Y122"/>
  <c r="M43"/>
  <c r="X70"/>
  <c r="AA540"/>
  <c r="AA75"/>
  <c r="S332"/>
  <c r="N478"/>
  <c r="V385"/>
  <c r="L315"/>
  <c r="AA124"/>
  <c r="O44"/>
  <c r="T429"/>
  <c r="Z173"/>
  <c r="P289"/>
  <c r="Z496"/>
  <c r="N291"/>
  <c r="AA322"/>
  <c r="S146"/>
  <c r="K204"/>
  <c r="Z558"/>
  <c r="N32"/>
  <c r="W206"/>
  <c r="N543"/>
  <c r="K402"/>
  <c r="O99"/>
  <c r="O219"/>
  <c r="Z198"/>
  <c r="Q141"/>
  <c r="K463"/>
  <c r="Q111"/>
  <c r="R21"/>
  <c r="AA56"/>
  <c r="V515"/>
  <c r="AA274"/>
  <c r="O155"/>
  <c r="S221"/>
  <c r="R365"/>
  <c r="N565"/>
  <c r="T565"/>
  <c r="W523"/>
  <c r="K445"/>
  <c r="N506"/>
  <c r="Z476"/>
  <c r="U507"/>
  <c r="L203"/>
  <c r="O522"/>
  <c r="M65"/>
  <c r="U547"/>
  <c r="R540"/>
  <c r="M241"/>
  <c r="U263"/>
  <c r="L462"/>
  <c r="X337"/>
  <c r="W249"/>
  <c r="Y472"/>
  <c r="O234"/>
  <c r="Q46"/>
  <c r="S563"/>
  <c r="N366"/>
  <c r="S273"/>
  <c r="U515"/>
  <c r="X233"/>
  <c r="V321"/>
  <c r="R176"/>
  <c r="P126"/>
  <c r="K427"/>
  <c r="R33"/>
  <c r="T463"/>
  <c r="L418"/>
  <c r="X228"/>
  <c r="P461"/>
  <c r="U362"/>
  <c r="W52"/>
  <c r="Z430"/>
  <c r="O475"/>
  <c r="U146"/>
  <c r="K448"/>
  <c r="V171"/>
  <c r="O131"/>
  <c r="X316"/>
  <c r="N439"/>
  <c r="T225"/>
  <c r="M381"/>
  <c r="N205"/>
  <c r="Z70"/>
  <c r="N290"/>
  <c r="O462"/>
  <c r="U317"/>
  <c r="Z417"/>
  <c r="U425"/>
  <c r="T271"/>
  <c r="Q121"/>
  <c r="P130"/>
  <c r="Y80"/>
  <c r="K302"/>
  <c r="S92"/>
  <c r="L265"/>
  <c r="U26"/>
  <c r="S302"/>
  <c r="L219"/>
  <c r="M88"/>
  <c r="W474"/>
  <c r="K49"/>
  <c r="M548"/>
  <c r="Z252"/>
  <c r="N282"/>
  <c r="Y368"/>
  <c r="V67"/>
  <c r="Q344"/>
  <c r="O277"/>
  <c r="U55"/>
  <c r="R354"/>
  <c r="Y21"/>
  <c r="M477"/>
  <c r="Z514"/>
  <c r="K409"/>
  <c r="Y79"/>
  <c r="X130"/>
  <c r="S517"/>
  <c r="Y254"/>
  <c r="Y24"/>
  <c r="R382"/>
  <c r="O362"/>
  <c r="U159"/>
  <c r="Q330"/>
  <c r="T294"/>
  <c r="Q409"/>
  <c r="AA492"/>
  <c r="V342"/>
  <c r="P540"/>
  <c r="S339"/>
  <c r="AA130"/>
  <c r="X524"/>
  <c r="Z334"/>
  <c r="Y28"/>
  <c r="X185"/>
  <c r="AA364"/>
  <c r="Z515"/>
  <c r="M86"/>
  <c r="K395"/>
  <c r="AA502"/>
  <c r="T419"/>
  <c r="L82"/>
  <c r="P253"/>
  <c r="S143"/>
  <c r="L431"/>
  <c r="K413"/>
  <c r="R311"/>
  <c r="Z120"/>
  <c r="L456"/>
  <c r="Z456"/>
  <c r="P211"/>
  <c r="AA407"/>
  <c r="T405"/>
  <c r="X299"/>
  <c r="X457"/>
  <c r="V46"/>
  <c r="V453"/>
  <c r="W322"/>
  <c r="Z152"/>
  <c r="AA519"/>
  <c r="O94"/>
  <c r="U487"/>
  <c r="N167"/>
  <c r="X401"/>
  <c r="Y446"/>
  <c r="T341"/>
  <c r="W44"/>
  <c r="U303"/>
  <c r="AA98"/>
  <c r="Q204"/>
  <c r="W300"/>
  <c r="P417"/>
  <c r="L470"/>
  <c r="M132"/>
  <c r="S314"/>
  <c r="L227"/>
  <c r="N495"/>
  <c r="K69"/>
  <c r="S151"/>
  <c r="K255"/>
  <c r="Z474"/>
  <c r="Q382"/>
  <c r="AA314"/>
  <c r="Q375"/>
  <c r="R277"/>
  <c r="T125"/>
  <c r="V354"/>
  <c r="K92"/>
  <c r="Z416"/>
  <c r="V298"/>
  <c r="V141"/>
  <c r="O413"/>
  <c r="M512"/>
  <c r="X452"/>
  <c r="AA155"/>
  <c r="W362"/>
  <c r="R242"/>
  <c r="U562"/>
  <c r="S476"/>
  <c r="L353"/>
  <c r="Z418"/>
  <c r="U273"/>
  <c r="AA78"/>
  <c r="L350"/>
  <c r="V425"/>
  <c r="AA169"/>
  <c r="Z395"/>
  <c r="L109"/>
  <c r="R179"/>
  <c r="AA247"/>
  <c r="Z156"/>
  <c r="W410"/>
  <c r="O28"/>
  <c r="R45"/>
  <c r="Q171"/>
  <c r="N91"/>
  <c r="O76"/>
  <c r="Z366"/>
  <c r="X493"/>
  <c r="T92"/>
  <c r="AA309"/>
  <c r="R461"/>
  <c r="X394"/>
  <c r="N343"/>
  <c r="M253"/>
  <c r="Z91"/>
  <c r="P564"/>
  <c r="T25"/>
  <c r="W444"/>
  <c r="Q290"/>
  <c r="W507"/>
  <c r="S564"/>
  <c r="Z146"/>
  <c r="X128"/>
  <c r="V382"/>
  <c r="W339"/>
  <c r="L127"/>
  <c r="S536"/>
  <c r="V230"/>
  <c r="T252"/>
  <c r="W93"/>
  <c r="U553"/>
  <c r="O517"/>
  <c r="N551"/>
  <c r="N92"/>
  <c r="O472"/>
  <c r="W95"/>
  <c r="V31"/>
  <c r="P419"/>
  <c r="K326"/>
  <c r="P553"/>
  <c r="V544"/>
  <c r="S27"/>
  <c r="W79"/>
  <c r="K169"/>
  <c r="AA57"/>
  <c r="T543"/>
  <c r="S43"/>
  <c r="O417"/>
  <c r="M95"/>
  <c r="R58"/>
  <c r="R110"/>
  <c r="L197"/>
  <c r="P162"/>
  <c r="W69"/>
  <c r="P183"/>
  <c r="L381"/>
  <c r="N217"/>
  <c r="R157"/>
  <c r="V555"/>
  <c r="R136"/>
  <c r="K444"/>
  <c r="L201"/>
  <c r="Z539"/>
  <c r="R425"/>
  <c r="M450"/>
  <c r="W545"/>
  <c r="W279"/>
  <c r="O412"/>
  <c r="N69"/>
  <c r="M504"/>
  <c r="K173"/>
  <c r="K211"/>
  <c r="V210"/>
  <c r="P257"/>
  <c r="Z453"/>
  <c r="U379"/>
  <c r="N98"/>
  <c r="R429"/>
  <c r="S241"/>
  <c r="T137"/>
  <c r="V362"/>
  <c r="R109"/>
  <c r="W137"/>
  <c r="T495"/>
  <c r="W531"/>
  <c r="P321"/>
  <c r="V231"/>
  <c r="AA71"/>
  <c r="R263"/>
  <c r="Y333"/>
  <c r="U30"/>
  <c r="X303"/>
  <c r="W250"/>
  <c r="M170"/>
  <c r="O87"/>
  <c r="Q33"/>
  <c r="T368"/>
  <c r="U52"/>
  <c r="L520"/>
  <c r="N242"/>
  <c r="AA413"/>
  <c r="K475"/>
  <c r="M535"/>
  <c r="AA457"/>
  <c r="V517"/>
  <c r="O60"/>
  <c r="X361"/>
  <c r="S95"/>
  <c r="O497"/>
  <c r="Z375"/>
  <c r="T269"/>
  <c r="T297"/>
  <c r="R324"/>
  <c r="M75"/>
  <c r="T227"/>
  <c r="L124"/>
  <c r="X227"/>
  <c r="W266"/>
  <c r="K113"/>
  <c r="L140"/>
  <c r="S258"/>
  <c r="Q102"/>
  <c r="W293"/>
  <c r="U129"/>
  <c r="M448"/>
  <c r="W513"/>
  <c r="X550"/>
  <c r="Y341"/>
  <c r="L249"/>
  <c r="T212"/>
  <c r="P403"/>
  <c r="Z494"/>
  <c r="Y411"/>
  <c r="Z270"/>
  <c r="P559"/>
  <c r="W376"/>
  <c r="O443"/>
  <c r="V75"/>
  <c r="T307"/>
  <c r="N206"/>
  <c r="S175"/>
  <c r="R517"/>
  <c r="V512"/>
  <c r="K91"/>
  <c r="N406"/>
  <c r="T129"/>
  <c r="O100"/>
  <c r="Q159"/>
  <c r="Y322"/>
  <c r="Y508"/>
  <c r="N367"/>
  <c r="K495"/>
  <c r="V409"/>
  <c r="M371"/>
  <c r="R441"/>
  <c r="AA201"/>
  <c r="N471"/>
  <c r="S238"/>
  <c r="X213"/>
  <c r="P386"/>
  <c r="K543"/>
  <c r="U444"/>
  <c r="W182"/>
  <c r="O382"/>
  <c r="X136"/>
  <c r="Z212"/>
  <c r="P507"/>
  <c r="W49"/>
  <c r="W276"/>
  <c r="M100"/>
  <c r="P71"/>
  <c r="U151"/>
  <c r="T120"/>
  <c r="AA23"/>
  <c r="Y54"/>
  <c r="P426"/>
  <c r="Z79"/>
  <c r="T335"/>
  <c r="V280"/>
  <c r="N301"/>
  <c r="K104"/>
  <c r="X273"/>
  <c r="Q492"/>
  <c r="R564"/>
  <c r="O266"/>
  <c r="S135"/>
  <c r="AA302"/>
  <c r="R160"/>
  <c r="T54"/>
  <c r="M293"/>
  <c r="K86"/>
  <c r="Y564"/>
  <c r="L20"/>
  <c r="L464"/>
  <c r="L228"/>
  <c r="V170"/>
  <c r="Y462"/>
  <c r="L475"/>
  <c r="V498"/>
  <c r="R420"/>
  <c r="N94"/>
  <c r="R233"/>
  <c r="AA37"/>
  <c r="U359"/>
  <c r="X52"/>
  <c r="Y29"/>
  <c r="V392"/>
  <c r="M82"/>
  <c r="L540"/>
  <c r="S279"/>
  <c r="Z78"/>
  <c r="Q201"/>
  <c r="AA148"/>
  <c r="O95"/>
  <c r="M388"/>
  <c r="M565"/>
  <c r="K205"/>
  <c r="Z92"/>
  <c r="Y512"/>
  <c r="N23"/>
  <c r="L185"/>
  <c r="X483"/>
  <c r="Z538"/>
  <c r="N348"/>
  <c r="U153"/>
  <c r="L28"/>
  <c r="Y385"/>
  <c r="U432"/>
  <c r="P532"/>
  <c r="Q434"/>
  <c r="X553"/>
  <c r="U332"/>
  <c r="Y57"/>
  <c r="K103"/>
  <c r="O93"/>
  <c r="K516"/>
  <c r="O22"/>
  <c r="L286"/>
  <c r="O69"/>
  <c r="Q248"/>
  <c r="Z518"/>
  <c r="W245"/>
  <c r="Y318"/>
  <c r="R336"/>
  <c r="Z65"/>
  <c r="N137"/>
  <c r="U427"/>
  <c r="Q126"/>
  <c r="N376"/>
  <c r="V137"/>
  <c r="O153"/>
  <c r="R388"/>
  <c r="U194"/>
  <c r="Q442"/>
  <c r="X439"/>
  <c r="M62"/>
  <c r="S487"/>
  <c r="V240"/>
  <c r="Y488"/>
  <c r="U440"/>
  <c r="M36"/>
  <c r="AA337"/>
  <c r="R145"/>
  <c r="AA369"/>
  <c r="X275"/>
  <c r="R530"/>
  <c r="X254"/>
  <c r="U138"/>
  <c r="X304"/>
  <c r="O436"/>
  <c r="N146"/>
  <c r="Z178"/>
  <c r="P552"/>
  <c r="K74"/>
  <c r="L492"/>
  <c r="M373"/>
  <c r="T293"/>
  <c r="W505"/>
  <c r="M428"/>
  <c r="S49"/>
  <c r="O157"/>
  <c r="M68"/>
  <c r="K387"/>
  <c r="S403"/>
  <c r="O216"/>
  <c r="U310"/>
  <c r="Y280"/>
  <c r="R54"/>
  <c r="AA295"/>
  <c r="L206"/>
  <c r="Y337"/>
  <c r="Z322"/>
  <c r="V495"/>
  <c r="Y353"/>
  <c r="W386"/>
  <c r="L130"/>
  <c r="Q286"/>
  <c r="M340"/>
  <c r="AA61"/>
  <c r="X109"/>
  <c r="M461"/>
  <c r="Y441"/>
  <c r="N316"/>
  <c r="AA55"/>
  <c r="W454"/>
  <c r="T517"/>
  <c r="S504"/>
  <c r="N284"/>
  <c r="L515"/>
  <c r="Y121"/>
  <c r="O373"/>
  <c r="X344"/>
  <c r="V365"/>
  <c r="P254"/>
  <c r="N135"/>
  <c r="L523"/>
  <c r="O258"/>
  <c r="K168"/>
  <c r="V357"/>
  <c r="N564"/>
  <c r="L382"/>
  <c r="Z105"/>
  <c r="R228"/>
  <c r="S409"/>
  <c r="L187"/>
  <c r="X33"/>
  <c r="S115"/>
  <c r="P283"/>
  <c r="R353"/>
  <c r="Y450"/>
  <c r="Q285"/>
  <c r="W76"/>
  <c r="V310"/>
  <c r="AA194"/>
  <c r="P519"/>
  <c r="Q401"/>
  <c r="AA393"/>
  <c r="T393"/>
  <c r="M514"/>
  <c r="P503"/>
  <c r="O498"/>
  <c r="V297"/>
  <c r="T102"/>
  <c r="X87"/>
  <c r="N210"/>
  <c r="S418"/>
  <c r="P322"/>
  <c r="L310"/>
  <c r="P22"/>
  <c r="R250"/>
  <c r="T182"/>
  <c r="K52"/>
  <c r="K242"/>
  <c r="T314"/>
  <c r="N159"/>
  <c r="R141"/>
  <c r="N546"/>
  <c r="R532"/>
  <c r="S286"/>
  <c r="T112"/>
  <c r="S450"/>
  <c r="Q221"/>
  <c r="U530"/>
  <c r="M359"/>
  <c r="P168"/>
  <c r="L143"/>
  <c r="O241"/>
  <c r="X448"/>
  <c r="Y445"/>
  <c r="T498"/>
  <c r="L241"/>
  <c r="K220"/>
  <c r="W427"/>
  <c r="T354"/>
  <c r="O552"/>
  <c r="V377"/>
  <c r="S519"/>
  <c r="S407"/>
  <c r="Q64"/>
  <c r="M56"/>
  <c r="M35"/>
  <c r="M290"/>
  <c r="X290"/>
  <c r="O166"/>
  <c r="Y183"/>
  <c r="K362"/>
  <c r="R123"/>
  <c r="M393"/>
  <c r="W461"/>
  <c r="AA99"/>
  <c r="Y270"/>
  <c r="K303"/>
  <c r="K304"/>
  <c r="V24"/>
  <c r="Y532"/>
  <c r="W343"/>
  <c r="N245"/>
  <c r="P19"/>
  <c r="Z186"/>
  <c r="N373"/>
  <c r="S156"/>
  <c r="W255"/>
  <c r="U231"/>
  <c r="T186"/>
  <c r="AA231"/>
  <c r="Y88"/>
  <c r="V122"/>
  <c r="T204"/>
  <c r="L333"/>
  <c r="Y31"/>
  <c r="S353"/>
  <c r="AA237"/>
  <c r="V54"/>
  <c r="Z194"/>
  <c r="N355"/>
  <c r="Z425"/>
  <c r="T159"/>
  <c r="AA331"/>
  <c r="K347"/>
  <c r="U540"/>
  <c r="Q76"/>
  <c r="N405"/>
  <c r="Y302"/>
  <c r="N356"/>
  <c r="L209"/>
  <c r="K365"/>
  <c r="X347"/>
  <c r="X68"/>
  <c r="S179"/>
  <c r="R143"/>
  <c r="X551"/>
  <c r="T219"/>
  <c r="Y290"/>
  <c r="O270"/>
  <c r="T353"/>
  <c r="U17"/>
  <c r="O210"/>
  <c r="Q168"/>
  <c r="Z519"/>
  <c r="M125"/>
  <c r="T413"/>
  <c r="N436"/>
  <c r="S350"/>
  <c r="Y170"/>
  <c r="K506"/>
  <c r="S80"/>
  <c r="R465"/>
  <c r="Y50"/>
  <c r="Y95"/>
  <c r="P431"/>
  <c r="K187"/>
  <c r="T564"/>
  <c r="M17"/>
  <c r="Z531"/>
  <c r="Q298"/>
  <c r="W183"/>
  <c r="Z436"/>
  <c r="T443"/>
  <c r="Z77"/>
  <c r="R432"/>
  <c r="X415"/>
  <c r="R42"/>
  <c r="P246"/>
  <c r="Z34"/>
  <c r="X21"/>
  <c r="AA60"/>
  <c r="T462"/>
  <c r="Q453"/>
  <c r="T425"/>
  <c r="Z296"/>
  <c r="V282"/>
  <c r="V507"/>
  <c r="L377"/>
  <c r="Q445"/>
  <c r="W498"/>
  <c r="AA21"/>
  <c r="W110"/>
  <c r="R91"/>
  <c r="M454"/>
  <c r="Q169"/>
  <c r="P512"/>
  <c r="M350"/>
  <c r="W466"/>
  <c r="Z182"/>
  <c r="N15"/>
  <c r="L372"/>
  <c r="O305"/>
  <c r="P21"/>
  <c r="N481"/>
  <c r="Z363"/>
  <c r="AA395"/>
  <c r="V269"/>
  <c r="U335"/>
  <c r="U433"/>
  <c r="V278"/>
  <c r="P308"/>
  <c r="V482"/>
  <c r="P206"/>
  <c r="X374"/>
  <c r="AA63"/>
  <c r="O139"/>
  <c r="T42"/>
  <c r="T206"/>
  <c r="Z262"/>
  <c r="P415"/>
  <c r="M259"/>
  <c r="S421"/>
  <c r="Z562"/>
  <c r="V50"/>
  <c r="Y436"/>
  <c r="U128"/>
  <c r="T549"/>
  <c r="Y62"/>
  <c r="X388"/>
  <c r="P504"/>
  <c r="K257"/>
  <c r="R556"/>
  <c r="O521"/>
  <c r="Z138"/>
  <c r="S341"/>
  <c r="P75"/>
  <c r="O205"/>
  <c r="T162"/>
  <c r="Z125"/>
  <c r="AA117"/>
  <c r="X355"/>
  <c r="T286"/>
  <c r="M407"/>
  <c r="W62"/>
  <c r="N73"/>
  <c r="O176"/>
  <c r="P229"/>
  <c r="X503"/>
  <c r="P28"/>
  <c r="K193"/>
  <c r="Q174"/>
  <c r="Z15"/>
  <c r="W515"/>
  <c r="L531"/>
  <c r="K539"/>
  <c r="R453"/>
  <c r="Q429"/>
  <c r="V557"/>
  <c r="T343"/>
  <c r="P470"/>
  <c r="W288"/>
  <c r="Q92"/>
  <c r="K563"/>
  <c r="L326"/>
  <c r="K176"/>
  <c r="W445"/>
  <c r="AA33"/>
  <c r="Z401"/>
  <c r="AA442"/>
  <c r="X470"/>
  <c r="Z277"/>
  <c r="S295"/>
  <c r="N185"/>
  <c r="Z20"/>
  <c r="Q173"/>
  <c r="AA290"/>
  <c r="Y481"/>
  <c r="Z458"/>
  <c r="Y457"/>
  <c r="V536"/>
  <c r="N314"/>
  <c r="R209"/>
  <c r="W248"/>
  <c r="U76"/>
  <c r="P334"/>
  <c r="R349"/>
  <c r="W209"/>
  <c r="P423"/>
  <c r="K147"/>
  <c r="T539"/>
  <c r="Q336"/>
  <c r="L78"/>
  <c r="P279"/>
  <c r="S54"/>
  <c r="P344"/>
  <c r="Z18"/>
  <c r="Q50"/>
  <c r="S204"/>
  <c r="P160"/>
  <c r="X516"/>
  <c r="L322"/>
  <c r="P259"/>
  <c r="P428"/>
  <c r="T535"/>
  <c r="L295"/>
  <c r="AA257"/>
  <c r="T356"/>
  <c r="W211"/>
  <c r="W555"/>
  <c r="L297"/>
  <c r="R448"/>
  <c r="X188"/>
  <c r="Q230"/>
  <c r="AA481"/>
  <c r="Z28"/>
  <c r="V366"/>
  <c r="N249"/>
  <c r="R415"/>
  <c r="X296"/>
  <c r="N181"/>
  <c r="X247"/>
  <c r="W356"/>
  <c r="N281"/>
  <c r="T237"/>
  <c r="S413"/>
  <c r="AA558"/>
  <c r="X391"/>
  <c r="AA525"/>
  <c r="Y361"/>
  <c r="R283"/>
  <c r="K335"/>
  <c r="Y418"/>
  <c r="L270"/>
  <c r="W58"/>
  <c r="Y69"/>
  <c r="O204"/>
  <c r="N229"/>
  <c r="N166"/>
  <c r="W373"/>
  <c r="R322"/>
  <c r="X280"/>
  <c r="M113"/>
  <c r="S449"/>
  <c r="T250"/>
  <c r="N465"/>
  <c r="W259"/>
  <c r="T216"/>
  <c r="Z184"/>
  <c r="Y65"/>
  <c r="V559"/>
  <c r="X241"/>
  <c r="Y565"/>
  <c r="Y360"/>
  <c r="K94"/>
  <c r="U322"/>
  <c r="V121"/>
  <c r="T309"/>
  <c r="U137"/>
  <c r="AA139"/>
  <c r="L179"/>
  <c r="S343"/>
  <c r="X288"/>
  <c r="U477"/>
  <c r="W382"/>
  <c r="L125"/>
  <c r="M54"/>
  <c r="Q503"/>
  <c r="O143"/>
  <c r="Z290"/>
  <c r="Q307"/>
  <c r="V402"/>
  <c r="AA153"/>
  <c r="X565"/>
  <c r="R299"/>
  <c r="L438"/>
  <c r="Y226"/>
  <c r="U316"/>
  <c r="V183"/>
  <c r="V184"/>
  <c r="W321"/>
  <c r="Q300"/>
  <c r="M484"/>
  <c r="N53"/>
  <c r="M181"/>
  <c r="V309"/>
  <c r="T472"/>
  <c r="Q36"/>
  <c r="K410"/>
  <c r="K416"/>
  <c r="N41"/>
  <c r="X404"/>
  <c r="T166"/>
  <c r="S60"/>
  <c r="K481"/>
  <c r="Q424"/>
  <c r="P255"/>
  <c r="U294"/>
  <c r="W488"/>
  <c r="R498"/>
  <c r="S158"/>
  <c r="L441"/>
  <c r="T110"/>
  <c r="U563"/>
  <c r="R479"/>
  <c r="S177"/>
  <c r="U458"/>
  <c r="X170"/>
  <c r="U414"/>
  <c r="O531"/>
  <c r="V135"/>
  <c r="AA333"/>
  <c r="M21"/>
  <c r="L93"/>
  <c r="Q520"/>
  <c r="T37"/>
  <c r="M322"/>
  <c r="L404"/>
  <c r="Y285"/>
  <c r="N28"/>
  <c r="X66"/>
  <c r="T130"/>
  <c r="K420"/>
  <c r="W196"/>
  <c r="R57"/>
  <c r="W87"/>
  <c r="U22"/>
  <c r="N349"/>
  <c r="AA81"/>
  <c r="Y35"/>
  <c r="AA203"/>
  <c r="K434"/>
  <c r="Q316"/>
  <c r="Y420"/>
  <c r="X455"/>
  <c r="P110"/>
  <c r="P362"/>
  <c r="Y249"/>
  <c r="M126"/>
  <c r="N294"/>
  <c r="P506"/>
  <c r="Q508"/>
  <c r="AA210"/>
  <c r="Z331"/>
  <c r="T81"/>
  <c r="Q61"/>
  <c r="S33"/>
  <c r="O524"/>
  <c r="Q511"/>
  <c r="Q497"/>
  <c r="M37"/>
  <c r="W549"/>
  <c r="X269"/>
  <c r="O364"/>
  <c r="M529"/>
  <c r="M532"/>
  <c r="AA239"/>
  <c r="V323"/>
  <c r="P50"/>
  <c r="K138"/>
  <c r="S546"/>
  <c r="S44"/>
  <c r="R271"/>
  <c r="Z521"/>
  <c r="V367"/>
  <c r="O228"/>
  <c r="X306"/>
  <c r="AA136"/>
  <c r="U81"/>
  <c r="Q37"/>
  <c r="V57"/>
  <c r="V221"/>
  <c r="X116"/>
  <c r="L102"/>
  <c r="X475"/>
  <c r="X454"/>
  <c r="S162"/>
  <c r="M536"/>
  <c r="P285"/>
  <c r="P100"/>
  <c r="U375"/>
  <c r="T555"/>
  <c r="W292"/>
  <c r="Q419"/>
  <c r="X381"/>
  <c r="U353"/>
  <c r="U239"/>
  <c r="AA144"/>
  <c r="R511"/>
  <c r="AA564"/>
  <c r="L16"/>
  <c r="AA359"/>
  <c r="N238"/>
  <c r="W405"/>
  <c r="S483"/>
  <c r="O25"/>
  <c r="AA380"/>
  <c r="O404"/>
  <c r="V51"/>
  <c r="U262"/>
  <c r="Y155"/>
  <c r="Q370"/>
  <c r="V193"/>
  <c r="M123"/>
  <c r="U169"/>
  <c r="AA349"/>
  <c r="R288"/>
  <c r="O120"/>
  <c r="V341"/>
  <c r="K483"/>
  <c r="U488"/>
  <c r="N540"/>
  <c r="W256"/>
  <c r="Q306"/>
  <c r="S382"/>
  <c r="Y466"/>
  <c r="Z348"/>
  <c r="R565"/>
  <c r="S533"/>
  <c r="K456"/>
  <c r="AA435"/>
  <c r="AA251"/>
  <c r="T247"/>
  <c r="Q545"/>
  <c r="P297"/>
  <c r="AA39"/>
  <c r="T288"/>
  <c r="N317"/>
  <c r="Q369"/>
  <c r="N308"/>
  <c r="U550"/>
  <c r="N513"/>
  <c r="Z289"/>
  <c r="Y458"/>
  <c r="L405"/>
  <c r="P60"/>
  <c r="M246"/>
  <c r="Z246"/>
  <c r="Y282"/>
  <c r="W455"/>
  <c r="U532"/>
  <c r="O311"/>
  <c r="Q310"/>
  <c r="K98"/>
  <c r="L239"/>
  <c r="T477"/>
  <c r="AA554"/>
  <c r="Q371"/>
  <c r="N524"/>
  <c r="T519"/>
  <c r="M540"/>
  <c r="U364"/>
  <c r="M458"/>
  <c r="M34"/>
  <c r="P34"/>
  <c r="V415"/>
  <c r="Y338"/>
  <c r="Y23"/>
  <c r="O110"/>
  <c r="O160"/>
  <c r="Z272"/>
  <c r="O471"/>
  <c r="W483"/>
  <c r="P450"/>
  <c r="S229"/>
  <c r="T41"/>
  <c r="R94"/>
  <c r="Q143"/>
  <c r="X412"/>
  <c r="U564"/>
  <c r="AA562"/>
  <c r="O156"/>
  <c r="O229"/>
  <c r="M417"/>
  <c r="AA498"/>
  <c r="L275"/>
  <c r="AA74"/>
  <c r="Z69"/>
  <c r="X112"/>
  <c r="K298"/>
  <c r="T16"/>
  <c r="U416"/>
  <c r="U558"/>
  <c r="T122"/>
  <c r="X543"/>
  <c r="L321"/>
  <c r="O356"/>
  <c r="W184"/>
  <c r="U546"/>
  <c r="Z555"/>
  <c r="M210"/>
  <c r="O124"/>
  <c r="Y413"/>
  <c r="Q54"/>
  <c r="T57"/>
  <c r="Q339"/>
  <c r="U247"/>
  <c r="Z365"/>
  <c r="W282"/>
  <c r="M262"/>
  <c r="Q277"/>
  <c r="Y49"/>
  <c r="Q53"/>
  <c r="X495"/>
  <c r="S227"/>
  <c r="W233"/>
  <c r="T275"/>
  <c r="U242"/>
  <c r="M486"/>
  <c r="Q86"/>
  <c r="W101"/>
  <c r="Q257"/>
  <c r="X251"/>
  <c r="K454"/>
  <c r="Z373"/>
  <c r="O315"/>
  <c r="R121"/>
  <c r="M402"/>
  <c r="K122"/>
  <c r="M99"/>
  <c r="N216"/>
  <c r="V337"/>
  <c r="T226"/>
  <c r="P562"/>
  <c r="T496"/>
  <c r="W238"/>
  <c r="K524"/>
  <c r="K285"/>
  <c r="Y335"/>
  <c r="Z110"/>
  <c r="M38"/>
  <c r="Q378"/>
  <c r="M294"/>
  <c r="O280"/>
  <c r="L524"/>
  <c r="P454"/>
  <c r="S19"/>
  <c r="K116"/>
  <c r="U382"/>
  <c r="R85"/>
  <c r="N45"/>
  <c r="M396"/>
  <c r="Q438"/>
  <c r="W54"/>
  <c r="P480"/>
  <c r="Y230"/>
  <c r="AA250"/>
  <c r="P481"/>
  <c r="K241"/>
  <c r="R197"/>
  <c r="N16"/>
  <c r="S145"/>
  <c r="K545"/>
  <c r="M351"/>
  <c r="U101"/>
  <c r="Y415"/>
  <c r="K400"/>
  <c r="M452"/>
  <c r="S303"/>
  <c r="R462"/>
  <c r="V368"/>
  <c r="V92"/>
  <c r="V416"/>
  <c r="R319"/>
  <c r="U388"/>
  <c r="AA318"/>
  <c r="Q455"/>
  <c r="W436"/>
  <c r="AA38"/>
  <c r="P538"/>
  <c r="X73"/>
  <c r="Q493"/>
  <c r="K297"/>
  <c r="T492"/>
  <c r="V303"/>
  <c r="Q129"/>
  <c r="L414"/>
  <c r="R184"/>
  <c r="V347"/>
  <c r="L428"/>
  <c r="X417"/>
  <c r="W175"/>
  <c r="K401"/>
  <c r="W111"/>
  <c r="K105"/>
  <c r="X221"/>
  <c r="Y401"/>
  <c r="U181"/>
  <c r="K339"/>
  <c r="S170"/>
  <c r="R210"/>
  <c r="X124"/>
  <c r="O336"/>
  <c r="Q505"/>
  <c r="X159"/>
  <c r="U276"/>
  <c r="P248"/>
  <c r="S378"/>
  <c r="N429"/>
  <c r="Y101"/>
  <c r="L123"/>
  <c r="T301"/>
  <c r="U450"/>
  <c r="O73"/>
  <c r="M204"/>
  <c r="U144"/>
  <c r="S263"/>
  <c r="R417"/>
  <c r="O221"/>
  <c r="W538"/>
  <c r="R539"/>
  <c r="R217"/>
  <c r="K132"/>
  <c r="N530"/>
  <c r="U141"/>
  <c r="L304"/>
  <c r="Q266"/>
  <c r="Z410"/>
  <c r="S61"/>
  <c r="M109"/>
  <c r="S534"/>
  <c r="Q479"/>
  <c r="X234"/>
  <c r="K39"/>
  <c r="O197"/>
  <c r="P82"/>
  <c r="W323"/>
  <c r="V393"/>
  <c r="K419"/>
  <c r="Y311"/>
  <c r="U38"/>
  <c r="Z193"/>
  <c r="Q338"/>
  <c r="P385"/>
  <c r="L529"/>
  <c r="K60"/>
  <c r="Y109"/>
  <c r="K79"/>
  <c r="T338"/>
  <c r="O349"/>
  <c r="O21"/>
  <c r="R487"/>
  <c r="P365"/>
  <c r="Y156"/>
  <c r="V21"/>
  <c r="M160"/>
  <c r="W297"/>
  <c r="K299"/>
  <c r="K425"/>
  <c r="N62"/>
  <c r="Y147"/>
  <c r="K73"/>
  <c r="W67"/>
  <c r="P529"/>
  <c r="N252"/>
  <c r="M271"/>
  <c r="M394"/>
  <c r="Y182"/>
  <c r="L23"/>
  <c r="K441"/>
  <c r="L146"/>
  <c r="T497"/>
  <c r="W370"/>
  <c r="Q216"/>
  <c r="U442"/>
  <c r="O56"/>
  <c r="V455"/>
  <c r="P484"/>
  <c r="S87"/>
  <c r="Q273"/>
  <c r="X480"/>
  <c r="S379"/>
  <c r="O175"/>
  <c r="AA529"/>
  <c r="Q549"/>
  <c r="T55"/>
  <c r="T357"/>
  <c r="V431"/>
  <c r="V220"/>
  <c r="T304"/>
  <c r="W533"/>
  <c r="Y540"/>
  <c r="X69"/>
  <c r="T534"/>
  <c r="K432"/>
  <c r="O391"/>
  <c r="O308"/>
  <c r="P339"/>
  <c r="W22"/>
  <c r="U46"/>
  <c r="Y78"/>
  <c r="S451"/>
  <c r="X496"/>
  <c r="O127"/>
  <c r="M225"/>
  <c r="N285"/>
  <c r="Y325"/>
  <c r="AA352"/>
  <c r="M551"/>
  <c r="S497"/>
  <c r="T483"/>
  <c r="T303"/>
  <c r="Y497"/>
  <c r="L565"/>
  <c r="L549"/>
  <c r="K334"/>
  <c r="V179"/>
  <c r="S280"/>
  <c r="Z58"/>
  <c r="V88"/>
  <c r="L285"/>
  <c r="K25"/>
  <c r="K277"/>
  <c r="T234"/>
  <c r="AA426"/>
  <c r="W64"/>
  <c r="V295"/>
  <c r="N552"/>
  <c r="M105"/>
  <c r="Z161"/>
  <c r="P158"/>
  <c r="T220"/>
  <c r="O180"/>
  <c r="Q299"/>
  <c r="V375"/>
  <c r="P202"/>
  <c r="AA170"/>
  <c r="AA73"/>
  <c r="Z507"/>
  <c r="R294"/>
  <c r="W380"/>
  <c r="M19"/>
  <c r="S141"/>
  <c r="N318"/>
  <c r="W511"/>
  <c r="O318"/>
  <c r="X325"/>
  <c r="X320"/>
  <c r="M320"/>
  <c r="O551"/>
  <c r="Z218"/>
  <c r="Q355"/>
  <c r="S284"/>
  <c r="T253"/>
  <c r="P175"/>
  <c r="Y102"/>
  <c r="W239"/>
  <c r="M53"/>
  <c r="X513"/>
  <c r="N67"/>
  <c r="K66"/>
  <c r="S75"/>
  <c r="M136"/>
  <c r="R406"/>
  <c r="Q514"/>
  <c r="U311"/>
  <c r="S172"/>
  <c r="U405"/>
  <c r="P537"/>
  <c r="S247"/>
  <c r="P213"/>
  <c r="Y551"/>
  <c r="S376"/>
  <c r="W521"/>
  <c r="Z116"/>
  <c r="Q552"/>
  <c r="P536"/>
  <c r="V424"/>
  <c r="Y67"/>
  <c r="R368"/>
  <c r="P359"/>
  <c r="Q480"/>
  <c r="N539"/>
  <c r="K158"/>
  <c r="Z426"/>
  <c r="M168"/>
  <c r="L495"/>
  <c r="P274"/>
  <c r="P338"/>
  <c r="M375"/>
  <c r="W136"/>
  <c r="U376"/>
  <c r="Z136"/>
  <c r="O203"/>
  <c r="N169"/>
  <c r="L17"/>
  <c r="S250"/>
  <c r="Z282"/>
  <c r="P27"/>
  <c r="W417"/>
  <c r="Z382"/>
  <c r="U95"/>
  <c r="Z341"/>
  <c r="P145"/>
  <c r="P42"/>
  <c r="N227"/>
  <c r="AA524"/>
  <c r="T63"/>
  <c r="Q557"/>
  <c r="U410"/>
  <c r="T465"/>
  <c r="T163"/>
  <c r="AA497"/>
  <c r="Q242"/>
  <c r="L288"/>
  <c r="V285"/>
  <c r="Q130"/>
  <c r="K287"/>
  <c r="R177"/>
  <c r="N234"/>
  <c r="AA168"/>
  <c r="T99"/>
  <c r="Y394"/>
  <c r="T131"/>
  <c r="AA530"/>
  <c r="AA347"/>
  <c r="Y334"/>
  <c r="Y99"/>
  <c r="O129"/>
  <c r="S139"/>
  <c r="N537"/>
  <c r="K465"/>
  <c r="M231"/>
  <c r="Y504"/>
  <c r="K99"/>
  <c r="Y440"/>
  <c r="V208"/>
  <c r="O363"/>
  <c r="Z484"/>
  <c r="Y419"/>
  <c r="P517"/>
  <c r="N264"/>
  <c r="S472"/>
  <c r="O434"/>
  <c r="T230"/>
  <c r="K306"/>
  <c r="S62"/>
  <c r="Q439"/>
  <c r="Z478"/>
  <c r="T256"/>
  <c r="O245"/>
  <c r="Z419"/>
  <c r="Z564"/>
  <c r="W463"/>
  <c r="T372"/>
  <c r="V476"/>
  <c r="Y217"/>
  <c r="W100"/>
  <c r="AA50"/>
  <c r="Q464"/>
  <c r="V553"/>
  <c r="U381"/>
  <c r="X202"/>
  <c r="Q237"/>
  <c r="O46"/>
  <c r="V311"/>
  <c r="W553"/>
  <c r="M202"/>
  <c r="M343"/>
  <c r="S196"/>
  <c r="R306"/>
  <c r="Z154"/>
  <c r="W428"/>
  <c r="M419"/>
  <c r="L426"/>
  <c r="X515"/>
  <c r="X379"/>
  <c r="T552"/>
  <c r="L105"/>
  <c r="L488"/>
  <c r="O504"/>
  <c r="R92"/>
  <c r="U279"/>
  <c r="O406"/>
  <c r="X511"/>
  <c r="P446"/>
  <c r="V344"/>
  <c r="S428"/>
  <c r="M564"/>
  <c r="T103"/>
  <c r="L59"/>
  <c r="V43"/>
  <c r="P240"/>
  <c r="Y492"/>
  <c r="V262"/>
  <c r="W115"/>
  <c r="K493"/>
  <c r="O142"/>
  <c r="AA436"/>
  <c r="O252"/>
  <c r="O91"/>
  <c r="S46"/>
  <c r="M156"/>
  <c r="P531"/>
  <c r="AA15"/>
  <c r="N381"/>
  <c r="O174"/>
  <c r="P31"/>
  <c r="R40"/>
  <c r="U283"/>
  <c r="X278"/>
  <c r="L386"/>
  <c r="K418"/>
  <c r="O300"/>
  <c r="Q212"/>
  <c r="Y59"/>
  <c r="Y352"/>
  <c r="V494"/>
  <c r="V288"/>
  <c r="T70"/>
  <c r="T471"/>
  <c r="K238"/>
  <c r="L458"/>
  <c r="Y431"/>
  <c r="Q280"/>
  <c r="AA472"/>
  <c r="P494"/>
  <c r="M426"/>
  <c r="N293"/>
  <c r="T172"/>
  <c r="S79"/>
  <c r="Z556"/>
  <c r="V296"/>
  <c r="V539"/>
  <c r="AA443"/>
  <c r="Q373"/>
  <c r="L306"/>
  <c r="Y43"/>
  <c r="AA262"/>
  <c r="P439"/>
  <c r="W484"/>
  <c r="N50"/>
  <c r="V205"/>
  <c r="Y42"/>
  <c r="K142"/>
  <c r="W304"/>
  <c r="T100"/>
  <c r="O183"/>
  <c r="S320"/>
  <c r="T22"/>
  <c r="O40"/>
  <c r="M522"/>
  <c r="W340"/>
  <c r="Q481"/>
  <c r="M93"/>
  <c r="P449"/>
  <c r="Q155"/>
  <c r="U41"/>
  <c r="N226"/>
  <c r="Y344"/>
  <c r="S480"/>
  <c r="W438"/>
  <c r="P414"/>
  <c r="W24"/>
  <c r="Y349"/>
  <c r="L62"/>
  <c r="O181"/>
  <c r="S282"/>
  <c r="Q418"/>
  <c r="S226"/>
  <c r="O416"/>
  <c r="Z424"/>
  <c r="V437"/>
  <c r="Q364"/>
  <c r="AA317"/>
  <c r="Q343"/>
  <c r="X366"/>
  <c r="Q247"/>
  <c r="T255"/>
  <c r="L169"/>
  <c r="W342"/>
  <c r="P314"/>
  <c r="AA515"/>
  <c r="N504"/>
  <c r="Y297"/>
  <c r="AA213"/>
  <c r="S15"/>
  <c r="T39"/>
  <c r="P441"/>
  <c r="R167"/>
  <c r="K551"/>
  <c r="AA26"/>
  <c r="X93"/>
  <c r="N474"/>
  <c r="Y169"/>
  <c r="M445"/>
  <c r="T78"/>
  <c r="Q531"/>
  <c r="L189"/>
  <c r="T452"/>
  <c r="N93"/>
  <c r="AA409"/>
  <c r="S414"/>
  <c r="V394"/>
  <c r="N473"/>
  <c r="Z369"/>
  <c r="V187"/>
  <c r="AA103"/>
  <c r="L204"/>
  <c r="K564"/>
  <c r="S31"/>
  <c r="S315"/>
  <c r="W326"/>
  <c r="U162"/>
  <c r="Z131"/>
  <c r="O291"/>
  <c r="U205"/>
  <c r="Z498"/>
  <c r="K388"/>
  <c r="L166"/>
  <c r="S422"/>
  <c r="Z511"/>
  <c r="M347"/>
  <c r="R359"/>
  <c r="P217"/>
  <c r="Z465"/>
  <c r="N423"/>
  <c r="R535"/>
  <c r="U132"/>
  <c r="S412"/>
  <c r="K61"/>
  <c r="Q157"/>
  <c r="T148"/>
  <c r="U59"/>
  <c r="T189"/>
  <c r="M358"/>
  <c r="O402"/>
  <c r="Y366"/>
  <c r="Z301"/>
  <c r="T161"/>
  <c r="L471"/>
  <c r="O357"/>
  <c r="Q358"/>
  <c r="M457"/>
  <c r="W174"/>
  <c r="V511"/>
  <c r="X55"/>
  <c r="M41"/>
  <c r="R458"/>
  <c r="U163"/>
  <c r="K538"/>
  <c r="N72"/>
  <c r="K494"/>
  <c r="Z145"/>
  <c r="O473"/>
  <c r="U318"/>
  <c r="L217"/>
  <c r="Y536"/>
  <c r="S153"/>
  <c r="O301"/>
  <c r="M228"/>
  <c r="AA104"/>
  <c r="O515"/>
  <c r="N184"/>
  <c r="T311"/>
  <c r="P337"/>
  <c r="W117"/>
  <c r="O185"/>
  <c r="L274"/>
  <c r="W299"/>
  <c r="U88"/>
  <c r="R276"/>
  <c r="S452"/>
  <c r="W217"/>
  <c r="S492"/>
  <c r="L63"/>
  <c r="V428"/>
  <c r="V227"/>
  <c r="Y524"/>
  <c r="Y461"/>
  <c r="Q325"/>
  <c r="T59"/>
  <c r="S386"/>
  <c r="K540"/>
  <c r="L543"/>
  <c r="Z506"/>
  <c r="S333"/>
  <c r="X148"/>
  <c r="AA110"/>
  <c r="L103"/>
  <c r="M114"/>
  <c r="AA137"/>
  <c r="Y181"/>
  <c r="K16"/>
  <c r="Q63"/>
  <c r="S296"/>
  <c r="T197"/>
  <c r="U457"/>
  <c r="T558"/>
  <c r="P180"/>
  <c r="M251"/>
  <c r="K182"/>
  <c r="AA475"/>
  <c r="W396"/>
  <c r="W532"/>
  <c r="X43"/>
  <c r="W281"/>
  <c r="O173"/>
  <c r="N430"/>
  <c r="V130"/>
  <c r="L442"/>
  <c r="O556"/>
  <c r="P363"/>
  <c r="Z104"/>
  <c r="K559"/>
  <c r="O507"/>
  <c r="R55"/>
  <c r="X76"/>
  <c r="W366"/>
  <c r="N132"/>
  <c r="W512"/>
  <c r="P124"/>
  <c r="S201"/>
  <c r="R70"/>
  <c r="X258"/>
  <c r="Q220"/>
  <c r="W160"/>
  <c r="X477"/>
  <c r="U220"/>
  <c r="K502"/>
  <c r="L152"/>
  <c r="T211"/>
  <c r="R284"/>
  <c r="M185"/>
  <c r="Z294"/>
  <c r="M33"/>
  <c r="Q52"/>
  <c r="W141"/>
  <c r="M547"/>
  <c r="K263"/>
  <c r="T49"/>
  <c r="P284"/>
  <c r="U284"/>
  <c r="S496"/>
  <c r="W212"/>
  <c r="X35"/>
  <c r="L76"/>
  <c r="L68"/>
  <c r="U439"/>
  <c r="N78"/>
  <c r="T547"/>
  <c r="U524"/>
  <c r="W219"/>
  <c r="W393"/>
  <c r="W186"/>
  <c r="O530"/>
  <c r="R86"/>
  <c r="W440"/>
  <c r="S281"/>
  <c r="U70"/>
  <c r="T454"/>
  <c r="AA387"/>
  <c r="K37"/>
  <c r="X34"/>
  <c r="W51"/>
  <c r="U195"/>
  <c r="O225"/>
  <c r="AA284"/>
  <c r="S300"/>
  <c r="K558"/>
  <c r="Z206"/>
  <c r="O20"/>
  <c r="U426"/>
  <c r="W216"/>
  <c r="V111"/>
  <c r="X75"/>
  <c r="L95"/>
  <c r="AA128"/>
  <c r="N130"/>
  <c r="Y175"/>
  <c r="N194"/>
  <c r="V238"/>
  <c r="X81"/>
  <c r="S205"/>
  <c r="Y482"/>
  <c r="Q228"/>
  <c r="O448"/>
  <c r="V324"/>
  <c r="O39"/>
  <c r="Y66"/>
  <c r="K314"/>
  <c r="X333"/>
  <c r="R361"/>
  <c r="V464"/>
  <c r="K492"/>
  <c r="Z16"/>
  <c r="X544"/>
  <c r="L393"/>
  <c r="M249"/>
  <c r="U254"/>
  <c r="P67"/>
  <c r="AA202"/>
  <c r="X262"/>
  <c r="M289"/>
  <c r="K179"/>
  <c r="N40"/>
  <c r="T504"/>
  <c r="P543"/>
  <c r="M491"/>
  <c r="U292"/>
  <c r="K461"/>
  <c r="Z380"/>
  <c r="V474"/>
  <c r="L408"/>
  <c r="Z273"/>
  <c r="L443"/>
  <c r="O314"/>
  <c r="W529"/>
  <c r="U42"/>
  <c r="W518"/>
  <c r="U56"/>
  <c r="U136"/>
  <c r="Q79"/>
  <c r="T30"/>
  <c r="T109"/>
  <c r="O419"/>
  <c r="AA537"/>
  <c r="S432"/>
  <c r="AA517"/>
  <c r="AA185"/>
  <c r="Y17"/>
  <c r="X140"/>
  <c r="U122"/>
  <c r="M475"/>
  <c r="O74"/>
  <c r="Z209"/>
  <c r="U229"/>
  <c r="S334"/>
  <c r="N556"/>
  <c r="P406"/>
  <c r="L278"/>
  <c r="M341"/>
  <c r="Z240"/>
  <c r="N180"/>
  <c r="T299"/>
  <c r="Q449"/>
  <c r="P395"/>
  <c r="T308"/>
  <c r="AA544"/>
  <c r="Y30"/>
  <c r="AA30"/>
  <c r="L30"/>
  <c r="M554"/>
  <c r="N544"/>
  <c r="V277"/>
  <c r="U186"/>
  <c r="U446"/>
  <c r="U210"/>
  <c r="X217"/>
  <c r="X441"/>
  <c r="U185"/>
  <c r="K29"/>
  <c r="K431"/>
  <c r="Q403"/>
  <c r="P104"/>
  <c r="R392"/>
  <c r="R258"/>
  <c r="L167"/>
  <c r="Z234"/>
  <c r="O18"/>
  <c r="X264"/>
  <c r="X102"/>
  <c r="P252"/>
  <c r="U45"/>
  <c r="L26"/>
  <c r="Q353"/>
  <c r="AA240"/>
  <c r="T326"/>
  <c r="V274"/>
  <c r="X482"/>
  <c r="R492"/>
  <c r="O66"/>
  <c r="R555"/>
  <c r="S370"/>
  <c r="X444"/>
  <c r="V320"/>
  <c r="AA228"/>
  <c r="M496"/>
  <c r="S420"/>
  <c r="L55"/>
  <c r="S240"/>
  <c r="X532"/>
  <c r="L340"/>
  <c r="N522"/>
  <c r="Q293"/>
  <c r="V339"/>
  <c r="X372"/>
  <c r="U503"/>
  <c r="Y454"/>
  <c r="V156"/>
  <c r="S311"/>
  <c r="K548"/>
  <c r="Q262"/>
  <c r="Q87"/>
  <c r="K45"/>
  <c r="Y137"/>
  <c r="Z427"/>
  <c r="L364"/>
  <c r="O283"/>
  <c r="M122"/>
  <c r="P400"/>
  <c r="V350"/>
  <c r="AA308"/>
  <c r="N127"/>
  <c r="N228"/>
  <c r="O253"/>
  <c r="W284"/>
  <c r="AA286"/>
  <c r="S385"/>
  <c r="R439"/>
  <c r="S232"/>
  <c r="R285"/>
  <c r="W71"/>
  <c r="N172"/>
  <c r="Z381"/>
  <c r="S24"/>
  <c r="M278"/>
  <c r="S167"/>
  <c r="W379"/>
  <c r="O330"/>
  <c r="Z219"/>
  <c r="K121"/>
  <c r="N77"/>
  <c r="P147"/>
  <c r="T437"/>
  <c r="P216"/>
  <c r="W121"/>
  <c r="U109"/>
  <c r="M318"/>
  <c r="N545"/>
  <c r="U33"/>
  <c r="S256"/>
  <c r="M462"/>
  <c r="T427"/>
  <c r="T412"/>
  <c r="Q342"/>
  <c r="X274"/>
  <c r="V441"/>
  <c r="Q432"/>
  <c r="Q71"/>
  <c r="Q413"/>
  <c r="X540"/>
  <c r="V401"/>
  <c r="U176"/>
  <c r="AA66"/>
  <c r="O378"/>
  <c r="S189"/>
  <c r="U352"/>
  <c r="U497"/>
  <c r="K145"/>
  <c r="V565"/>
  <c r="O296"/>
  <c r="N54"/>
  <c r="W205"/>
  <c r="V247"/>
  <c r="U341"/>
  <c r="T529"/>
  <c r="L476"/>
  <c r="W381"/>
  <c r="L49"/>
  <c r="Z502"/>
  <c r="R449"/>
  <c r="V201"/>
  <c r="K18"/>
  <c r="Q229"/>
  <c r="K254"/>
  <c r="Z288"/>
  <c r="X497"/>
  <c r="X474"/>
  <c r="R316"/>
  <c r="Z377"/>
  <c r="Q197"/>
  <c r="X143"/>
  <c r="W303"/>
  <c r="N354"/>
  <c r="U218"/>
  <c r="W77"/>
  <c r="M339"/>
  <c r="AA249"/>
  <c r="O461"/>
  <c r="R168"/>
  <c r="X336"/>
  <c r="O480"/>
  <c r="X434"/>
  <c r="Z445"/>
  <c r="X538"/>
  <c r="R218"/>
  <c r="AA102"/>
  <c r="M361"/>
  <c r="K81"/>
  <c r="W159"/>
  <c r="M411"/>
  <c r="Q172"/>
  <c r="X51"/>
  <c r="Y114"/>
  <c r="Z229"/>
  <c r="X491"/>
  <c r="O242"/>
  <c r="AA157"/>
  <c r="Y46"/>
  <c r="K300"/>
  <c r="P565"/>
  <c r="U557"/>
  <c r="Z126"/>
  <c r="AA46"/>
  <c r="P176"/>
  <c r="L553"/>
  <c r="O294"/>
  <c r="Q57"/>
  <c r="U454"/>
  <c r="Y518"/>
  <c r="Y283"/>
  <c r="AA182"/>
  <c r="O496"/>
  <c r="V202"/>
  <c r="T65"/>
  <c r="Q19"/>
  <c r="L263"/>
  <c r="P170"/>
  <c r="M432"/>
  <c r="R79"/>
  <c r="Y180"/>
  <c r="L455"/>
  <c r="S86"/>
  <c r="Z314"/>
  <c r="Y563"/>
  <c r="O137"/>
  <c r="L240"/>
  <c r="S305"/>
  <c r="W473"/>
  <c r="O321"/>
  <c r="X547"/>
  <c r="Y350"/>
  <c r="V558"/>
  <c r="S293"/>
  <c r="T36"/>
  <c r="AA376"/>
  <c r="Q35"/>
  <c r="K437"/>
  <c r="U183"/>
  <c r="U104"/>
  <c r="Y424"/>
  <c r="T155"/>
  <c r="Q406"/>
  <c r="Y185"/>
  <c r="R95"/>
  <c r="P391"/>
  <c r="O88"/>
  <c r="R188"/>
  <c r="S442"/>
  <c r="L98"/>
  <c r="P66"/>
  <c r="Q294"/>
  <c r="X484"/>
  <c r="X203"/>
  <c r="O123"/>
  <c r="AA478"/>
  <c r="V447"/>
  <c r="T532"/>
  <c r="Z55"/>
  <c r="K271"/>
  <c r="K372"/>
  <c r="R474"/>
  <c r="Y154"/>
  <c r="N178"/>
  <c r="AA85"/>
  <c r="M553"/>
  <c r="V403"/>
  <c r="M395"/>
  <c r="N125"/>
  <c r="R254"/>
  <c r="Z217"/>
  <c r="M498"/>
  <c r="R343"/>
  <c r="Z93"/>
  <c r="V463"/>
  <c r="X60"/>
  <c r="U145"/>
  <c r="W424"/>
  <c r="Z508"/>
  <c r="M447"/>
  <c r="M311"/>
  <c r="W450"/>
  <c r="M161"/>
  <c r="Y135"/>
  <c r="Z311"/>
  <c r="AA404"/>
  <c r="Y272"/>
  <c r="K422"/>
  <c r="W204"/>
  <c r="V359"/>
  <c r="X498"/>
  <c r="X111"/>
  <c r="AA232"/>
  <c r="Q337"/>
  <c r="P310"/>
  <c r="Z31"/>
  <c r="U455"/>
  <c r="Z439"/>
  <c r="K391"/>
  <c r="N111"/>
  <c r="V153"/>
  <c r="N508"/>
  <c r="U452"/>
  <c r="M120"/>
  <c r="M143"/>
  <c r="R350"/>
  <c r="R505"/>
  <c r="W286"/>
  <c r="P25"/>
  <c r="T502"/>
  <c r="K82"/>
  <c r="N299"/>
  <c r="L44"/>
  <c r="Q469"/>
  <c r="R304"/>
  <c r="Q440"/>
  <c r="O360"/>
  <c r="U407"/>
  <c r="Q209"/>
  <c r="P483"/>
  <c r="Y305"/>
  <c r="O369"/>
  <c r="S374"/>
  <c r="P463"/>
  <c r="Q462"/>
  <c r="M472"/>
  <c r="O550"/>
  <c r="M270"/>
  <c r="X505"/>
  <c r="L505"/>
  <c r="R175"/>
  <c r="K385"/>
  <c r="W170"/>
  <c r="R101"/>
  <c r="S117"/>
  <c r="K31"/>
  <c r="U347"/>
  <c r="N66"/>
  <c r="N142"/>
  <c r="P78"/>
  <c r="S180"/>
  <c r="W57"/>
  <c r="P233"/>
  <c r="K70"/>
  <c r="Z82"/>
  <c r="U348"/>
  <c r="W38"/>
  <c r="U516"/>
  <c r="AA361"/>
  <c r="X530"/>
  <c r="N461"/>
  <c r="K227"/>
  <c r="W152"/>
  <c r="U386"/>
  <c r="Q550"/>
  <c r="M42"/>
  <c r="L366"/>
  <c r="P367"/>
  <c r="Q431"/>
  <c r="K342"/>
  <c r="Y189"/>
  <c r="AA36"/>
  <c r="L137"/>
  <c r="Z440"/>
  <c r="X125"/>
  <c r="W290"/>
  <c r="N428"/>
  <c r="L308"/>
  <c r="R337"/>
  <c r="L15"/>
  <c r="Y300"/>
  <c r="X435"/>
  <c r="T436"/>
  <c r="K442"/>
  <c r="R427"/>
  <c r="Q376"/>
  <c r="T364"/>
  <c r="O298"/>
  <c r="P280"/>
  <c r="P425"/>
  <c r="Q347"/>
  <c r="M482"/>
  <c r="V102"/>
  <c r="V273"/>
  <c r="K469"/>
  <c r="M369"/>
  <c r="U451"/>
  <c r="AA310"/>
  <c r="L175"/>
  <c r="U79"/>
  <c r="S159"/>
  <c r="S152"/>
  <c r="K330"/>
  <c r="Z67"/>
  <c r="V564"/>
  <c r="T411"/>
  <c r="L419"/>
  <c r="R202"/>
  <c r="Q181"/>
  <c r="U217"/>
  <c r="Z407"/>
  <c r="V358"/>
  <c r="Z376"/>
  <c r="R534"/>
  <c r="K247"/>
  <c r="Y129"/>
  <c r="U16"/>
  <c r="T428"/>
  <c r="U543"/>
  <c r="L287"/>
  <c r="Y324"/>
  <c r="Z21"/>
  <c r="W391"/>
  <c r="O494"/>
  <c r="S481"/>
  <c r="S98"/>
  <c r="P491"/>
  <c r="Q544"/>
  <c r="S16"/>
  <c r="R51"/>
  <c r="Z462"/>
  <c r="M80"/>
  <c r="V537"/>
  <c r="N408"/>
  <c r="V355"/>
  <c r="M508"/>
  <c r="Z422"/>
  <c r="P549"/>
  <c r="O445"/>
  <c r="R98"/>
  <c r="V94"/>
  <c r="T469"/>
  <c r="O407"/>
  <c r="S380"/>
  <c r="T181"/>
  <c r="U287"/>
  <c r="V407"/>
  <c r="T522"/>
  <c r="V16"/>
  <c r="V127"/>
  <c r="O562"/>
  <c r="P318"/>
  <c r="W502"/>
  <c r="N548"/>
  <c r="Z23"/>
  <c r="Q62"/>
  <c r="S391"/>
  <c r="N502"/>
  <c r="K264"/>
  <c r="U423"/>
  <c r="L34"/>
  <c r="Y347"/>
  <c r="W536"/>
  <c r="Z291"/>
  <c r="X61"/>
  <c r="AA466"/>
  <c r="AA184"/>
  <c r="P513"/>
  <c r="M382"/>
  <c r="N515"/>
  <c r="L35"/>
  <c r="N99"/>
  <c r="T444"/>
  <c r="U281"/>
  <c r="S276"/>
  <c r="M32"/>
  <c r="S434"/>
  <c r="R41"/>
  <c r="U258"/>
  <c r="AA491"/>
  <c r="V189"/>
  <c r="N22"/>
  <c r="X17"/>
  <c r="V217"/>
  <c r="P464"/>
  <c r="AA368"/>
  <c r="Q56"/>
  <c r="M146"/>
  <c r="AA559"/>
  <c r="L271"/>
  <c r="AA29"/>
  <c r="L195"/>
  <c r="K366"/>
  <c r="U531"/>
  <c r="Z242"/>
  <c r="P127"/>
  <c r="AA167"/>
  <c r="U127"/>
  <c r="S203"/>
  <c r="L410"/>
  <c r="W348"/>
  <c r="AA463"/>
  <c r="U447"/>
  <c r="R38"/>
  <c r="AA142"/>
  <c r="L512"/>
  <c r="AA160"/>
  <c r="L85"/>
  <c r="Y265"/>
  <c r="S426"/>
  <c r="W156"/>
  <c r="S494"/>
  <c r="K450"/>
  <c r="M481"/>
  <c r="R286"/>
  <c r="U212"/>
  <c r="X426"/>
  <c r="W158"/>
  <c r="K325"/>
  <c r="L316"/>
  <c r="Z176"/>
  <c r="X209"/>
  <c r="N418"/>
  <c r="V270"/>
  <c r="Z50"/>
  <c r="U182"/>
  <c r="AA283"/>
  <c r="Y142"/>
  <c r="S168"/>
  <c r="O297"/>
  <c r="K129"/>
  <c r="W34"/>
  <c r="AA512"/>
  <c r="T177"/>
  <c r="U93"/>
  <c r="N18"/>
  <c r="Y179"/>
  <c r="U496"/>
  <c r="U130"/>
  <c r="AA141"/>
  <c r="T20"/>
  <c r="O374"/>
  <c r="Q451"/>
  <c r="Q120"/>
  <c r="R270"/>
  <c r="R274"/>
  <c r="V520"/>
  <c r="M285"/>
  <c r="N162"/>
  <c r="N287"/>
  <c r="T251"/>
  <c r="O547"/>
  <c r="T370"/>
  <c r="K77"/>
  <c r="V259"/>
  <c r="AA543"/>
  <c r="Y153"/>
  <c r="Z374"/>
  <c r="O478"/>
  <c r="O458"/>
  <c r="N141"/>
  <c r="V80"/>
  <c r="Z309"/>
  <c r="M366"/>
  <c r="W442"/>
  <c r="N247"/>
  <c r="O78"/>
  <c r="L131"/>
  <c r="N491"/>
  <c r="R552"/>
  <c r="L101"/>
  <c r="N143"/>
  <c r="O320"/>
  <c r="P177"/>
  <c r="X422"/>
  <c r="P401"/>
  <c r="V440"/>
  <c r="W210"/>
  <c r="K146"/>
  <c r="V516"/>
  <c r="V36"/>
  <c r="V525"/>
  <c r="U559"/>
  <c r="L453"/>
  <c r="K323"/>
  <c r="L357"/>
  <c r="Q513"/>
  <c r="M449"/>
  <c r="S21"/>
  <c r="L317"/>
  <c r="R180"/>
  <c r="K462"/>
  <c r="P325"/>
  <c r="W168"/>
  <c r="R470"/>
  <c r="AA320"/>
  <c r="K221"/>
  <c r="V405"/>
  <c r="U565"/>
  <c r="L183"/>
  <c r="L71"/>
  <c r="T391"/>
  <c r="O276"/>
  <c r="P326"/>
  <c r="Y298"/>
  <c r="Q187"/>
  <c r="L291"/>
  <c r="Q494"/>
  <c r="W360"/>
  <c r="N386"/>
  <c r="Q73"/>
  <c r="Z185"/>
  <c r="T73"/>
  <c r="N187"/>
  <c r="AA534"/>
  <c r="U60"/>
  <c r="W102"/>
  <c r="N507"/>
  <c r="V484"/>
  <c r="R104"/>
  <c r="Z258"/>
  <c r="W449"/>
  <c r="AA458"/>
  <c r="M26"/>
  <c r="O112"/>
  <c r="AA246"/>
  <c r="O33"/>
  <c r="L416"/>
  <c r="K308"/>
  <c r="AA114"/>
  <c r="AA265"/>
  <c r="W40"/>
  <c r="X506"/>
  <c r="U100"/>
  <c r="V554"/>
  <c r="V69"/>
  <c r="P95"/>
  <c r="Y204"/>
  <c r="Z43"/>
  <c r="AA72"/>
  <c r="N88"/>
  <c r="M303"/>
  <c r="R314"/>
  <c r="V439"/>
  <c r="W337"/>
  <c r="T545"/>
  <c r="Y163"/>
  <c r="L147"/>
  <c r="AA293"/>
  <c r="X194"/>
  <c r="N558"/>
  <c r="Z292"/>
  <c r="W172"/>
  <c r="U343"/>
  <c r="W506"/>
  <c r="R481"/>
  <c r="M174"/>
  <c r="S178"/>
  <c r="U75"/>
  <c r="U305"/>
  <c r="Y196"/>
  <c r="K198"/>
  <c r="U470"/>
  <c r="M124"/>
  <c r="W75"/>
  <c r="P304"/>
  <c r="V35"/>
  <c r="S218"/>
  <c r="S99"/>
  <c r="L216"/>
  <c r="R373"/>
  <c r="R229"/>
  <c r="N347"/>
  <c r="U187"/>
  <c r="P92"/>
  <c r="V41"/>
  <c r="Y237"/>
  <c r="Z249"/>
  <c r="X407"/>
  <c r="N197"/>
  <c r="S185"/>
  <c r="U404"/>
  <c r="N414"/>
  <c r="S35"/>
  <c r="N411"/>
  <c r="S523"/>
  <c r="T296"/>
  <c r="O148"/>
  <c r="AA92"/>
  <c r="S144"/>
  <c r="T507"/>
  <c r="T330"/>
  <c r="U435"/>
  <c r="Q70"/>
  <c r="O506"/>
  <c r="S352"/>
  <c r="O237"/>
  <c r="L349"/>
  <c r="S53"/>
  <c r="O422"/>
  <c r="K110"/>
  <c r="R111"/>
  <c r="V406"/>
  <c r="V496"/>
  <c r="P292"/>
  <c r="V44"/>
  <c r="Y73"/>
  <c r="Z49"/>
  <c r="V68"/>
  <c r="Y184"/>
  <c r="Z127"/>
  <c r="X445"/>
  <c r="T229"/>
  <c r="R154"/>
  <c r="W458"/>
  <c r="Q456"/>
  <c r="P492"/>
  <c r="K217"/>
  <c r="M299"/>
  <c r="R259"/>
  <c r="M205"/>
  <c r="M159"/>
  <c r="P69"/>
  <c r="Y219"/>
  <c r="P120"/>
  <c r="Y45"/>
  <c r="W68"/>
  <c r="K478"/>
  <c r="AA269"/>
  <c r="Y513"/>
  <c r="Q507"/>
  <c r="AA91"/>
  <c r="X172"/>
  <c r="W472"/>
  <c r="S551"/>
  <c r="O213"/>
  <c r="T46"/>
  <c r="V523"/>
  <c r="S547"/>
  <c r="M502"/>
  <c r="W347"/>
  <c r="U201"/>
  <c r="W251"/>
  <c r="W294"/>
  <c r="AA93"/>
  <c r="X248"/>
  <c r="U49"/>
  <c r="N55"/>
  <c r="O444"/>
  <c r="S157"/>
  <c r="L141"/>
  <c r="V176"/>
  <c r="X19"/>
  <c r="Q125"/>
  <c r="O513"/>
  <c r="W540"/>
  <c r="M319"/>
  <c r="AA82"/>
  <c r="L385"/>
  <c r="W420"/>
  <c r="AA135"/>
  <c r="N63"/>
  <c r="X277"/>
  <c r="R116"/>
  <c r="T525"/>
  <c r="N553"/>
  <c r="T447"/>
  <c r="V514"/>
  <c r="Y535"/>
  <c r="L38"/>
  <c r="X529"/>
  <c r="W516"/>
  <c r="Y464"/>
  <c r="L506"/>
  <c r="V132"/>
  <c r="P407"/>
  <c r="U438"/>
  <c r="Q426"/>
  <c r="Q407"/>
  <c r="AA80"/>
  <c r="X405"/>
  <c r="R330"/>
  <c r="K521"/>
  <c r="AA474"/>
  <c r="Z475"/>
  <c r="N289"/>
  <c r="Q27"/>
  <c r="R52"/>
  <c r="Z355"/>
  <c r="P357"/>
  <c r="P402"/>
  <c r="U80"/>
  <c r="L99"/>
  <c r="K458"/>
  <c r="T246"/>
  <c r="K131"/>
  <c r="P237"/>
  <c r="W478"/>
  <c r="N309"/>
  <c r="V271"/>
  <c r="K447"/>
  <c r="AA538"/>
  <c r="U296"/>
  <c r="T245"/>
  <c r="N145"/>
  <c r="X332"/>
  <c r="N369"/>
  <c r="X219"/>
  <c r="O68"/>
  <c r="R140"/>
  <c r="Q318"/>
  <c r="R475"/>
  <c r="L273"/>
  <c r="T540"/>
  <c r="T302"/>
  <c r="Q296"/>
  <c r="U74"/>
  <c r="K232"/>
  <c r="V152"/>
  <c r="L269"/>
  <c r="O51"/>
  <c r="Z450"/>
  <c r="O481"/>
  <c r="U473"/>
  <c r="U206"/>
  <c r="X184"/>
  <c r="Y372"/>
  <c r="M206"/>
  <c r="K376"/>
  <c r="W319"/>
  <c r="S470"/>
  <c r="P350"/>
  <c r="P298"/>
  <c r="W302"/>
  <c r="L230"/>
  <c r="V480"/>
  <c r="M538"/>
  <c r="L305"/>
  <c r="V445"/>
  <c r="W562"/>
  <c r="Y463"/>
  <c r="V56"/>
  <c r="X318"/>
  <c r="R173"/>
  <c r="V291"/>
  <c r="X421"/>
  <c r="T332"/>
  <c r="X105"/>
  <c r="K535"/>
  <c r="S20"/>
  <c r="R447"/>
  <c r="S206"/>
  <c r="S160"/>
  <c r="L450"/>
  <c r="Q178"/>
  <c r="Y538"/>
  <c r="N393"/>
  <c r="X88"/>
  <c r="N310"/>
  <c r="Y381"/>
  <c r="P369"/>
  <c r="O45"/>
  <c r="R178"/>
  <c r="Y354"/>
  <c r="T556"/>
  <c r="K320"/>
  <c r="S464"/>
  <c r="L298"/>
  <c r="R480"/>
  <c r="M453"/>
  <c r="O446"/>
  <c r="Q391"/>
  <c r="O334"/>
  <c r="K352"/>
  <c r="Q225"/>
  <c r="M227"/>
  <c r="K63"/>
  <c r="AA179"/>
  <c r="S194"/>
  <c r="Z550"/>
  <c r="M321"/>
  <c r="K160"/>
  <c r="W122"/>
  <c r="Y239"/>
  <c r="P358"/>
  <c r="V478"/>
  <c r="Z565"/>
  <c r="V139"/>
  <c r="Q366"/>
  <c r="U193"/>
  <c r="S81"/>
  <c r="R516"/>
  <c r="Q463"/>
  <c r="T278"/>
  <c r="Q473"/>
  <c r="L173"/>
  <c r="P221"/>
  <c r="P234"/>
  <c r="X310"/>
  <c r="U304"/>
  <c r="L368"/>
  <c r="AA446"/>
  <c r="L507"/>
  <c r="Z251"/>
  <c r="R156"/>
  <c r="Y295"/>
  <c r="K197"/>
  <c r="W91"/>
  <c r="R466"/>
  <c r="V292"/>
  <c r="N563"/>
  <c r="O423"/>
  <c r="U20"/>
  <c r="O368"/>
  <c r="U120"/>
  <c r="V128"/>
  <c r="M257"/>
  <c r="S396"/>
  <c r="N472"/>
  <c r="L396"/>
  <c r="U535"/>
  <c r="Z73"/>
  <c r="U321"/>
  <c r="AA301"/>
  <c r="Q295"/>
  <c r="O184"/>
  <c r="W425"/>
  <c r="R37"/>
  <c r="L412"/>
  <c r="Y248"/>
  <c r="Z101"/>
  <c r="P550"/>
  <c r="M333"/>
  <c r="V548"/>
  <c r="N454"/>
  <c r="K67"/>
  <c r="L557"/>
  <c r="U513"/>
  <c r="AA450"/>
  <c r="Z336"/>
  <c r="S254"/>
  <c r="V115"/>
  <c r="Q142"/>
  <c r="Q447"/>
  <c r="W257"/>
  <c r="O403"/>
  <c r="V114"/>
  <c r="M103"/>
  <c r="L521"/>
  <c r="W491"/>
  <c r="Y174"/>
  <c r="R124"/>
  <c r="L525"/>
  <c r="AA16"/>
  <c r="L564"/>
  <c r="R181"/>
  <c r="X139"/>
  <c r="M446"/>
  <c r="Y197"/>
  <c r="T559"/>
  <c r="N443"/>
  <c r="M94"/>
  <c r="U319"/>
  <c r="Z197"/>
  <c r="M67"/>
  <c r="R296"/>
  <c r="W232"/>
  <c r="Q17"/>
  <c r="T548"/>
  <c r="V263"/>
  <c r="U422"/>
  <c r="O170"/>
  <c r="P473"/>
  <c r="X253"/>
  <c r="V25"/>
  <c r="M325"/>
  <c r="O302"/>
  <c r="M284"/>
  <c r="V420"/>
  <c r="X535"/>
  <c r="Q72"/>
  <c r="Y449"/>
  <c r="AA131"/>
  <c r="Z188"/>
  <c r="S498"/>
  <c r="P157"/>
  <c r="K288"/>
  <c r="AA205"/>
  <c r="M182"/>
  <c r="O359"/>
  <c r="M533"/>
  <c r="AA166"/>
  <c r="T360"/>
  <c r="AA156"/>
  <c r="M279"/>
  <c r="T479"/>
  <c r="Z63"/>
  <c r="Z333"/>
  <c r="R488"/>
  <c r="V364"/>
  <c r="AA513"/>
  <c r="T376"/>
  <c r="O220"/>
  <c r="U340"/>
  <c r="Z36"/>
  <c r="Q305"/>
  <c r="X549"/>
  <c r="Z337"/>
  <c r="U478"/>
  <c r="P250"/>
  <c r="Q31"/>
  <c r="P341"/>
  <c r="Y228"/>
  <c r="O432"/>
  <c r="T352"/>
  <c r="O146"/>
  <c r="Y211"/>
  <c r="R20"/>
  <c r="L324"/>
  <c r="N140"/>
  <c r="V302"/>
  <c r="N514"/>
  <c r="X30"/>
  <c r="Q203"/>
  <c r="R102"/>
  <c r="P128"/>
  <c r="W180"/>
  <c r="P232"/>
  <c r="S335"/>
  <c r="N109"/>
  <c r="S176"/>
  <c r="P422"/>
  <c r="N357"/>
  <c r="X177"/>
  <c r="Z202"/>
  <c r="T403"/>
  <c r="Y439"/>
  <c r="M515"/>
  <c r="P393"/>
  <c r="K196"/>
  <c r="U342"/>
  <c r="Z269"/>
  <c r="L538"/>
  <c r="K544"/>
  <c r="R422"/>
  <c r="P487"/>
  <c r="L452"/>
  <c r="Y336"/>
  <c r="T187"/>
  <c r="N410"/>
  <c r="V334"/>
  <c r="V534"/>
  <c r="R46"/>
  <c r="U166"/>
  <c r="X552"/>
  <c r="U274"/>
  <c r="X340"/>
  <c r="Y27"/>
  <c r="V229"/>
  <c r="S245"/>
  <c r="Z446"/>
  <c r="K130"/>
  <c r="W20"/>
  <c r="M274"/>
  <c r="N27"/>
  <c r="N36"/>
  <c r="M291"/>
  <c r="Y146"/>
  <c r="L320"/>
  <c r="N306"/>
  <c r="O447"/>
  <c r="Q320"/>
  <c r="K361"/>
  <c r="L303"/>
  <c r="O196"/>
  <c r="X531"/>
  <c r="U536"/>
  <c r="T121"/>
  <c r="S68"/>
  <c r="P194"/>
  <c r="O254"/>
  <c r="P295"/>
  <c r="Y502"/>
  <c r="O116"/>
  <c r="R370"/>
  <c r="W227"/>
  <c r="V162"/>
  <c r="T142"/>
  <c r="K157"/>
  <c r="K415"/>
  <c r="P523"/>
  <c r="P79"/>
  <c r="T138"/>
  <c r="K529"/>
  <c r="N362"/>
  <c r="O162"/>
  <c r="Z183"/>
  <c r="S440"/>
  <c r="AA277"/>
  <c r="O104"/>
  <c r="U92"/>
  <c r="AA253"/>
  <c r="R297"/>
  <c r="U117"/>
  <c r="L158"/>
  <c r="Z26"/>
  <c r="X162"/>
  <c r="M287"/>
  <c r="N534"/>
  <c r="K186"/>
  <c r="K58"/>
  <c r="O380"/>
  <c r="V433"/>
  <c r="W522"/>
  <c r="R183"/>
  <c r="T277"/>
  <c r="S23"/>
  <c r="Y314"/>
  <c r="T334"/>
  <c r="Y120"/>
  <c r="T424"/>
  <c r="O159"/>
  <c r="AA233"/>
  <c r="L360"/>
  <c r="N456"/>
  <c r="N427"/>
  <c r="N196"/>
  <c r="N183"/>
  <c r="P72"/>
  <c r="O511"/>
  <c r="U465"/>
  <c r="T123"/>
  <c r="X174"/>
  <c r="U307"/>
  <c r="K240"/>
  <c r="P371"/>
  <c r="S548"/>
  <c r="V206"/>
  <c r="V429"/>
  <c r="W142"/>
  <c r="U113"/>
  <c r="T238"/>
  <c r="Z40"/>
  <c r="P448"/>
  <c r="Q556"/>
  <c r="O470"/>
  <c r="R463"/>
  <c r="W287"/>
  <c r="R264"/>
  <c r="T213"/>
  <c r="W456"/>
  <c r="N555"/>
  <c r="M425"/>
  <c r="O103"/>
  <c r="P74"/>
  <c r="Y407"/>
  <c r="O525"/>
  <c r="Y240"/>
  <c r="Y203"/>
  <c r="M465"/>
  <c r="T461"/>
  <c r="P394"/>
  <c r="Z497"/>
  <c r="S457"/>
  <c r="L77"/>
  <c r="M197"/>
  <c r="T34"/>
  <c r="W30"/>
  <c r="Y310"/>
  <c r="P273"/>
  <c r="W477"/>
  <c r="M443"/>
  <c r="W432"/>
  <c r="Z170"/>
  <c r="AA138"/>
  <c r="Y234"/>
  <c r="Z57"/>
  <c r="Q59"/>
  <c r="O365"/>
  <c r="N274"/>
  <c r="L481"/>
  <c r="AA335"/>
  <c r="N70"/>
  <c r="S406"/>
  <c r="L356"/>
  <c r="P33"/>
  <c r="Z227"/>
  <c r="X539"/>
  <c r="AA112"/>
  <c r="K453"/>
  <c r="U44"/>
  <c r="Z448"/>
  <c r="O218"/>
  <c r="R333"/>
  <c r="X533"/>
  <c r="V336"/>
  <c r="P226"/>
  <c r="R186"/>
  <c r="T194"/>
  <c r="S56"/>
  <c r="X282"/>
  <c r="V172"/>
  <c r="N259"/>
  <c r="P388"/>
  <c r="V219"/>
  <c r="L423"/>
  <c r="Y125"/>
  <c r="O299"/>
  <c r="X427"/>
  <c r="Y210"/>
  <c r="W187"/>
  <c r="V293"/>
  <c r="S198"/>
  <c r="O535"/>
  <c r="K536"/>
  <c r="X242"/>
  <c r="O70"/>
  <c r="Z254"/>
  <c r="W98"/>
  <c r="S539"/>
  <c r="P38"/>
  <c r="O316"/>
  <c r="U152"/>
  <c r="M60"/>
  <c r="O505"/>
  <c r="P465"/>
  <c r="P432"/>
  <c r="N415"/>
  <c r="V529"/>
  <c r="V60"/>
  <c r="L157"/>
  <c r="V417"/>
  <c r="U158"/>
  <c r="V254"/>
  <c r="S63"/>
  <c r="K78"/>
  <c r="P323"/>
  <c r="R412"/>
  <c r="T262"/>
  <c r="L300"/>
  <c r="W554"/>
  <c r="U211"/>
  <c r="O518"/>
  <c r="Q100"/>
  <c r="R19"/>
  <c r="X283"/>
  <c r="O80"/>
  <c r="M172"/>
  <c r="M451"/>
  <c r="Z520"/>
  <c r="O503"/>
  <c r="W138"/>
  <c r="Y186"/>
  <c r="Y216"/>
  <c r="U360"/>
  <c r="U306"/>
  <c r="AA316"/>
  <c r="T94"/>
  <c r="Z491"/>
  <c r="K154"/>
  <c r="AA429"/>
  <c r="N392"/>
  <c r="Y104"/>
  <c r="Z356"/>
  <c r="W480"/>
  <c r="U78"/>
  <c r="R348"/>
  <c r="P444"/>
  <c r="P29"/>
  <c r="K443"/>
  <c r="Q322"/>
  <c r="M416"/>
  <c r="Q112"/>
  <c r="V479"/>
  <c r="U326"/>
  <c r="M180"/>
  <c r="U65"/>
  <c r="S471"/>
  <c r="Z308"/>
  <c r="R454"/>
  <c r="K294"/>
  <c r="Z144"/>
  <c r="T23"/>
  <c r="L41"/>
  <c r="AA448"/>
  <c r="S400"/>
  <c r="Y374"/>
  <c r="AA303"/>
  <c r="Q38"/>
  <c r="M506"/>
  <c r="V182"/>
  <c r="Z256"/>
  <c r="U309"/>
  <c r="U180"/>
  <c r="M330"/>
  <c r="AA296"/>
  <c r="P172"/>
  <c r="S41"/>
  <c r="AA441"/>
  <c r="AA24"/>
  <c r="Q333"/>
  <c r="M61"/>
  <c r="T176"/>
  <c r="P557"/>
  <c r="P533"/>
  <c r="Q183"/>
  <c r="V113"/>
  <c r="K17"/>
  <c r="O493"/>
  <c r="P23"/>
  <c r="V242"/>
  <c r="M55"/>
  <c r="N76"/>
  <c r="O430"/>
  <c r="R395"/>
  <c r="S211"/>
  <c r="Y123"/>
  <c r="R303"/>
  <c r="K250"/>
  <c r="R386"/>
  <c r="V112"/>
  <c r="R65"/>
  <c r="T466"/>
  <c r="K141"/>
  <c r="M309"/>
  <c r="S331"/>
  <c r="AA161"/>
  <c r="U77"/>
  <c r="Z302"/>
  <c r="K234"/>
  <c r="S338"/>
  <c r="R137"/>
  <c r="R563"/>
  <c r="S447"/>
  <c r="N422"/>
  <c r="O441"/>
  <c r="S88"/>
  <c r="Q202"/>
  <c r="L451"/>
  <c r="P179"/>
  <c r="Z534"/>
  <c r="N263"/>
  <c r="AA456"/>
  <c r="L391"/>
  <c r="O464"/>
  <c r="O491"/>
  <c r="W308"/>
  <c r="N174"/>
  <c r="P220"/>
  <c r="K40"/>
  <c r="M111"/>
  <c r="O474"/>
  <c r="Q99"/>
  <c r="X307"/>
  <c r="Y493"/>
  <c r="N455"/>
  <c r="R249"/>
  <c r="P348"/>
  <c r="K396"/>
  <c r="O310"/>
  <c r="T240"/>
  <c r="U464"/>
  <c r="P212"/>
  <c r="K38"/>
  <c r="Y448"/>
  <c r="Z320"/>
  <c r="W272"/>
  <c r="N156"/>
  <c r="Y387"/>
  <c r="W270"/>
  <c r="Z27"/>
  <c r="X239"/>
  <c r="T66"/>
  <c r="Q452"/>
  <c r="Y253"/>
  <c r="R82"/>
  <c r="V91"/>
  <c r="Q546"/>
  <c r="X432"/>
  <c r="W352"/>
  <c r="T127"/>
  <c r="U272"/>
  <c r="V340"/>
  <c r="AA556"/>
  <c r="T17"/>
  <c r="Q153"/>
  <c r="L511"/>
  <c r="U368"/>
  <c r="L281"/>
  <c r="Q324"/>
  <c r="P306"/>
  <c r="AA440"/>
  <c r="Q95"/>
  <c r="V49"/>
  <c r="Q26"/>
  <c r="R139"/>
  <c r="L545"/>
  <c r="O367"/>
  <c r="L559"/>
  <c r="V174"/>
  <c r="Y506"/>
  <c r="AA453"/>
  <c r="W195"/>
  <c r="P114"/>
  <c r="P518"/>
  <c r="P198"/>
  <c r="P466"/>
  <c r="Q359"/>
  <c r="AA551"/>
  <c r="O151"/>
  <c r="W403"/>
  <c r="L51"/>
  <c r="U315"/>
  <c r="Y130"/>
  <c r="M474"/>
  <c r="Q239"/>
  <c r="X158"/>
  <c r="W17"/>
  <c r="P474"/>
  <c r="Y306"/>
  <c r="O105"/>
  <c r="W525"/>
  <c r="S484"/>
  <c r="S356"/>
  <c r="Q156"/>
  <c r="K284"/>
  <c r="Z522"/>
  <c r="W497"/>
  <c r="S325"/>
  <c r="X308"/>
  <c r="L135"/>
  <c r="Y309"/>
  <c r="Y93"/>
  <c r="R155"/>
  <c r="T284"/>
  <c r="S138"/>
  <c r="U471"/>
  <c r="V335"/>
  <c r="AA54"/>
  <c r="S105"/>
  <c r="V53"/>
  <c r="O272"/>
  <c r="AA332"/>
  <c r="Y362"/>
  <c r="T446"/>
  <c r="Y539"/>
  <c r="K373"/>
  <c r="Q525"/>
  <c r="L447"/>
  <c r="X120"/>
  <c r="Z330"/>
  <c r="X250"/>
  <c r="M16"/>
  <c r="W367"/>
  <c r="W171"/>
  <c r="U492"/>
  <c r="O317"/>
  <c r="M22"/>
  <c r="V287"/>
  <c r="P98"/>
  <c r="Y410"/>
  <c r="K513"/>
  <c r="K525"/>
  <c r="O539"/>
  <c r="N193"/>
  <c r="K111"/>
  <c r="L409"/>
  <c r="Z88"/>
  <c r="R135"/>
  <c r="V446"/>
  <c r="P296"/>
  <c r="R325"/>
  <c r="R308"/>
  <c r="T153"/>
  <c r="S91"/>
  <c r="Y417"/>
  <c r="S417"/>
  <c r="L376"/>
  <c r="R295"/>
  <c r="M49"/>
  <c r="AA323"/>
  <c r="O194"/>
  <c r="U443"/>
  <c r="AA307"/>
  <c r="S381"/>
  <c r="L67"/>
  <c r="Z316"/>
  <c r="W310"/>
  <c r="Z321"/>
  <c r="V103"/>
  <c r="R484"/>
  <c r="T363"/>
  <c r="X438"/>
  <c r="L361"/>
  <c r="O449"/>
  <c r="Z504"/>
  <c r="M252"/>
  <c r="O232"/>
  <c r="Y103"/>
  <c r="N256"/>
  <c r="AA125"/>
  <c r="T203"/>
  <c r="N232"/>
  <c r="S104"/>
  <c r="V299"/>
  <c r="Y252"/>
  <c r="AA109"/>
  <c r="Y359"/>
  <c r="AA336"/>
  <c r="Q28"/>
  <c r="R53"/>
  <c r="Q269"/>
  <c r="S25"/>
  <c r="M552"/>
  <c r="P445"/>
  <c r="S140"/>
  <c r="R293"/>
  <c r="AA394"/>
  <c r="O347"/>
  <c r="X145"/>
  <c r="U85"/>
  <c r="M427"/>
  <c r="Y474"/>
  <c r="Y144"/>
  <c r="X504"/>
  <c r="R292"/>
  <c r="X62"/>
  <c r="N276"/>
  <c r="T473"/>
  <c r="N105"/>
  <c r="X237"/>
  <c r="X469"/>
  <c r="AA140"/>
  <c r="N31"/>
  <c r="AA64"/>
  <c r="Y522"/>
  <c r="O43"/>
  <c r="S529"/>
  <c r="Y18"/>
  <c r="T355"/>
  <c r="W534"/>
  <c r="R473"/>
  <c r="Y382"/>
  <c r="P502"/>
  <c r="Z95"/>
  <c r="W82"/>
  <c r="V232"/>
  <c r="K550"/>
  <c r="K504"/>
  <c r="P77"/>
  <c r="AA279"/>
  <c r="M184"/>
  <c r="M256"/>
  <c r="O295"/>
  <c r="U429"/>
  <c r="S357"/>
  <c r="T381"/>
  <c r="Z386"/>
  <c r="S516"/>
  <c r="P457"/>
  <c r="Z228"/>
  <c r="L31"/>
  <c r="L177"/>
  <c r="Y455"/>
  <c r="L238"/>
  <c r="S242"/>
  <c r="T487"/>
  <c r="AA65"/>
  <c r="V363"/>
  <c r="Y496"/>
  <c r="R331"/>
  <c r="Q49"/>
  <c r="Q484"/>
  <c r="L50"/>
  <c r="S309"/>
  <c r="W418"/>
  <c r="K452"/>
  <c r="AA366"/>
  <c r="W179"/>
  <c r="X286"/>
  <c r="R278"/>
  <c r="Y85"/>
  <c r="T464"/>
  <c r="N547"/>
  <c r="N519"/>
  <c r="Q517"/>
  <c r="L45"/>
  <c r="V330"/>
  <c r="Y292"/>
  <c r="K35"/>
  <c r="T432"/>
  <c r="R371"/>
  <c r="S394"/>
  <c r="U29"/>
  <c r="S125"/>
  <c r="Z295"/>
  <c r="Q91"/>
  <c r="M348"/>
  <c r="AA183"/>
  <c r="U114"/>
  <c r="W411"/>
  <c r="R537"/>
  <c r="Y41"/>
  <c r="P148"/>
  <c r="T416"/>
  <c r="X276"/>
  <c r="AA181"/>
  <c r="Y178"/>
  <c r="Y307"/>
  <c r="Y332"/>
  <c r="M141"/>
  <c r="M301"/>
  <c r="AA356"/>
  <c r="Q504"/>
  <c r="T450"/>
  <c r="L53"/>
  <c r="Z168"/>
  <c r="X400"/>
  <c r="L422"/>
  <c r="X281"/>
  <c r="K474"/>
  <c r="L257"/>
  <c r="AA487"/>
  <c r="L552"/>
  <c r="T242"/>
  <c r="Y266"/>
  <c r="M531"/>
  <c r="M221"/>
  <c r="U291"/>
  <c r="S522"/>
  <c r="P524"/>
  <c r="O463"/>
  <c r="N452"/>
  <c r="V519"/>
  <c r="K518"/>
  <c r="M471"/>
  <c r="K20"/>
  <c r="Y507"/>
  <c r="Y277"/>
  <c r="N186"/>
  <c r="O372"/>
  <c r="X78"/>
  <c r="N209"/>
  <c r="L556"/>
  <c r="N523"/>
  <c r="O15"/>
  <c r="L323"/>
  <c r="AA145"/>
  <c r="T380"/>
  <c r="X167"/>
  <c r="T457"/>
  <c r="AA258"/>
  <c r="V26"/>
  <c r="S347"/>
  <c r="R377"/>
  <c r="V306"/>
  <c r="M193"/>
  <c r="P201"/>
  <c r="R352"/>
  <c r="S368"/>
  <c r="L432"/>
  <c r="U255"/>
  <c r="L234"/>
  <c r="S29"/>
  <c r="V27"/>
  <c r="Y15"/>
  <c r="Q162"/>
  <c r="O452"/>
  <c r="L537"/>
  <c r="U39"/>
  <c r="W65"/>
  <c r="T241"/>
  <c r="U445"/>
  <c r="AA374"/>
  <c r="L92"/>
  <c r="Y316"/>
  <c r="Q394"/>
  <c r="P555"/>
  <c r="Z406"/>
  <c r="K428"/>
  <c r="AA439"/>
  <c r="K56"/>
  <c r="R216"/>
  <c r="K477"/>
  <c r="O77"/>
  <c r="V530"/>
  <c r="N59"/>
  <c r="Q361"/>
  <c r="K101"/>
  <c r="W547"/>
  <c r="U226"/>
  <c r="U295"/>
  <c r="N85"/>
  <c r="Q283"/>
  <c r="P421"/>
  <c r="W18"/>
  <c r="R289"/>
  <c r="S443"/>
  <c r="T193"/>
  <c r="N129"/>
  <c r="AA516"/>
  <c r="Y194"/>
  <c r="AA379"/>
  <c r="R238"/>
  <c r="Z364"/>
  <c r="R193"/>
  <c r="S446"/>
  <c r="Q274"/>
  <c r="P396"/>
  <c r="X205"/>
  <c r="N60"/>
  <c r="X80"/>
  <c r="U466"/>
  <c r="M400"/>
  <c r="O85"/>
  <c r="R341"/>
  <c r="R273"/>
  <c r="L311"/>
  <c r="U98"/>
  <c r="N372"/>
  <c r="U551"/>
  <c r="M456"/>
  <c r="Z265"/>
  <c r="AA420"/>
  <c r="T387"/>
  <c r="N532"/>
  <c r="W309"/>
  <c r="Z72"/>
  <c r="AA306"/>
  <c r="M368"/>
  <c r="M558"/>
  <c r="V55"/>
  <c r="L427"/>
  <c r="S461"/>
  <c r="T315"/>
  <c r="AA358"/>
  <c r="V180"/>
  <c r="U264"/>
  <c r="N104"/>
  <c r="M31"/>
  <c r="AA375"/>
  <c r="R43"/>
  <c r="W123"/>
  <c r="L246"/>
  <c r="R105"/>
  <c r="AA462"/>
  <c r="X71"/>
  <c r="R357"/>
  <c r="L139"/>
  <c r="X155"/>
  <c r="K87"/>
  <c r="L252"/>
  <c r="K451"/>
  <c r="L550"/>
  <c r="V380"/>
  <c r="Q555"/>
  <c r="K359"/>
  <c r="Q405"/>
  <c r="W414"/>
  <c r="Q433"/>
  <c r="M534"/>
  <c r="L74"/>
  <c r="AA340"/>
  <c r="P482"/>
  <c r="X225"/>
  <c r="V492"/>
  <c r="W496"/>
  <c r="Y19"/>
  <c r="U209"/>
  <c r="K248"/>
  <c r="V20"/>
  <c r="U178"/>
  <c r="O355"/>
  <c r="K26"/>
  <c r="K377"/>
  <c r="U529"/>
  <c r="N218"/>
  <c r="R262"/>
  <c r="Q206"/>
  <c r="N24"/>
  <c r="W253"/>
  <c r="X356"/>
  <c r="X27"/>
  <c r="X562"/>
  <c r="W155"/>
  <c r="S123"/>
  <c r="U518"/>
  <c r="Y145"/>
  <c r="L504"/>
  <c r="T374"/>
  <c r="K403"/>
  <c r="AA338"/>
  <c r="T480"/>
  <c r="U160"/>
  <c r="R326"/>
  <c r="K433"/>
  <c r="X50"/>
  <c r="N198"/>
  <c r="V547"/>
  <c r="R379"/>
  <c r="AA281"/>
  <c r="N323"/>
  <c r="W558"/>
  <c r="W394"/>
  <c r="X525"/>
  <c r="Z38"/>
  <c r="L277"/>
  <c r="K355"/>
  <c r="Y364"/>
  <c r="Z151"/>
  <c r="O482"/>
  <c r="N273"/>
  <c r="Y110"/>
  <c r="Z461"/>
  <c r="N550"/>
  <c r="L57"/>
  <c r="L518"/>
  <c r="L111"/>
  <c r="P551"/>
  <c r="T407"/>
  <c r="Q69"/>
  <c r="W231"/>
  <c r="M254"/>
  <c r="T111"/>
  <c r="X266"/>
  <c r="K161"/>
  <c r="W242"/>
  <c r="X196"/>
  <c r="P40"/>
  <c r="O178"/>
  <c r="Q67"/>
  <c r="W431"/>
  <c r="AA22"/>
  <c r="T290"/>
  <c r="Q402"/>
  <c r="Y263"/>
  <c r="AA365"/>
  <c r="V563"/>
  <c r="X363"/>
  <c r="V32"/>
  <c r="T239"/>
  <c r="U476"/>
  <c r="S59"/>
  <c r="Z431"/>
  <c r="V488"/>
  <c r="M66"/>
  <c r="V159"/>
  <c r="R372"/>
  <c r="S506"/>
  <c r="L469"/>
  <c r="R518"/>
  <c r="T217"/>
  <c r="L36"/>
  <c r="Y193"/>
  <c r="S294"/>
  <c r="S474"/>
  <c r="K175"/>
  <c r="Z433"/>
  <c r="R88"/>
  <c r="L144"/>
  <c r="R182"/>
  <c r="P429"/>
  <c r="Q246"/>
  <c r="V370"/>
  <c r="AA220"/>
  <c r="K350"/>
  <c r="L517"/>
  <c r="R557"/>
  <c r="P340"/>
  <c r="X464"/>
  <c r="U31"/>
  <c r="Z317"/>
  <c r="K292"/>
  <c r="V177"/>
  <c r="V204"/>
  <c r="K426"/>
  <c r="Q301"/>
  <c r="P136"/>
  <c r="M40"/>
  <c r="W429"/>
  <c r="Y317"/>
  <c r="W320"/>
  <c r="Z420"/>
  <c r="Z299"/>
  <c r="N562"/>
  <c r="Z405"/>
  <c r="S512"/>
  <c r="M51"/>
  <c r="AA454"/>
  <c r="V39"/>
  <c r="Z553"/>
  <c r="P377"/>
  <c r="V143"/>
  <c r="U246"/>
  <c r="Y378"/>
  <c r="N365"/>
  <c r="L220"/>
  <c r="M338"/>
  <c r="V477"/>
  <c r="Y157"/>
  <c r="Y315"/>
  <c r="X98"/>
  <c r="Q530"/>
  <c r="W404"/>
  <c r="Z52"/>
  <c r="W306"/>
  <c r="T180"/>
  <c r="T185"/>
  <c r="V186"/>
  <c r="M513"/>
  <c r="Z211"/>
  <c r="Z469"/>
  <c r="T518"/>
  <c r="M144"/>
  <c r="Z554"/>
  <c r="Q213"/>
  <c r="P375"/>
  <c r="V457"/>
  <c r="AA496"/>
  <c r="R562"/>
  <c r="W430"/>
  <c r="P534"/>
  <c r="Z435"/>
  <c r="S502"/>
  <c r="O19"/>
  <c r="M139"/>
  <c r="P418"/>
  <c r="W470"/>
  <c r="M145"/>
  <c r="X476"/>
  <c r="P41"/>
  <c r="M245"/>
  <c r="AA197"/>
  <c r="S271"/>
  <c r="O454"/>
  <c r="U344"/>
  <c r="AA354"/>
  <c r="U135"/>
  <c r="U474"/>
  <c r="Q137"/>
  <c r="R72"/>
  <c r="R87"/>
  <c r="P294"/>
  <c r="Q250"/>
  <c r="Q85"/>
  <c r="O126"/>
  <c r="U365"/>
  <c r="N438"/>
  <c r="W378"/>
  <c r="S348"/>
  <c r="V381"/>
  <c r="X339"/>
  <c r="U73"/>
  <c r="O136"/>
  <c r="R394"/>
  <c r="L154"/>
  <c r="Y554"/>
  <c r="AA241"/>
  <c r="P121"/>
  <c r="W556"/>
  <c r="Y246"/>
  <c r="O543"/>
  <c r="U424"/>
  <c r="Q539"/>
  <c r="Y162"/>
  <c r="X311"/>
  <c r="U418"/>
  <c r="T342"/>
  <c r="X508"/>
  <c r="M441"/>
  <c r="P156"/>
  <c r="O161"/>
  <c r="R132"/>
  <c r="R50"/>
  <c r="O322"/>
  <c r="N464"/>
  <c r="T524"/>
  <c r="R385"/>
  <c r="Y375"/>
  <c r="P225"/>
  <c r="U480"/>
  <c r="Q16"/>
  <c r="V319"/>
  <c r="O325"/>
  <c r="Y74"/>
  <c r="M286"/>
  <c r="W29"/>
  <c r="V470"/>
  <c r="Z546"/>
  <c r="V129"/>
  <c r="AA49"/>
  <c r="P303"/>
  <c r="AA116"/>
  <c r="M229"/>
  <c r="U393"/>
  <c r="S220"/>
  <c r="R342"/>
  <c r="P332"/>
  <c r="K41"/>
  <c r="Q512"/>
  <c r="O516"/>
  <c r="Z412"/>
  <c r="P32"/>
  <c r="R231"/>
  <c r="M455"/>
  <c r="R363"/>
  <c r="O211"/>
  <c r="U300"/>
  <c r="V66"/>
  <c r="X451"/>
  <c r="M63"/>
  <c r="W409"/>
  <c r="W451"/>
  <c r="N426"/>
  <c r="V434"/>
  <c r="Q20"/>
  <c r="U493"/>
  <c r="V532"/>
  <c r="X63"/>
  <c r="T232"/>
  <c r="L342"/>
  <c r="L221"/>
  <c r="X152"/>
  <c r="R130"/>
  <c r="W508"/>
  <c r="K36"/>
  <c r="L113"/>
  <c r="S438"/>
  <c r="O425"/>
  <c r="N112"/>
  <c r="AA341"/>
  <c r="R291"/>
  <c r="L145"/>
  <c r="N296"/>
  <c r="O484"/>
  <c r="S124"/>
  <c r="R125"/>
  <c r="R201"/>
  <c r="O168"/>
  <c r="V443"/>
  <c r="U161"/>
  <c r="Y477"/>
  <c r="M418"/>
  <c r="Z68"/>
  <c r="Q496"/>
  <c r="P196"/>
  <c r="U32"/>
  <c r="Y105"/>
  <c r="O209"/>
  <c r="W514"/>
  <c r="X478"/>
  <c r="Q259"/>
  <c r="L421"/>
  <c r="Z353"/>
  <c r="K336"/>
  <c r="T151"/>
  <c r="U380"/>
  <c r="X24"/>
  <c r="M563"/>
  <c r="W353"/>
  <c r="T115"/>
  <c r="W368"/>
  <c r="X350"/>
  <c r="V360"/>
  <c r="V275"/>
  <c r="R99"/>
  <c r="X309"/>
  <c r="S163"/>
  <c r="V140"/>
  <c r="O278"/>
  <c r="X259"/>
  <c r="U351"/>
  <c r="Q523"/>
  <c r="Q251"/>
  <c r="R163"/>
  <c r="Q44"/>
  <c r="AA132"/>
  <c r="T470"/>
  <c r="V105"/>
  <c r="Q238"/>
  <c r="Z483"/>
  <c r="T414"/>
  <c r="U225"/>
  <c r="M562"/>
  <c r="P105"/>
  <c r="Z535"/>
  <c r="K27"/>
  <c r="W241"/>
  <c r="V378"/>
  <c r="X110"/>
  <c r="N295"/>
  <c r="X183"/>
  <c r="V506"/>
  <c r="W361"/>
  <c r="AA532"/>
  <c r="R367"/>
  <c r="W462"/>
  <c r="S553"/>
  <c r="O340"/>
  <c r="AA178"/>
  <c r="W423"/>
  <c r="O286"/>
  <c r="W298"/>
  <c r="K85"/>
  <c r="P437"/>
  <c r="W419"/>
  <c r="X141"/>
  <c r="K21"/>
  <c r="Z44"/>
  <c r="T104"/>
  <c r="AA58"/>
  <c r="Q410"/>
  <c r="W395"/>
  <c r="L334"/>
  <c r="T51"/>
  <c r="M406"/>
  <c r="V33"/>
  <c r="S469"/>
  <c r="Z513"/>
  <c r="N246"/>
  <c r="N29"/>
  <c r="N275"/>
  <c r="S364"/>
  <c r="U469"/>
  <c r="T433"/>
  <c r="S161"/>
  <c r="Z153"/>
  <c r="V361"/>
  <c r="N278"/>
  <c r="Q543"/>
  <c r="V465"/>
  <c r="X285"/>
  <c r="K378"/>
  <c r="AA273"/>
  <c r="T179"/>
  <c r="AA367"/>
  <c r="M140"/>
  <c r="X127"/>
  <c r="N535"/>
  <c r="S363"/>
  <c r="M151"/>
  <c r="U495"/>
  <c r="O395"/>
  <c r="X353"/>
  <c r="O61"/>
  <c r="P205"/>
  <c r="Q194"/>
  <c r="T478"/>
  <c r="L337"/>
  <c r="Y430"/>
  <c r="U411"/>
  <c r="Y111"/>
  <c r="AA482"/>
  <c r="Z205"/>
  <c r="Y376"/>
  <c r="K354"/>
  <c r="P364"/>
  <c r="R457"/>
  <c r="Q279"/>
  <c r="O483"/>
  <c r="U189"/>
  <c r="X29"/>
  <c r="T257"/>
  <c r="U420"/>
  <c r="V147"/>
  <c r="S521"/>
  <c r="X406"/>
  <c r="P293"/>
  <c r="Q553"/>
  <c r="X330"/>
  <c r="N173"/>
  <c r="P184"/>
  <c r="T50"/>
  <c r="S187"/>
  <c r="Q109"/>
  <c r="W42"/>
  <c r="O344"/>
  <c r="T259"/>
  <c r="Q256"/>
  <c r="V472"/>
  <c r="Y64"/>
  <c r="Q309"/>
  <c r="Z455"/>
  <c r="Q148"/>
  <c r="V461"/>
  <c r="L233"/>
  <c r="W143"/>
  <c r="AA522"/>
  <c r="V266"/>
  <c r="L474"/>
  <c r="Z195"/>
  <c r="S130"/>
  <c r="Z231"/>
  <c r="S290"/>
  <c r="AA282"/>
  <c r="W198"/>
  <c r="X232"/>
  <c r="L484"/>
  <c r="P336"/>
  <c r="X393"/>
  <c r="AA129"/>
  <c r="P374"/>
  <c r="O230"/>
  <c r="Q537"/>
  <c r="AA452"/>
  <c r="W388"/>
  <c r="X453"/>
  <c r="N340"/>
  <c r="M387"/>
  <c r="O487"/>
  <c r="Q411"/>
  <c r="O559"/>
  <c r="Y225"/>
  <c r="W355"/>
  <c r="U412"/>
  <c r="Y308"/>
  <c r="K283"/>
  <c r="L535"/>
  <c r="T367"/>
  <c r="U428"/>
  <c r="X121"/>
  <c r="O333"/>
  <c r="P141"/>
  <c r="V146"/>
  <c r="S550"/>
  <c r="L514"/>
  <c r="AA483"/>
  <c r="W359"/>
  <c r="S69"/>
  <c r="P342"/>
  <c r="P262"/>
  <c r="Y22"/>
  <c r="V396"/>
  <c r="S265"/>
  <c r="X72"/>
  <c r="Y81"/>
  <c r="R438"/>
  <c r="N202"/>
  <c r="V251"/>
  <c r="M101"/>
  <c r="Q233"/>
  <c r="K482"/>
  <c r="R318"/>
  <c r="M355"/>
  <c r="N492"/>
  <c r="M555"/>
  <c r="O138"/>
  <c r="T40"/>
  <c r="Y553"/>
  <c r="S181"/>
  <c r="N483"/>
  <c r="W354"/>
  <c r="P142"/>
  <c r="S507"/>
  <c r="V315"/>
  <c r="Y428"/>
  <c r="N333"/>
  <c r="K367"/>
  <c r="R29"/>
  <c r="U549"/>
  <c r="W56"/>
  <c r="R76"/>
  <c r="X279"/>
  <c r="Z444"/>
  <c r="Q380"/>
  <c r="K140"/>
  <c r="X287"/>
  <c r="U43"/>
  <c r="Z99"/>
  <c r="Q93"/>
  <c r="T310"/>
  <c r="L218"/>
  <c r="K166"/>
  <c r="L128"/>
  <c r="L363"/>
  <c r="N233"/>
  <c r="L341"/>
  <c r="W60"/>
  <c r="S291"/>
  <c r="O536"/>
  <c r="R62"/>
  <c r="W264"/>
  <c r="X301"/>
  <c r="AA480"/>
  <c r="M476"/>
  <c r="W372"/>
  <c r="X113"/>
  <c r="P282"/>
  <c r="Q127"/>
  <c r="T546"/>
  <c r="L548"/>
  <c r="Z113"/>
  <c r="AA42"/>
  <c r="Y86"/>
  <c r="W517"/>
  <c r="W99"/>
  <c r="X523"/>
  <c r="O358"/>
  <c r="V45"/>
  <c r="T19"/>
  <c r="S110"/>
  <c r="V538"/>
  <c r="L153"/>
  <c r="N434"/>
  <c r="W127"/>
  <c r="O405"/>
  <c r="Y264"/>
  <c r="Z396"/>
  <c r="K321"/>
  <c r="P88"/>
  <c r="Z114"/>
  <c r="K476"/>
  <c r="R187"/>
  <c r="W446"/>
  <c r="L266"/>
  <c r="V29"/>
  <c r="V48"/>
  <c r="O523"/>
  <c r="S17"/>
  <c r="L262"/>
  <c r="N44"/>
  <c r="V556"/>
  <c r="O350"/>
  <c r="O55"/>
  <c r="T91"/>
  <c r="Y403"/>
  <c r="M478"/>
  <c r="S404"/>
  <c r="S493"/>
  <c r="K290"/>
  <c r="N388"/>
  <c r="AA334"/>
  <c r="K457"/>
  <c r="U434"/>
  <c r="Q124"/>
  <c r="K265"/>
  <c r="N321"/>
  <c r="Q81"/>
  <c r="Y451"/>
  <c r="K71"/>
  <c r="P30"/>
  <c r="Y547"/>
  <c r="O72"/>
  <c r="W177"/>
  <c r="U331"/>
  <c r="L424"/>
  <c r="P151"/>
  <c r="T521"/>
  <c r="O54"/>
  <c r="Q146"/>
  <c r="W37"/>
  <c r="Y271"/>
  <c r="T282"/>
  <c r="U203"/>
  <c r="P102"/>
  <c r="K424"/>
  <c r="Q529"/>
  <c r="V145"/>
  <c r="M212"/>
  <c r="X229"/>
  <c r="R536"/>
  <c r="L58"/>
  <c r="AA382"/>
  <c r="N17"/>
  <c r="T482"/>
  <c r="Y288"/>
  <c r="P347"/>
  <c r="M404"/>
  <c r="X284"/>
  <c r="AA421"/>
  <c r="R245"/>
  <c r="AA35"/>
  <c r="T506"/>
  <c r="O339"/>
  <c r="R559"/>
  <c r="L347"/>
  <c r="O520"/>
  <c r="X481"/>
  <c r="U157"/>
  <c r="P129"/>
  <c r="U484"/>
  <c r="K266"/>
  <c r="U280"/>
  <c r="AA44"/>
  <c r="X138"/>
  <c r="L196"/>
  <c r="R400"/>
  <c r="M25"/>
  <c r="Z122"/>
  <c r="T248"/>
  <c r="AA432"/>
  <c r="S142"/>
  <c r="M238"/>
  <c r="K301"/>
  <c r="N157"/>
  <c r="AA362"/>
  <c r="K438"/>
  <c r="L293"/>
  <c r="K375"/>
  <c r="V562"/>
  <c r="R430"/>
  <c r="T392"/>
  <c r="R221"/>
  <c r="Z563"/>
  <c r="O101"/>
  <c r="Y233"/>
  <c r="P354"/>
  <c r="U179"/>
  <c r="M121"/>
  <c r="K370"/>
  <c r="M175"/>
  <c r="N444"/>
  <c r="Z326"/>
  <c r="X257"/>
  <c r="Q536"/>
  <c r="U403"/>
  <c r="Y251"/>
  <c r="AA401"/>
  <c r="T533"/>
  <c r="W274"/>
  <c r="M331"/>
  <c r="Q420"/>
  <c r="X335"/>
  <c r="P111"/>
  <c r="Y523"/>
  <c r="N457"/>
  <c r="X146"/>
  <c r="Y172"/>
  <c r="Y58"/>
  <c r="O533"/>
  <c r="Q357"/>
  <c r="Q416"/>
  <c r="T431"/>
  <c r="U126"/>
  <c r="M179"/>
  <c r="L325"/>
  <c r="N311"/>
  <c r="AA418"/>
  <c r="N512"/>
  <c r="Z371"/>
  <c r="T422"/>
  <c r="W283"/>
  <c r="P122"/>
  <c r="L292"/>
  <c r="L18"/>
  <c r="R77"/>
  <c r="L138"/>
  <c r="Q184"/>
  <c r="V522"/>
  <c r="M559"/>
  <c r="AA234"/>
  <c r="X231"/>
  <c r="V422"/>
  <c r="Q103"/>
  <c r="L439"/>
  <c r="Z266"/>
  <c r="Z324"/>
  <c r="Y444"/>
  <c r="Z347"/>
  <c r="P408"/>
  <c r="U320"/>
  <c r="U250"/>
  <c r="R35"/>
  <c r="W139"/>
  <c r="S285"/>
  <c r="O130"/>
  <c r="K484"/>
  <c r="R523"/>
  <c r="S275"/>
  <c r="T60"/>
  <c r="P264"/>
  <c r="Y421"/>
  <c r="Y100"/>
  <c r="T29"/>
  <c r="X74"/>
  <c r="T266"/>
  <c r="R23"/>
  <c r="K286"/>
  <c r="Q518"/>
  <c r="V395"/>
  <c r="P137"/>
  <c r="Z351"/>
  <c r="L358"/>
  <c r="R419"/>
  <c r="Z137"/>
  <c r="P247"/>
  <c r="Q551"/>
  <c r="T362"/>
  <c r="Q563"/>
  <c r="O427"/>
  <c r="S319"/>
  <c r="O538"/>
  <c r="R256"/>
  <c r="L494"/>
  <c r="O439"/>
  <c r="R148"/>
  <c r="U534"/>
  <c r="U204"/>
  <c r="Z259"/>
  <c r="Y212"/>
  <c r="O455"/>
  <c r="M209"/>
  <c r="R232"/>
  <c r="M537"/>
  <c r="P64"/>
  <c r="AA507"/>
  <c r="X161"/>
  <c r="T378"/>
  <c r="Q482"/>
  <c r="V338"/>
  <c r="AA311"/>
  <c r="W363"/>
  <c r="Y195"/>
  <c r="R374"/>
  <c r="U68"/>
  <c r="S530"/>
  <c r="U140"/>
  <c r="S249"/>
  <c r="U124"/>
  <c r="T62"/>
  <c r="O488"/>
  <c r="Q548"/>
  <c r="U374"/>
  <c r="O338"/>
  <c r="W476"/>
  <c r="P210"/>
  <c r="S30"/>
  <c r="X414"/>
  <c r="X212"/>
  <c r="V211"/>
  <c r="X324"/>
  <c r="S74"/>
  <c r="X564"/>
  <c r="W487"/>
  <c r="V279"/>
  <c r="O440"/>
  <c r="Q524"/>
  <c r="T448"/>
  <c r="W334"/>
  <c r="X77"/>
  <c r="S361"/>
  <c r="T530"/>
  <c r="N121"/>
  <c r="R206"/>
  <c r="Z123"/>
  <c r="V438"/>
  <c r="S419"/>
  <c r="S555"/>
  <c r="Q311"/>
  <c r="X163"/>
  <c r="V173"/>
  <c r="Y402"/>
  <c r="Z540"/>
  <c r="Z466"/>
  <c r="W166"/>
  <c r="M46"/>
  <c r="M480"/>
  <c r="O476"/>
  <c r="K162"/>
  <c r="Q475"/>
  <c r="K368"/>
  <c r="K279"/>
  <c r="Y456"/>
  <c r="R358"/>
  <c r="M336"/>
  <c r="N361"/>
  <c r="M282"/>
  <c r="V138"/>
  <c r="V110"/>
  <c r="K316"/>
  <c r="W73"/>
  <c r="P18"/>
  <c r="X402"/>
  <c r="L367"/>
  <c r="K291"/>
  <c r="V93"/>
  <c r="S45"/>
  <c r="V166"/>
  <c r="P181"/>
  <c r="T371"/>
  <c r="Z166"/>
  <c r="K62"/>
  <c r="S28"/>
  <c r="P405"/>
  <c r="S355"/>
  <c r="X293"/>
  <c r="M544"/>
  <c r="Z432"/>
  <c r="M430"/>
  <c r="K421"/>
  <c r="Q22"/>
  <c r="X103"/>
  <c r="U525"/>
  <c r="Y342"/>
  <c r="K228"/>
  <c r="W230"/>
  <c r="V157"/>
  <c r="P462"/>
  <c r="Z344"/>
  <c r="V427"/>
  <c r="O352"/>
  <c r="M433"/>
  <c r="AA34"/>
  <c r="R287"/>
  <c r="U91"/>
  <c r="Z482"/>
  <c r="L25"/>
  <c r="W163"/>
  <c r="N417"/>
  <c r="U356"/>
  <c r="S444"/>
  <c r="N30"/>
  <c r="W333"/>
  <c r="U275"/>
  <c r="O392"/>
  <c r="W543"/>
  <c r="K408"/>
  <c r="K353"/>
  <c r="P416"/>
  <c r="N171"/>
  <c r="V290"/>
  <c r="Q136"/>
  <c r="U248"/>
  <c r="Y396"/>
  <c r="Y479"/>
  <c r="T74"/>
  <c r="X418"/>
  <c r="K470"/>
  <c r="X395"/>
  <c r="Z187"/>
  <c r="R120"/>
  <c r="V304"/>
  <c r="Z71"/>
  <c r="U387"/>
  <c r="Z428"/>
  <c r="L46"/>
  <c r="U54"/>
  <c r="L440"/>
  <c r="U62"/>
  <c r="O206"/>
  <c r="Q271"/>
  <c r="V216"/>
  <c r="R403"/>
  <c r="L231"/>
  <c r="Y231"/>
  <c r="N407"/>
  <c r="M237"/>
  <c r="L256"/>
  <c r="K276"/>
  <c r="K439"/>
  <c r="L136"/>
  <c r="M74"/>
  <c r="V252"/>
  <c r="AA428"/>
  <c r="N64"/>
  <c r="Y250"/>
  <c r="U245"/>
  <c r="S65"/>
  <c r="P525"/>
  <c r="K360"/>
  <c r="K245"/>
  <c r="R113"/>
  <c r="Q554"/>
  <c r="T426"/>
  <c r="U394"/>
  <c r="S439"/>
  <c r="K318"/>
  <c r="R204"/>
  <c r="W39"/>
  <c r="Q122"/>
  <c r="Y138"/>
  <c r="R300"/>
  <c r="V194"/>
  <c r="W72"/>
  <c r="O408"/>
  <c r="K430"/>
  <c r="O202"/>
  <c r="S416"/>
  <c r="Y98"/>
  <c r="P189"/>
  <c r="Z280"/>
  <c r="U115"/>
  <c r="K135"/>
  <c r="V265"/>
  <c r="N305"/>
  <c r="U400"/>
  <c r="Q404"/>
  <c r="V197"/>
  <c r="K380"/>
  <c r="L417"/>
  <c r="V72"/>
  <c r="N477"/>
  <c r="Z488"/>
  <c r="R25"/>
  <c r="P17"/>
  <c r="N334"/>
  <c r="Z551"/>
  <c r="Y44"/>
  <c r="M298"/>
  <c r="R493"/>
  <c r="S209"/>
  <c r="Y393"/>
  <c r="N435"/>
  <c r="X198"/>
  <c r="V386"/>
  <c r="AA535"/>
  <c r="M104"/>
  <c r="M273"/>
  <c r="M415"/>
  <c r="S365"/>
  <c r="L39"/>
  <c r="R151"/>
  <c r="Z533"/>
  <c r="M264"/>
  <c r="X519"/>
  <c r="K177"/>
  <c r="W364"/>
  <c r="U354"/>
  <c r="S129"/>
  <c r="S514"/>
  <c r="X305"/>
  <c r="N516"/>
  <c r="T361"/>
  <c r="U121"/>
  <c r="W421"/>
  <c r="Z479"/>
  <c r="M521"/>
  <c r="N170"/>
  <c r="Z409"/>
  <c r="W237"/>
  <c r="Q80"/>
  <c r="L562"/>
  <c r="U110"/>
  <c r="Z352"/>
  <c r="L122"/>
  <c r="U252"/>
  <c r="L148"/>
  <c r="Z284"/>
  <c r="R234"/>
  <c r="T170"/>
  <c r="Y176"/>
  <c r="X419"/>
  <c r="Z139"/>
  <c r="O495"/>
  <c r="W26"/>
  <c r="M79"/>
  <c r="X446"/>
  <c r="X436"/>
  <c r="U25"/>
  <c r="V241"/>
  <c r="Q128"/>
  <c r="O182"/>
  <c r="Z279"/>
  <c r="L284"/>
  <c r="W185"/>
  <c r="O281"/>
  <c r="P521"/>
  <c r="AA297"/>
  <c r="X44"/>
  <c r="P514"/>
  <c r="T258"/>
  <c r="S50"/>
  <c r="V117"/>
  <c r="N52"/>
  <c r="K520"/>
  <c r="U278"/>
  <c r="O376"/>
  <c r="Z487"/>
  <c r="T167"/>
  <c r="T365"/>
  <c r="Y281"/>
  <c r="V376"/>
  <c r="U86"/>
  <c r="S230"/>
  <c r="W148"/>
  <c r="O257"/>
  <c r="AA158"/>
  <c r="L448"/>
  <c r="U378"/>
  <c r="R26"/>
  <c r="S126"/>
  <c r="W19"/>
  <c r="T18"/>
  <c r="Q113"/>
  <c r="N549"/>
  <c r="Z25"/>
  <c r="M158"/>
  <c r="T554"/>
  <c r="V239"/>
  <c r="K44"/>
  <c r="T430"/>
  <c r="Q417"/>
  <c r="S330"/>
  <c r="U555"/>
  <c r="X375"/>
  <c r="Q564"/>
  <c r="Z177"/>
  <c r="Q415"/>
  <c r="O113"/>
  <c r="M317"/>
  <c r="Q98"/>
  <c r="U269"/>
  <c r="R114"/>
  <c r="T69"/>
  <c r="AA175"/>
  <c r="N103"/>
  <c r="N240"/>
  <c r="Z362"/>
  <c r="T67"/>
  <c r="W305"/>
  <c r="AA461"/>
  <c r="V374"/>
  <c r="V38"/>
  <c r="V493"/>
  <c r="X518"/>
  <c r="T323"/>
  <c r="P520"/>
  <c r="L434"/>
  <c r="N188"/>
  <c r="K233"/>
  <c r="P251"/>
  <c r="AA77"/>
  <c r="T52"/>
  <c r="T285"/>
  <c r="Q188"/>
  <c r="L301"/>
  <c r="U173"/>
  <c r="AA350"/>
  <c r="V151"/>
  <c r="L61"/>
  <c r="W41"/>
  <c r="P535"/>
  <c r="N363"/>
  <c r="Q474"/>
  <c r="U361"/>
  <c r="N265"/>
  <c r="Z516"/>
  <c r="R144"/>
  <c r="W112"/>
  <c r="L161"/>
  <c r="K280"/>
  <c r="W194"/>
  <c r="L519"/>
  <c r="W365"/>
  <c r="U373"/>
  <c r="X302"/>
  <c r="AA348"/>
  <c r="V161"/>
  <c r="Q351"/>
  <c r="S369"/>
  <c r="Z62"/>
  <c r="S525"/>
  <c r="V462"/>
  <c r="M442"/>
  <c r="S359"/>
  <c r="AA105"/>
  <c r="O62"/>
  <c r="W475"/>
  <c r="T324"/>
  <c r="Z160"/>
  <c r="AA278"/>
  <c r="Z189"/>
  <c r="Z403"/>
  <c r="X440"/>
  <c r="S415"/>
  <c r="V540"/>
  <c r="W563"/>
  <c r="Z30"/>
  <c r="Y213"/>
  <c r="M157"/>
  <c r="P197"/>
  <c r="U417"/>
  <c r="Q154"/>
  <c r="U125"/>
  <c r="R503"/>
  <c r="L314"/>
  <c r="T79"/>
  <c r="W524"/>
  <c r="K139"/>
  <c r="Q444"/>
  <c r="S503"/>
  <c r="L289"/>
  <c r="M463"/>
  <c r="U482"/>
  <c r="X382"/>
  <c r="W338"/>
  <c r="P36"/>
  <c r="AA417"/>
  <c r="AA154"/>
  <c r="Y355"/>
  <c r="U401"/>
  <c r="U142"/>
  <c r="W202"/>
  <c r="L60"/>
  <c r="X373"/>
  <c r="X563"/>
  <c r="P539"/>
  <c r="X56"/>
  <c r="W43"/>
  <c r="Q218"/>
  <c r="V76"/>
  <c r="P315"/>
  <c r="P291"/>
  <c r="L193"/>
  <c r="M247"/>
  <c r="P154"/>
  <c r="Q231"/>
  <c r="S173"/>
  <c r="P256"/>
  <c r="V454"/>
  <c r="X216"/>
  <c r="Y177"/>
  <c r="N449"/>
  <c r="L371"/>
  <c r="O381"/>
  <c r="Z438"/>
  <c r="L503"/>
  <c r="K181"/>
  <c r="L388"/>
  <c r="M550"/>
  <c r="AA388"/>
  <c r="U325"/>
  <c r="Y423"/>
  <c r="Z305"/>
  <c r="T418"/>
  <c r="X57"/>
  <c r="N154"/>
  <c r="K24"/>
  <c r="X342"/>
  <c r="N536"/>
  <c r="L54"/>
  <c r="R212"/>
  <c r="AA493"/>
  <c r="P378"/>
  <c r="M488"/>
  <c r="Z471"/>
  <c r="P479"/>
  <c r="K72"/>
  <c r="X507"/>
  <c r="Q441"/>
  <c r="S377"/>
  <c r="U396"/>
  <c r="Z250"/>
  <c r="P440"/>
  <c r="AA87"/>
  <c r="X370"/>
  <c r="U472"/>
  <c r="T209"/>
  <c r="R31"/>
  <c r="R442"/>
  <c r="S94"/>
  <c r="T349"/>
  <c r="U391"/>
  <c r="O532"/>
  <c r="W441"/>
  <c r="O251"/>
  <c r="N446"/>
  <c r="K512"/>
  <c r="X252"/>
  <c r="R450"/>
  <c r="N370"/>
  <c r="O537"/>
  <c r="Z318"/>
  <c r="Z124"/>
  <c r="P44"/>
  <c r="R185"/>
  <c r="Q362"/>
  <c r="AA378"/>
  <c r="R305"/>
  <c r="R103"/>
  <c r="T531"/>
  <c r="Q304"/>
  <c r="AA508"/>
  <c r="Z339"/>
  <c r="U554"/>
  <c r="Y379"/>
  <c r="Q377"/>
  <c r="S67"/>
  <c r="Z85"/>
  <c r="AA248"/>
  <c r="V436"/>
  <c r="U544"/>
  <c r="M266"/>
  <c r="U392"/>
  <c r="Y326"/>
  <c r="AA431"/>
  <c r="V87"/>
  <c r="R198"/>
  <c r="Q182"/>
  <c r="R551"/>
  <c r="Z452"/>
  <c r="T394"/>
  <c r="K156"/>
  <c r="W25"/>
  <c r="S169"/>
  <c r="L159"/>
  <c r="AA193"/>
  <c r="Y61"/>
  <c r="M412"/>
  <c r="S441"/>
  <c r="Z524"/>
  <c r="Q58"/>
  <c r="N463"/>
  <c r="Y245"/>
  <c r="K64"/>
  <c r="P554"/>
  <c r="P139"/>
  <c r="Z19"/>
  <c r="L254"/>
  <c r="V203"/>
  <c r="U293"/>
  <c r="M147"/>
  <c r="T24"/>
  <c r="V167"/>
  <c r="Z361"/>
  <c r="AA557"/>
  <c r="P204"/>
  <c r="L498"/>
  <c r="Y94"/>
  <c r="K417"/>
  <c r="T152"/>
  <c r="T402"/>
  <c r="AA177"/>
  <c r="X376"/>
  <c r="K531"/>
  <c r="K251"/>
  <c r="N324"/>
  <c r="AA146"/>
  <c r="T139"/>
  <c r="Q297"/>
  <c r="N251"/>
  <c r="Y380"/>
  <c r="R248"/>
  <c r="X135"/>
  <c r="T536"/>
  <c r="X15"/>
  <c r="Z115"/>
  <c r="Z421"/>
  <c r="W537"/>
  <c r="O284"/>
  <c r="M203"/>
  <c r="T72"/>
  <c r="L555"/>
  <c r="K532"/>
  <c r="X95"/>
  <c r="T158"/>
  <c r="Q538"/>
  <c r="Q437"/>
  <c r="Z271"/>
  <c r="X403"/>
  <c r="Q422"/>
  <c r="X179"/>
  <c r="S424"/>
  <c r="K549"/>
  <c r="Q152"/>
  <c r="L129"/>
  <c r="K93"/>
  <c r="P103"/>
  <c r="S322"/>
  <c r="R73"/>
  <c r="O169"/>
  <c r="M431"/>
  <c r="Q30"/>
  <c r="AA43"/>
  <c r="R93"/>
  <c r="N120"/>
  <c r="U40"/>
  <c r="X546"/>
  <c r="AA147"/>
  <c r="L530"/>
  <c r="R281"/>
  <c r="Q303"/>
  <c r="T350"/>
  <c r="AA465"/>
  <c r="R452"/>
  <c r="X154"/>
  <c r="M470"/>
  <c r="X99"/>
  <c r="U504"/>
  <c r="K153"/>
  <c r="R483"/>
  <c r="W263"/>
  <c r="N80"/>
  <c r="L64"/>
  <c r="S545"/>
  <c r="L436"/>
  <c r="V442"/>
  <c r="T101"/>
  <c r="O437"/>
  <c r="L420"/>
  <c r="W295"/>
  <c r="Y331"/>
  <c r="L213"/>
  <c r="AA360"/>
  <c r="T196"/>
  <c r="V331"/>
  <c r="R280"/>
  <c r="L332"/>
  <c r="S132"/>
  <c r="Q291"/>
  <c r="S430"/>
  <c r="W124"/>
  <c r="W434"/>
  <c r="X463"/>
  <c r="T557"/>
  <c r="T401"/>
  <c r="S532"/>
  <c r="M360"/>
  <c r="K393"/>
  <c r="O37"/>
  <c r="M362"/>
  <c r="Y53"/>
  <c r="P409"/>
  <c r="R80"/>
  <c r="O264"/>
  <c r="M102"/>
  <c r="T143"/>
  <c r="X104"/>
  <c r="R63"/>
  <c r="Q15"/>
  <c r="U350"/>
  <c r="X36"/>
  <c r="Z319"/>
  <c r="AA121"/>
  <c r="P476"/>
  <c r="M385"/>
  <c r="K332"/>
  <c r="Q470"/>
  <c r="R309"/>
  <c r="X411"/>
  <c r="X437"/>
  <c r="K553"/>
  <c r="M386"/>
  <c r="Z379"/>
  <c r="Y514"/>
  <c r="V404"/>
  <c r="L425"/>
  <c r="N420"/>
  <c r="V543"/>
  <c r="L279"/>
  <c r="V213"/>
  <c r="S342"/>
  <c r="Z117"/>
  <c r="K33"/>
  <c r="U409"/>
  <c r="O456"/>
  <c r="W16"/>
  <c r="N432"/>
  <c r="AA433"/>
  <c r="R15"/>
  <c r="L255"/>
  <c r="Y386"/>
  <c r="AA484"/>
  <c r="S561"/>
  <c r="Y113"/>
  <c r="O114"/>
  <c r="N320"/>
  <c r="T410"/>
  <c r="T71"/>
  <c r="L429"/>
  <c r="U221"/>
  <c r="V136"/>
  <c r="N338"/>
  <c r="P81"/>
  <c r="Y115"/>
  <c r="Y549"/>
  <c r="X424"/>
  <c r="Z543"/>
  <c r="S554"/>
  <c r="W275"/>
  <c r="Y16"/>
  <c r="R519"/>
  <c r="W240"/>
  <c r="O32"/>
  <c r="K281"/>
  <c r="L296"/>
  <c r="N280"/>
  <c r="Y117"/>
  <c r="W335"/>
  <c r="V34"/>
  <c r="AA211"/>
  <c r="M258"/>
  <c r="L449"/>
  <c r="R376"/>
  <c r="Q263"/>
  <c r="V86"/>
  <c r="X442"/>
  <c r="R413"/>
  <c r="X321"/>
  <c r="V450"/>
  <c r="AA415"/>
  <c r="Q189"/>
  <c r="T475"/>
  <c r="T300"/>
  <c r="M167"/>
  <c r="U523"/>
  <c r="W59"/>
  <c r="AA447"/>
  <c r="AA227"/>
  <c r="Z51"/>
  <c r="L437"/>
  <c r="O269"/>
  <c r="U18"/>
  <c r="P65"/>
  <c r="O238"/>
  <c r="Q360"/>
  <c r="W503"/>
  <c r="Y480"/>
  <c r="K343"/>
  <c r="S113"/>
  <c r="O453"/>
  <c r="T33"/>
  <c r="K252"/>
  <c r="Z37"/>
  <c r="U69"/>
  <c r="O342"/>
  <c r="V19"/>
  <c r="M232"/>
  <c r="T538"/>
  <c r="Z451"/>
  <c r="U456"/>
  <c r="P556"/>
  <c r="O508"/>
  <c r="Q275"/>
  <c r="U323"/>
  <c r="L355"/>
  <c r="Z449"/>
  <c r="W125"/>
  <c r="W426"/>
  <c r="O212"/>
  <c r="W519"/>
  <c r="R455"/>
  <c r="L250"/>
  <c r="X39"/>
  <c r="K379"/>
  <c r="V228"/>
  <c r="R22"/>
  <c r="V63"/>
  <c r="L110"/>
  <c r="R520"/>
  <c r="Y296"/>
  <c r="W552"/>
  <c r="L156"/>
  <c r="P62"/>
  <c r="Q308"/>
  <c r="L115"/>
  <c r="Z503"/>
  <c r="R391"/>
  <c r="R172"/>
  <c r="K491"/>
  <c r="W400"/>
  <c r="U37"/>
  <c r="M288"/>
  <c r="Q166"/>
  <c r="Q105"/>
  <c r="S216"/>
  <c r="Y537"/>
  <c r="M195"/>
  <c r="N65"/>
  <c r="N302"/>
  <c r="Y166"/>
  <c r="T228"/>
  <c r="R194"/>
  <c r="AA53"/>
  <c r="P495"/>
  <c r="O36"/>
  <c r="R437"/>
  <c r="Z56"/>
  <c r="Q292"/>
  <c r="AA187"/>
  <c r="T359"/>
  <c r="S425"/>
  <c r="K126"/>
  <c r="U431"/>
  <c r="K128"/>
  <c r="W35"/>
  <c r="Z263"/>
  <c r="Q476"/>
  <c r="N37"/>
  <c r="W151"/>
  <c r="X16"/>
  <c r="X226"/>
  <c r="P430"/>
  <c r="M296"/>
  <c r="Y531"/>
  <c r="W113"/>
  <c r="R310"/>
  <c r="O16"/>
  <c r="M493"/>
  <c r="Q532"/>
  <c r="V17"/>
  <c r="X142"/>
  <c r="W416"/>
  <c r="Z359"/>
  <c r="N272"/>
  <c r="T116"/>
  <c r="Y229"/>
  <c r="Z255"/>
  <c r="S184"/>
  <c r="P86"/>
  <c r="N158"/>
  <c r="U234"/>
  <c r="X186"/>
  <c r="T440"/>
  <c r="O409"/>
  <c r="O418"/>
  <c r="U230"/>
  <c r="AA370"/>
  <c r="S388"/>
  <c r="W94"/>
  <c r="V104"/>
  <c r="R381"/>
  <c r="X559"/>
  <c r="V430"/>
  <c r="V100"/>
  <c r="X341"/>
  <c r="N201"/>
  <c r="Y259"/>
  <c r="V421"/>
  <c r="O248"/>
  <c r="P286"/>
  <c r="U502"/>
  <c r="O549"/>
  <c r="M142"/>
  <c r="Z304"/>
  <c r="X18"/>
  <c r="S318"/>
  <c r="O371"/>
  <c r="AA342"/>
  <c r="Y545"/>
  <c r="Y442"/>
  <c r="R117"/>
  <c r="Q534"/>
  <c r="S559"/>
  <c r="U99"/>
  <c r="T474"/>
  <c r="K405"/>
  <c r="M349"/>
  <c r="S520"/>
  <c r="S122"/>
  <c r="Y543"/>
  <c r="T146"/>
  <c r="P56"/>
  <c r="L331"/>
  <c r="U103"/>
  <c r="AA514"/>
  <c r="S85"/>
  <c r="X522"/>
  <c r="T183"/>
  <c r="AA28"/>
  <c r="L387"/>
  <c r="AA195"/>
  <c r="Q88"/>
  <c r="AA113"/>
  <c r="N453"/>
  <c r="Q323"/>
  <c r="U406"/>
  <c r="N71"/>
  <c r="Z248"/>
  <c r="L330"/>
  <c r="O324"/>
  <c r="W452"/>
  <c r="W341"/>
  <c r="R170"/>
  <c r="S408"/>
  <c r="N51"/>
  <c r="K28"/>
  <c r="P471"/>
  <c r="K488"/>
  <c r="R219"/>
  <c r="M516"/>
  <c r="Y391"/>
  <c r="M440"/>
  <c r="K337"/>
  <c r="L174"/>
  <c r="S455"/>
  <c r="N341"/>
  <c r="AA422"/>
  <c r="AA229"/>
  <c r="K30"/>
  <c r="Z179"/>
  <c r="L307"/>
  <c r="Y278"/>
  <c r="P53"/>
  <c r="K239"/>
  <c r="Q110"/>
  <c r="K311"/>
  <c r="X37"/>
  <c r="U402"/>
  <c r="M187"/>
  <c r="P209"/>
  <c r="V391"/>
  <c r="N360"/>
  <c r="M364"/>
  <c r="R196"/>
  <c r="M98"/>
  <c r="Z216"/>
  <c r="W565"/>
  <c r="T366"/>
  <c r="U537"/>
  <c r="W301"/>
  <c r="M297"/>
  <c r="Z155"/>
  <c r="X554"/>
  <c r="N152"/>
  <c r="M356"/>
  <c r="R396"/>
  <c r="V73"/>
  <c r="K517"/>
  <c r="R380"/>
  <c r="X410"/>
  <c r="K148"/>
  <c r="X245"/>
  <c r="M178"/>
  <c r="S287"/>
  <c r="R443"/>
  <c r="P123"/>
  <c r="V120"/>
  <c r="U330"/>
  <c r="N161"/>
  <c r="S155"/>
  <c r="X556"/>
  <c r="M307"/>
  <c r="Z437"/>
  <c r="Q43"/>
  <c r="L338"/>
  <c r="U196"/>
  <c r="Y558"/>
  <c r="K144"/>
  <c r="M128"/>
  <c r="M272"/>
  <c r="M52"/>
  <c r="K270"/>
  <c r="K358"/>
  <c r="AA264"/>
  <c r="T550"/>
  <c r="AA536"/>
  <c r="N250"/>
  <c r="V125"/>
  <c r="Z180"/>
  <c r="T231"/>
  <c r="M166"/>
  <c r="P498"/>
  <c r="R494"/>
  <c r="K114"/>
  <c r="Y478"/>
  <c r="Y470"/>
  <c r="T298"/>
  <c r="K125"/>
  <c r="X359"/>
  <c r="K226"/>
  <c r="Q436"/>
  <c r="S531"/>
  <c r="T409"/>
  <c r="T295"/>
  <c r="L359"/>
  <c r="W471"/>
  <c r="W315"/>
  <c r="Z492"/>
  <c r="Y447"/>
  <c r="K194"/>
  <c r="L496"/>
  <c r="W469"/>
  <c r="X85"/>
  <c r="Y20"/>
  <c r="W50"/>
  <c r="Y255"/>
  <c r="Y356"/>
  <c r="O265"/>
  <c r="O557"/>
  <c r="T291"/>
  <c r="S269"/>
  <c r="W252"/>
  <c r="X387"/>
  <c r="S477"/>
  <c r="X210"/>
  <c r="V30"/>
  <c r="P57"/>
  <c r="U430"/>
  <c r="N138"/>
  <c r="W85"/>
  <c r="M543"/>
  <c r="Y299"/>
  <c r="AA180"/>
  <c r="Q565"/>
  <c r="AA41"/>
  <c r="AA288"/>
  <c r="X263"/>
  <c r="R355"/>
  <c r="L457"/>
  <c r="V256"/>
  <c r="Y158"/>
  <c r="S171"/>
  <c r="R71"/>
  <c r="Y392"/>
  <c r="T157"/>
  <c r="R482"/>
  <c r="X462"/>
  <c r="R171"/>
  <c r="AA304"/>
  <c r="M28"/>
  <c r="N279"/>
  <c r="T351"/>
  <c r="R339"/>
  <c r="Q179"/>
  <c r="L415"/>
  <c r="L121"/>
  <c r="T38"/>
  <c r="T76"/>
  <c r="X255"/>
  <c r="Y319"/>
  <c r="R524"/>
  <c r="M27"/>
  <c r="W453"/>
  <c r="AA391"/>
  <c r="K225"/>
  <c r="Q321"/>
  <c r="U172"/>
  <c r="S188"/>
  <c r="V169"/>
  <c r="N470"/>
  <c r="T388"/>
  <c r="O140"/>
  <c r="Z285"/>
  <c r="U494"/>
  <c r="S508"/>
  <c r="Y91"/>
  <c r="T276"/>
  <c r="T458"/>
  <c r="O502"/>
  <c r="L70"/>
  <c r="L479"/>
  <c r="N339"/>
  <c r="X175"/>
  <c r="P143"/>
  <c r="M177"/>
  <c r="N382"/>
  <c r="X182"/>
  <c r="S112"/>
  <c r="T254"/>
  <c r="W229"/>
  <c r="U170"/>
  <c r="M372"/>
  <c r="AA548"/>
  <c r="Q160"/>
  <c r="M72"/>
  <c r="V250"/>
  <c r="N375"/>
  <c r="S544"/>
  <c r="R131"/>
  <c r="U520"/>
  <c r="Q145"/>
  <c r="L211"/>
  <c r="X38"/>
  <c r="P290"/>
  <c r="U241"/>
  <c r="Y256"/>
  <c r="R360"/>
  <c r="R558"/>
  <c r="L336"/>
  <c r="U156"/>
  <c r="AA123"/>
  <c r="V40"/>
  <c r="K80"/>
  <c r="N35"/>
  <c r="Z310"/>
  <c r="V400"/>
  <c r="U175"/>
  <c r="AA151"/>
  <c r="L225"/>
  <c r="Y167"/>
  <c r="W535"/>
  <c r="M131"/>
  <c r="O167"/>
  <c r="Z129"/>
  <c r="K537"/>
  <c r="P94"/>
  <c r="Q138"/>
  <c r="K57"/>
  <c r="AA259"/>
  <c r="T147"/>
  <c r="X20"/>
  <c r="L229"/>
  <c r="V188"/>
  <c r="Z53"/>
  <c r="V473"/>
  <c r="L114"/>
  <c r="M479"/>
  <c r="AA280"/>
  <c r="Q151"/>
  <c r="AA252"/>
  <c r="K340"/>
  <c r="P311"/>
  <c r="R476"/>
  <c r="Y373"/>
  <c r="K530"/>
  <c r="AA406"/>
  <c r="Y491"/>
  <c r="AA285"/>
  <c r="U299"/>
  <c r="Q210"/>
  <c r="U64"/>
  <c r="Y269"/>
  <c r="AA423"/>
  <c r="P434"/>
  <c r="S253"/>
  <c r="Y548"/>
  <c r="L533"/>
  <c r="X79"/>
  <c r="N351"/>
  <c r="AA172"/>
  <c r="K172"/>
  <c r="K351"/>
  <c r="R387"/>
  <c r="U556"/>
  <c r="S362"/>
  <c r="K404"/>
  <c r="W153"/>
  <c r="O424"/>
  <c r="L403"/>
  <c r="P287"/>
  <c r="P186"/>
  <c r="M81"/>
  <c r="R411"/>
  <c r="U253"/>
  <c r="K218"/>
  <c r="P478"/>
  <c r="Y557"/>
  <c r="W439"/>
  <c r="L24"/>
  <c r="W86"/>
  <c r="Q395"/>
  <c r="R272"/>
  <c r="O259"/>
  <c r="O411"/>
  <c r="Q219"/>
  <c r="V449"/>
  <c r="V491"/>
  <c r="AA162"/>
  <c r="Y520"/>
  <c r="W109"/>
  <c r="U61"/>
  <c r="U249"/>
  <c r="R433"/>
  <c r="Z493"/>
  <c r="Z130"/>
  <c r="Z350"/>
  <c r="R369"/>
  <c r="Y521"/>
  <c r="Z253"/>
  <c r="P113"/>
  <c r="M305"/>
  <c r="L19"/>
  <c r="Y434"/>
  <c r="AA62"/>
  <c r="Q350"/>
  <c r="V353"/>
  <c r="O293"/>
  <c r="O141"/>
  <c r="M302"/>
  <c r="O239"/>
  <c r="Y427"/>
  <c r="P356"/>
  <c r="K231"/>
  <c r="N520"/>
  <c r="R495"/>
  <c r="AA521"/>
  <c r="W311"/>
  <c r="Q39"/>
  <c r="Z441"/>
  <c r="P270"/>
  <c r="X132"/>
  <c r="N124"/>
  <c r="V508"/>
  <c r="AA69"/>
  <c r="X429"/>
  <c r="M153"/>
  <c r="T43"/>
  <c r="R435"/>
  <c r="N20"/>
  <c r="S304"/>
  <c r="K498"/>
  <c r="O565"/>
  <c r="O29"/>
  <c r="R335"/>
  <c r="R226"/>
  <c r="Q234"/>
  <c r="N221"/>
  <c r="T264"/>
  <c r="Z349"/>
  <c r="T265"/>
  <c r="Y483"/>
  <c r="P451"/>
  <c r="U372"/>
  <c r="U511"/>
  <c r="P153"/>
  <c r="N33"/>
  <c r="L401"/>
  <c r="T340"/>
  <c r="M57"/>
  <c r="W422"/>
  <c r="R477"/>
  <c r="N505"/>
  <c r="V61"/>
  <c r="K42"/>
  <c r="Y51"/>
  <c r="P477"/>
  <c r="Z549"/>
  <c r="T505"/>
  <c r="U479"/>
  <c r="O343"/>
  <c r="K212"/>
  <c r="S456"/>
  <c r="S505"/>
  <c r="R56"/>
  <c r="Z141"/>
  <c r="Q315"/>
  <c r="K356"/>
  <c r="M507"/>
  <c r="S252"/>
  <c r="L547"/>
  <c r="P368"/>
  <c r="M138"/>
  <c r="V497"/>
  <c r="T270"/>
  <c r="O195"/>
  <c r="Y533"/>
  <c r="W221"/>
  <c r="T87"/>
  <c r="O292"/>
  <c r="W314"/>
  <c r="L309"/>
  <c r="X408"/>
  <c r="K95"/>
  <c r="W220"/>
  <c r="Y276"/>
  <c r="W544"/>
  <c r="T58"/>
  <c r="T382"/>
  <c r="Q374"/>
  <c r="S55"/>
  <c r="Z547"/>
  <c r="Q68"/>
  <c r="S552"/>
  <c r="K102"/>
  <c r="W74"/>
  <c r="AA299"/>
  <c r="S283"/>
  <c r="X443"/>
  <c r="N374"/>
  <c r="O319"/>
  <c r="Y408"/>
  <c r="W331"/>
  <c r="T562"/>
  <c r="V487"/>
  <c r="N288"/>
  <c r="P271"/>
  <c r="P132"/>
  <c r="N81"/>
  <c r="M469"/>
  <c r="V142"/>
  <c r="O554"/>
  <c r="W278"/>
  <c r="Z559"/>
  <c r="K258"/>
  <c r="K22"/>
  <c r="X449"/>
  <c r="T174"/>
  <c r="Y112"/>
  <c r="O332"/>
  <c r="W203"/>
  <c r="W307"/>
  <c r="K206"/>
  <c r="N554"/>
  <c r="R451"/>
  <c r="V272"/>
  <c r="V286"/>
  <c r="V246"/>
  <c r="L522"/>
  <c r="X461"/>
  <c r="Y562"/>
  <c r="T292"/>
  <c r="L394"/>
  <c r="U259"/>
  <c r="AA339"/>
  <c r="Z60"/>
  <c r="U302"/>
  <c r="N533"/>
  <c r="Z536"/>
  <c r="T160"/>
  <c r="Z17"/>
  <c r="Q562"/>
  <c r="M518"/>
  <c r="N271"/>
  <c r="K307"/>
  <c r="O41"/>
  <c r="X271"/>
  <c r="U155"/>
  <c r="K295"/>
  <c r="V209"/>
  <c r="W551"/>
  <c r="U238"/>
  <c r="AA355"/>
  <c r="W401"/>
  <c r="M363"/>
  <c r="Y37"/>
  <c r="Q78"/>
  <c r="W181"/>
  <c r="S37"/>
  <c r="N79"/>
  <c r="Y173"/>
  <c r="X272"/>
  <c r="AA255"/>
  <c r="L81"/>
  <c r="X472"/>
  <c r="X91"/>
  <c r="K547"/>
  <c r="V168"/>
  <c r="S102"/>
  <c r="U369"/>
  <c r="L91"/>
  <c r="Y131"/>
  <c r="O477"/>
  <c r="W412"/>
  <c r="W173"/>
  <c r="R378"/>
  <c r="X94"/>
  <c r="M263"/>
  <c r="P411"/>
  <c r="N416"/>
  <c r="R159"/>
  <c r="N270"/>
  <c r="Z247"/>
  <c r="V481"/>
  <c r="Y132"/>
  <c r="V245"/>
  <c r="Q135"/>
  <c r="W273"/>
  <c r="X53"/>
  <c r="O24"/>
  <c r="L247"/>
  <c r="AA434"/>
  <c r="U116"/>
  <c r="U366"/>
  <c r="T77"/>
  <c r="K75"/>
  <c r="V78"/>
  <c r="K15"/>
  <c r="S77"/>
  <c r="V181"/>
  <c r="O558"/>
  <c r="X428"/>
  <c r="P138"/>
  <c r="P511"/>
  <c r="AA371"/>
  <c r="X46"/>
  <c r="K508"/>
  <c r="Y257"/>
  <c r="U436"/>
  <c r="R362"/>
  <c r="L176"/>
  <c r="U437"/>
  <c r="R515"/>
  <c r="P545"/>
  <c r="Y484"/>
  <c r="T375"/>
  <c r="W358"/>
  <c r="V379"/>
  <c r="K180"/>
  <c r="N147"/>
  <c r="K523"/>
  <c r="U105"/>
  <c r="T442"/>
  <c r="S358"/>
  <c r="Z525"/>
  <c r="U483"/>
  <c r="P305"/>
  <c r="R67"/>
  <c r="Y452"/>
  <c r="Z100"/>
  <c r="T198"/>
  <c r="P61"/>
  <c r="W23"/>
  <c r="O217"/>
  <c r="R431"/>
  <c r="K178"/>
  <c r="X369"/>
  <c r="Y511"/>
  <c r="L186"/>
  <c r="Z237"/>
  <c r="V234"/>
  <c r="K511"/>
  <c r="AA412"/>
  <c r="L184"/>
  <c r="U82"/>
  <c r="Y127"/>
  <c r="T205"/>
  <c r="R189"/>
  <c r="Q478"/>
  <c r="M127"/>
  <c r="N445"/>
  <c r="Q232"/>
  <c r="Q352"/>
  <c r="O466"/>
  <c r="K394"/>
  <c r="Q427"/>
  <c r="X123"/>
  <c r="V81"/>
  <c r="Z181"/>
  <c r="U297"/>
  <c r="N413"/>
  <c r="O27"/>
  <c r="Q196"/>
  <c r="V15"/>
  <c r="Z372"/>
  <c r="W530"/>
  <c r="O34"/>
  <c r="Q94"/>
  <c r="S278"/>
  <c r="Y187"/>
  <c r="V326"/>
  <c r="T287"/>
  <c r="T201"/>
  <c r="Q379"/>
  <c r="K455"/>
  <c r="AA363"/>
  <c r="T56"/>
  <c r="T44"/>
  <c r="K338"/>
  <c r="Y87"/>
  <c r="M29"/>
  <c r="W385"/>
  <c r="M211"/>
  <c r="L72"/>
  <c r="L487"/>
  <c r="S64"/>
  <c r="P301"/>
  <c r="X187"/>
  <c r="AA416"/>
  <c r="R275"/>
  <c r="W228"/>
  <c r="M64"/>
  <c r="L478"/>
  <c r="AA294"/>
  <c r="L258"/>
  <c r="S39"/>
  <c r="V448"/>
  <c r="U338"/>
  <c r="K269"/>
  <c r="T53"/>
  <c r="AA477"/>
  <c r="R266"/>
  <c r="P258"/>
  <c r="O177"/>
  <c r="V264"/>
  <c r="Q368"/>
  <c r="P410"/>
  <c r="O353"/>
  <c r="M44"/>
  <c r="T105"/>
  <c r="Z143"/>
  <c r="R508"/>
  <c r="AA143"/>
  <c r="L483"/>
  <c r="K562"/>
  <c r="L22"/>
  <c r="N368"/>
  <c r="X168"/>
  <c r="Z532"/>
  <c r="R36"/>
  <c r="Q32"/>
  <c r="M240"/>
  <c r="S259"/>
  <c r="L65"/>
  <c r="W105"/>
  <c r="R464"/>
  <c r="W80"/>
  <c r="M367"/>
  <c r="K446"/>
  <c r="Z220"/>
  <c r="Y36"/>
  <c r="U512"/>
  <c r="M378"/>
  <c r="O385"/>
  <c r="K374"/>
  <c r="N396"/>
  <c r="AA292"/>
  <c r="X25"/>
  <c r="AA386"/>
  <c r="Z42"/>
  <c r="W495"/>
  <c r="O171"/>
  <c r="X367"/>
  <c r="N496"/>
  <c r="V42"/>
  <c r="L151"/>
  <c r="Z76"/>
  <c r="Z175"/>
  <c r="Y471"/>
  <c r="U168"/>
  <c r="O186"/>
  <c r="L411"/>
  <c r="Q270"/>
  <c r="N42"/>
  <c r="Y143"/>
  <c r="S458"/>
  <c r="U421"/>
  <c r="Q23"/>
  <c r="V504"/>
  <c r="M549"/>
  <c r="AA469"/>
  <c r="M436"/>
  <c r="X386"/>
  <c r="K514"/>
  <c r="M130"/>
  <c r="X430"/>
  <c r="X101"/>
  <c r="AA20"/>
  <c r="T32"/>
  <c r="Z307"/>
  <c r="K163"/>
  <c r="T406"/>
  <c r="W402"/>
  <c r="X298"/>
  <c r="U377"/>
  <c r="L299"/>
  <c r="R147"/>
  <c r="Z86"/>
  <c r="AA76"/>
  <c r="K464"/>
  <c r="X521"/>
  <c r="V318"/>
  <c r="Y220"/>
  <c r="K55"/>
  <c r="P230"/>
  <c r="K109"/>
  <c r="Y303"/>
  <c r="W271"/>
  <c r="O132"/>
  <c r="M24"/>
  <c r="W154"/>
  <c r="S111"/>
  <c r="Q66"/>
  <c r="V356"/>
  <c r="Q272"/>
  <c r="Z473"/>
  <c r="Y161"/>
  <c r="L365"/>
  <c r="M265"/>
  <c r="AA392"/>
  <c r="L362"/>
  <c r="P24"/>
  <c r="R472"/>
  <c r="AA427"/>
  <c r="P101"/>
  <c r="Y525"/>
  <c r="K496"/>
  <c r="X195"/>
  <c r="Y198"/>
  <c r="Q412"/>
  <c r="T488"/>
  <c r="W15"/>
  <c r="P173"/>
  <c r="T512"/>
  <c r="V371"/>
  <c r="R251"/>
  <c r="Z454"/>
  <c r="K407"/>
  <c r="N358"/>
  <c r="K505"/>
  <c r="U505"/>
  <c r="Z404"/>
  <c r="M337"/>
  <c r="K296"/>
  <c r="T317"/>
  <c r="Z140"/>
  <c r="Q519"/>
  <c r="R323"/>
  <c r="R203"/>
  <c r="O262"/>
  <c r="Y32"/>
  <c r="Y141"/>
  <c r="N139"/>
  <c r="T451"/>
  <c r="V483"/>
  <c r="Y404"/>
  <c r="Y40"/>
  <c r="AA533"/>
  <c r="S257"/>
  <c r="X371"/>
  <c r="N335"/>
  <c r="X343"/>
  <c r="N385"/>
  <c r="T438"/>
  <c r="W406"/>
  <c r="P58"/>
  <c r="N177"/>
  <c r="Y159"/>
  <c r="V410"/>
  <c r="R436"/>
  <c r="S511"/>
  <c r="Y304"/>
  <c r="Z306"/>
  <c r="P242"/>
  <c r="Z303"/>
  <c r="X157"/>
  <c r="R478"/>
  <c r="T325"/>
  <c r="S445"/>
  <c r="W492"/>
  <c r="O273"/>
  <c r="W28"/>
  <c r="AA470"/>
  <c r="L473"/>
  <c r="R225"/>
  <c r="K112"/>
  <c r="T563"/>
  <c r="X122"/>
  <c r="S299"/>
  <c r="S562"/>
  <c r="O271"/>
  <c r="X180"/>
  <c r="Q195"/>
  <c r="L56"/>
  <c r="Z147"/>
  <c r="N102"/>
  <c r="N487"/>
  <c r="U21"/>
  <c r="V158"/>
  <c r="Z415"/>
  <c r="M353"/>
  <c r="N286"/>
  <c r="Z238"/>
  <c r="R61"/>
  <c r="L472"/>
  <c r="AA263"/>
  <c r="N401"/>
  <c r="V419"/>
  <c r="Q161"/>
  <c r="V333"/>
  <c r="X326"/>
  <c r="L351"/>
  <c r="R321"/>
  <c r="N175"/>
  <c r="Q24"/>
  <c r="W277"/>
  <c r="M408"/>
  <c r="P276"/>
  <c r="AA357"/>
  <c r="X54"/>
  <c r="AA549"/>
  <c r="L493"/>
  <c r="K137"/>
  <c r="M45"/>
  <c r="S395"/>
  <c r="T75"/>
  <c r="S289"/>
  <c r="Q392"/>
  <c r="W493"/>
  <c r="M23"/>
  <c r="M503"/>
  <c r="X176"/>
  <c r="Q386"/>
  <c r="R525"/>
  <c r="W66"/>
  <c r="T455"/>
  <c r="M525"/>
  <c r="Q281"/>
  <c r="P548"/>
  <c r="M292"/>
  <c r="R497"/>
  <c r="N136"/>
  <c r="Y75"/>
  <c r="S543"/>
  <c r="V552"/>
  <c r="X65"/>
  <c r="Y238"/>
  <c r="S308"/>
  <c r="O421"/>
  <c r="M306"/>
  <c r="N409"/>
  <c r="U419"/>
  <c r="M69"/>
  <c r="N326"/>
  <c r="N344"/>
  <c r="V521"/>
  <c r="W21"/>
  <c r="T321"/>
  <c r="T117"/>
  <c r="N277"/>
  <c r="P360"/>
  <c r="V253"/>
  <c r="R59"/>
  <c r="T169"/>
  <c r="U148"/>
  <c r="W258"/>
  <c r="U167"/>
  <c r="R428"/>
  <c r="V475"/>
  <c r="Q254"/>
  <c r="M217"/>
  <c r="U50"/>
  <c r="S121"/>
  <c r="N239"/>
  <c r="O26"/>
  <c r="Y405"/>
  <c r="W296"/>
  <c r="M112"/>
  <c r="K65"/>
  <c r="Y293"/>
  <c r="S239"/>
  <c r="R60"/>
  <c r="Q349"/>
  <c r="P215"/>
  <c r="P214" s="1"/>
  <c r="V71"/>
  <c r="S225"/>
  <c r="Z408"/>
  <c r="U177"/>
  <c r="Q140"/>
  <c r="L94"/>
  <c r="Z203"/>
  <c r="V131"/>
  <c r="L29"/>
  <c r="V294"/>
  <c r="W415"/>
  <c r="S326"/>
  <c r="P166"/>
  <c r="O50"/>
  <c r="Q217"/>
  <c r="U517"/>
  <c r="R346"/>
  <c r="O288"/>
  <c r="U15"/>
  <c r="V466"/>
  <c r="R364"/>
  <c r="R158"/>
  <c r="V549"/>
  <c r="P227"/>
  <c r="P241"/>
  <c r="M519"/>
  <c r="S182"/>
  <c r="Q176"/>
  <c r="V314"/>
  <c r="Y498"/>
  <c r="N307"/>
  <c r="Q185"/>
  <c r="M444"/>
  <c r="U139"/>
  <c r="S462"/>
  <c r="L142"/>
  <c r="S262"/>
  <c r="R538"/>
  <c r="P188"/>
  <c r="M70"/>
  <c r="Z33"/>
  <c r="L375"/>
  <c r="N126"/>
  <c r="M324"/>
  <c r="Z275"/>
  <c r="Q334"/>
  <c r="O555"/>
  <c r="M410"/>
  <c r="AA196"/>
  <c r="K406"/>
  <c r="N220"/>
  <c r="S475"/>
  <c r="T93"/>
  <c r="Q319"/>
  <c r="P117"/>
  <c r="K273"/>
  <c r="R257"/>
  <c r="O377"/>
  <c r="Z464"/>
  <c r="O134"/>
  <c r="V58"/>
  <c r="U219"/>
  <c r="Q104"/>
  <c r="T114"/>
  <c r="P299"/>
  <c r="Y395"/>
  <c r="O67"/>
  <c r="AA539"/>
  <c r="M520"/>
  <c r="P475"/>
  <c r="U57"/>
  <c r="L132"/>
  <c r="Q253"/>
  <c r="L544"/>
  <c r="M332"/>
  <c r="X181"/>
  <c r="U216"/>
  <c r="S255"/>
  <c r="Z245"/>
  <c r="W88"/>
  <c r="W45"/>
  <c r="N110"/>
  <c r="N510"/>
  <c r="O233"/>
  <c r="Y274"/>
  <c r="U355"/>
  <c r="R127"/>
  <c r="U491"/>
  <c r="K209"/>
  <c r="L402"/>
  <c r="O435"/>
  <c r="AA315"/>
  <c r="Q65"/>
  <c r="R220"/>
  <c r="Q326"/>
  <c r="R409"/>
  <c r="K522"/>
  <c r="K68"/>
  <c r="V116"/>
  <c r="Y416"/>
  <c r="P85"/>
  <c r="U441"/>
  <c r="AA270"/>
  <c r="Z360"/>
  <c r="Z41"/>
  <c r="W157"/>
  <c r="U324"/>
  <c r="O23"/>
  <c r="O115"/>
  <c r="W167"/>
  <c r="U228"/>
  <c r="Y38"/>
  <c r="Q335"/>
  <c r="L379"/>
  <c r="N283"/>
  <c r="AA88"/>
  <c r="P109"/>
  <c r="P563"/>
  <c r="K159"/>
  <c r="X377"/>
  <c r="U72"/>
  <c r="Q363"/>
  <c r="S423"/>
  <c r="Q506"/>
  <c r="M220"/>
  <c r="T273"/>
  <c r="Y206"/>
  <c r="W147"/>
  <c r="R301"/>
  <c r="AA305"/>
  <c r="L171"/>
  <c r="R64"/>
  <c r="R115"/>
  <c r="T385"/>
  <c r="W146"/>
  <c r="S36"/>
  <c r="V62"/>
  <c r="L282"/>
  <c r="L466"/>
  <c r="W374"/>
  <c r="AA120"/>
  <c r="M556"/>
  <c r="Z39"/>
  <c r="S513"/>
  <c r="L163"/>
  <c r="Y544"/>
  <c r="AA471"/>
  <c r="V369"/>
  <c r="S120"/>
  <c r="N253"/>
  <c r="V408"/>
  <c r="V155"/>
  <c r="Q241"/>
  <c r="R506"/>
  <c r="K381"/>
  <c r="M464"/>
  <c r="M335"/>
  <c r="T396"/>
  <c r="R122"/>
  <c r="Z394"/>
  <c r="P46"/>
  <c r="V109"/>
  <c r="K171"/>
  <c r="Q314"/>
  <c r="K357"/>
  <c r="W407"/>
  <c r="T453"/>
  <c r="Z332"/>
  <c r="V531"/>
  <c r="X173"/>
  <c r="K184"/>
  <c r="V550"/>
  <c r="U277"/>
  <c r="P488"/>
  <c r="Z230"/>
  <c r="M48"/>
  <c r="N315"/>
  <c r="M248"/>
  <c r="M226"/>
  <c r="M242"/>
  <c r="W188"/>
  <c r="X220"/>
  <c r="O304"/>
  <c r="Z80"/>
  <c r="P351"/>
  <c r="Z112"/>
  <c r="X291"/>
  <c r="P435"/>
  <c r="O393"/>
  <c r="M300"/>
  <c r="Y438"/>
  <c r="V469"/>
  <c r="W390"/>
  <c r="W389" s="1"/>
  <c r="U268"/>
  <c r="AA377"/>
  <c r="W32"/>
  <c r="O426"/>
  <c r="L539"/>
  <c r="X487"/>
  <c r="W408"/>
  <c r="W482"/>
  <c r="W213"/>
  <c r="L73"/>
  <c r="X512"/>
  <c r="R307"/>
  <c r="Y241"/>
  <c r="T415"/>
  <c r="W330"/>
  <c r="X22"/>
  <c r="X45"/>
  <c r="O442"/>
  <c r="W280"/>
  <c r="AA444"/>
  <c r="U508"/>
  <c r="W332"/>
  <c r="X420"/>
  <c r="N377"/>
  <c r="O63"/>
  <c r="W447"/>
  <c r="X166"/>
  <c r="Z159"/>
  <c r="AA488"/>
  <c r="Q288"/>
  <c r="Y209"/>
  <c r="Q540"/>
  <c r="T64"/>
  <c r="AA225"/>
  <c r="V307"/>
  <c r="N404"/>
  <c r="T86"/>
  <c r="M420"/>
  <c r="N297"/>
  <c r="S73"/>
  <c r="P171"/>
  <c r="AA563"/>
  <c r="O147"/>
  <c r="O75"/>
  <c r="L430"/>
  <c r="Q175"/>
  <c r="V98"/>
  <c r="S473"/>
  <c r="R230"/>
  <c r="S410"/>
  <c r="N462"/>
  <c r="O564"/>
  <c r="Z201"/>
  <c r="X58"/>
  <c r="Q249"/>
  <c r="P353"/>
  <c r="AA381"/>
  <c r="S288"/>
  <c r="R34"/>
  <c r="W375"/>
  <c r="T173"/>
  <c r="L354"/>
  <c r="X555"/>
  <c r="R471"/>
  <c r="P87"/>
  <c r="AA276"/>
  <c r="Q547"/>
  <c r="X520"/>
  <c r="L80"/>
  <c r="P26"/>
  <c r="N237"/>
  <c r="T316"/>
  <c r="R549"/>
  <c r="Z442"/>
  <c r="W46"/>
  <c r="S34"/>
  <c r="R315"/>
  <c r="M85"/>
  <c r="Q252"/>
  <c r="M198"/>
  <c r="V65"/>
  <c r="Q495"/>
  <c r="L112"/>
  <c r="S136"/>
  <c r="V225"/>
  <c r="R66"/>
  <c r="N57"/>
  <c r="V23"/>
  <c r="R401"/>
  <c r="P51"/>
  <c r="Z24"/>
  <c r="Y126"/>
  <c r="P63"/>
  <c r="Q170"/>
  <c r="M239"/>
  <c r="R531"/>
  <c r="T289"/>
  <c r="S336"/>
  <c r="M183"/>
  <c r="AA408"/>
  <c r="Y453"/>
  <c r="AA186"/>
  <c r="Y82"/>
  <c r="P155"/>
  <c r="Z537"/>
  <c r="AA438"/>
  <c r="Y546"/>
  <c r="T508"/>
  <c r="Y148"/>
  <c r="R302"/>
  <c r="T28"/>
  <c r="O193"/>
  <c r="N258"/>
  <c r="Z470"/>
  <c r="P112"/>
  <c r="N231"/>
  <c r="S306"/>
  <c r="N269"/>
  <c r="L21"/>
  <c r="L369"/>
  <c r="N521"/>
  <c r="AA219"/>
  <c r="Q365"/>
  <c r="AA254"/>
  <c r="M148"/>
  <c r="W120"/>
  <c r="T445"/>
  <c r="R78"/>
  <c r="M152"/>
  <c r="V373"/>
  <c r="O289"/>
  <c r="S22"/>
  <c r="R146"/>
  <c r="M439"/>
  <c r="O154"/>
  <c r="N402"/>
  <c r="M169"/>
  <c r="S310"/>
  <c r="S495"/>
  <c r="W130"/>
  <c r="N342"/>
  <c r="K440"/>
  <c r="L251"/>
  <c r="X456"/>
  <c r="K487"/>
  <c r="O198"/>
  <c r="V154"/>
  <c r="Z29"/>
  <c r="L513"/>
  <c r="O546"/>
  <c r="Y494"/>
  <c r="AA505"/>
  <c r="O401"/>
  <c r="AA79"/>
  <c r="S435"/>
  <c r="M401"/>
  <c r="AA547"/>
  <c r="Z213"/>
  <c r="L413"/>
  <c r="Y92"/>
  <c r="Y160"/>
  <c r="N39"/>
  <c r="V178"/>
  <c r="K188"/>
  <c r="M545"/>
  <c r="M281"/>
  <c r="R414"/>
  <c r="Y116"/>
  <c r="P530"/>
  <c r="R512"/>
  <c r="W53"/>
  <c r="X514"/>
  <c r="P447"/>
  <c r="AA321"/>
  <c r="K519"/>
  <c r="P505"/>
  <c r="X466"/>
  <c r="N212"/>
  <c r="T318"/>
  <c r="R334"/>
  <c r="Z447"/>
  <c r="AA51"/>
  <c r="K210"/>
  <c r="L160"/>
  <c r="L172"/>
  <c r="P39"/>
  <c r="Y469"/>
  <c r="AA552"/>
  <c r="U87"/>
  <c r="S76"/>
  <c r="R166"/>
  <c r="N529"/>
  <c r="S466"/>
  <c r="T344"/>
  <c r="M186"/>
  <c r="U282"/>
  <c r="V551"/>
  <c r="O563"/>
  <c r="W265"/>
  <c r="X479"/>
  <c r="Q41"/>
  <c r="Q42"/>
  <c r="P333"/>
  <c r="W357"/>
  <c r="M276"/>
  <c r="X357"/>
  <c r="O465"/>
  <c r="R211"/>
  <c r="P135"/>
  <c r="AA402"/>
  <c r="K554"/>
  <c r="M115"/>
  <c r="M377"/>
  <c r="R545"/>
  <c r="R279"/>
  <c r="L374"/>
  <c r="X425"/>
  <c r="Z64"/>
  <c r="O179"/>
  <c r="K278"/>
  <c r="K249"/>
  <c r="Q423"/>
  <c r="X380"/>
  <c r="U28"/>
  <c r="P249"/>
  <c r="S213"/>
  <c r="Q414"/>
  <c r="Q317"/>
  <c r="Q258"/>
  <c r="M213"/>
  <c r="R290"/>
  <c r="O553"/>
  <c r="S360"/>
  <c r="R112"/>
  <c r="K195"/>
  <c r="K259"/>
  <c r="U265"/>
  <c r="O256"/>
  <c r="Z481"/>
  <c r="L202"/>
  <c r="X322"/>
  <c r="U58"/>
  <c r="N352"/>
  <c r="O285"/>
  <c r="Z544"/>
  <c r="O35"/>
  <c r="K54"/>
  <c r="R424"/>
  <c r="R205"/>
  <c r="Y124"/>
  <c r="Q400"/>
  <c r="AA464"/>
  <c r="Z325"/>
  <c r="AA19"/>
  <c r="R100"/>
  <c r="W114"/>
  <c r="AA122"/>
  <c r="Q521"/>
  <c r="AA245"/>
  <c r="O303"/>
  <c r="T544"/>
  <c r="R152"/>
  <c r="T68"/>
  <c r="U227"/>
  <c r="AA545"/>
  <c r="T140"/>
  <c r="N371"/>
  <c r="L444"/>
  <c r="T420"/>
  <c r="K471"/>
  <c r="Z413"/>
  <c r="T331"/>
  <c r="AA266"/>
  <c r="R142"/>
  <c r="U232"/>
  <c r="Y76"/>
  <c r="W433"/>
  <c r="Z400"/>
  <c r="P37"/>
  <c r="P167"/>
  <c r="R134"/>
  <c r="P35"/>
  <c r="Q265"/>
  <c r="R153"/>
  <c r="W289"/>
  <c r="Z171"/>
  <c r="AA414"/>
  <c r="P43"/>
  <c r="N331"/>
  <c r="X537"/>
  <c r="Q483"/>
  <c r="N116"/>
  <c r="V502"/>
  <c r="S372"/>
  <c r="M280"/>
  <c r="M314"/>
  <c r="Y242"/>
  <c r="U27"/>
  <c r="S246"/>
  <c r="Z98"/>
  <c r="S237"/>
  <c r="Q466"/>
  <c r="L373"/>
  <c r="M250"/>
  <c r="L237"/>
  <c r="T449"/>
  <c r="Q34"/>
  <c r="X144"/>
  <c r="T61"/>
  <c r="Q45"/>
  <c r="Q186"/>
  <c r="N262"/>
  <c r="X23"/>
  <c r="P544"/>
  <c r="Z241"/>
  <c r="Q18"/>
  <c r="R74"/>
  <c r="K449"/>
  <c r="P193"/>
  <c r="M421"/>
  <c r="O361"/>
  <c r="Q559"/>
  <c r="T145"/>
  <c r="R548"/>
  <c r="Y323"/>
  <c r="L534"/>
  <c r="Y426"/>
  <c r="Z94"/>
  <c r="X352"/>
  <c r="P522"/>
  <c r="P272"/>
  <c r="Q282"/>
  <c r="N128"/>
  <c r="O479"/>
  <c r="Q450"/>
  <c r="L126"/>
  <c r="W197"/>
  <c r="R423"/>
  <c r="R16"/>
  <c r="O274"/>
  <c r="R407"/>
  <c r="K305"/>
  <c r="W316"/>
  <c r="Z287"/>
  <c r="L259"/>
  <c r="Z552"/>
  <c r="S210"/>
  <c r="K155"/>
  <c r="Z378"/>
  <c r="S488"/>
  <c r="T195"/>
  <c r="W128"/>
  <c r="R347"/>
  <c r="S116"/>
  <c r="O109"/>
  <c r="R402"/>
  <c r="K34"/>
  <c r="N394"/>
  <c r="P49"/>
  <c r="R255"/>
  <c r="Q74"/>
  <c r="M275"/>
  <c r="W413"/>
  <c r="L43"/>
  <c r="O57"/>
  <c r="AA330"/>
  <c r="K324"/>
  <c r="Q302"/>
  <c r="Q114"/>
  <c r="O163"/>
  <c r="N425"/>
  <c r="AA405"/>
  <c r="X458"/>
  <c r="X131"/>
  <c r="K344"/>
  <c r="Y476"/>
  <c r="K349"/>
  <c r="N379"/>
  <c r="Z45"/>
  <c r="AA451"/>
  <c r="V325"/>
  <c r="Y550"/>
  <c r="Y168"/>
  <c r="AA326"/>
  <c r="N87"/>
  <c r="N517"/>
  <c r="Z338"/>
  <c r="T124"/>
  <c r="V218"/>
  <c r="N450"/>
  <c r="W161"/>
  <c r="W349"/>
  <c r="S52"/>
  <c r="O188"/>
  <c r="Y348"/>
  <c r="X473"/>
  <c r="Q211"/>
  <c r="Y25"/>
  <c r="X236"/>
  <c r="X235" s="1"/>
  <c r="AA68"/>
  <c r="Q255"/>
  <c r="X447"/>
  <c r="S147"/>
  <c r="W70"/>
  <c r="X117"/>
  <c r="Z162"/>
  <c r="AA546"/>
  <c r="U337"/>
  <c r="U314"/>
  <c r="T337"/>
  <c r="N117"/>
  <c r="X297"/>
  <c r="AA373"/>
  <c r="N34"/>
  <c r="O187"/>
  <c r="U521"/>
  <c r="O275"/>
  <c r="O30"/>
  <c r="Q40"/>
  <c r="R174"/>
  <c r="AA476"/>
  <c r="AA495"/>
  <c r="S557"/>
  <c r="O255"/>
  <c r="O428"/>
  <c r="V237"/>
  <c r="K230"/>
  <c r="V64"/>
  <c r="T35"/>
  <c r="O17"/>
  <c r="AA67"/>
  <c r="V300"/>
  <c r="L33"/>
  <c r="U506"/>
  <c r="Y55"/>
  <c r="L482"/>
  <c r="K115"/>
  <c r="M189"/>
  <c r="U552"/>
  <c r="W546"/>
  <c r="V144"/>
  <c r="O306"/>
  <c r="W559"/>
  <c r="M59"/>
  <c r="Z411"/>
  <c r="X358"/>
  <c r="Q522"/>
  <c r="V349"/>
  <c r="Y555"/>
  <c r="S324"/>
  <c r="X494"/>
  <c r="P496"/>
  <c r="K315"/>
  <c r="L335"/>
  <c r="AA134"/>
  <c r="AA133" s="1"/>
  <c r="W193"/>
  <c r="V546"/>
  <c r="X249"/>
  <c r="AA236"/>
  <c r="AA550"/>
  <c r="Q535"/>
  <c r="P317"/>
  <c r="R282"/>
  <c r="S307"/>
  <c r="K136"/>
  <c r="Z132"/>
  <c r="AA59"/>
  <c r="P436"/>
  <c r="U498"/>
  <c r="Y26"/>
  <c r="X362"/>
  <c r="N213"/>
  <c r="U23"/>
  <c r="S42"/>
  <c r="Q167"/>
  <c r="N458"/>
  <c r="Y227"/>
  <c r="N123"/>
  <c r="T178"/>
  <c r="AA216"/>
  <c r="K480"/>
  <c r="N56"/>
  <c r="S71"/>
  <c r="N337"/>
  <c r="AA324"/>
  <c r="R195"/>
  <c r="P558"/>
  <c r="M413"/>
  <c r="T503"/>
  <c r="W131"/>
  <c r="U213"/>
  <c r="V352"/>
  <c r="K466"/>
  <c r="S183"/>
  <c r="Y321"/>
  <c r="Y33"/>
  <c r="U270"/>
  <c r="V249"/>
  <c r="K167"/>
  <c r="W336"/>
  <c r="Z109"/>
  <c r="T339"/>
  <c r="AA325"/>
  <c r="Z221"/>
  <c r="N322"/>
  <c r="T551"/>
  <c r="W350"/>
  <c r="W61"/>
  <c r="AA520"/>
  <c r="AA553"/>
  <c r="M524"/>
  <c r="X334"/>
  <c r="O514"/>
  <c r="P316"/>
  <c r="Q193"/>
  <c r="X365"/>
  <c r="X433"/>
  <c r="T175"/>
  <c r="W225"/>
  <c r="L182"/>
  <c r="U174"/>
  <c r="R547"/>
  <c r="K364"/>
  <c r="N298"/>
  <c r="N353"/>
  <c r="AA198"/>
  <c r="L407"/>
  <c r="Z545"/>
  <c r="K275"/>
  <c r="P68"/>
  <c r="R81"/>
  <c r="L88"/>
  <c r="Z468"/>
  <c r="W324"/>
  <c r="Q226"/>
  <c r="W104"/>
  <c r="M354"/>
  <c r="S292"/>
  <c r="Q284"/>
  <c r="P366"/>
  <c r="AA95"/>
  <c r="T377"/>
  <c r="R237"/>
  <c r="T274"/>
  <c r="N21"/>
  <c r="S436"/>
  <c r="Y119"/>
  <c r="Y118" s="1"/>
  <c r="U24"/>
  <c r="V99"/>
  <c r="V126"/>
  <c r="Z342"/>
  <c r="M473"/>
  <c r="P335"/>
  <c r="P379"/>
  <c r="L406"/>
  <c r="M18"/>
  <c r="X488"/>
  <c r="K229"/>
  <c r="AA403"/>
  <c r="X558"/>
  <c r="T283"/>
  <c r="V414"/>
  <c r="N475"/>
  <c r="Y171"/>
  <c r="Y247"/>
  <c r="N176"/>
  <c r="L40"/>
  <c r="X315"/>
  <c r="V175"/>
  <c r="N153"/>
  <c r="Q458"/>
  <c r="N403"/>
  <c r="Z387"/>
  <c r="V148"/>
  <c r="Q278"/>
  <c r="V372"/>
  <c r="U371"/>
  <c r="M233"/>
  <c r="Q448"/>
  <c r="Z392"/>
  <c r="X502"/>
  <c r="Q460"/>
  <c r="Q459" s="1"/>
  <c r="T441"/>
  <c r="S272"/>
  <c r="AA32"/>
  <c r="M391"/>
  <c r="AA272"/>
  <c r="U413"/>
  <c r="W145"/>
  <c r="M316"/>
  <c r="S515"/>
  <c r="P387"/>
  <c r="Z402"/>
  <c r="V332"/>
  <c r="R338"/>
  <c r="O354"/>
  <c r="X218"/>
  <c r="L370"/>
  <c r="W443"/>
  <c r="T98"/>
  <c r="Z357"/>
  <c r="V351"/>
  <c r="N182"/>
  <c r="V22"/>
  <c r="U548"/>
  <c r="V124"/>
  <c r="U390"/>
  <c r="S478"/>
  <c r="T322"/>
  <c r="O92"/>
  <c r="K123"/>
  <c r="X92"/>
  <c r="T319"/>
  <c r="U367"/>
  <c r="K272"/>
  <c r="AA101"/>
  <c r="K293"/>
  <c r="X137"/>
  <c r="O309"/>
  <c r="P433"/>
  <c r="AA400"/>
  <c r="Q117"/>
  <c r="S40"/>
  <c r="M409"/>
  <c r="R550"/>
  <c r="Z75"/>
  <c r="Q60"/>
  <c r="R69"/>
  <c r="M435"/>
  <c r="T434"/>
  <c r="Q82"/>
  <c r="L445"/>
  <c r="U475"/>
  <c r="T218"/>
  <c r="Y291"/>
  <c r="P263"/>
  <c r="Z358"/>
  <c r="W169"/>
  <c r="K201"/>
  <c r="O82"/>
  <c r="L302"/>
  <c r="N451"/>
  <c r="V160"/>
  <c r="S535"/>
  <c r="Z204"/>
  <c r="N74"/>
  <c r="Q428"/>
  <c r="T395"/>
  <c r="S373"/>
  <c r="Y358"/>
  <c r="O128"/>
  <c r="Y556"/>
  <c r="AA424"/>
  <c r="P187"/>
  <c r="R434"/>
  <c r="X169"/>
  <c r="X338"/>
  <c r="Y473"/>
  <c r="Z335"/>
  <c r="Z102"/>
  <c r="K309"/>
  <c r="N101"/>
  <c r="M365"/>
  <c r="Q51"/>
  <c r="S197"/>
  <c r="Z264"/>
  <c r="Z103"/>
  <c r="U131"/>
  <c r="AA425"/>
  <c r="Z429"/>
  <c r="S344"/>
  <c r="N440"/>
  <c r="N421"/>
  <c r="Z512"/>
  <c r="P228"/>
  <c r="M379"/>
  <c r="Z81"/>
  <c r="T144"/>
  <c r="AA238"/>
  <c r="AA437"/>
  <c r="X31"/>
  <c r="AA396"/>
  <c r="V70"/>
  <c r="M511"/>
  <c r="M424"/>
  <c r="M269"/>
  <c r="P125"/>
  <c r="U197"/>
  <c r="K124"/>
  <c r="N497"/>
  <c r="P472"/>
  <c r="U123"/>
  <c r="Y34"/>
  <c r="AA242"/>
  <c r="Y406"/>
  <c r="V458"/>
  <c r="Q276"/>
  <c r="S195"/>
  <c r="O420"/>
  <c r="P420"/>
  <c r="Q341"/>
  <c r="W481"/>
  <c r="AA18"/>
  <c r="N148"/>
  <c r="T333"/>
  <c r="Y351"/>
  <c r="M523"/>
  <c r="R317"/>
  <c r="P412"/>
  <c r="Y529"/>
  <c r="P115"/>
  <c r="K310"/>
  <c r="P91"/>
  <c r="P547"/>
  <c r="W557"/>
  <c r="S448"/>
  <c r="X230"/>
  <c r="M91"/>
  <c r="W448"/>
  <c r="M357"/>
  <c r="S390"/>
  <c r="S389" s="1"/>
  <c r="R128"/>
  <c r="L318"/>
  <c r="M137"/>
  <c r="O102"/>
  <c r="AA171"/>
  <c r="Q227"/>
  <c r="L378"/>
  <c r="Y534"/>
  <c r="V452"/>
  <c r="P438"/>
  <c r="M429"/>
  <c r="V244"/>
  <c r="W269"/>
  <c r="O379"/>
  <c r="P59"/>
  <c r="U171"/>
  <c r="N538"/>
  <c r="AA52"/>
  <c r="Z472"/>
  <c r="K319"/>
  <c r="U463"/>
  <c r="O429"/>
  <c r="X147"/>
  <c r="U202"/>
  <c r="R246"/>
  <c r="Y435"/>
  <c r="X557"/>
  <c r="U19"/>
  <c r="M277"/>
  <c r="X300"/>
  <c r="P300"/>
  <c r="V258"/>
  <c r="O122"/>
  <c r="AA159"/>
  <c r="Q158"/>
  <c r="N254"/>
  <c r="X246"/>
  <c r="S193"/>
  <c r="R24"/>
  <c r="L226"/>
  <c r="AA100"/>
  <c r="W247"/>
  <c r="M87"/>
  <c r="M308"/>
  <c r="Q477"/>
  <c r="W504"/>
  <c r="W369"/>
  <c r="S18"/>
  <c r="Y414"/>
  <c r="AA384"/>
  <c r="K50"/>
  <c r="T515"/>
  <c r="V233"/>
  <c r="W140"/>
  <c r="K412"/>
  <c r="Z233"/>
  <c r="O31"/>
  <c r="O144"/>
  <c r="O331"/>
  <c r="S524"/>
  <c r="M39"/>
  <c r="O227"/>
  <c r="U408"/>
  <c r="Y294"/>
  <c r="S251"/>
  <c r="M530"/>
  <c r="W479"/>
  <c r="S558"/>
  <c r="X450"/>
  <c r="M370"/>
  <c r="S166"/>
  <c r="O335"/>
  <c r="N151"/>
  <c r="N424"/>
  <c r="M76"/>
  <c r="M188"/>
  <c r="N400"/>
  <c r="W36"/>
  <c r="N255"/>
  <c r="O341"/>
  <c r="V284"/>
  <c r="T494"/>
  <c r="K256"/>
  <c r="X314"/>
  <c r="R514"/>
  <c r="L42"/>
  <c r="L79"/>
  <c r="U143"/>
  <c r="N168"/>
  <c r="S66"/>
  <c r="L272"/>
  <c r="P231"/>
  <c r="R247"/>
  <c r="M352"/>
  <c r="Z35"/>
  <c r="Q313"/>
  <c r="Q312" s="1"/>
  <c r="T31"/>
  <c r="X385"/>
  <c r="U461"/>
  <c r="T320"/>
  <c r="P16"/>
  <c r="T26"/>
  <c r="L508"/>
  <c r="K274"/>
  <c r="Z142"/>
  <c r="Q25"/>
  <c r="V289"/>
  <c r="P516"/>
  <c r="X323"/>
  <c r="M434"/>
  <c r="N330"/>
  <c r="L339"/>
  <c r="U112"/>
  <c r="N26"/>
  <c r="Q180"/>
  <c r="V37"/>
  <c r="V444"/>
  <c r="W435"/>
  <c r="Q287"/>
  <c r="M20"/>
  <c r="R17"/>
  <c r="L502"/>
  <c r="U395"/>
  <c r="T221"/>
  <c r="R129"/>
  <c r="O145"/>
  <c r="R351"/>
  <c r="V283"/>
  <c r="S366"/>
  <c r="O545"/>
  <c r="X129"/>
  <c r="M438"/>
  <c r="Z54"/>
  <c r="L380"/>
  <c r="O172"/>
  <c r="K117"/>
  <c r="P203"/>
  <c r="Y70"/>
  <c r="W201"/>
  <c r="P373"/>
  <c r="T476"/>
  <c r="P73"/>
  <c r="L352"/>
  <c r="O386"/>
  <c r="Z128"/>
  <c r="Z278"/>
  <c r="P546"/>
  <c r="O64"/>
  <c r="N559"/>
  <c r="R32"/>
  <c r="P195"/>
  <c r="K429"/>
  <c r="Y140"/>
  <c r="Z517"/>
  <c r="Z414"/>
  <c r="O400"/>
  <c r="X364"/>
  <c r="W246"/>
  <c r="S549"/>
  <c r="N448"/>
  <c r="W178"/>
  <c r="Q491"/>
  <c r="N43"/>
  <c r="R161"/>
  <c r="M422"/>
  <c r="S82"/>
  <c r="Y218"/>
  <c r="M234"/>
  <c r="T493"/>
  <c r="X465"/>
  <c r="Y151"/>
  <c r="T423"/>
  <c r="K369"/>
  <c r="Y139"/>
  <c r="Y517"/>
  <c r="Z111"/>
  <c r="S212"/>
  <c r="Z443"/>
  <c r="Z276"/>
  <c r="Y409"/>
  <c r="M492"/>
  <c r="L210"/>
  <c r="V305"/>
  <c r="S482"/>
  <c r="K348"/>
  <c r="V316"/>
  <c r="Y39"/>
  <c r="Q430"/>
  <c r="Q132"/>
  <c r="M505"/>
  <c r="AA410"/>
  <c r="P442"/>
  <c r="Z66"/>
  <c r="N179"/>
  <c r="V545"/>
  <c r="T45"/>
  <c r="O366"/>
  <c r="Z169"/>
  <c r="M517"/>
  <c r="Q356"/>
  <c r="M344"/>
  <c r="AA565"/>
  <c r="AA176"/>
  <c r="AA25"/>
  <c r="Y188"/>
  <c r="Y530"/>
  <c r="Y377"/>
  <c r="R421"/>
  <c r="Z225"/>
  <c r="K59"/>
  <c r="R507"/>
  <c r="M557"/>
  <c r="L395"/>
  <c r="AA385"/>
  <c r="AA494"/>
  <c r="W344"/>
  <c r="U533"/>
  <c r="T95"/>
  <c r="V413"/>
  <c r="X351"/>
  <c r="V423"/>
  <c r="T15"/>
  <c r="P269"/>
  <c r="AA555"/>
  <c r="T408"/>
  <c r="S371"/>
  <c r="V255"/>
  <c r="AA221"/>
  <c r="X150"/>
  <c r="X149" s="1"/>
  <c r="Y503"/>
  <c r="P277"/>
  <c r="V513"/>
  <c r="Z399"/>
  <c r="N490"/>
  <c r="N489" s="1"/>
  <c r="Q90"/>
  <c r="Q89" s="1"/>
  <c r="K150"/>
  <c r="K149" s="1"/>
  <c r="S134"/>
  <c r="S133" s="1"/>
  <c r="S215"/>
  <c r="S214" s="1"/>
  <c r="U486"/>
  <c r="U485" s="1"/>
  <c r="U150"/>
  <c r="U149" s="1"/>
  <c r="P244"/>
  <c r="P243" s="1"/>
  <c r="T236"/>
  <c r="T235" s="1"/>
  <c r="L501"/>
  <c r="L500" s="1"/>
  <c r="U468"/>
  <c r="U467" s="1"/>
  <c r="X486"/>
  <c r="X485" s="1"/>
  <c r="O313"/>
  <c r="O312" s="1"/>
  <c r="P486"/>
  <c r="P485" s="1"/>
  <c r="L244"/>
  <c r="L243" s="1"/>
  <c r="L84"/>
  <c r="L83" s="1"/>
  <c r="W84"/>
  <c r="W83" s="1"/>
  <c r="W236"/>
  <c r="W235" s="1"/>
  <c r="O468"/>
  <c r="O467" s="1"/>
  <c r="X510"/>
  <c r="X509" s="1"/>
  <c r="P119"/>
  <c r="P118" s="1"/>
  <c r="AA165"/>
  <c r="AA164" s="1"/>
  <c r="T561"/>
  <c r="T560" s="1"/>
  <c r="Y346"/>
  <c r="O236"/>
  <c r="O235" s="1"/>
  <c r="W313"/>
  <c r="W312" s="1"/>
  <c r="O486"/>
  <c r="O485" s="1"/>
  <c r="U313"/>
  <c r="U312" s="1"/>
  <c r="Z97"/>
  <c r="Z96" s="1"/>
  <c r="P346"/>
  <c r="N384"/>
  <c r="N383" s="1"/>
  <c r="Y561"/>
  <c r="Y560" s="1"/>
  <c r="L192"/>
  <c r="L191" s="1"/>
  <c r="W208"/>
  <c r="W207" s="1"/>
  <c r="Z236"/>
  <c r="Z235" s="1"/>
  <c r="AA313"/>
  <c r="AA312" s="1"/>
  <c r="AA490"/>
  <c r="W215"/>
  <c r="W214" s="1"/>
  <c r="Y84"/>
  <c r="Y83" s="1"/>
  <c r="M460"/>
  <c r="M459" s="1"/>
  <c r="K490"/>
  <c r="K489" s="1"/>
  <c r="O90"/>
  <c r="O89" s="1"/>
  <c r="P48"/>
  <c r="P47" s="1"/>
  <c r="R215"/>
  <c r="R214" s="1"/>
  <c r="Y261"/>
  <c r="Y260" s="1"/>
  <c r="Y460"/>
  <c r="Y459" s="1"/>
  <c r="T346"/>
  <c r="T345" s="1"/>
  <c r="N134"/>
  <c r="N133" s="1"/>
  <c r="K244"/>
  <c r="L542"/>
  <c r="L541" s="1"/>
  <c r="O48"/>
  <c r="O47" s="1"/>
  <c r="P542"/>
  <c r="P541" s="1"/>
  <c r="O561"/>
  <c r="O560" s="1"/>
  <c r="Q268"/>
  <c r="Q267" s="1"/>
  <c r="L119"/>
  <c r="L118" s="1"/>
  <c r="Z561"/>
  <c r="Z560" s="1"/>
  <c r="AA215"/>
  <c r="L90"/>
  <c r="L89" s="1"/>
  <c r="Q561"/>
  <c r="Q560" s="1"/>
  <c r="Z90"/>
  <c r="Z89" s="1"/>
  <c r="K97"/>
  <c r="K96" s="1"/>
  <c r="O510"/>
  <c r="O509" s="1"/>
  <c r="R97"/>
  <c r="R96" s="1"/>
  <c r="Z84"/>
  <c r="Z83" s="1"/>
  <c r="V510"/>
  <c r="U329"/>
  <c r="U328" s="1"/>
  <c r="U119"/>
  <c r="U118" s="1"/>
  <c r="V313"/>
  <c r="V312" s="1"/>
  <c r="N84"/>
  <c r="N83" s="1"/>
  <c r="Q384"/>
  <c r="Q383" s="1"/>
  <c r="U244"/>
  <c r="U243" s="1"/>
  <c r="V84"/>
  <c r="V83" s="1"/>
  <c r="L460"/>
  <c r="L459" s="1"/>
  <c r="K261"/>
  <c r="K260" s="1"/>
  <c r="Y542"/>
  <c r="Y541" s="1"/>
  <c r="X390"/>
  <c r="X389" s="1"/>
  <c r="M390"/>
  <c r="M389" s="1"/>
  <c r="Q150"/>
  <c r="Q149" s="1"/>
  <c r="T486"/>
  <c r="T485" s="1"/>
  <c r="M313"/>
  <c r="M312" s="1"/>
  <c r="O215"/>
  <c r="O214" s="1"/>
  <c r="Z165"/>
  <c r="Z164" s="1"/>
  <c r="R90"/>
  <c r="R89" s="1"/>
  <c r="Q14"/>
  <c r="Q13" s="1"/>
  <c r="V542"/>
  <c r="M468"/>
  <c r="M467" s="1"/>
  <c r="Z490"/>
  <c r="Z489" s="1"/>
  <c r="V490"/>
  <c r="V489" s="1"/>
  <c r="T97"/>
  <c r="T96" s="1"/>
  <c r="X468"/>
  <c r="X467" s="1"/>
  <c r="R510"/>
  <c r="K84"/>
  <c r="K83" s="1"/>
  <c r="Z150"/>
  <c r="Z149" s="1"/>
  <c r="X313"/>
  <c r="X312" s="1"/>
  <c r="U48"/>
  <c r="U47" s="1"/>
  <c r="O460"/>
  <c r="O459" s="1"/>
  <c r="Q528"/>
  <c r="Q527" s="1"/>
  <c r="M208"/>
  <c r="M207" s="1"/>
  <c r="Y468"/>
  <c r="Y467" s="1"/>
  <c r="P165"/>
  <c r="P164" s="1"/>
  <c r="Q97"/>
  <c r="Q96" s="1"/>
  <c r="AA390"/>
  <c r="AA389" s="1"/>
  <c r="L224"/>
  <c r="L223" s="1"/>
  <c r="Q399"/>
  <c r="Q398" s="1"/>
  <c r="L346"/>
  <c r="O119"/>
  <c r="O118" s="1"/>
  <c r="N390"/>
  <c r="N389" s="1"/>
  <c r="N346"/>
  <c r="N345" s="1"/>
  <c r="K542"/>
  <c r="K541" s="1"/>
  <c r="Z48"/>
  <c r="Z47" s="1"/>
  <c r="S97"/>
  <c r="S96" s="1"/>
  <c r="T261"/>
  <c r="T260" s="1"/>
  <c r="S236"/>
  <c r="S235" s="1"/>
  <c r="T84"/>
  <c r="T83" s="1"/>
  <c r="U346"/>
  <c r="U345" s="1"/>
  <c r="Q208"/>
  <c r="Q207" s="1"/>
  <c r="K236"/>
  <c r="K235" s="1"/>
  <c r="Q261"/>
  <c r="Q260" s="1"/>
  <c r="AA468"/>
  <c r="AA467" s="1"/>
  <c r="Y490"/>
  <c r="Y489" s="1"/>
  <c r="R384"/>
  <c r="R383" s="1"/>
  <c r="AA261"/>
  <c r="AA260" s="1"/>
  <c r="R208"/>
  <c r="R207" s="1"/>
  <c r="X208"/>
  <c r="X207" s="1"/>
  <c r="Q236"/>
  <c r="Q235" s="1"/>
  <c r="K119"/>
  <c r="K118" s="1"/>
  <c r="V134"/>
  <c r="V133" s="1"/>
  <c r="Y165"/>
  <c r="Y164" s="1"/>
  <c r="AA561"/>
  <c r="AA560" s="1"/>
  <c r="N165"/>
  <c r="N164" s="1"/>
  <c r="P84"/>
  <c r="P83" s="1"/>
  <c r="M84"/>
  <c r="M83" s="1"/>
  <c r="O346"/>
  <c r="T460"/>
  <c r="T459" s="1"/>
  <c r="P384"/>
  <c r="P383" s="1"/>
  <c r="L215"/>
  <c r="L214" s="1"/>
  <c r="K200"/>
  <c r="K199" s="1"/>
  <c r="K208"/>
  <c r="K207" s="1"/>
  <c r="Y90"/>
  <c r="Y89" s="1"/>
  <c r="W261"/>
  <c r="W260" s="1"/>
  <c r="R84"/>
  <c r="R83" s="1"/>
  <c r="AA84"/>
  <c r="AA83" s="1"/>
  <c r="Q490"/>
  <c r="Q489" s="1"/>
  <c r="U236"/>
  <c r="U235" s="1"/>
  <c r="K561"/>
  <c r="K560" s="1"/>
  <c r="Y150"/>
  <c r="Y149" s="1"/>
  <c r="Y486"/>
  <c r="Y485" s="1"/>
  <c r="Z329"/>
  <c r="Z328" s="1"/>
  <c r="W460"/>
  <c r="W459" s="1"/>
  <c r="AA460"/>
  <c r="AA459" s="1"/>
  <c r="P236"/>
  <c r="P235" s="1"/>
  <c r="K329"/>
  <c r="K328" s="1"/>
  <c r="Z486"/>
  <c r="Z485" s="1"/>
  <c r="W384"/>
  <c r="W383" s="1"/>
  <c r="Y208"/>
  <c r="Y207" s="1"/>
  <c r="W150"/>
  <c r="W149" s="1"/>
  <c r="K48"/>
  <c r="K47" s="1"/>
  <c r="L486"/>
  <c r="L485" s="1"/>
  <c r="O268"/>
  <c r="O267" s="1"/>
  <c r="Q108"/>
  <c r="Q107" s="1"/>
  <c r="S346"/>
  <c r="O390"/>
  <c r="O389" s="1"/>
  <c r="R486"/>
  <c r="R485" s="1"/>
  <c r="V346"/>
  <c r="V345" s="1"/>
  <c r="R244"/>
  <c r="R243" s="1"/>
  <c r="O490"/>
  <c r="O489" s="1"/>
  <c r="L528"/>
  <c r="L527" s="1"/>
  <c r="N150"/>
  <c r="N149" s="1"/>
  <c r="M399"/>
  <c r="K468"/>
  <c r="K467" s="1"/>
  <c r="Q486"/>
  <c r="Q485" s="1"/>
  <c r="S261"/>
  <c r="S260" s="1"/>
  <c r="S399"/>
  <c r="S398" s="1"/>
  <c r="S510"/>
  <c r="S509" s="1"/>
  <c r="W490"/>
  <c r="W489" s="1"/>
  <c r="W200"/>
  <c r="W199" s="1"/>
  <c r="Z119"/>
  <c r="S84"/>
  <c r="S83" s="1"/>
  <c r="R119"/>
  <c r="Q390"/>
  <c r="Q389" s="1"/>
  <c r="N208"/>
  <c r="N207" s="1"/>
  <c r="U134"/>
  <c r="U133" s="1"/>
  <c r="W542"/>
  <c r="W541" s="1"/>
  <c r="P468"/>
  <c r="P467" s="1"/>
  <c r="M490"/>
  <c r="Z244"/>
  <c r="Z243" s="1"/>
  <c r="S90"/>
  <c r="S89" s="1"/>
  <c r="R192"/>
  <c r="R191" s="1"/>
  <c r="S14"/>
  <c r="S13" s="1"/>
  <c r="Z542"/>
  <c r="Z541" s="1"/>
  <c r="K134"/>
  <c r="K133" s="1"/>
  <c r="Q165"/>
  <c r="Q164" s="1"/>
  <c r="V97"/>
  <c r="V96" s="1"/>
  <c r="N192"/>
  <c r="N191" s="1"/>
  <c r="N561"/>
  <c r="N560" s="1"/>
  <c r="T215"/>
  <c r="T214" s="1"/>
  <c r="L208"/>
  <c r="L207" s="1"/>
  <c r="R490"/>
  <c r="R489" s="1"/>
  <c r="L384"/>
  <c r="L383" s="1"/>
  <c r="AA119"/>
  <c r="AA118" s="1"/>
  <c r="T224"/>
  <c r="T223" s="1"/>
  <c r="W224"/>
  <c r="W223" s="1"/>
  <c r="M134"/>
  <c r="M133" s="1"/>
  <c r="U90"/>
  <c r="U89" s="1"/>
  <c r="U84"/>
  <c r="U83" s="1"/>
  <c r="V90"/>
  <c r="V89" s="1"/>
  <c r="Z384"/>
  <c r="Z383" s="1"/>
  <c r="T208"/>
  <c r="T207" s="1"/>
  <c r="W244"/>
  <c r="W243" s="1"/>
  <c r="P490"/>
  <c r="P489" s="1"/>
  <c r="Y244"/>
  <c r="Y243" s="1"/>
  <c r="V561"/>
  <c r="V560" s="1"/>
  <c r="W486"/>
  <c r="W485" s="1"/>
  <c r="L134"/>
  <c r="L133" s="1"/>
  <c r="Y268"/>
  <c r="Y267" s="1"/>
  <c r="R468"/>
  <c r="R467" s="1"/>
  <c r="R48"/>
  <c r="R47" s="1"/>
  <c r="AA150"/>
  <c r="AA149" s="1"/>
  <c r="V528"/>
  <c r="V527" s="1"/>
  <c r="K313"/>
  <c r="K312" s="1"/>
  <c r="P108"/>
  <c r="P107" s="1"/>
  <c r="R390"/>
  <c r="R389" s="1"/>
  <c r="P561"/>
  <c r="P560" s="1"/>
  <c r="Q134"/>
  <c r="Q133" s="1"/>
  <c r="S48"/>
  <c r="S47" s="1"/>
  <c r="M561"/>
  <c r="M560" s="1"/>
  <c r="W268"/>
  <c r="W267" s="1"/>
  <c r="O192"/>
  <c r="O191" s="1"/>
  <c r="Q224"/>
  <c r="Q223" s="1"/>
  <c r="AA200"/>
  <c r="AA199" s="1"/>
  <c r="N399"/>
  <c r="N398" s="1"/>
  <c r="V261"/>
  <c r="V260" s="1"/>
  <c r="R460"/>
  <c r="R459" s="1"/>
  <c r="L490"/>
  <c r="L489" s="1"/>
  <c r="Y192"/>
  <c r="Y191" s="1"/>
  <c r="V119"/>
  <c r="V118" s="1"/>
  <c r="K460"/>
  <c r="K459" s="1"/>
  <c r="T165"/>
  <c r="T164" s="1"/>
  <c r="L390"/>
  <c r="P399"/>
  <c r="P398" s="1"/>
  <c r="L165"/>
  <c r="L164" s="1"/>
  <c r="AA399"/>
  <c r="AA398" s="1"/>
  <c r="M384"/>
  <c r="M383" s="1"/>
  <c r="Y215"/>
  <c r="Y214" s="1"/>
  <c r="P268"/>
  <c r="T108"/>
  <c r="T107" s="1"/>
  <c r="Y134"/>
  <c r="Y133" s="1"/>
  <c r="N313"/>
  <c r="N312" s="1"/>
  <c r="W134"/>
  <c r="W133" s="1"/>
  <c r="W97"/>
  <c r="W96" s="1"/>
  <c r="Y510"/>
  <c r="Y509" s="1"/>
  <c r="M224"/>
  <c r="M223" s="1"/>
  <c r="AA329"/>
  <c r="AA328" s="1"/>
  <c r="Z108"/>
  <c r="Z107" s="1"/>
  <c r="T134"/>
  <c r="T133" s="1"/>
  <c r="V486"/>
  <c r="V485" s="1"/>
  <c r="Z460"/>
  <c r="Z459" s="1"/>
  <c r="R542"/>
  <c r="R541" s="1"/>
  <c r="N119"/>
  <c r="N118" s="1"/>
  <c r="P510"/>
  <c r="P509" s="1"/>
  <c r="N215"/>
  <c r="N214" s="1"/>
  <c r="Z268"/>
  <c r="Z267" s="1"/>
  <c r="X384"/>
  <c r="X383" s="1"/>
  <c r="S108"/>
  <c r="S107" s="1"/>
  <c r="X561"/>
  <c r="X560" s="1"/>
  <c r="N261"/>
  <c r="N260" s="1"/>
  <c r="Y501"/>
  <c r="Y500" s="1"/>
  <c r="T390"/>
  <c r="T389" s="1"/>
  <c r="Y200"/>
  <c r="Y199" s="1"/>
  <c r="R501"/>
  <c r="R500" s="1"/>
  <c r="K165"/>
  <c r="K164" s="1"/>
  <c r="U200"/>
  <c r="U199" s="1"/>
  <c r="N97"/>
  <c r="N96" s="1"/>
  <c r="Q192"/>
  <c r="Q191" s="1"/>
  <c r="W510"/>
  <c r="W509" s="1"/>
  <c r="X200"/>
  <c r="X199" s="1"/>
  <c r="M119"/>
  <c r="M118" s="1"/>
  <c r="T542"/>
  <c r="T541" s="1"/>
  <c r="Z134"/>
  <c r="Z133" s="1"/>
  <c r="U192"/>
  <c r="U191" s="1"/>
  <c r="K346"/>
  <c r="K345" s="1"/>
  <c r="Z261"/>
  <c r="Z260" s="1"/>
  <c r="K90"/>
  <c r="K89" s="1"/>
  <c r="U490"/>
  <c r="U489" s="1"/>
  <c r="X108"/>
  <c r="X107" s="1"/>
  <c r="O399"/>
  <c r="O398" s="1"/>
  <c r="S486"/>
  <c r="S485" s="1"/>
  <c r="O384"/>
  <c r="O383" s="1"/>
  <c r="K215"/>
  <c r="K214" s="1"/>
  <c r="L399"/>
  <c r="L398" s="1"/>
  <c r="Y97"/>
  <c r="Y96" s="1"/>
  <c r="O542"/>
  <c r="O541" s="1"/>
  <c r="M542"/>
  <c r="M541" s="1"/>
  <c r="L236"/>
  <c r="L235" s="1"/>
  <c r="S501"/>
  <c r="S500" s="1"/>
  <c r="Z14"/>
  <c r="Z13" s="1"/>
  <c r="N501"/>
  <c r="N500" s="1"/>
  <c r="U97"/>
  <c r="U96" s="1"/>
  <c r="M150"/>
  <c r="M149" s="1"/>
  <c r="P134"/>
  <c r="P133" s="1"/>
  <c r="X97"/>
  <c r="X96" s="1"/>
  <c r="Q542"/>
  <c r="Q541" s="1"/>
  <c r="L97"/>
  <c r="L96" s="1"/>
  <c r="O244"/>
  <c r="O243" s="1"/>
  <c r="P460"/>
  <c r="P459" s="1"/>
  <c r="M510"/>
  <c r="M509" s="1"/>
  <c r="W48"/>
  <c r="W47" s="1"/>
  <c r="V215"/>
  <c r="V214" s="1"/>
  <c r="L468"/>
  <c r="L467" s="1"/>
  <c r="V268"/>
  <c r="V267" s="1"/>
  <c r="R268"/>
  <c r="R267" s="1"/>
  <c r="Y313"/>
  <c r="Y312" s="1"/>
  <c r="U510"/>
  <c r="U509" s="1"/>
  <c r="T14"/>
  <c r="T13" s="1"/>
  <c r="U501"/>
  <c r="U500" s="1"/>
  <c r="V108"/>
  <c r="V107" s="1"/>
  <c r="W561"/>
  <c r="W560" s="1"/>
  <c r="N48"/>
  <c r="N47" s="1"/>
  <c r="S384"/>
  <c r="S383" s="1"/>
  <c r="Q501"/>
  <c r="Q500" s="1"/>
  <c r="M192"/>
  <c r="M191" s="1"/>
  <c r="X346"/>
  <c r="X345" s="1"/>
  <c r="V200"/>
  <c r="V199" s="1"/>
  <c r="T268"/>
  <c r="T267" s="1"/>
  <c r="M329"/>
  <c r="M328" s="1"/>
  <c r="AA224"/>
  <c r="AA223" s="1"/>
  <c r="AA208"/>
  <c r="AA207" s="1"/>
  <c r="K390"/>
  <c r="K389" s="1"/>
  <c r="Y384"/>
  <c r="Y383" s="1"/>
  <c r="M97"/>
  <c r="M96" s="1"/>
  <c r="M501"/>
  <c r="M500" s="1"/>
  <c r="M108"/>
  <c r="M107" s="1"/>
  <c r="T313"/>
  <c r="T312" s="1"/>
  <c r="AA542"/>
  <c r="AA541" s="1"/>
  <c r="N244"/>
  <c r="N243" s="1"/>
  <c r="L108"/>
  <c r="L107" s="1"/>
  <c r="N486"/>
  <c r="N485" s="1"/>
  <c r="M261"/>
  <c r="M260" s="1"/>
  <c r="K486"/>
  <c r="K485" s="1"/>
  <c r="T150"/>
  <c r="T149" s="1"/>
  <c r="X134"/>
  <c r="X133" s="1"/>
  <c r="X542"/>
  <c r="X541" s="1"/>
  <c r="Y236"/>
  <c r="Y235" s="1"/>
  <c r="U108"/>
  <c r="U107" s="1"/>
  <c r="W399"/>
  <c r="W398" s="1"/>
  <c r="P501"/>
  <c r="P500" s="1"/>
  <c r="AA48"/>
  <c r="AA47" s="1"/>
  <c r="P97"/>
  <c r="P96" s="1"/>
  <c r="L261"/>
  <c r="L260" s="1"/>
  <c r="X192"/>
  <c r="X191" s="1"/>
  <c r="U215"/>
  <c r="U214" s="1"/>
  <c r="K224"/>
  <c r="K223" s="1"/>
  <c r="S468"/>
  <c r="S467" s="1"/>
  <c r="Z313"/>
  <c r="Z312" s="1"/>
  <c r="W528"/>
  <c r="W527" s="1"/>
  <c r="T192"/>
  <c r="T191" s="1"/>
  <c r="Q346"/>
  <c r="Q345" s="1"/>
  <c r="V192"/>
  <c r="V191" s="1"/>
  <c r="AA346"/>
  <c r="AA345" s="1"/>
  <c r="X528"/>
  <c r="X527" s="1"/>
  <c r="AA108"/>
  <c r="AA107" s="1"/>
  <c r="R261"/>
  <c r="R260" s="1"/>
  <c r="U460"/>
  <c r="U459" s="1"/>
  <c r="W90"/>
  <c r="W89" s="1"/>
  <c r="W468"/>
  <c r="W467" s="1"/>
  <c r="R200"/>
  <c r="R199" s="1"/>
  <c r="Z510"/>
  <c r="Z509" s="1"/>
  <c r="S119"/>
  <c r="S118" s="1"/>
  <c r="L561"/>
  <c r="L560" s="1"/>
  <c r="O329"/>
  <c r="O328" s="1"/>
  <c r="K14"/>
  <c r="K13" s="1"/>
  <c r="S200"/>
  <c r="S199" s="1"/>
  <c r="W119"/>
  <c r="W118" s="1"/>
  <c r="V224"/>
  <c r="V223" s="1"/>
  <c r="N528"/>
  <c r="N527" s="1"/>
  <c r="R236"/>
  <c r="R235" s="1"/>
  <c r="AA528"/>
  <c r="AA527" s="1"/>
  <c r="O501"/>
  <c r="O500" s="1"/>
  <c r="S165"/>
  <c r="S164" s="1"/>
  <c r="AA268"/>
  <c r="AA267" s="1"/>
  <c r="P313"/>
  <c r="P312" s="1"/>
  <c r="P208"/>
  <c r="P207" s="1"/>
  <c r="S150"/>
  <c r="S149" s="1"/>
  <c r="U165"/>
  <c r="U164" s="1"/>
  <c r="S490"/>
  <c r="S489" s="1"/>
  <c r="T119"/>
  <c r="T118" s="1"/>
  <c r="U261"/>
  <c r="U260" s="1"/>
  <c r="O97"/>
  <c r="O96" s="1"/>
  <c r="K399"/>
  <c r="K398" s="1"/>
  <c r="K108"/>
  <c r="K107" s="1"/>
  <c r="S313"/>
  <c r="S312" s="1"/>
  <c r="Y329"/>
  <c r="Y328" s="1"/>
  <c r="X399"/>
  <c r="X398" s="1"/>
  <c r="M14"/>
  <c r="M13" s="1"/>
  <c r="V468"/>
  <c r="V467" s="1"/>
  <c r="Z215"/>
  <c r="Z214" s="1"/>
  <c r="W329"/>
  <c r="W328" s="1"/>
  <c r="T384"/>
  <c r="T383" s="1"/>
  <c r="X329"/>
  <c r="X328" s="1"/>
  <c r="T329"/>
  <c r="T328" s="1"/>
  <c r="N329"/>
  <c r="N328" s="1"/>
  <c r="W501"/>
  <c r="W500" s="1"/>
  <c r="N108"/>
  <c r="N107" s="1"/>
  <c r="Q215"/>
  <c r="Q214" s="1"/>
  <c r="AA192"/>
  <c r="AA191" s="1"/>
  <c r="P192"/>
  <c r="P191" s="1"/>
  <c r="Q329"/>
  <c r="Q328" s="1"/>
  <c r="L510"/>
  <c r="L509" s="1"/>
  <c r="Y14"/>
  <c r="Y13" s="1"/>
  <c r="P528"/>
  <c r="P527" s="1"/>
  <c r="X501"/>
  <c r="X500" s="1"/>
  <c r="V236"/>
  <c r="V235" s="1"/>
  <c r="S208"/>
  <c r="S207" s="1"/>
  <c r="Q468"/>
  <c r="Q467" s="1"/>
  <c r="Y48"/>
  <c r="Y47" s="1"/>
  <c r="V390"/>
  <c r="V389" s="1"/>
  <c r="N90"/>
  <c r="N89" s="1"/>
  <c r="O208"/>
  <c r="O207" s="1"/>
  <c r="V14"/>
  <c r="V13" s="1"/>
  <c r="X244"/>
  <c r="X243" s="1"/>
  <c r="U384"/>
  <c r="U383" s="1"/>
  <c r="Z208"/>
  <c r="Z207" s="1"/>
  <c r="S542"/>
  <c r="S541" s="1"/>
  <c r="X268"/>
  <c r="X267" s="1"/>
  <c r="L48"/>
  <c r="L47" s="1"/>
  <c r="N468"/>
  <c r="N467" s="1"/>
  <c r="O84"/>
  <c r="O83" s="1"/>
  <c r="U399"/>
  <c r="U398" s="1"/>
  <c r="K528"/>
  <c r="K527" s="1"/>
  <c r="X460"/>
  <c r="X459" s="1"/>
  <c r="K192"/>
  <c r="K191" s="1"/>
  <c r="K190" s="1"/>
  <c r="S528"/>
  <c r="S527" s="1"/>
  <c r="R528"/>
  <c r="R527" s="1"/>
  <c r="X84"/>
  <c r="X83" s="1"/>
  <c r="T200"/>
  <c r="T199" s="1"/>
  <c r="P200"/>
  <c r="P199" s="1"/>
  <c r="M244"/>
  <c r="M243" s="1"/>
  <c r="N268"/>
  <c r="N267" s="1"/>
  <c r="X90"/>
  <c r="X89" s="1"/>
  <c r="T244"/>
  <c r="T243" s="1"/>
  <c r="V501"/>
  <c r="V500" s="1"/>
  <c r="W192"/>
  <c r="W191" s="1"/>
  <c r="AA501"/>
  <c r="AA500" s="1"/>
  <c r="Z224"/>
  <c r="Z223" s="1"/>
  <c r="L329"/>
  <c r="L328" s="1"/>
  <c r="R224"/>
  <c r="R223" s="1"/>
  <c r="K510"/>
  <c r="K509" s="1"/>
  <c r="Z200"/>
  <c r="Z199" s="1"/>
  <c r="AA486"/>
  <c r="AA485" s="1"/>
  <c r="AA244"/>
  <c r="AA243" s="1"/>
  <c r="Z390"/>
  <c r="Z389" s="1"/>
  <c r="AA90"/>
  <c r="AA89" s="1"/>
  <c r="AA97"/>
  <c r="AA96" s="1"/>
  <c r="S460"/>
  <c r="S459" s="1"/>
  <c r="S192"/>
  <c r="S191" s="1"/>
  <c r="U224"/>
  <c r="U223" s="1"/>
  <c r="T510"/>
  <c r="T509" s="1"/>
  <c r="N460"/>
  <c r="N459" s="1"/>
  <c r="S244"/>
  <c r="S243" s="1"/>
  <c r="X490"/>
  <c r="X489" s="1"/>
  <c r="L200"/>
  <c r="L199" s="1"/>
  <c r="L190" s="1"/>
  <c r="R165"/>
  <c r="R164" s="1"/>
  <c r="M268"/>
  <c r="M267" s="1"/>
  <c r="K501"/>
  <c r="K500" s="1"/>
  <c r="T490"/>
  <c r="T489" s="1"/>
  <c r="W346"/>
  <c r="W345" s="1"/>
  <c r="T468"/>
  <c r="T467" s="1"/>
  <c r="Q510"/>
  <c r="Q509" s="1"/>
  <c r="Q48"/>
  <c r="Q47" s="1"/>
  <c r="T501"/>
  <c r="T500" s="1"/>
  <c r="X119"/>
  <c r="X118" s="1"/>
  <c r="R561"/>
  <c r="R560" s="1"/>
  <c r="R108"/>
  <c r="R107" s="1"/>
  <c r="Q84"/>
  <c r="Q83" s="1"/>
  <c r="V165"/>
  <c r="V164" s="1"/>
  <c r="T48"/>
  <c r="T47" s="1"/>
  <c r="X48"/>
  <c r="X47" s="1"/>
  <c r="T399"/>
  <c r="T398" s="1"/>
  <c r="Q200"/>
  <c r="Q199" s="1"/>
  <c r="U542"/>
  <c r="U541" s="1"/>
  <c r="Z528"/>
  <c r="Z527" s="1"/>
  <c r="P329"/>
  <c r="P328" s="1"/>
  <c r="S268"/>
  <c r="S267" s="1"/>
  <c r="V384"/>
  <c r="V383" s="1"/>
  <c r="M90"/>
  <c r="M89" s="1"/>
  <c r="P150"/>
  <c r="P149" s="1"/>
  <c r="AA510"/>
  <c r="AA509" s="1"/>
  <c r="P224"/>
  <c r="P223" s="1"/>
  <c r="X165"/>
  <c r="X164" s="1"/>
  <c r="T90"/>
  <c r="T89" s="1"/>
  <c r="M528"/>
  <c r="M527" s="1"/>
  <c r="S224"/>
  <c r="S223" s="1"/>
  <c r="N14"/>
  <c r="N13" s="1"/>
  <c r="Y224"/>
  <c r="Y223" s="1"/>
  <c r="P390"/>
  <c r="P389" s="1"/>
  <c r="AA14"/>
  <c r="AA13" s="1"/>
  <c r="V460"/>
  <c r="V459" s="1"/>
  <c r="W165"/>
  <c r="W164" s="1"/>
  <c r="R313"/>
  <c r="R312" s="1"/>
  <c r="W108"/>
  <c r="W107" s="1"/>
  <c r="U528"/>
  <c r="U527" s="1"/>
  <c r="N542"/>
  <c r="N541" s="1"/>
  <c r="M200"/>
  <c r="M199" s="1"/>
  <c r="M236"/>
  <c r="M235" s="1"/>
  <c r="N236"/>
  <c r="N235" s="1"/>
  <c r="V329"/>
  <c r="V328" s="1"/>
  <c r="Z192"/>
  <c r="Z191" s="1"/>
  <c r="U561"/>
  <c r="U560" s="1"/>
  <c r="Y108"/>
  <c r="Y107" s="1"/>
  <c r="Q119"/>
  <c r="Q118" s="1"/>
  <c r="L14"/>
  <c r="L13" s="1"/>
  <c r="K384"/>
  <c r="K383" s="1"/>
  <c r="U14"/>
  <c r="U13" s="1"/>
  <c r="O224"/>
  <c r="O223" s="1"/>
  <c r="M346"/>
  <c r="M345" s="1"/>
  <c r="Z346"/>
  <c r="Z345" s="1"/>
  <c r="V150"/>
  <c r="V149" s="1"/>
  <c r="L150"/>
  <c r="L149" s="1"/>
  <c r="O14"/>
  <c r="O13" s="1"/>
  <c r="T528"/>
  <c r="T527" s="1"/>
  <c r="T526" s="1"/>
  <c r="R14"/>
  <c r="R13" s="1"/>
  <c r="O108"/>
  <c r="O107" s="1"/>
  <c r="V399"/>
  <c r="V398" s="1"/>
  <c r="N200"/>
  <c r="N199" s="1"/>
  <c r="X215"/>
  <c r="X214" s="1"/>
  <c r="O200"/>
  <c r="O199" s="1"/>
  <c r="O165"/>
  <c r="O164" s="1"/>
  <c r="Y399"/>
  <c r="Y398" s="1"/>
  <c r="M165"/>
  <c r="M164" s="1"/>
  <c r="M215"/>
  <c r="M214" s="1"/>
  <c r="O528"/>
  <c r="O527" s="1"/>
  <c r="O526" s="1"/>
  <c r="P14"/>
  <c r="P13" s="1"/>
  <c r="S329"/>
  <c r="S328" s="1"/>
  <c r="O261"/>
  <c r="O260" s="1"/>
  <c r="P90"/>
  <c r="P89" s="1"/>
  <c r="R150"/>
  <c r="R149" s="1"/>
  <c r="N224"/>
  <c r="N223" s="1"/>
  <c r="U208"/>
  <c r="U207" s="1"/>
  <c r="Z501"/>
  <c r="Z500" s="1"/>
  <c r="X14"/>
  <c r="X13" s="1"/>
  <c r="Y390"/>
  <c r="Y389" s="1"/>
  <c r="X261"/>
  <c r="X260" s="1"/>
  <c r="X224"/>
  <c r="X223" s="1"/>
  <c r="R399"/>
  <c r="R398" s="1"/>
  <c r="R397" s="1"/>
  <c r="Q244"/>
  <c r="Q243" s="1"/>
  <c r="L313"/>
  <c r="L312" s="1"/>
  <c r="P261"/>
  <c r="P260" s="1"/>
  <c r="R329"/>
  <c r="R328" s="1"/>
  <c r="W14"/>
  <c r="W13" s="1"/>
  <c r="O150"/>
  <c r="O149" s="1"/>
  <c r="Y528"/>
  <c r="Y527" s="1"/>
  <c r="L268"/>
  <c r="L267" s="1"/>
  <c r="Y345" l="1"/>
  <c r="Y327" s="1"/>
  <c r="P345"/>
  <c r="T327"/>
  <c r="X190"/>
  <c r="X106" s="1"/>
  <c r="Z398"/>
  <c r="U499"/>
  <c r="V509"/>
  <c r="V499" s="1"/>
  <c r="AA214"/>
  <c r="AA190"/>
  <c r="Z190"/>
  <c r="M499"/>
  <c r="Y499"/>
  <c r="P499"/>
  <c r="L389"/>
  <c r="K243"/>
  <c r="T499"/>
  <c r="K499"/>
  <c r="S526"/>
  <c r="W12"/>
  <c r="AA489"/>
  <c r="AA397" s="1"/>
  <c r="O12"/>
  <c r="N12"/>
  <c r="Z222"/>
  <c r="U397"/>
  <c r="N509"/>
  <c r="N499" s="1"/>
  <c r="R345"/>
  <c r="R327" s="1"/>
  <c r="V47"/>
  <c r="V12" s="1"/>
  <c r="X12"/>
  <c r="P526"/>
  <c r="L499"/>
  <c r="Z499"/>
  <c r="P12"/>
  <c r="R526"/>
  <c r="X499"/>
  <c r="W499"/>
  <c r="O499"/>
  <c r="X526"/>
  <c r="V190"/>
  <c r="P267"/>
  <c r="P222" s="1"/>
  <c r="M489"/>
  <c r="R118"/>
  <c r="Z118"/>
  <c r="M398"/>
  <c r="L526"/>
  <c r="S345"/>
  <c r="S327" s="1"/>
  <c r="O345"/>
  <c r="O327" s="1"/>
  <c r="L345"/>
  <c r="Q526"/>
  <c r="R509"/>
  <c r="R499" s="1"/>
  <c r="V541"/>
  <c r="V526" s="1"/>
  <c r="AA383"/>
  <c r="AA327" s="1"/>
  <c r="V243"/>
  <c r="V222" s="1"/>
  <c r="U389"/>
  <c r="U327" s="1"/>
  <c r="Z467"/>
  <c r="AA235"/>
  <c r="AA222" s="1"/>
  <c r="R133"/>
  <c r="U267"/>
  <c r="U222" s="1"/>
  <c r="M47"/>
  <c r="M12" s="1"/>
  <c r="O133"/>
  <c r="S560"/>
  <c r="V207"/>
  <c r="M485"/>
  <c r="K267"/>
  <c r="X222"/>
  <c r="N222"/>
  <c r="V327"/>
  <c r="S222"/>
  <c r="L397"/>
  <c r="V397"/>
  <c r="R12"/>
  <c r="Z327"/>
  <c r="AA12"/>
  <c r="Z526"/>
  <c r="T397"/>
  <c r="S190"/>
  <c r="S106" s="1"/>
  <c r="T222"/>
  <c r="Q327"/>
  <c r="X327"/>
  <c r="K106"/>
  <c r="Y397"/>
  <c r="U12"/>
  <c r="L12"/>
  <c r="U526"/>
  <c r="M526"/>
  <c r="K526"/>
  <c r="N327"/>
  <c r="K397"/>
  <c r="AA526"/>
  <c r="K12"/>
  <c r="Z12"/>
  <c r="O397"/>
  <c r="U190"/>
  <c r="U106" s="1"/>
  <c r="Y526"/>
  <c r="O222"/>
  <c r="Y222"/>
  <c r="W190"/>
  <c r="W106" s="1"/>
  <c r="Y12"/>
  <c r="W526"/>
  <c r="W397"/>
  <c r="S499"/>
  <c r="P397"/>
  <c r="W222"/>
  <c r="P190"/>
  <c r="P106" s="1"/>
  <c r="X397"/>
  <c r="N526"/>
  <c r="T190"/>
  <c r="T106" s="1"/>
  <c r="Q499"/>
  <c r="Q190"/>
  <c r="Q106" s="1"/>
  <c r="M222"/>
  <c r="Y190"/>
  <c r="Y106" s="1"/>
  <c r="N397"/>
  <c r="Q222"/>
  <c r="O190"/>
  <c r="N190"/>
  <c r="N106" s="1"/>
  <c r="S12"/>
  <c r="R190"/>
  <c r="S397"/>
  <c r="K327"/>
  <c r="Q397"/>
  <c r="L222"/>
  <c r="Q12"/>
  <c r="P327"/>
  <c r="R222"/>
  <c r="AA499"/>
  <c r="W327"/>
  <c r="L106"/>
  <c r="M327"/>
  <c r="M190"/>
  <c r="M106" s="1"/>
  <c r="T12"/>
  <c r="L327" l="1"/>
  <c r="AA106"/>
  <c r="AA566" s="1"/>
  <c r="Z397"/>
  <c r="O106"/>
  <c r="O566" s="1"/>
  <c r="Z106"/>
  <c r="M397"/>
  <c r="M566" s="1"/>
  <c r="R106"/>
  <c r="R566" s="1"/>
  <c r="U566"/>
  <c r="V106"/>
  <c r="V566" s="1"/>
  <c r="K222"/>
  <c r="K566" s="1"/>
  <c r="P566"/>
  <c r="X566"/>
  <c r="L566"/>
  <c r="Q566"/>
  <c r="N566"/>
  <c r="Y566"/>
  <c r="W566"/>
  <c r="T566"/>
  <c r="S566"/>
  <c r="Z566" l="1"/>
</calcChain>
</file>

<file path=xl/sharedStrings.xml><?xml version="1.0" encoding="utf-8"?>
<sst xmlns="http://schemas.openxmlformats.org/spreadsheetml/2006/main" count="15793" uniqueCount="2448">
  <si>
    <t>I</t>
  </si>
  <si>
    <t>II</t>
  </si>
  <si>
    <t>III</t>
  </si>
  <si>
    <t>IV</t>
  </si>
  <si>
    <t>COSTO</t>
  </si>
  <si>
    <t>Descripción</t>
  </si>
  <si>
    <t>Costo Total</t>
  </si>
  <si>
    <t>Marcadores</t>
  </si>
  <si>
    <t>Datashow</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</si>
  <si>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</si>
  <si>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</si>
  <si>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</si>
  <si>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</si>
  <si>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</si>
  <si>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</si>
  <si>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</si>
  <si>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</si>
  <si>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</si>
  <si>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</si>
  <si>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</si>
  <si>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</si>
  <si>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</si>
  <si>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</si>
  <si>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</si>
  <si>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</si>
  <si>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</si>
  <si>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</si>
  <si>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</si>
  <si>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</si>
  <si>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</si>
  <si>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</si>
  <si>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</si>
  <si>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</si>
  <si>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</si>
  <si>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</si>
  <si>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</si>
  <si>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</si>
  <si>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</si>
  <si>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</si>
  <si>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</si>
  <si>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</si>
  <si>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</si>
  <si>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</si>
  <si>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</si>
  <si>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</si>
  <si>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</si>
  <si>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</si>
  <si>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</si>
  <si>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Router</t>
  </si>
  <si>
    <t>Memorias USB</t>
  </si>
  <si>
    <t>CD´s</t>
  </si>
  <si>
    <t>Servicios Profesionales</t>
  </si>
  <si>
    <t>PLAN OPERATIVO ANUAL</t>
  </si>
  <si>
    <t>cifras en L.</t>
  </si>
  <si>
    <t>INDICADORES DE RESULTADOS</t>
  </si>
  <si>
    <t>ACTIVIDADES</t>
  </si>
  <si>
    <t>RESPONSABLE</t>
  </si>
  <si>
    <t>VINCULACIÓN UNIVERSIDAD-SOCIEDAD</t>
  </si>
  <si>
    <t>OBJETIVOS INSTITUCIONALES</t>
  </si>
  <si>
    <t>TOTAL VINCULACIÓN UNIVERSIDAD - SOCIEDAD</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</si>
  <si>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</si>
  <si>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</si>
  <si>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</si>
  <si>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</si>
  <si>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</si>
  <si>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</si>
  <si>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</si>
  <si>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</si>
  <si>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</si>
  <si>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</si>
  <si>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</si>
  <si>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AREAS ESTRATEGICAS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</si>
  <si>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</si>
  <si>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</si>
  <si>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TOTAL GESTIÓN DEL CONOCIMIENTO</t>
  </si>
  <si>
    <t>GESTIÓN DEL CONOCIMIENTO</t>
  </si>
  <si>
    <t>TOTAL GESTIÓN ACADEMICA, UNIVERSITARIA Y RELACIONES INTERNACIONALES</t>
  </si>
  <si>
    <t>b) Fortalecer la atribución que la Constitución de la República le otorga a la UNAH de organizar, dirigir y desarrollar la educación superior y profesional.</t>
  </si>
  <si>
    <t>TOTAL LO ESENCIAL DE LA UNAH PARA LA CONSTRUCCIÓN DE CIUDADANÍA</t>
  </si>
  <si>
    <t>Presupuesto</t>
  </si>
  <si>
    <t>Proyectos</t>
  </si>
  <si>
    <t>Proyecto</t>
  </si>
  <si>
    <t>Talleres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</si>
  <si>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</si>
  <si>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</si>
  <si>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</si>
  <si>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</si>
  <si>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</si>
  <si>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</si>
  <si>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</si>
  <si>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</si>
  <si>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</si>
  <si>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</si>
  <si>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</si>
  <si>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</si>
  <si>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</si>
  <si>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</si>
  <si>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</si>
  <si>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</si>
  <si>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</si>
  <si>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</si>
  <si>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</si>
  <si>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</si>
  <si>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</si>
  <si>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</si>
  <si>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</si>
  <si>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</si>
  <si>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</si>
  <si>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</si>
  <si>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</si>
  <si>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</si>
  <si>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</si>
  <si>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</si>
  <si>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</si>
  <si>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</si>
  <si>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</si>
  <si>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</si>
  <si>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</si>
  <si>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</si>
  <si>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</si>
  <si>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</si>
  <si>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</si>
  <si>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</si>
  <si>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</si>
  <si>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</si>
  <si>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</si>
  <si>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</si>
  <si>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</si>
  <si>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</si>
  <si>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</si>
  <si>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</si>
  <si>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</si>
  <si>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</si>
  <si>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</si>
  <si>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</si>
  <si>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</si>
  <si>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</si>
  <si>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</si>
  <si>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</si>
  <si>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</si>
  <si>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</si>
  <si>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</si>
  <si>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</si>
  <si>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</si>
  <si>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</si>
  <si>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</si>
  <si>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</si>
  <si>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</si>
  <si>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</si>
  <si>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</si>
  <si>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</si>
  <si>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</si>
  <si>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</si>
  <si>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</si>
  <si>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</si>
  <si>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</si>
  <si>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</si>
  <si>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</si>
  <si>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</si>
  <si>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</si>
  <si>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</si>
  <si>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</si>
  <si>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</si>
  <si>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</si>
  <si>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</si>
  <si>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</si>
  <si>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</si>
  <si>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</si>
  <si>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</si>
  <si>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</si>
  <si>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</si>
  <si>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</si>
  <si>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</si>
  <si>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</si>
  <si>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</si>
  <si>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</si>
  <si>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</si>
  <si>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</si>
  <si>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</si>
  <si>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</si>
  <si>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</si>
  <si>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</si>
  <si>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</si>
  <si>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</si>
  <si>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</si>
  <si>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</si>
  <si>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</si>
  <si>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</si>
  <si>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</si>
  <si>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</si>
  <si>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</si>
  <si>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</si>
  <si>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</si>
  <si>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</si>
  <si>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</si>
  <si>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</si>
  <si>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</si>
  <si>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</si>
  <si>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</si>
  <si>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</si>
  <si>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</si>
  <si>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</si>
  <si>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</si>
  <si>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</si>
  <si>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</si>
  <si>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</si>
  <si>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</si>
  <si>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</si>
  <si>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</si>
  <si>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</si>
  <si>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</si>
  <si>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</si>
  <si>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</si>
  <si>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</si>
  <si>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</si>
  <si>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</si>
  <si>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</si>
  <si>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</si>
  <si>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</si>
  <si>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</si>
  <si>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</si>
  <si>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</si>
  <si>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</si>
  <si>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</si>
  <si>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</si>
  <si>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</si>
  <si>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</si>
  <si>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</si>
  <si>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</si>
  <si>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</si>
  <si>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</si>
  <si>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</si>
  <si>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</si>
  <si>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</si>
  <si>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</si>
  <si>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</si>
  <si>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</si>
  <si>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</si>
  <si>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</si>
  <si>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</si>
  <si>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</si>
  <si>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</si>
  <si>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</si>
  <si>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</si>
  <si>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</si>
  <si>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</si>
  <si>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</si>
  <si>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</si>
  <si>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</si>
  <si>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</si>
  <si>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</si>
  <si>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</si>
  <si>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</si>
  <si>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</si>
  <si>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</si>
  <si>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</si>
  <si>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</si>
  <si>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</si>
  <si>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</si>
  <si>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</si>
  <si>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</si>
  <si>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</si>
  <si>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</si>
  <si>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</si>
  <si>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</si>
  <si>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</si>
  <si>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</si>
  <si>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</si>
  <si>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</si>
  <si>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</si>
  <si>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</si>
  <si>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</si>
  <si>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</si>
  <si>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</si>
  <si>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</si>
  <si>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</si>
  <si>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</si>
  <si>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</si>
  <si>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</si>
  <si>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</si>
  <si>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</si>
  <si>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</si>
  <si>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</si>
  <si>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</si>
  <si>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</si>
  <si>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</si>
  <si>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</si>
  <si>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</si>
  <si>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</si>
  <si>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</si>
  <si>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</si>
  <si>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</si>
  <si>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</si>
  <si>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</si>
  <si>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</si>
  <si>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</si>
  <si>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</si>
  <si>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</si>
  <si>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</si>
  <si>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</si>
  <si>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</si>
  <si>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</si>
  <si>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</si>
  <si>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</si>
  <si>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</si>
  <si>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</si>
  <si>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</si>
  <si>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</si>
  <si>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</si>
  <si>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</si>
  <si>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</si>
  <si>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</si>
  <si>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</si>
  <si>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</si>
  <si>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</si>
  <si>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</si>
  <si>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</si>
  <si>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</si>
  <si>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</si>
  <si>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</si>
  <si>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</si>
  <si>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</si>
  <si>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</si>
  <si>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</si>
  <si>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</si>
  <si>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</si>
  <si>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</si>
  <si>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</si>
  <si>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</si>
  <si>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</si>
  <si>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</si>
  <si>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</si>
  <si>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</si>
  <si>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</si>
  <si>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</si>
  <si>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</si>
  <si>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</si>
  <si>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</si>
  <si>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</si>
  <si>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</si>
  <si>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</si>
  <si>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</si>
  <si>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</si>
  <si>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</si>
  <si>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</si>
  <si>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</si>
  <si>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</si>
  <si>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</si>
  <si>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</si>
  <si>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</si>
  <si>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</si>
  <si>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</si>
  <si>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</si>
  <si>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</si>
  <si>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</si>
  <si>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</si>
  <si>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</si>
  <si>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</si>
  <si>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</si>
  <si>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</si>
  <si>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</si>
  <si>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</si>
  <si>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</si>
  <si>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</si>
  <si>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</si>
  <si>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</si>
  <si>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</si>
  <si>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</si>
  <si>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</si>
  <si>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</si>
  <si>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</si>
  <si>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</si>
  <si>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</si>
  <si>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</si>
  <si>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</si>
  <si>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</si>
  <si>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</si>
  <si>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</si>
  <si>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</si>
  <si>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</si>
  <si>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</si>
  <si>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</si>
  <si>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</si>
  <si>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</si>
  <si>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</si>
  <si>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</si>
  <si>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</si>
  <si>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</si>
  <si>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</si>
  <si>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</si>
  <si>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</si>
  <si>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</si>
  <si>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</si>
  <si>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</si>
  <si>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</si>
  <si>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</si>
  <si>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</si>
  <si>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</si>
  <si>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</si>
  <si>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</si>
  <si>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</si>
  <si>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</si>
  <si>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</si>
  <si>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</si>
  <si>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</si>
  <si>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</si>
  <si>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</si>
  <si>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</si>
  <si>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</si>
  <si>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</si>
  <si>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</si>
  <si>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</si>
  <si>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</si>
  <si>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</si>
  <si>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</si>
  <si>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</si>
  <si>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</si>
  <si>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</si>
  <si>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</si>
  <si>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</si>
  <si>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</si>
  <si>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</si>
  <si>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</si>
  <si>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</si>
  <si>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</si>
  <si>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</si>
  <si>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</si>
  <si>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</si>
  <si>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</si>
  <si>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</si>
  <si>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</si>
  <si>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</si>
  <si>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</si>
  <si>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6. Becas</t>
  </si>
  <si>
    <t>7. Infraestructura</t>
  </si>
  <si>
    <t>Montos</t>
  </si>
  <si>
    <t>Nuevos</t>
  </si>
  <si>
    <t>DOCENCIA Y RECURSOS HUMANOS</t>
  </si>
  <si>
    <t>GRADUADOS</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</si>
  <si>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</si>
  <si>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</si>
  <si>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</si>
  <si>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</si>
  <si>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</si>
  <si>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</si>
  <si>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</si>
  <si>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</si>
  <si>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</si>
  <si>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</si>
  <si>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</si>
  <si>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</si>
  <si>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</si>
  <si>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</si>
  <si>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</si>
  <si>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</si>
  <si>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</si>
  <si>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</si>
  <si>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</si>
  <si>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</si>
  <si>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</si>
  <si>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</si>
  <si>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</si>
  <si>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</si>
  <si>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</si>
  <si>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</si>
  <si>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</si>
  <si>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</si>
  <si>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</si>
  <si>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</si>
  <si>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</si>
  <si>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</si>
  <si>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</si>
  <si>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</si>
  <si>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</si>
  <si>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</si>
  <si>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</si>
  <si>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</si>
  <si>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</si>
  <si>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</si>
  <si>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</si>
  <si>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</si>
  <si>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</si>
  <si>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</si>
  <si>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</si>
  <si>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</si>
  <si>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</si>
  <si>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</si>
  <si>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</si>
  <si>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</si>
  <si>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</si>
  <si>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</si>
  <si>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</si>
  <si>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</si>
  <si>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</si>
  <si>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</si>
  <si>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</si>
  <si>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</si>
  <si>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</si>
  <si>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</si>
  <si>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</si>
  <si>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</si>
  <si>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</si>
  <si>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</si>
  <si>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</si>
  <si>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</si>
  <si>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</si>
  <si>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</si>
  <si>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</si>
  <si>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</si>
  <si>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</si>
  <si>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</si>
  <si>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</si>
  <si>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</si>
  <si>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</si>
  <si>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</si>
  <si>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</si>
  <si>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</si>
  <si>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</si>
  <si>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</si>
  <si>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</si>
  <si>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</si>
  <si>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</si>
  <si>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</si>
  <si>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</si>
  <si>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</si>
  <si>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</si>
  <si>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</si>
  <si>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</si>
  <si>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</si>
  <si>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</si>
  <si>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</si>
  <si>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</si>
  <si>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</si>
  <si>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</si>
  <si>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</si>
  <si>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</si>
  <si>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</si>
  <si>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</si>
  <si>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</si>
  <si>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</si>
  <si>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</si>
  <si>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</si>
  <si>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</si>
  <si>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</si>
  <si>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</si>
  <si>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</si>
  <si>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</si>
  <si>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</si>
  <si>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</si>
  <si>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</si>
  <si>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</si>
  <si>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</si>
  <si>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</si>
  <si>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</si>
  <si>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</si>
  <si>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</si>
  <si>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</si>
  <si>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</si>
  <si>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</si>
  <si>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</si>
  <si>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</si>
  <si>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</si>
  <si>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</si>
  <si>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</si>
  <si>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</si>
  <si>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</si>
  <si>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</si>
  <si>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</si>
  <si>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</si>
  <si>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</si>
  <si>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</si>
  <si>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</si>
  <si>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</si>
  <si>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</si>
  <si>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</si>
  <si>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</si>
  <si>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</si>
  <si>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</si>
  <si>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</si>
  <si>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</si>
  <si>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</si>
  <si>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</si>
  <si>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</si>
  <si>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</si>
  <si>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</si>
  <si>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</si>
  <si>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</si>
  <si>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</si>
  <si>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</si>
  <si>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</si>
  <si>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</si>
  <si>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</si>
  <si>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</si>
  <si>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</si>
  <si>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</si>
  <si>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</si>
  <si>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</si>
  <si>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</si>
  <si>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</si>
  <si>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</si>
  <si>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</si>
  <si>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</si>
  <si>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</si>
  <si>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</si>
  <si>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</si>
  <si>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</si>
  <si>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</si>
  <si>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</si>
  <si>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</si>
  <si>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</si>
  <si>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</si>
  <si>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</si>
  <si>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</si>
  <si>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</si>
  <si>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</si>
  <si>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</si>
  <si>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</si>
  <si>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</si>
  <si>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</si>
  <si>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</si>
  <si>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</si>
  <si>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</si>
  <si>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</si>
  <si>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</si>
  <si>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</si>
  <si>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</si>
  <si>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</si>
  <si>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</si>
  <si>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</si>
  <si>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</si>
  <si>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</si>
  <si>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</si>
  <si>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</si>
  <si>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</si>
  <si>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</si>
  <si>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</si>
  <si>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</si>
  <si>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</si>
  <si>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</si>
  <si>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</si>
  <si>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</si>
  <si>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</si>
  <si>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</si>
  <si>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</si>
  <si>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</si>
  <si>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</si>
  <si>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</si>
  <si>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</si>
  <si>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</si>
  <si>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</si>
  <si>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</si>
  <si>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</si>
  <si>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</si>
  <si>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</si>
  <si>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</si>
  <si>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</si>
  <si>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</si>
  <si>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</si>
  <si>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</si>
  <si>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</si>
  <si>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</si>
  <si>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</si>
  <si>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</si>
  <si>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</si>
  <si>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</si>
  <si>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</si>
  <si>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</si>
  <si>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</si>
  <si>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</si>
  <si>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</si>
  <si>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</si>
  <si>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</si>
  <si>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</si>
  <si>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</si>
  <si>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</si>
  <si>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</si>
  <si>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</si>
  <si>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</si>
  <si>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</si>
  <si>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</si>
  <si>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</si>
  <si>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</si>
  <si>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</si>
  <si>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</si>
  <si>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</si>
  <si>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</si>
  <si>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</si>
  <si>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</si>
  <si>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</si>
  <si>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</si>
  <si>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</si>
  <si>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</si>
  <si>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</si>
  <si>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</si>
  <si>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</si>
  <si>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</si>
  <si>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</si>
  <si>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</si>
  <si>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</si>
  <si>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</si>
  <si>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</si>
  <si>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</si>
  <si>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</si>
  <si>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</si>
  <si>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</si>
  <si>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</si>
  <si>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</si>
  <si>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</si>
  <si>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</si>
  <si>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</si>
  <si>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</si>
  <si>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</si>
  <si>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</si>
  <si>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</si>
  <si>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</si>
  <si>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</si>
  <si>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</si>
  <si>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</si>
  <si>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</si>
  <si>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</si>
  <si>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</si>
  <si>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</si>
  <si>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</si>
  <si>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</si>
  <si>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</si>
  <si>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</si>
  <si>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</si>
  <si>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</si>
  <si>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</si>
  <si>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</si>
  <si>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</si>
  <si>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</si>
  <si>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</si>
  <si>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</si>
  <si>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</si>
  <si>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</si>
  <si>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</si>
  <si>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</si>
  <si>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</si>
  <si>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</si>
  <si>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</si>
  <si>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</si>
  <si>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</si>
  <si>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</si>
  <si>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</si>
  <si>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</si>
  <si>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</si>
  <si>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</si>
  <si>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</si>
  <si>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</si>
  <si>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</si>
  <si>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</si>
  <si>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</si>
  <si>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</si>
  <si>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</si>
  <si>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</si>
  <si>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</si>
  <si>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</si>
  <si>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</si>
  <si>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</si>
  <si>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</si>
  <si>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</si>
  <si>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</si>
  <si>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</si>
  <si>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</si>
  <si>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</si>
  <si>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</si>
  <si>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</si>
  <si>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</si>
  <si>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</si>
  <si>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</si>
  <si>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</si>
  <si>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</si>
  <si>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</si>
  <si>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</si>
  <si>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</si>
  <si>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</si>
  <si>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</si>
  <si>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</si>
  <si>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</si>
  <si>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</si>
  <si>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</si>
  <si>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</si>
  <si>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</si>
  <si>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</si>
  <si>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</si>
  <si>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</si>
  <si>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</si>
  <si>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</si>
  <si>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</si>
  <si>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</si>
  <si>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</si>
  <si>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</si>
  <si>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</si>
  <si>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</si>
  <si>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</si>
  <si>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</si>
  <si>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</si>
  <si>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</si>
  <si>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</si>
  <si>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</si>
  <si>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</si>
  <si>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</si>
  <si>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</si>
  <si>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</si>
  <si>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</si>
  <si>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</si>
  <si>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</si>
  <si>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</si>
  <si>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</si>
  <si>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</si>
  <si>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</si>
  <si>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</si>
  <si>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</si>
  <si>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</si>
  <si>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</si>
  <si>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</si>
  <si>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</si>
  <si>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</si>
  <si>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</si>
  <si>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</si>
  <si>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</si>
  <si>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</si>
  <si>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</si>
  <si>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</si>
  <si>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</si>
  <si>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</si>
  <si>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</si>
  <si>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</si>
  <si>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</si>
  <si>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</si>
  <si>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</si>
  <si>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</si>
  <si>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</si>
  <si>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</si>
  <si>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</si>
  <si>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</si>
  <si>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</si>
  <si>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</si>
  <si>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</si>
  <si>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</si>
  <si>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</si>
  <si>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</si>
  <si>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</si>
  <si>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</si>
  <si>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</si>
  <si>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</si>
  <si>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</si>
  <si>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</si>
  <si>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</si>
  <si>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</si>
  <si>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</si>
  <si>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</si>
  <si>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</si>
  <si>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</si>
  <si>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</si>
  <si>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</si>
  <si>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</si>
  <si>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</si>
  <si>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</si>
  <si>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</si>
  <si>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</si>
  <si>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</si>
  <si>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</si>
  <si>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</si>
  <si>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</si>
  <si>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</si>
  <si>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</si>
  <si>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</si>
  <si>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</si>
  <si>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</si>
  <si>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</si>
  <si>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</si>
  <si>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</si>
  <si>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</si>
  <si>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</si>
  <si>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</si>
  <si>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</si>
  <si>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</si>
  <si>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</si>
  <si>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</si>
  <si>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</si>
  <si>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</si>
  <si>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</si>
  <si>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</si>
  <si>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</si>
  <si>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</si>
  <si>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</si>
  <si>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</si>
  <si>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</si>
  <si>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</si>
  <si>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</si>
  <si>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</si>
  <si>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</si>
  <si>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</si>
  <si>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</si>
  <si>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</si>
  <si>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</si>
  <si>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</si>
  <si>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</si>
  <si>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</si>
  <si>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</si>
  <si>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</si>
  <si>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</si>
  <si>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</si>
  <si>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</si>
  <si>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</si>
  <si>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</si>
  <si>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</si>
  <si>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</si>
  <si>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</si>
  <si>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</si>
  <si>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</si>
  <si>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</si>
  <si>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</si>
  <si>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</si>
  <si>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</si>
  <si>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</si>
  <si>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</si>
  <si>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</si>
  <si>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</si>
  <si>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</si>
  <si>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</si>
  <si>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</si>
  <si>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</si>
  <si>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</si>
  <si>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</si>
  <si>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</si>
  <si>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</si>
  <si>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</si>
  <si>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</si>
  <si>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</si>
  <si>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</si>
  <si>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</si>
  <si>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</si>
  <si>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</si>
  <si>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</si>
  <si>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</si>
  <si>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</si>
  <si>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</si>
  <si>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</si>
  <si>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</si>
  <si>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</si>
  <si>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</si>
  <si>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</si>
  <si>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</si>
  <si>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</si>
  <si>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</si>
  <si>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</si>
  <si>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</si>
  <si>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</si>
  <si>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</si>
  <si>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</si>
  <si>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</si>
  <si>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</si>
  <si>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</si>
  <si>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</si>
  <si>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</si>
  <si>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</si>
  <si>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</si>
  <si>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</si>
  <si>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</si>
  <si>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</si>
  <si>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</si>
  <si>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</si>
  <si>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</si>
  <si>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</si>
  <si>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</si>
  <si>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</si>
  <si>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</si>
  <si>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</si>
  <si>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</si>
  <si>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</si>
  <si>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</si>
  <si>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</si>
  <si>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</si>
  <si>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</si>
  <si>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</si>
  <si>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</si>
  <si>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</si>
  <si>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</si>
  <si>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</si>
  <si>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</si>
  <si>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</si>
  <si>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</si>
  <si>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</si>
  <si>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</si>
  <si>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</si>
  <si>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</si>
  <si>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</si>
  <si>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</si>
  <si>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</si>
  <si>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</si>
  <si>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</si>
  <si>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</si>
  <si>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</si>
  <si>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</si>
  <si>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</si>
  <si>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</si>
  <si>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</si>
  <si>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</si>
  <si>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</si>
  <si>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</si>
  <si>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</si>
  <si>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</si>
  <si>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</si>
  <si>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</si>
  <si>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</si>
  <si>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</si>
  <si>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</si>
  <si>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</si>
  <si>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</si>
  <si>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</si>
  <si>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</si>
  <si>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</si>
  <si>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</si>
  <si>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</si>
  <si>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</si>
  <si>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</si>
  <si>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</si>
  <si>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</si>
  <si>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</si>
  <si>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</si>
  <si>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</si>
  <si>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</si>
  <si>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</si>
  <si>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</si>
  <si>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</si>
  <si>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</si>
  <si>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</si>
  <si>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</si>
  <si>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</si>
  <si>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</si>
  <si>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</si>
  <si>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</si>
  <si>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</si>
  <si>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</si>
  <si>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</si>
  <si>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</si>
  <si>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</si>
  <si>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</si>
  <si>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</si>
  <si>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</si>
  <si>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</si>
  <si>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</si>
  <si>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</si>
  <si>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</si>
  <si>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</si>
  <si>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</si>
  <si>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</si>
  <si>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</si>
  <si>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</si>
  <si>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</si>
  <si>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</si>
  <si>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</si>
  <si>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</si>
  <si>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</si>
  <si>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</si>
  <si>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</si>
  <si>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</si>
  <si>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</si>
  <si>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</si>
  <si>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</si>
  <si>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</si>
  <si>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</si>
  <si>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</si>
  <si>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</si>
  <si>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</si>
  <si>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</si>
  <si>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</si>
  <si>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</si>
  <si>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</si>
  <si>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</si>
  <si>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</si>
  <si>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</si>
  <si>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</si>
  <si>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</si>
  <si>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</si>
  <si>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</si>
  <si>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</si>
  <si>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</si>
  <si>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</si>
  <si>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</si>
  <si>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</si>
  <si>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</si>
  <si>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</si>
  <si>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</si>
  <si>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</si>
  <si>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</si>
  <si>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</si>
  <si>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</si>
  <si>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</si>
  <si>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</si>
  <si>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</si>
  <si>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</si>
  <si>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</si>
  <si>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</si>
  <si>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</si>
  <si>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</si>
  <si>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</si>
  <si>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</si>
  <si>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</si>
  <si>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</si>
  <si>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</si>
  <si>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</si>
  <si>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</si>
  <si>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</si>
  <si>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</si>
  <si>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</si>
  <si>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</si>
  <si>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</si>
  <si>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</si>
  <si>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</si>
  <si>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</si>
  <si>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</si>
  <si>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</si>
  <si>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</si>
  <si>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</si>
  <si>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</si>
  <si>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</si>
  <si>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</si>
  <si>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</si>
  <si>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</si>
  <si>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</si>
  <si>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</si>
  <si>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</si>
  <si>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</si>
  <si>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</si>
  <si>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</si>
  <si>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</si>
  <si>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</si>
  <si>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</si>
  <si>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</si>
  <si>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</si>
  <si>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</si>
  <si>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</si>
  <si>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</si>
  <si>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</si>
  <si>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</si>
  <si>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</si>
  <si>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</si>
  <si>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</si>
  <si>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</si>
  <si>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</si>
  <si>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</si>
  <si>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</si>
  <si>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</si>
  <si>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</si>
  <si>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</si>
  <si>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</si>
  <si>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</si>
  <si>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</si>
  <si>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</si>
  <si>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</si>
  <si>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</si>
  <si>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</si>
  <si>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</si>
  <si>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</si>
  <si>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</si>
  <si>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</si>
  <si>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</si>
  <si>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</si>
  <si>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</si>
  <si>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</si>
  <si>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</si>
  <si>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</si>
  <si>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</si>
  <si>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</si>
  <si>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</si>
  <si>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</si>
  <si>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</si>
  <si>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</si>
  <si>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</si>
  <si>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</si>
  <si>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</si>
  <si>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</si>
  <si>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</si>
  <si>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</si>
  <si>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</si>
  <si>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</si>
  <si>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</si>
  <si>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</si>
  <si>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</si>
  <si>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</si>
  <si>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</si>
  <si>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</si>
  <si>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</si>
  <si>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</si>
  <si>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</si>
  <si>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</si>
  <si>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</si>
  <si>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</si>
  <si>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</si>
  <si>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</si>
  <si>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</si>
  <si>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</si>
  <si>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</si>
  <si>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</si>
  <si>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</si>
  <si>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</si>
  <si>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</si>
  <si>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</si>
  <si>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</si>
  <si>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</si>
  <si>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</si>
  <si>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</si>
  <si>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</si>
  <si>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</si>
  <si>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</si>
  <si>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</si>
  <si>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</si>
  <si>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</si>
  <si>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</si>
  <si>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</si>
  <si>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</si>
  <si>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</si>
  <si>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</si>
  <si>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</si>
  <si>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</si>
  <si>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</si>
  <si>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</si>
  <si>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</si>
  <si>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</si>
  <si>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</si>
  <si>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</si>
  <si>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</si>
  <si>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</si>
  <si>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</si>
  <si>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</si>
  <si>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</si>
  <si>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</si>
  <si>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</si>
  <si>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</si>
  <si>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</si>
  <si>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</si>
  <si>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</si>
  <si>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</si>
  <si>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</si>
  <si>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</si>
  <si>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</si>
  <si>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</si>
  <si>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</si>
  <si>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</si>
  <si>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</si>
  <si>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</si>
  <si>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</si>
  <si>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</si>
  <si>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</si>
  <si>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</si>
  <si>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</si>
  <si>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</si>
  <si>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</si>
  <si>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</si>
  <si>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</si>
  <si>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</si>
  <si>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</si>
  <si>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</si>
  <si>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</si>
  <si>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</si>
  <si>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</si>
  <si>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</si>
  <si>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</si>
  <si>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</si>
  <si>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</si>
  <si>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</si>
  <si>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</si>
  <si>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</si>
  <si>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</si>
  <si>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</si>
  <si>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</si>
  <si>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</si>
  <si>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</si>
  <si>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</si>
  <si>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</si>
  <si>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</si>
  <si>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</si>
  <si>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</si>
  <si>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</si>
  <si>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</si>
  <si>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</si>
  <si>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</si>
  <si>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</si>
  <si>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</si>
  <si>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</si>
  <si>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</si>
  <si>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</si>
  <si>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</si>
  <si>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</si>
  <si>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</si>
  <si>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</si>
  <si>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</si>
  <si>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</si>
  <si>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</si>
  <si>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</si>
  <si>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</si>
  <si>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</si>
  <si>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</si>
  <si>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</si>
  <si>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</si>
  <si>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</si>
  <si>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</si>
  <si>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</si>
  <si>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</si>
  <si>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</si>
  <si>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</si>
  <si>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</si>
  <si>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</si>
  <si>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</si>
  <si>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</si>
  <si>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</si>
  <si>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</si>
  <si>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</si>
  <si>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</si>
  <si>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</si>
  <si>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</si>
  <si>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</si>
  <si>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</si>
  <si>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</si>
  <si>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</si>
  <si>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</si>
  <si>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</si>
  <si>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</si>
  <si>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</si>
  <si>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</si>
  <si>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</si>
  <si>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</si>
  <si>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</si>
  <si>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</si>
  <si>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</si>
  <si>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</si>
  <si>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</si>
  <si>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</si>
  <si>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</si>
  <si>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</si>
  <si>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</si>
  <si>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</si>
  <si>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</si>
  <si>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</si>
  <si>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</si>
  <si>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TOTAL INVESTIGACION CIENTÍFICA</t>
  </si>
  <si>
    <t>INVESTIGACION CIENTÍFICA</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</si>
  <si>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</si>
  <si>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</si>
  <si>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</si>
  <si>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</si>
  <si>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</si>
  <si>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</si>
  <si>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TOTAL ESTUDIANTES Y GRADUADOS</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</si>
  <si>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</si>
  <si>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</si>
  <si>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</si>
  <si>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</si>
  <si>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</si>
  <si>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3. Velar y promover de manera efectiva, la inclusión de los Graduados Universitarios calificados para el relevo docente ( entre otros, reorientado y fortaleciendo a través de un nuevo Reglamento, a los Instructores).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</si>
  <si>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</si>
  <si>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</si>
  <si>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Fortalecimiento de la Calidad.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</si>
  <si>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</si>
  <si>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</si>
  <si>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</si>
  <si>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</si>
  <si>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Mejoramiento de la Calidad y la Pertinencia.</t>
  </si>
  <si>
    <t>Fortalecimiento de  la Planificación, Monitoria y Evaluación de la Gestión Académica.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</si>
  <si>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</si>
  <si>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</si>
  <si>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</si>
  <si>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</si>
  <si>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</si>
  <si>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</si>
  <si>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</si>
  <si>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</si>
  <si>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Las Unidades Académicas y Administrativas disponen y tienen  acceso a los servicios de la plataforma tecnológica y al programa de desarrollo tecnológico de la UNAH.</t>
  </si>
  <si>
    <t>Los Departamentos Académicos y las carreras disponen del equipo didáctico necesario para facilitar el proceso del desarrollo educativo.</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</si>
  <si>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</si>
  <si>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</si>
  <si>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</si>
  <si>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</si>
  <si>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</si>
  <si>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</si>
  <si>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</si>
  <si>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</si>
  <si>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</si>
  <si>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</si>
  <si>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</si>
  <si>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</si>
  <si>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</si>
  <si>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</si>
  <si>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</si>
  <si>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Fortalecer y consolidar las responsabilidades de la UNAH en el papel de organizar, dirigir y desarrollar la educación superior del país.</t>
  </si>
  <si>
    <t xml:space="preserve">Avanzar de manera planificada y progresiva en un proceso de descentralización de la gestión académica y administrativa financiera hacia las redes educativas regionales </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</si>
  <si>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</si>
  <si>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</si>
  <si>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</si>
  <si>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</si>
  <si>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</si>
  <si>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 xml:space="preserve">D) Las facultades y centros regionales se insertan en el eje de Investigación, desarrollo e innovación;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</si>
  <si>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E) Las facultades y centros regionales se insertan en el eje de Vinculación Universidad Estado, sectores productivos y sectores sociales; con una relación institucional estructurada, posgrados de la UNAH  reconocidos y contribuyendo al desarrollo económico, social y político del país.</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</si>
  <si>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</si>
  <si>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G) Las facultades y los centro regionales se insertan en el eje de Formación y capacitación; registrando y acreditando un cuerpo de profesionales especializado en la gestión de posgrados, incluyendo el componente de investigación.</t>
  </si>
  <si>
    <t>B) Las facultades y centros regionales se insertan en el eje de Gestión Académico-Institucional; creando y aprobando nuevos posgrados académicos y profesionalizante,con un sistema de posgrados integrado plenamente a los departamentos.</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</si>
  <si>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</si>
  <si>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POSGRADOS</t>
  </si>
  <si>
    <t>TOTAL POSGRADO</t>
  </si>
  <si>
    <t>Posgrado</t>
  </si>
  <si>
    <t>a) Desarrollar mecanismos de fomento de la investigación, con acciones de promoción de actividades para reconocer, estimular y fortalecer la investigación científica, el desarrollo tecnológico y la innovación, en el marco de las prioridades de investigación.</t>
  </si>
  <si>
    <t>b) Desarrollar mecanismos de publicación, difusión y comunicación; con acciones de utilización de medios diversos para dar a conocer los resultados de las investigaciones y las actividades de investigación y de gestión de la investigación.</t>
  </si>
  <si>
    <t>e) Desarrollar mecanismos de gestión de la investigación; con acciones de promoción para la creación y fortalecimiento de la estructura de investigación y gestión de la investigación en la UNAH,  mediante coordinaciones regionales, unidades de gestión, institutos, grupos de investigación y centros experimentales y/o de innovación.</t>
  </si>
  <si>
    <t>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</si>
  <si>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Fortalecer de manera permanente y sostenida la Vinculación de la UNAH con el Estado, sus graduados, las fuerzas sociales, productivas y demás que integran la sociedad hondureña.</t>
  </si>
  <si>
    <t>Area Estratégica no. 2   Servicio Social y gestión del riesgo</t>
  </si>
  <si>
    <t>Area estratégica no. 4  Comunicación y Difusión</t>
  </si>
  <si>
    <t>Area Estratégica no. 7  Gestión académica y administrativa de la vinculación</t>
  </si>
  <si>
    <t>Actualización profesional y formación continua</t>
  </si>
  <si>
    <t>Asociación de Graduados</t>
  </si>
  <si>
    <t>1. Fortalecer de manera permanente y sostenida la Vinculación de la UNAH con el Estado, sus graduados, las fuerzas sociales, productivas y demás que integran la sociedad hondureña.</t>
  </si>
  <si>
    <t>2.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</si>
  <si>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3. 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</si>
  <si>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Aseguramiento de la Calidad y Mejoramiento Ambiental</t>
  </si>
  <si>
    <t>Desarrollo del Sistema de Educación Superior</t>
  </si>
  <si>
    <t>DESARROLLO DEL SISTEMA DE EDUCACIÓN SUPERIOR</t>
  </si>
  <si>
    <t>TOTAL DESARROLLO DEL SISTEMA DE EDUCACIÓN SUPERIOR</t>
  </si>
  <si>
    <t>Batería UPS Regulador de Voltaje</t>
  </si>
  <si>
    <t xml:space="preserve"> Monto </t>
  </si>
  <si>
    <t>Total Presupuesto</t>
  </si>
  <si>
    <t>Presupuesto Recurrente</t>
  </si>
  <si>
    <t>1. Consolidar el posicionamiento de la Dirección de Educación Superior como sus similares en América Latina, conductor de la política educativa del nivel superior y ejecutor de las resoluciones de los órganos de gobierno del Sistema</t>
  </si>
  <si>
    <t>3. Impulsar la integración del Sistema de Educación Nacional en un todo coherente y coordinado</t>
  </si>
  <si>
    <t>Consolidar el posicionamiento de la Dirección de Educación Superior como sus similares en América Latina, conductor de la política educativa del nivel superior y ejecutor de las resoluciones de los órganos de gobierno del Sistema.</t>
  </si>
  <si>
    <t>Conducir en coordinación con la Rectoría de la UNAH, el cumplimiento de la atribución que la Constitución de la República le otorga a la UNAH de organizar, dirigir y desarrollar la educación superior y profesional de Honduras</t>
  </si>
  <si>
    <t>Ejercer la Secretaría de los órganos de gobierno del Nivel de Educación Superior, dar seguimiento a las resoluciones de los órganos, emitir dictámenes y opiniones,  y, realizar la validación de los estudios y títulos  nacionales y extranjeros.</t>
  </si>
  <si>
    <t>Ampliación y mejora de la calidad de los servicios ofrecidos por la Dirección de Educación Superior.</t>
  </si>
  <si>
    <t>Ordenar y monitorear el funcionamiento de la Dirección de Educación Superior, a través de la formulación y el seguimiento de los planes estratégicos y operativos, del desarrollo de una plataforma tecnológica y un sistema informático que automatice los procesos,  administre y publique por los medios impresos y electrónicos disponibles,  la información del sistema para generar las estadísticas y estudios que demandan las instituciones de educación superior,  la sociedad y  los organismos nacionales e internacionales sobre los logros del Sistema de Educación Superior  hondureño.  Asimismo, gestionar y poner en marcha el programa de actualización, capacitación y formación de los empleados de la Dirección de Educación Superior.</t>
  </si>
  <si>
    <t>Promover y apoyar la gestión y ejecución del plan estratégico de desarrollo del Sistema de Educación Superior de Honduras (2014-2023)</t>
  </si>
  <si>
    <t>Proponer y dar seguimiento  al plan de Desarrollo de la Educación Superior 2014-2023. Integrar y constituir el Centro Estratégico de Desarrollo del Sistema.  Desarrollar portafolio de proyectos, identificar fuentes de financiamiento y velar por la ejecución de los proyectos aprobados.  Rendir informes.</t>
  </si>
  <si>
    <t>Vincular al Sistema de Educación Superior hondureño, con las grandes tendencias mundiales de educación superior y lograr su internacionalización, en pro de la modernización de las prácticas nacionales, disponer de lineamientos y estándares para la supervisión y monitoreo y para disponer de un acervo técnico-académico que permita a la Dirección de Educación Superior emitir dictámenes y opiniones razonadas en asuntos de su competencia, con mayor profundidad científica y contextualizadas con la realidad nacional e internacional</t>
  </si>
  <si>
    <t>Impulsar la integración del Sistema de Educación Nacional en un todo coherente y coordinado</t>
  </si>
  <si>
    <t>2. Promover y apoyar la gestión y ejecución del plan estratégico de desarrollo del Sistema de Educación Superior de Honduras (2014-2023)</t>
  </si>
  <si>
    <t>Tabla de Viaticos Internacionales</t>
  </si>
  <si>
    <t>Categorías</t>
  </si>
  <si>
    <t>Zona 1</t>
  </si>
  <si>
    <t>Zona 2</t>
  </si>
  <si>
    <t>Periodo Corto</t>
  </si>
  <si>
    <t>Periodo Largo</t>
  </si>
  <si>
    <t>V</t>
  </si>
  <si>
    <t>Conversión del Dólar a Lempiras</t>
  </si>
  <si>
    <t>d) Desarrollar mecanismos de capacitación en investigación; con acciones que persigan un propósito doble: 1) mejorar las capacidades de los investigadores para formular sus proyectos y aplicar con posibilidades de éxito a los fondos concursables de la UNAH y del exterior, y 2) fortalecer sus conocimientos para impartir, seminarios y talleres de investigación a nivel de grados y posgrados aumentando de esa manera la calidad de la investigación educativa que se desarrolla en las aulas universitarias.</t>
  </si>
  <si>
    <t>Presupuesto Programa / Proyecto</t>
  </si>
  <si>
    <t>1. Consolidar y asumir el liderazgo nacional en las Tecnologías de la Información y Comunicación para la academia, la ciencia y la cultura.</t>
  </si>
  <si>
    <t>2. Integrar activamente a la UNAH al campo de la Bimodalidad (Educación presencial y a Distancia en todas sus expresiones) incorporando la tecnología de forma permanente.</t>
  </si>
  <si>
    <t>3. Mantener y fortalecer a la UNAH con una infraestructura de redes, telecomunicaciones, equipo ofimático y aplicaciones informáticas (hardware y software), como plataforma para todo el quehacer universitario.</t>
  </si>
  <si>
    <t>4. Consolidar el Gobierno Electrónico institucional a través de la sistematización, automatización de los procesos académicos y administrativos a través de las TIC en forma ágil y eficiente.</t>
  </si>
  <si>
    <t>GESTIÓN DE TECNOLOGÍAS DE INFORMACIÓN Y COMUNICACIÓN</t>
  </si>
  <si>
    <t>TOTAL GESTIÓN DE TECNOLOGÍAS DE INFORMACIÓN Y COMUNICACIÓN</t>
  </si>
  <si>
    <t>Gestión Tecnologías de Información y Comunicación</t>
  </si>
  <si>
    <t>ASEGURAMIENTO DE LA CALIDAD Y MEJORAMIENTO AMBIENTAL</t>
  </si>
  <si>
    <t>TOTAL ASEGURAMIENTO DE LA CALIDAD Y MEJORAMIENTO AMBIENTAL</t>
  </si>
  <si>
    <t>TOTAL GESTIÓN DEL TALENTO HUMANO ADMINISTRATIVO Y DOCENTE</t>
  </si>
  <si>
    <t>Liderar y coordinar los esfuerzos institucionales de internacionalización de la educación superior, a fin de contribuir de manera eficaz al fortalecimiento y mejoramiento académico de la UNAH en el marco de la Reforma Universitaria.</t>
  </si>
  <si>
    <t>a) Fortalecer la capacidad institucional para la elaboración, negociación y ejecución de iniciativas de cooperación con instancias internacionales para potenciar la labor docente, la investigación científica y las actividades de apoyo de la UNAH a la sociedad, la formación integral de los estudiantes y docentes, la infraestructura, la cooperación al desarrollo y el intercambio de conocimiento.</t>
  </si>
  <si>
    <t>b) Incremento del grado de visibilidad e involucramiento interinstitucional de la UNAH en el marco de las redes universitarias.</t>
  </si>
  <si>
    <t>c) Implementación del registro de acciones de internacionalización.</t>
  </si>
  <si>
    <t>Promover las TICs en apoyo a la docencia presencial</t>
  </si>
  <si>
    <t>Gestionar la administración electrónica a través de la automatización de los servicios académicos y administrativos.</t>
  </si>
  <si>
    <t>Promover  la  capacitación continua de los miembros de la comunidad universitaria para  el desarrollo de las competencias de las TIC.</t>
  </si>
  <si>
    <t>Lunes, 08 de febrero del 2016 Fuente el BCH</t>
  </si>
  <si>
    <t>RESULTADOS INSTITUCIONALES</t>
  </si>
  <si>
    <t>RESULTADOS DE LA UNIDAD</t>
  </si>
  <si>
    <t>a.1) La Dirección de Investigación Científica registra proyectos de investigación enmarcados en los temas prioritarios de la UNAH y de la facultad o centro regional a la cual están adscritas.</t>
  </si>
  <si>
    <t xml:space="preserve">a.2) La Dirección de Investigación Científica promueve la participación de los profesores y estudiantes de las facultades y los centros regionales a concursar por fondos de investigación a nivel interno o externo. </t>
  </si>
  <si>
    <t>a.3) La Dirección de Investigación Científica apoya a las facultades y centros regionales en la gestión de financiamiento de becas de investigación con recursos externos.</t>
  </si>
  <si>
    <t xml:space="preserve">a.4) La Dirección de Investigación Científica promueve el reconocimiento institucional de profesores investigadores con los siguientes premios: 
• Investigación Científica UNAH 2014, (4 categorías)
• Excelencia en la Investigación, (2 categorías)
• Ideas sobre tecnología e innovación, (2 categorías)
• Ensayo sobre investigación, transferencia tecnológica e innovación
• Excelencia en Gestión de la investigación 
</t>
  </si>
  <si>
    <t>a.5) La Dirección de Investigación Científica impulsa la asignación de investigación como carga académica en la UNAH, con el desarrollo de proyectos de investigación.</t>
  </si>
  <si>
    <t>b.1) La Dirección de Investigación Científica publica artículos científicos de investigaciones desarrolladas por docentes de la UNAH provenientes de las facultades y los centros regionales.</t>
  </si>
  <si>
    <t>b.2) La Dirección de Investigación Científica apoya a las facultades y los centros regionales en creación y fortalecimiento de revistas científicas para que cumplan con el rol de ser utilizadas para comunicar los resultados de las investigaciones.</t>
  </si>
  <si>
    <t xml:space="preserve">b.3) La Dirección de Investigación Científica da a conocer las actividades de investigación y gestión de la investigación de la UNAH. </t>
  </si>
  <si>
    <t>b.4) La Dirección de Investigación Científica organiza y desarrolla congresos de investigación científica para intercambiar avances, resultados, tratamiento teórico y abordaje metodológico de los diversos temas prioritarios para el desarrollo nacional, científico y tecnológico.</t>
  </si>
  <si>
    <t>b.5)La Dirección de Investigación Científica organiza encuentros académicos con la participación de las Facultades y los Centros Regionales (congresos,  encuentros, foros y otros eventos de investigación científica).</t>
  </si>
  <si>
    <t>b.7) La Dirección de Investigación Científica impulsa la representación institucional de la UNAH en eventos científicos a nivel internacional, con la participación de investigadores de diferentes facultades y centros regionales.</t>
  </si>
  <si>
    <t>c.1) La Dirección de Investigación Científica asesora los proyectos de investigación, cuyos resultados sean susceptibles de protección, uso y explotación de la propiedad intelectual.</t>
  </si>
  <si>
    <t>d.1) La Dirección de Investigación Científica ofrece a las facultades y los centros regionales programas de capacitación para apoyo a la investigación.</t>
  </si>
  <si>
    <t>e.1) La Dirección de Investigación Científica impulsa la creación y fortalecimiento de la estructura de investigación: institutos de investigación, unidades de gestión de la investigación, grupos de investigación, observatorios académicos, círculos de creatividad, spin off universitarias e incubadoras.</t>
  </si>
  <si>
    <t xml:space="preserve">e.2) La Dirección de Investigación Científica gestiona convenios de cooperación con instituciones nacionales e internacionales.
</t>
  </si>
  <si>
    <t>e.3) La Dirección de Investigación Científica fortalece los vínculos de la UNAH con la gestión de convenios con el gobierno, sectores productivos, sectores sociales y otras universidades, en torno a la investigación científica, para contribuir de forma integral al conocimiento y solución de los principales problemas del país.</t>
  </si>
  <si>
    <t>10. Formular y ejecutar en Ciudad Universitaria y en cada centro regional universitario, un PLAN UNIVERSITARIO ANUAL DE APOYO A LA GESTIÓN DE RIESGOS, bajo la coordinación de la Maestría en Gestión del Riesgo.</t>
  </si>
  <si>
    <t>11. Integrar programas y planes para la implementación de los servicios de educación no formal a nivel de diplomados, cursos libres, talleres, seminarios, conferencias, con las unidades académicas y en alianza con otros actores de la sociedad.</t>
  </si>
  <si>
    <t>12. Generar una oferta básica de procesos de Educación no Formal (ENF) por facultades y centros regionales a través de sus distintas carreras (disciplinarias o interdisciplinarias), con aliados estratégicos identificados por los comités de vinculación, orientados a fortalecer el sistema nacional de educación pública y gratuita  del país.</t>
  </si>
  <si>
    <t>13. Promover encuentros académicos de análisis y reflexión permanente sobre temas relevantes de la realidad nacional, y del sistema educativo nacional incluyendo la educación superior como bien público y gratuito</t>
  </si>
  <si>
    <t>14. Propiciar las alianzas con otras entidades públicas y de la sociedad  del país, para el desarrollo de procesos de cooperación recíproca para el fortalecimiento de la Educación pública y gratuita y temáticas de formación de interés educativo de los actores de la sociedad</t>
  </si>
  <si>
    <t>15. Las carreras realiza actividades para divulgar los proyectos de vinculación.</t>
  </si>
  <si>
    <t>16. La Dirección de Vinculación cuenta con estructura y mecanismos de divulgación de los procesos de vinculación para el apoyo a la difusión del quehacer de vinculación a nivel nacional.</t>
  </si>
  <si>
    <t>17. Diseñado un programa orientado al fortalecimiento institucional y el emprendedurismo y desarrollo de capacidades locales en donde funciona el Sistema APS, con la participación plena de las unidades académicas de las áreas sociales y económicas.</t>
  </si>
  <si>
    <t>18. Se cuenta con actores cooperantes identificados y estructurados en mesas temáticas para la ejecución y respaldo de los proyectos de desarrollo local de los municipios.</t>
  </si>
  <si>
    <t>19. Se mejoran los niveles nutricionales locales y se estimula la generación de empleo e ingresos mediante la creación de microempresas familiares comunitarias en los municipios seleccionados.</t>
  </si>
  <si>
    <t>20. Se identifican las cadenas de valor de producción que inciden en el desarrollo economico local en los municipios seleccionados.</t>
  </si>
  <si>
    <t>21. La Dirección de Vinculación organiza anualmente encuentros locales, regionales, nacionales e internacionales que contribuye al debate académico del quehacer de vinculación.</t>
  </si>
  <si>
    <t>22. La DVUS Edita y publica documentos académicos de las diferentes temáticas abordadas en los distintos procesos académicos de vinculación con la sociedad.</t>
  </si>
  <si>
    <t>23. Creado un Sistema de información de procesos de vinculación con indicadores de resultados.</t>
  </si>
  <si>
    <t>24. Los Comités de Vinculación (CV) en las Unidades Académicas de las Facultades y Centros Regionales, funcionan y cumplen con la planificación académica en vinculación y asignan recursos para su ejecución.</t>
  </si>
  <si>
    <t>9.   Ejecutar un proyecto piloto de APOYO A LA GESTIÓN CULTURAL orientado a potenciar los factores culturales como elementos de desarrollo local y regional, en complemento y coordinación con los programas de salud, producción y educación, en dos municipios en los que funcionen dichos programas.</t>
  </si>
  <si>
    <t>8.   Ejecutar un proyecto piloto de APOYO A LA EDUCACIÓN FORMAL. Y NO FORMAL en los municipios donde funciona el programa APS. En educación no formal se trabajará en construir capacidades locales diversas, orientadas al desarrollo local, la construcción de ciudadanía y cultura de paz, mediante ciclos de conferencias, cursos libres, seminarios, diplomados y otros procesos de educación no formal, disciplinares, e interdisciplinarios, dirigidos a  diferentes actores locales y municipales, en complemento y coordinación con los programas APS FC y DESARROLLO ECONOMICO LOCAL.</t>
  </si>
  <si>
    <t>7.   Ejecución del Sistema Integral de Atención Primaria en Salud Familiar-Comunitario en 30 municipios del país conjuntamente con la Secretaría de Salud, las municipalidades, la SEPLAN, la Secretaría de Educación y la AMOHN.</t>
  </si>
  <si>
    <t>6.   Las unidades académicas sistematizan sus procesos de vinculación ejecutados, de acuerdo a los lineamientos propuestos por la DVUS.</t>
  </si>
  <si>
    <t>5.   La Dirección de Vinculación promueve el intercambio de experiencias y buenas prácticas en el quehacer de vinculación entre las unidades académicas y Centros Regionales.</t>
  </si>
  <si>
    <t>4.   La carrera gestiona recursos internos y externos en coordinación con la Dirección de Vinculación UNAH-Sociedad y la Vicerrectoría de Relaciones Internacionales.</t>
  </si>
  <si>
    <t>3.   Convenios suscritos entre la UNAH e instancias de la sociedad civil, el Estado, los gobiernos locales, el sector productivo.</t>
  </si>
  <si>
    <t>2.   Unidades académicas aplicando las políticas de vinculación en sus procesos de vinculación con la sociedad según sus contextos.</t>
  </si>
  <si>
    <t>1.   Comités de vinculación creados y funcionando con calidad y pertinencia en las unidades académicas, ejecutando proyectos de vinculación relacionados con las áreas prioritarias.</t>
  </si>
  <si>
    <t>1.       Estudiantes orientados profesionalmente a través del Centro de Orientación Vocacional Universitario (COVU).</t>
  </si>
  <si>
    <t>2.       Estudiantes en riesgo académico reciben asesoría y tutoría como formas de atención.</t>
  </si>
  <si>
    <t>3.       Implementar la Bolsa Universitaria de Trabajo en alianza con la Secretaría del Trabajo y Seguridad Social para identificar espacios laborales que favorezcan la empleabilidad de los egresados de la UNAH.</t>
  </si>
  <si>
    <t>4.       Implementado de forma gradual y progresiva la estrategia de Atención Primaria en Salud estudiantil (APS) bajo el modelo de Universidades con Estilos de Vida Saludables que marquen la pauta para la construcción de la Política de Salud Universitaria.</t>
  </si>
  <si>
    <t>5.       Instalados los servicios de salud en todos los Centros Regionales bajo el modelo de Universidades con Estilos de Vida Saludables que respondan a las necesidades de atención, promoción y formación de los estudiantes en los distintos contextos y zonas geográficas</t>
  </si>
  <si>
    <t>6.       Expandidos los servicios de laboratorio para su auto-sostenibilidad en coordinación con la Escuela de Microbiología, ofreciendo servicios de calidad y a bajo costo a la población en general</t>
  </si>
  <si>
    <t>7.       Realizado festivales y encuentros culturales con la participación de estudiantes de CU y CR.</t>
  </si>
  <si>
    <t>8.       Desarrollado el Festival Interuniversitario de Cultura y Arte (FICCUA) para consolidar procesos de integración cultural en la región Centroamericana.</t>
  </si>
  <si>
    <t>9.       Desarrollados programas socio-culturales para el fomento de una cultura y valores de paz, integración y cohesión estudiantil, familiar y social.</t>
  </si>
  <si>
    <t>11.   "Reformulada las políticas de estímulos educativos bajo criterios de equidad y calidad:</t>
  </si>
  <si>
    <t>12.   Becas Municipales</t>
  </si>
  <si>
    <t>13.   Becas de Inclusión Social (Pueblos Indígenas y Afrodescendientes)</t>
  </si>
  <si>
    <t>14.   Becas por Desempeño Estudiantil (museos, bibliotecas, librería, centros de arte, deportes y cultura)</t>
  </si>
  <si>
    <t>15.   Vigentes: excelencia, equidad, cultura y arte y deporte)</t>
  </si>
  <si>
    <t>16.   En estudio: exoneración de matrícula a estudiantes de excelencia."</t>
  </si>
  <si>
    <t>17.   Se apoya el fortalecimiento y ampliación de servicios de la Cooperativa Estudiantil “Lucem Aspicio” u otras. Apoyar el fortalecimiento y la ampliación de los servicios   de la Cooperativa Estudiantil “Lucem Aspicio” u otras.</t>
  </si>
  <si>
    <t>18.   Elaborar una línea base para el establecimiento de las residencias estudiantiles y Centros de Cuidados Infantiles.</t>
  </si>
  <si>
    <t>19.   Se cuenta con una Escuela de Líderes Universitarios estudiantiles.</t>
  </si>
  <si>
    <t>20.   Contar  con una estrategia integral de atención a la diversidad del estudiantado universitario.</t>
  </si>
  <si>
    <t>21.   Priorizados y fortalecidos los proyectos de voluntariado.</t>
  </si>
  <si>
    <t>1.  Aplicación de Sistema de Seguimiento a graduados.  Base de Datos de Egresados, Actualizadas y Monitoreada.</t>
  </si>
  <si>
    <t>2.  Graduados universitarios y Personal Administrativo participan en programa de relevo docente.</t>
  </si>
  <si>
    <t>1.  Las unidades académicas participan en redes académicas a través de la movilidad y el uso de las TICS por campo del conocimiento para la generación y promoción de la gestión del conocimiento.</t>
  </si>
  <si>
    <t>2.  Resultados permanentes y sostenidos de contribución al Desarrollo Humano Sostenible regional, generados por las 8 Redes Educativas Regionales de la UNAH.</t>
  </si>
  <si>
    <t>3.  Gestión exitosa del Sistema de Difusión Científica y Cultural de la UNAH, con participación sostenida y permanente en redes asociativas nacionales e internacionales.</t>
  </si>
  <si>
    <t>1.  Transversalizado el EJE CURRICULAR DE ÉTICA en los planes de estudio de la UNAH, que propicie un sello de “Lo Esencial” en los graduados de la UNAH. (R. de Desarrollo Curricular Integral).</t>
  </si>
  <si>
    <t>2.  Fortalecida la IDENTIDAD NACIONAL E INSTITUCIONAL, con un saber local revalorizado e internacionalizado.</t>
  </si>
  <si>
    <t>3.  Gestionados una serie de instrumentos culturales (en especial la POLÍTICA DE CULTURA, y oferta educativa, encaminada hacia la formación integral – profesional en la relación de cultura y desarrollo.</t>
  </si>
  <si>
    <t>4.  Impregnados los currículos de una preocupación por los derechos humanos, lo socio-cultural, la interculturalidad y la gestión de vida cultural, desde actividades curriculares, extracurriculares, y la vinculación universidad – sociedad.</t>
  </si>
  <si>
    <t>1. 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</si>
  <si>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1.  Consolidado en todas las Unidades Académicas de la UNAH, el Sistema de Gestión de la Calidad, con procesos permanentes y sostenidos de autoevaluación y acreditación institucional,  de programas y carreras; de certificación y recertificación profesional de los profesores universitarios.</t>
  </si>
  <si>
    <t>2.  Consolidado en todos los niveles de gestión académica, el Sub-sistema de Planificación, Monitoria y Evaluación de la Gestión Académica.</t>
  </si>
  <si>
    <t>3.  Mejora continua de indicadores (de calidad y pertinencia) institucionales, nacionales e internacionales, sobre la producción, difusión, gestión e innovación científica y técnica.</t>
  </si>
  <si>
    <t>4.  Comisiones mixtas de Seguridad e Higiene</t>
  </si>
  <si>
    <t>5.  Sistema en Gestión Ambiental (ISO 14001)</t>
  </si>
  <si>
    <t>6.  Adhesión al programa de Universidades Promotoras de la Salud (OPS)</t>
  </si>
  <si>
    <t>7.  Sistema de Gestión de Seguridad e Higiene Ocupacional (OSHAS 18001)</t>
  </si>
  <si>
    <t>8.  Oficina de Responsabilidad Social Universitaria en funcionamiento</t>
  </si>
  <si>
    <t>A.1) La UNAH  promueve posgrados en base a la demanda del país y las necesidades en ciencia y tecnología.</t>
  </si>
  <si>
    <t>B.1) Las facultades y centros regionales cuentan con posgrados integrados plenamente a los departamentos correspondientes.</t>
  </si>
  <si>
    <t>C.1) Las facultades y centros regionales realizan procesos de utoevaluación, evaluación, rediseño y acreditación de sus posgrados.</t>
  </si>
  <si>
    <t xml:space="preserve">C.2) Las facultades y los centros regionales promueven la creación o reconversión de algunos posgrados de la UNAH en posgrados regionales. </t>
  </si>
  <si>
    <t>D.1) Las facultades y centros regionales definen y articulan los temas prioritarios de posgrado a los ya definidos por la UNAH.</t>
  </si>
  <si>
    <t>D.2) Las facultades y centros regionales impulsan la integración de los estudiantes de posgrado a los grupos de investigación de la UNAH.</t>
  </si>
  <si>
    <t>D.3) Las facultades y centros regionales impulsan la publicación de artículos de trabajos de graduación de los estudiantes de posgrado en las revistas de la UNAH.</t>
  </si>
  <si>
    <t>D.4) Las facultades y centros regionales participan en el congreso de gestión de posgrados en la UNAH organizado por la Dirección del Sistema de Estudios de Posgrado.</t>
  </si>
  <si>
    <t>E.1) Las facultades y los centros regionales fortalecen los vínculos de la UNAH con el Estado, sectores productivos, sectores sociales y cooperación internacional, a efecto de procurar financiamiento o apoyos a posgrados específicos de interés nacional y sectorial.</t>
  </si>
  <si>
    <t xml:space="preserve">E.2) Las facultades y los centros regionales se vinculan con otras universidades, instituciones  u organizaciones, para asegurar la participación de profesores e investigadores internacionales, a través de conferencias, asesorías, investigaciones y otros.
 </t>
  </si>
  <si>
    <t>E.3) Las facultades y los centros regionales definen espacios, áreas geográficas e institucionales y temáticas en las que pueden insertarse los estudiantes de posgrados profesionalizantes o académicos para realizar sus trabajos de graduación.</t>
  </si>
  <si>
    <t>E.4) Las facultades y los centros regionales a través de sus posgrados dan seguimiento, sistematizan y divulgan la inserción laboral de los egresados de posgrado.</t>
  </si>
  <si>
    <t>E.5) Las facultades y los centros regionales crean y fortalecen los vínculos de los posgrados de la UNAH con otras universidades e instituciones afines al área de estudio, para contribuir de forma integral al conocimiento y solución de los principales problemas del país.</t>
  </si>
  <si>
    <t>F.1) Las facultades y los centros regionales diseñan y desarrollan una oferta educativa de posgrados en los centros universitarios regionales en base a las necesidades de la región y del centro universitario.</t>
  </si>
  <si>
    <t xml:space="preserve">F.2) Las facultades y los centros regionales establecen vínculos de cooperación con universidades publicas de la región centroamericana (SICAR/CSUCA) para movilidad de docentes, investigadores y estudiantes en la participación de cursos, proyectos, pasantías y otros. </t>
  </si>
  <si>
    <t>F.3) Las facultades y los centros regionales comparten capital humano y recursos institucionales a posgrados regionales para el desarrollo de los mismo.</t>
  </si>
  <si>
    <t>F.4) Las facultades y los centros regionales desarrollan estrategias de internacionalización de cada posgrado para proyectar la UNAH a nivel internacional.</t>
  </si>
  <si>
    <t xml:space="preserve">F.5) Las facultades y los centros regionales establecen vínculos de colaboración, comunicación e  información con posgrados de otros países a través de las tecnologías de información y comunicación. </t>
  </si>
  <si>
    <t>G.1) Las facultades y centros regionales promueven que los posgrados participen en el programa de capacitación ofertado por la Dirección del Sistema de Estudios de Posgrado.</t>
  </si>
  <si>
    <t>G.2) Las facultades y centros regionales impulsan los cursos de actualización a los egresados de posgrado de la UNAH,  de acuerdo a su temática.</t>
  </si>
  <si>
    <t>1.  Plataforma tecnológica eficiente, accesible en todos los predios de las sedes, modalidades y unidades académicas de la UNAH.</t>
  </si>
  <si>
    <t>2.  "Macro proyecto de Desarrollo Físico implementado, incluyendo Centros Regionales, CRAED, ITS.</t>
  </si>
  <si>
    <t>3.  2) Infraestructura física de CRAED pilotos en proceso de construcción."</t>
  </si>
  <si>
    <t>4.  "Aulas equipadas con proyectores y equipos de ayuda multimedia, 2) Fortalecida la red de bibliotecas universitarias, librerías universitarias y la editorial, tanto virtuales como físicas."</t>
  </si>
  <si>
    <t>5.  Docentes regularizados y contratados de acuerdo a la meta propuesta.</t>
  </si>
  <si>
    <t xml:space="preserve">6.  Normativa aprobada y en ejecución.  </t>
  </si>
  <si>
    <t>1. Consolidado un sistema de desarrollo del talento humano con relevo de docentes y personal administrativo de excelencia y liderazgo.</t>
  </si>
  <si>
    <t>1. Todas las unidades  académicas de la UNAH deberán estar articuladas e integradas a un sistema de gestión que integra la planificación, monitoria, evaluación y control; basado en  una estructura organizativa ágil y flexible y cumpliendo con las normas y estándares definidos.</t>
  </si>
  <si>
    <t>2. Impulsar la conectividad, acceso a información digital, uso de herramientas informáticas, laboratorios, plataformas de interacción y de educación virtual y facilitar la generación e introducción de innovaciones tecnológicas para el mejoramiento de los aprendizajes, incorporando la ciencia y la tecnología a los procesos de enseñanza y a la creación de conocimiento.</t>
  </si>
  <si>
    <t>1. Incremento de las movilidades internacionales realizadas</t>
  </si>
  <si>
    <t>2. Proyectos y/o programas de cooperación e investigación gestionados por la unidad</t>
  </si>
  <si>
    <t>3. Relaciones internacionales con otras instituciones fortalecidas</t>
  </si>
  <si>
    <t>4. Actividades en internacionalización registradas y monitoreadas</t>
  </si>
  <si>
    <t>a.1) Instancias que conforman las autoridades de dirección superior, desarrollando su respectivo rol en forma coordinada.</t>
  </si>
  <si>
    <t>a.2) Manejo oportuno y eficiente de los conflictos internos que se originen producto de discrepancias o problemas entre los distintos sectores de la UNAH.</t>
  </si>
  <si>
    <t>b.1) Sistema de educación superior regularizado en términos de calidad y pertinencia.</t>
  </si>
  <si>
    <t>b.2) Plan de Desarrollo de la Educación Superior implementado y consolidado.</t>
  </si>
  <si>
    <t>1.      La Dirección de Educación Superior es reconocida en su rol de conductor de la política educativa de nivel superior, bien organizada y con los recursos humanos y materiales que requiere para su eficaz y eficiente funcionamiento.</t>
  </si>
  <si>
    <t>2.      La Dirección de Educación Superior es fedataria pública de los actos del nivel superior, da seguimiento eficaz y asegura el  cumplimiento de las resoluciones de los órganos de gobierno de El nivel Superior y responde en tiempo y forma las solicitudes presentadas por los centros de educación superior y por peticionarios de validación de estudios.</t>
  </si>
  <si>
    <t>3.      Servicios ofrecidos con plena satisfacción de los usuarios</t>
  </si>
  <si>
    <t>4.      Plan Estratégico quinquenal  y planes operativos anuales de la DES, y de los Departamentos cumplidos,  Informes de proyectos impulsados por la Dirección de Educación Superior, observatorio de la Educación Superior funcionando, Sistemas informativos y bases de dato funcionando, sitios web actualizados y activos, edición y distribución de publicaciones varias.</t>
  </si>
  <si>
    <t>5.      Sistema de Educación Superior vinculado con los sistemas educativos regionales y mundiales, convenios de cooperación suscritos y en ejecución, adaptación de las grandes tendencias internacionales a las políticas educativas del país. Vinculación amplia con expertos, asesoría, pasantías.</t>
  </si>
  <si>
    <t>6.      Sistema de Educación Superior integrado a redes socioeducativas nacionales e internacionales.</t>
  </si>
  <si>
    <t>7.      Documento de Plan quinquenal, validado y aprobado. Objetivos propuestos cumplidos.  Sistema de Educación Superior en camino a su desarrollo.</t>
  </si>
  <si>
    <t xml:space="preserve">8.      Proyectos de país desarrollados por los Centros de Educación Superior.  Financiamiento disponible.  </t>
  </si>
  <si>
    <t>9.      El sistema de educación superior integrado a redes académicas. Alianzas estratégicas formalizadas a través de convenios.</t>
  </si>
  <si>
    <t>10.   Plataformas tecnológicas desarrolladas y en funcionamiento.</t>
  </si>
  <si>
    <t>11.   Proponer y desarrollar proyectos conducentes a la integración curricular desde los niveles pre-básica hasta el nivel superior.</t>
  </si>
  <si>
    <t>12.   Promover la formulación de las políticas educativas para el sistema nacional de educación.</t>
  </si>
  <si>
    <t>13.   Impulsar proyectos para lograr la calidad educativa de los niveles pre-básico, básico, medio y superior de la educación nacional.</t>
  </si>
  <si>
    <t>14.   Incidir para el desarrollo del modelo de la Educación Técnica en los Niveles de Educación Media y Superior y su instauración en el Sistema Educativo Nacional.</t>
  </si>
  <si>
    <t>15.   Proponer al Consejo Nacional de Educación el desarrollo de un modelo de Supervisión Educativa para el Sistema Educativo Nacional.</t>
  </si>
  <si>
    <t>16.   Promover a través del Consejo Nacional de Educación en la formulación e implantación de un modelo de descentralización educativa.</t>
  </si>
  <si>
    <t>17.   Promover procesos de formación docente para los niveles pre-básico, básico, medio y superior de la educación nacional.</t>
  </si>
  <si>
    <t>1.       Comunidad Universitaria con mayor conocimiento en el uso de las TIC en las Facultades y Centros Regionales</t>
  </si>
  <si>
    <t>2.       Portal Web activo y actualizado difundiendo información en el ámbito Universitario.</t>
  </si>
  <si>
    <t>3.       Comunidad Universitaria haciendo uso de nuevos recursos de aprendizaje de acuerdo a la tendencia del nuevo modelo educativo.</t>
  </si>
  <si>
    <t>4.       Unidades académicas, administrativas y de servicio aplicando las buenas prácticas para el uso adecuado, ético y solidario de las TICs</t>
  </si>
  <si>
    <t>5.       Servicios y procesos de la biblioteca estandarizados</t>
  </si>
  <si>
    <t>6.       Fortalecida la interoperabilidad y comunicación con diferentes instituciones  a nivel nacional e internacional con las que la UNAH mantiene relaciones.</t>
  </si>
  <si>
    <t>7.       Sistema de Educación a Distancia fortalecido a través de la oferta virtual ampliada en las diferentes carreras de la UNAH.</t>
  </si>
  <si>
    <t>8.       Dinamizado y enriquecido los procesos de enseñanza-aprendizaje en las Unidades académicas haciendo uso de las TICs.</t>
  </si>
  <si>
    <t>9.       Red de datos segura y confiable operando a nivel nacional y con servicio QoS</t>
  </si>
  <si>
    <t>10.   Sistemas de información y aplicaciones informáticas funcionando</t>
  </si>
  <si>
    <t>11.   Unidades académicas, administrativas y de servicio con equipo informático pertinente para las funciones académicas y administrativas respectivamente en buen funcionamiento y actualizado</t>
  </si>
  <si>
    <t>12.   Facilitado el acceso a servicios académicos y administrativos disponibles electrónicamente para los usuarios.</t>
  </si>
  <si>
    <t>13.   Información disponible en línea</t>
  </si>
  <si>
    <t>14.   Información oportuna y pertinente generada para la toma de decisiones a nivel gerencial.</t>
  </si>
  <si>
    <t>15.   Recursos TI normados y regulados</t>
  </si>
  <si>
    <t xml:space="preserve">1. Implementados currículos innovadores a nivel de grado y postgrado (macro, meso y micro currículos), en todas las Facultades y Centros Regionales Universitarios. </t>
  </si>
  <si>
    <t>2. Aplicada la política de bimodalidad con base en los diagnósticos regionales de necesidades y potencialidades auténticas.</t>
  </si>
  <si>
    <t>1. Personal Docente implementando prácticas innovadoras, alineadas con el modelo educativo.</t>
  </si>
  <si>
    <t>Movilidad Internacional</t>
  </si>
  <si>
    <t>Cooperación Internacional</t>
  </si>
  <si>
    <t>Convenios Internacionales</t>
  </si>
  <si>
    <t>Redes</t>
  </si>
  <si>
    <t>Organización de eventos Internacionales</t>
  </si>
  <si>
    <t>Publicaciones</t>
  </si>
  <si>
    <t>Ninguna  </t>
  </si>
  <si>
    <t>Programa / Proyecto 2017</t>
  </si>
  <si>
    <t>Del 1 de Enero al 31 de Diciembre 2017</t>
  </si>
  <si>
    <t>Rediseñado y actualizado el plan de estudios de la Carrera de Odontología según estandares internacionales y a las necesidades de nuestro pais</t>
  </si>
  <si>
    <t xml:space="preserve"># de estudiantes matriculados </t>
  </si>
  <si>
    <t>1.1.1.1</t>
  </si>
  <si>
    <t>Gestion para la implementación del plan de estudios rediseñado de la Carrera de Odontología</t>
  </si>
  <si>
    <t>Rediseño del plan de estudios para su actualización de acuerdo a las necesidades nacionales</t>
  </si>
  <si>
    <t>Oficina de Registro  UNAH</t>
  </si>
  <si>
    <t>Estudiantes de la Carrera de Odontología</t>
  </si>
  <si>
    <t>Comision de Desarrollo Curricular</t>
  </si>
  <si>
    <t>Fortalecido el programa de postgrados, siendo el apoyo y complemento del programa de Rehabilitación Bucal en Protesis</t>
  </si>
  <si>
    <t>1.1.1.2</t>
  </si>
  <si>
    <t xml:space="preserve">Gestion para la implementación del programa de postgrado de Endodoncia </t>
  </si>
  <si>
    <t>Ampliación de la oferta de postgrados de acuerdo a necesidades del Pais</t>
  </si>
  <si>
    <t>Egresados de la Carrera de Odontología.</t>
  </si>
  <si>
    <t>Coordinación General de Postgrado de la Facultad de Odontología, Jefatura de Departamento, Decanato.</t>
  </si>
  <si>
    <t>Incrementada la oferta de postgrados, siendo el complemento del postgrado de Endodoncia</t>
  </si>
  <si>
    <t>1.1.1.3</t>
  </si>
  <si>
    <t>Gestion para la implementación del programa rediseñado del postgrado de Rehabilitación Bucal en Protesis</t>
  </si>
  <si>
    <t>Ampliación de oferta académica de la Facultad de Odontología a nivel de Tecnico Universitario, mismo que fortalece y apoya el proceso de formacion del postgrado de Rehabilitación Bucal en Protesis</t>
  </si>
  <si>
    <t>1.1.1.4</t>
  </si>
  <si>
    <t xml:space="preserve">Gestion para la implementación del programa del Tecnico Universitario en Protesis Dental </t>
  </si>
  <si>
    <t>Ampliación de la oferta académica en la modalidad de Tecnico Universitario de acuerdo a necesidades del Pais</t>
  </si>
  <si>
    <t xml:space="preserve">Estudiantes de educación media completa </t>
  </si>
  <si>
    <t>Coordinación General de Carreras Tecnicas de la Facultad de  Odontología, Jefatura de Departamento, Decanato.</t>
  </si>
  <si>
    <t>Documento que aporta para expediente de programa del postgrado de Cirugia Maxilofacial, para su aprobación ante las instancias correspondientes</t>
  </si>
  <si>
    <t>Documento elaborado</t>
  </si>
  <si>
    <t>1.1.1.5</t>
  </si>
  <si>
    <t>Elaboración del diagnostico Plan de Estudios y  Factibilidad Financiera del programa de Postgrado de Cirugia Maxilofacial</t>
  </si>
  <si>
    <t>Uso eficiente de los recursos Humanos y la capasidad instalada en el HEU, Pues se cuenta con un Quirofano para Odontologia completamente equipado.</t>
  </si>
  <si>
    <t xml:space="preserve">Propuesta de aprobación de programa ante instancias correspondientes </t>
  </si>
  <si>
    <t>Coordinación General de Postgrado de la Facultad de Odontología, Jefatura de Departamento de Estomatologia, Docentes Especialistas en Cirugia Maxilofacial, Decanato.</t>
  </si>
  <si>
    <t>Documento que aporta para expediente de programa del Postgrado de Ortodoncia, para su aprobación ante las instancias correspondientes</t>
  </si>
  <si>
    <t>1.1.1.6</t>
  </si>
  <si>
    <t>Elaboración del Diagnostico,  plan de Estudios del programa y Plan de Factibilidad  del postgrado de Ortodoncia</t>
  </si>
  <si>
    <t>Uso eficiente de los recursos Humanos y la capasidad instalada en el HEU, Pues se cuenta con un Quirofano para Odontologia completamente equipado, pues este postgrado es complementario a Cirugia Maxilofacial y a postgrado de Odontopediatria</t>
  </si>
  <si>
    <t xml:space="preserve">fortalecer la propuesta academica con herramientas tecnologicas en ambientes virtuales </t>
  </si>
  <si>
    <t xml:space="preserve"># de asignaturas con elementos de virtualización </t>
  </si>
  <si>
    <t>1.2.1.1</t>
  </si>
  <si>
    <t xml:space="preserve">Impulsar el desarrollo de la bimodalidad en la Carrera de Odontología </t>
  </si>
  <si>
    <t xml:space="preserve">La necesidad de contar con instalaciones adecuadas a las exigencias de la odontologia moderna, con equipamiento de punta para posicionar el uso de herramientas informaticas en ambientes virtuales </t>
  </si>
  <si>
    <t>Virtualización desarrollada por docentes de la Facultad de Odontología</t>
  </si>
  <si>
    <t>Docentes de la Carrera de Odontología</t>
  </si>
  <si>
    <t xml:space="preserve">Jefes de Departamento, Docentes seleccionados </t>
  </si>
  <si>
    <t>Fomentar el reconocimiento por investigación en el cuerpo docente</t>
  </si>
  <si>
    <t xml:space="preserve"># de docentes reconocidos </t>
  </si>
  <si>
    <t>2.1.1.1</t>
  </si>
  <si>
    <t>Reconocimiento a docentes investigadores de la Facultad de Odontología</t>
  </si>
  <si>
    <t>Promover e incentivar la participacion del personal docente en los procesos de investigación</t>
  </si>
  <si>
    <t>Ceremionia de reconocimiento</t>
  </si>
  <si>
    <t>Docentes de la Facultad de Odontología</t>
  </si>
  <si>
    <t xml:space="preserve">Secretaria Académica </t>
  </si>
  <si>
    <t>Fortalecida la investigación en estudiantes de la Carrera de Odontología</t>
  </si>
  <si>
    <t># de estudiantes capacitados</t>
  </si>
  <si>
    <t>2.1.1.2</t>
  </si>
  <si>
    <t>Seminario de investigación a estudiantes de ultimo año</t>
  </si>
  <si>
    <t>Incentivar la participación de los estudiantes en procesos de investigación para generar conocimiento interno en la UNAH</t>
  </si>
  <si>
    <t xml:space="preserve">Seminarios desarrollados </t>
  </si>
  <si>
    <t xml:space="preserve">Estudiantes de último año de la Carrera de Odontología </t>
  </si>
  <si>
    <t xml:space="preserve">Unidad de Gestión de Investigación Cientifica </t>
  </si>
  <si>
    <t xml:space="preserve">Incrementado el seguimineto a los egresados de la Carrera de Odontología </t>
  </si>
  <si>
    <t>Egresados de la Carrera de Odontología de la UNAH</t>
  </si>
  <si>
    <t xml:space="preserve"># de comunicados emitidos </t>
  </si>
  <si>
    <t>2.2.1.1</t>
  </si>
  <si>
    <t>Dinamizar el proceso de comunicación de la unidad de Gestión de la Investigación Cientifica</t>
  </si>
  <si>
    <t>Agilizar la comunicación para consolidar la unidad de gestión de la investigación científica de la Facultad de Odontología</t>
  </si>
  <si>
    <t xml:space="preserve">Comunicados emitidos </t>
  </si>
  <si>
    <t>Docentes y estudientes de la Facultad de Odontología</t>
  </si>
  <si>
    <t xml:space="preserve">Eficientar los mecanismos de comunicación </t>
  </si>
  <si>
    <t xml:space="preserve">Apoyo a la publicación y socialización de la investigación desarrollada en la Facultad de Odontología </t>
  </si>
  <si>
    <t xml:space="preserve"># de investigaciones publicadas </t>
  </si>
  <si>
    <t>2.3.1.2</t>
  </si>
  <si>
    <t xml:space="preserve">Publicación y socialización de proyectos de investigación </t>
  </si>
  <si>
    <t xml:space="preserve">Debemos asegurar la continuidad de las publicaciones de nuestros proyectos de investigación para contribuir conla generación de conocimiento. </t>
  </si>
  <si>
    <t>Revista DICyP y medios electronicos de DICyP</t>
  </si>
  <si>
    <t>Unidad de Gestión de Investigación Cientifica y Jefes de Departamento</t>
  </si>
  <si>
    <t>Fortalecida la socialización de investigación en la Facultad de Odontología</t>
  </si>
  <si>
    <t xml:space="preserve"># de ponencias desarrolladas </t>
  </si>
  <si>
    <t>2.3.1.3</t>
  </si>
  <si>
    <t xml:space="preserve">Ponencia en Congreso organizado por DICyP </t>
  </si>
  <si>
    <t>Participación de los docentes investigadores como ponentes en congresos nacionales o internacionales</t>
  </si>
  <si>
    <t xml:space="preserve">Congreso Cientifico DICyP </t>
  </si>
  <si>
    <t>Fortalecimiento de los grupos de investigación ya conformados</t>
  </si>
  <si>
    <t xml:space="preserve"># de grupos de investogación fortalecidos </t>
  </si>
  <si>
    <t>2.3.1.4</t>
  </si>
  <si>
    <t>Fortalecimiento y acompañamiento a los grupos de investigación ya conformados</t>
  </si>
  <si>
    <t>Seguimiento y fortalecimiento de los grupos de investigación</t>
  </si>
  <si>
    <t>Unidad de Gestion de la Investigación Cientifica</t>
  </si>
  <si>
    <t>Docentes y estudiantes de la Facultad de Odontología</t>
  </si>
  <si>
    <t>Incrementado el número de grupos de investigación</t>
  </si>
  <si>
    <t xml:space="preserve"># de nuevos grupos de investigación confomados </t>
  </si>
  <si>
    <t>2.4.1.1</t>
  </si>
  <si>
    <t>Gestión para fortalecer la creación de nuevos  grupos de investigación al interior de los departamentos</t>
  </si>
  <si>
    <t>Fomentar la creación de nuevos grupos de investigación para incrementar las propuestas de investigación de la Facultad de Odontología</t>
  </si>
  <si>
    <t>DICyP</t>
  </si>
  <si>
    <t xml:space="preserve"># de proyectos de investigacion presentados bajo la modalidad de beca de investigacón </t>
  </si>
  <si>
    <t>2.4.1.2</t>
  </si>
  <si>
    <t>Impulsar proyectos de investigación  por beca de investigación del Dpto de Restauradora ( papeleria)</t>
  </si>
  <si>
    <t>Fortalecer la generación de conocimiento por medio de la investigación cientifica</t>
  </si>
  <si>
    <t>Propuestas presentadas ante DICyP</t>
  </si>
  <si>
    <t>Incrementado el número de proyectos de investigación por carga académica</t>
  </si>
  <si>
    <t># de proyectos presentados ante DICyP para su aprobación por beca académica</t>
  </si>
  <si>
    <t>2.4.1.3</t>
  </si>
  <si>
    <t xml:space="preserve">Incrementar la solicitud de proyectos por carga académica desde los departamentos ( papeleria, tinta, impresiones) </t>
  </si>
  <si>
    <t>Supervición a los universitarios en servicio social</t>
  </si>
  <si>
    <t xml:space="preserve"># de universitarios visitados </t>
  </si>
  <si>
    <t>3.1.1.1</t>
  </si>
  <si>
    <t>Planificación de visitas de supervición a universitarios  en servicio social</t>
  </si>
  <si>
    <t>Aseguramiento de la Calidad y las condiciones de las clinicas donde se asignara plaza de servicioo social</t>
  </si>
  <si>
    <t>Visitas de supervición</t>
  </si>
  <si>
    <t>Universitarios en servicio social</t>
  </si>
  <si>
    <t>Comision de Servicio Social, Administración</t>
  </si>
  <si>
    <t>Certificación y supervición de los sitio donde se asigna plazas a los  universitarios en servicio social</t>
  </si>
  <si>
    <t xml:space="preserve"># de sitios para asignación y aprobación de plazas realizadas </t>
  </si>
  <si>
    <t>3.1.1.2</t>
  </si>
  <si>
    <t>Planificación de visitas de certificacion a clinicas  y su  aprobación, para las plazas que se asignan a los universitarios  en servicio social</t>
  </si>
  <si>
    <t xml:space="preserve">Visitas de certificación </t>
  </si>
  <si>
    <t>Comunidades o sitios donde funciona una clinica odontologica  para plaza de servicio social</t>
  </si>
  <si>
    <t>Fortalecimiento del sistema APS de Vinculacion UNAH-Sociedad</t>
  </si>
  <si>
    <t xml:space="preserve"># de estudiantes capacitados </t>
  </si>
  <si>
    <t>3.1.1.3</t>
  </si>
  <si>
    <t xml:space="preserve">Seminario de APS a estudiantes previo Servicio Social </t>
  </si>
  <si>
    <t>Consolidar y conseguir el apropiamiento del programa APS de parte de los universitarios en servicio social</t>
  </si>
  <si>
    <t xml:space="preserve">Asistencia a seminario </t>
  </si>
  <si>
    <t>Universoitarios proximos a iniciar el servicio social</t>
  </si>
  <si>
    <t>Comité de Servicio Social, Jefe de Vinculación Facultad de Odontología-Sociedad</t>
  </si>
  <si>
    <t>Incrementar la comunicación eficaz del area de Vinculacion en la Facultad de Odontología</t>
  </si>
  <si>
    <t xml:space="preserve"># de comunicaciones </t>
  </si>
  <si>
    <t>3.2.1.1</t>
  </si>
  <si>
    <t>Fortalecimiento de la estratégia de comunicación internapor medios de comunicación dif¿gital para proyectos de vinculación de la Facultad de Odontología.</t>
  </si>
  <si>
    <t>Estratégia de comunicación que permita la eficiente comunicación interna entre las diferentes unidades que conforman la Facultad de Odontología y la comunicación externa con medios de comunicación y publico en general para socializar las actividades desarrolladas y su impacto en la población hondureña</t>
  </si>
  <si>
    <t>Medios de comunicación internos y externos</t>
  </si>
  <si>
    <t>Estudiantes, docentes y adminstrativos de la Facultad de Odontología y el publico en general</t>
  </si>
  <si>
    <t>Jefe de Vinculación Facultad de Odontología, Unidad de comunicación interna</t>
  </si>
  <si>
    <t xml:space="preserve">Incrementar la comunicación externa eficaz del area de Vinculacion en la Facultad de Odontología, </t>
  </si>
  <si>
    <t>3.2.1.2</t>
  </si>
  <si>
    <t xml:space="preserve">Apoyo a la socialización con medios externos institucionles de las actividades de Vinculación de la Facultad de Ododntología. </t>
  </si>
  <si>
    <t>Medios de comunicación externos, sociedad en general</t>
  </si>
  <si>
    <t>Fortalecer las atenciones odontológicas realizadas en las diferentes clinicas de la Facultad de Odontología</t>
  </si>
  <si>
    <t xml:space="preserve"># requisiciones de materiales e insumos para atencion en clinicas servidas en el almacen </t>
  </si>
  <si>
    <t>3.3.1.1</t>
  </si>
  <si>
    <t>Gestion para seguimiento y aseguramiento de calidad en la prestación de servicios odontologicos ofrecido a la población hondureña.</t>
  </si>
  <si>
    <t xml:space="preserve">Asegura el suminitro de insumos para la correcta atención odontologica a pacientes en las clinicas de la Facultad de Odontología </t>
  </si>
  <si>
    <t>Solicitud de requisición de materiales suministradas por almacen</t>
  </si>
  <si>
    <t>Jefes de Departamento, Administración</t>
  </si>
  <si>
    <t xml:space="preserve"># de egresados actualizados </t>
  </si>
  <si>
    <t>3.5.1.1</t>
  </si>
  <si>
    <t xml:space="preserve">Actualizar la base de datos de egresados de la Carrera de Odontología </t>
  </si>
  <si>
    <t>Indispensable contar con el regirtro documental de los egresados para su inclusion en programas servidos por la UNAH</t>
  </si>
  <si>
    <t>Base de datos de Secretaria Académica de la Facultad de Odontología</t>
  </si>
  <si>
    <t>Ampliación de la oferta de servicios odontologicos especializados de alta calidad</t>
  </si>
  <si>
    <t># de atenciones proporcionadas por estudiantes de postgrado</t>
  </si>
  <si>
    <t>3.6.1.1</t>
  </si>
  <si>
    <t>Fortalecimiento de la oferta de servicios de atención odontologica a la comunidad en general</t>
  </si>
  <si>
    <t>La necesidad de ampliar los servicios ofresidos en las clinicas obedece a la apertura de programas de postgrado con el correspondiente servicio especializado a los pacientes que visitan nuestras clinicas odontologicas</t>
  </si>
  <si>
    <t>Apertura de expedientes clinicos por los estudiantes de postgrado</t>
  </si>
  <si>
    <t>Pacientes que visitan las clinicas de la Facultad de Odontología</t>
  </si>
  <si>
    <t>Jefaturas de Depatamento, Coordinación de Postgrado</t>
  </si>
  <si>
    <t>Area Estratégica Servicios y Beneficios</t>
  </si>
  <si>
    <t>Fortalecidas las competencias en la propia diciplina</t>
  </si>
  <si>
    <t xml:space="preserve">Fortalecimiento de competencias en la propia disciplina.   </t>
  </si>
  <si>
    <t xml:space="preserve">La actualización constante en su área es lo que defíne un profesional y sobre todo un docente universitario </t>
  </si>
  <si>
    <t>Asistencia e inscripción a seminarios o charlas o congresos cientificos</t>
  </si>
  <si>
    <t>Doecentes de la Facultad de Odontolgía</t>
  </si>
  <si>
    <t>Jefaturas de Departamento</t>
  </si>
  <si>
    <t>Apoyo a la Virtualización de asignaturas de la Carrera de Odontología</t>
  </si>
  <si>
    <t>4.1.1.2</t>
  </si>
  <si>
    <t>Participación de docentes en  curso de desarrollo de virtualización académica</t>
  </si>
  <si>
    <t xml:space="preserve">El manejo de herrameintas informaticas es vital para actualizar los procesos de formación de los estudiantes </t>
  </si>
  <si>
    <t xml:space="preserve">Inscripción y finalización de capasitaciones </t>
  </si>
  <si>
    <t xml:space="preserve">Incrementada la actividad y formacion docente en el area de investigación </t>
  </si>
  <si>
    <t>4.1.1.3</t>
  </si>
  <si>
    <t xml:space="preserve">Participación de docentes en diplomado de investigación cientifica </t>
  </si>
  <si>
    <t xml:space="preserve">Fortalecer las competencias en investigación cientifica parea desarrollar proyectos de investigación o guiar grupos de investigación </t>
  </si>
  <si>
    <t>4.1.1.4</t>
  </si>
  <si>
    <t xml:space="preserve">Participación en diplomado de Gestión de la Investigación </t>
  </si>
  <si>
    <t xml:space="preserve">Fortalecer las competencias en investigación cientifica parea desarrollar proyectos de investigación o guiar grupos de investigación y ademas desarrollar gestion adminstración de los proyectos de investigación </t>
  </si>
  <si>
    <t>Fortalecer el eje de Etica en los estudiantes en su proceso de formación profesional</t>
  </si>
  <si>
    <t># de estudiantes capasitados</t>
  </si>
  <si>
    <t>5.1.1.1</t>
  </si>
  <si>
    <t xml:space="preserve">Seminario de etica a los estudiantes de ultimo año previo a servicio social </t>
  </si>
  <si>
    <t>La transversalización del  eje de etica en los estudiantes de la Carrera de Odontología</t>
  </si>
  <si>
    <t xml:space="preserve">Constancia de haber recibido el seminario de etica </t>
  </si>
  <si>
    <t>Estudiantes que cursan el ultimo boque de asignaturas, previo a su Servicio Social</t>
  </si>
  <si>
    <t>Comité de Servicio Social</t>
  </si>
  <si>
    <t xml:space="preserve">Promover una cultura de deporte y salud fisica por medio de actividades deportivas </t>
  </si>
  <si>
    <t xml:space="preserve"># de estudiantes que participan en actividades deportivas </t>
  </si>
  <si>
    <t>5.2.1.1</t>
  </si>
  <si>
    <t>Jornada deportiva para conmemorar el dia del odontologo</t>
  </si>
  <si>
    <t>Proporcionar alternativas para  desarrollar una cultura de salud fisica</t>
  </si>
  <si>
    <t xml:space="preserve">Listados de inscipciones </t>
  </si>
  <si>
    <t xml:space="preserve">Comité de vida estudiantil </t>
  </si>
  <si>
    <t>Fortalecer las condiciones y herramientas para ejercer las actividades académicas</t>
  </si>
  <si>
    <t xml:space="preserve"># de estudiantes que utilicen esta espacio de aprendizaje </t>
  </si>
  <si>
    <t>5.3.1.1</t>
  </si>
  <si>
    <t>Gestion para acondicionamiento de Aula Siglo XXI</t>
  </si>
  <si>
    <t xml:space="preserve">Proporcionar espacios pedagogicos acordes a las necesidades de los estudisntes </t>
  </si>
  <si>
    <t xml:space="preserve">Matricula de asignaturas impartidas en esta  aula </t>
  </si>
  <si>
    <t>Jefatura de Departamento, Decanato</t>
  </si>
  <si>
    <t># de Sillones Dentales  acondicionados para uso de estudiantes de potgrado</t>
  </si>
  <si>
    <t>5.3.1.2</t>
  </si>
  <si>
    <t>Gestion  para acondicionamiento de Clinicas de Postgrado</t>
  </si>
  <si>
    <t>Jefatura de Departamento, Decanato, Coordinacion de postgrado</t>
  </si>
  <si>
    <t>Fortalecer las condiciones y herramientas  y espacios pedagogicos para ejercer las actividades académicas</t>
  </si>
  <si>
    <t># de aulas acondicionadas para estudiantes de postgrado</t>
  </si>
  <si>
    <t>5.3.1.3</t>
  </si>
  <si>
    <t>Gestion para acondicionamiento de aulas de postgrado</t>
  </si>
  <si>
    <t>Fortalecer  la formacion profesion al de los efgresados de la Carrera  de Odontologia con una oferta de postgrados que responda a las necesidades de pais</t>
  </si>
  <si>
    <t># de estudiantes matriculados</t>
  </si>
  <si>
    <t>5.4.1.1</t>
  </si>
  <si>
    <t xml:space="preserve">Oferta académica de programa de postgrados </t>
  </si>
  <si>
    <t>Proprcionar una respuesta a la necesidad de estudios de postgrado a los egresados de la Carrera de Odontología</t>
  </si>
  <si>
    <t>Sitema de registro</t>
  </si>
  <si>
    <t>Egresados de la Carrera de Odontología</t>
  </si>
  <si>
    <t>Jefatura de Departamento, Coordinación de Postgrados, Administración</t>
  </si>
  <si>
    <t>Fortalecer la planta docente de la Facultad de Odontología</t>
  </si>
  <si>
    <t xml:space="preserve"># de participantes </t>
  </si>
  <si>
    <t>5.5.2.1</t>
  </si>
  <si>
    <t>Gestion para becas de relevo generacional docente</t>
  </si>
  <si>
    <t>Proporcionar una alternativa para egresados de excelencia académica a participar en concursos por becas</t>
  </si>
  <si>
    <t>Registro de solicitud</t>
  </si>
  <si>
    <t>Secretaria Académica</t>
  </si>
  <si>
    <t>Incrementar la oferta de seminarios de actualización profesional no formal</t>
  </si>
  <si>
    <t>5.4.2.2</t>
  </si>
  <si>
    <t xml:space="preserve">Seminario de actualización cientifica multidiciplinar                    </t>
  </si>
  <si>
    <t>Ofreser opsion en  educación no formal</t>
  </si>
  <si>
    <t>inscripcion a seminario</t>
  </si>
  <si>
    <t>Jefatura de Departamento</t>
  </si>
  <si>
    <t>Fortalecer los vinculos con universidades lideres en la región centroamericana</t>
  </si>
  <si>
    <t>6.1.1.1</t>
  </si>
  <si>
    <t>Gestion para iniciar programa de postgrado de elevación académica con UP</t>
  </si>
  <si>
    <t>Crear redes académicas y de investigación cientifica con universidades de la región</t>
  </si>
  <si>
    <t>Sistema de registro</t>
  </si>
  <si>
    <t>Estudiantes de postgrado</t>
  </si>
  <si>
    <t>Decanato, Jefaturas de Departamento, Coordinación de postgrado</t>
  </si>
  <si>
    <t xml:space="preserve">Posicionar a la Facultad de Ododntologia en materia de postgrados </t>
  </si>
  <si>
    <t>6.1.1.2</t>
  </si>
  <si>
    <t xml:space="preserve">Apertura de Programa de Maestria en Administración de Clinicas Odontologicas </t>
  </si>
  <si>
    <t>Reafirmar el posicionamiento de la UNAH y la Facultad de Odontología</t>
  </si>
  <si>
    <t xml:space="preserve">Actualizar los recursos y espacios pedagogicos </t>
  </si>
  <si>
    <t># de estudiantes atendidos en esapcios pedagogicos acondicionados con herramientas virtuales</t>
  </si>
  <si>
    <t>6.2.1.1</t>
  </si>
  <si>
    <t xml:space="preserve">Gestion para el desarrollo de espacios y recursos virtuales de la carrera de odontologia     </t>
  </si>
  <si>
    <t>Proporcionar espacios adecaudos a las necesidades modernización de herramientas pedagógicas</t>
  </si>
  <si>
    <t>Matricula de asignaturas donde se utiliza este recurso</t>
  </si>
  <si>
    <t>Jefatura de Depatamento, administración</t>
  </si>
  <si>
    <t>Eje de etica consolidado en estudiantes de la Carrera de Odontología</t>
  </si>
  <si>
    <t xml:space="preserve"># de estudiantes formados </t>
  </si>
  <si>
    <t>7.1.1.1</t>
  </si>
  <si>
    <t xml:space="preserve">Seminarios y talleres de etica </t>
  </si>
  <si>
    <t>Reafirmar el eje de etica en los estudiantes de la Facultad de Odontología</t>
  </si>
  <si>
    <t xml:space="preserve">Constancias de seminario de etica </t>
  </si>
  <si>
    <t>Estudiantes de ultimo año de la carrera de Odontología</t>
  </si>
  <si>
    <t>Fortalecida la capasidad instalada en la Facultad de Odontologia de herramientas pedagógicas novedosas</t>
  </si>
  <si>
    <t># de estudiantes atendidos en espacios acondicionados</t>
  </si>
  <si>
    <t>7.2.1.1</t>
  </si>
  <si>
    <t>Gestion para la generación de recursos de aprendizaje de la carrera de odontologia</t>
  </si>
  <si>
    <t xml:space="preserve">Actualizar recursos pedagogicos de acuerdo con las necesiades actuales de redes informaticas y herraminetas vietuales </t>
  </si>
  <si>
    <t>Gestion para aporbación de poryecto</t>
  </si>
  <si>
    <t>Estudiantes de la carrera de odontología</t>
  </si>
  <si>
    <t>Jefaturas de Departamento, Decanato, Administración</t>
  </si>
  <si>
    <t xml:space="preserve">Conformación de biblioteca de recursos de aprendizaje </t>
  </si>
  <si>
    <t># de videos producidos</t>
  </si>
  <si>
    <t>9.1.1.1</t>
  </si>
  <si>
    <t>Implementación de recursos de aprendizaje virtuales generados en las diferentes asignaturas de la Carrera de Odontología.</t>
  </si>
  <si>
    <t>Aprovechamiento de los recursos disponibles como la tecnologia  de aulas interactivas y en ambiente virtual</t>
  </si>
  <si>
    <t xml:space="preserve">Videos producidos </t>
  </si>
  <si>
    <t>Estudiantes y docentes de la Facultad de Odontologia</t>
  </si>
  <si>
    <t>Decanato, Jefes de Departamento, Administración</t>
  </si>
  <si>
    <t>Concursar por financiamiento para el acondicionamiento de Aula Siglo XXI</t>
  </si>
  <si>
    <t>Presentación de proyecto</t>
  </si>
  <si>
    <t>9.1.1.2</t>
  </si>
  <si>
    <t>Presentación de proyecto "Aula Siglo XXI" ante DIE</t>
  </si>
  <si>
    <t>Gestion ante otras unidades para fortalecer las instalaciones de la Facultad de Odontología</t>
  </si>
  <si>
    <t>Presentación de proyecto ante DIE</t>
  </si>
  <si>
    <t>DIE</t>
  </si>
  <si>
    <t>Decanato, Jefes de Departamento</t>
  </si>
  <si>
    <t>Contar con la unidad de comunicación interna de la Facultad de Odontología para posicionar la unidad académica</t>
  </si>
  <si>
    <t>Contratacion de personal</t>
  </si>
  <si>
    <t>9.1.1.3</t>
  </si>
  <si>
    <t xml:space="preserve">Gestion para la conformación de la unidad de comunicación interna de la Facultad de Odontología </t>
  </si>
  <si>
    <t>Unidad de comunjcación para dinamisar las vias y canales de comunicación a niuvel interno de la unidad académica, institucional y con medios externos a la institución</t>
  </si>
  <si>
    <t>Proceso de selección de personal</t>
  </si>
  <si>
    <t>Estudiantes, docentes y administrativos de la Facultad de Odontología</t>
  </si>
  <si>
    <t xml:space="preserve">Decanato, Administración </t>
  </si>
  <si>
    <t>Adquisición de equipo</t>
  </si>
  <si>
    <t>9.1.1.4</t>
  </si>
  <si>
    <t xml:space="preserve">Gestion para el equipamiento requerido por la unidad de comunicación interna de la Facultad de Odontología </t>
  </si>
  <si>
    <t xml:space="preserve">Habiliatrr de los medios necesarios para eficiente desarrollo de actividades ligadas a la comunicación </t>
  </si>
  <si>
    <t>Proceso de aprobación y  adquisición de equipo requerido</t>
  </si>
  <si>
    <t>Unidad de Comunicación interna de la Facultad de Odontología</t>
  </si>
  <si>
    <t xml:space="preserve">Ofercer un proceso de preclinica a los estudiantes de grado como a los estudiantes de postgrado con equipo que recree las condiciones de trabajo en boca de paciente para desafrrollar las competencias necesarias antes de promoverse a las asignaturas donde ya tiene conteacto con pacientes reales. </t>
  </si>
  <si>
    <t>9.1.1.5</t>
  </si>
  <si>
    <t xml:space="preserve">Gestion para el equipamiento de simuladores </t>
  </si>
  <si>
    <t>Proporcionar ambientes didacticos con los requeriminetos de condiciones recreadas de la boca de pacientes para desarrollar correctamente las competencias y destrezas necesarias para posteriormente poder atender un paciente real en las asignaturas clinicas subsiguientes</t>
  </si>
  <si>
    <t>Proceso de aprobación y  adquisición de eqipo requerido</t>
  </si>
  <si>
    <t>Estudiantes de grado y postgrado de la Carrera de Odontología</t>
  </si>
  <si>
    <t xml:space="preserve">Fortalecer la planificación operativa con la participación activa del personal docente y administrativo, para contribuir al empoderamiento de actividades </t>
  </si>
  <si>
    <t xml:space="preserve"># de docentes formando comisiones </t>
  </si>
  <si>
    <t>8.1.1.1</t>
  </si>
  <si>
    <t xml:space="preserve">Conformación de comites para la programación operativa y académica de la Facultad de odontología </t>
  </si>
  <si>
    <t>Empoderamiento del personal a cargo de desarrollar actividades operativas y de gestión</t>
  </si>
  <si>
    <t>Entrega de planificación 2018</t>
  </si>
  <si>
    <t>Personal docente y administrativo de la Facultad de Odontología</t>
  </si>
  <si>
    <t>Decanato, Jefes de Departamento, Gestion Estratégica</t>
  </si>
  <si>
    <t xml:space="preserve">Asegurar la operatividad del sistema de gestion de pacientes como mecanismo de control de calidad </t>
  </si>
  <si>
    <t># de evaluaciones o mantenimientos</t>
  </si>
  <si>
    <t>8.2.1.1</t>
  </si>
  <si>
    <t xml:space="preserve">Gestión para matenimiento y evaluación de sistema informatico de gestión de pacientes "ODONTOSIS" </t>
  </si>
  <si>
    <t xml:space="preserve">Asegurar la calidad del sistema, como tronco neural del nuevo modelo de gestion de pacientes </t>
  </si>
  <si>
    <t xml:space="preserve">Informe de mantenimineto </t>
  </si>
  <si>
    <t>DEGT</t>
  </si>
  <si>
    <t>Jefes de departamento, DEGT</t>
  </si>
  <si>
    <t>8.2.1.2</t>
  </si>
  <si>
    <t xml:space="preserve">Gestión de mantenimiento y evaluación de sistema de informatico para la adminstración de almacen de la Facultad de Odontología </t>
  </si>
  <si>
    <t>Asegurar el funcionamiento del modelo de gestion del almacen de la Facultad de Odontología</t>
  </si>
  <si>
    <t>Jefes de departamento, DEGT, Administración</t>
  </si>
  <si>
    <t xml:space="preserve">Aprobación de programa de Odontopediatria para fortalecer la oferta de postgrados de la Facultad de Odontología. </t>
  </si>
  <si>
    <t xml:space="preserve">incremento de oferta de postgrados </t>
  </si>
  <si>
    <t>10.1.1.1</t>
  </si>
  <si>
    <t>Presentar el propuesta del programa de Odontopediatria para proceso de aprobación ante las instancias correspondientes</t>
  </si>
  <si>
    <t>Es necesario fortalecer la oferta de potgrado de la Facultad de Odontologia</t>
  </si>
  <si>
    <t>Presentación de propuesta de programa de Odontopediatria ante instancias correspondientes</t>
  </si>
  <si>
    <t>Docentes de programa Odontopediatria</t>
  </si>
  <si>
    <t>Coordinador General de Postgrado y Comision de postgrado de Odontopediatria</t>
  </si>
  <si>
    <t xml:space="preserve">Aprobación de programa de Endodoncia para fortalecer la oferta de postgrados de la Facultad de Odontología y ademas complementar el prtograma de Rehabilitacion Bucal en Protesis </t>
  </si>
  <si>
    <t>10.1.1.2</t>
  </si>
  <si>
    <t>Presentar el propuesta del programa de Endodoncia para proceso de aprobación ante las instancias correspondientes</t>
  </si>
  <si>
    <t>El programa de endodoncia es contraparte del programa de Rehabilitación Bucal en Portesis, asi esta evidenciado en la autoevaluacion de postgrado de rehabilitación.</t>
  </si>
  <si>
    <t>Presentación de propuesta de programa de Endodncia ante instancias correspondientes</t>
  </si>
  <si>
    <t>Docentes de programa Endodoncia</t>
  </si>
  <si>
    <t>Coordinador General de Postgrado y Comision de postgrado de endodoncia</t>
  </si>
  <si>
    <t>Propuesta de programa de Postgrado de Cirugia Maxilofacial</t>
  </si>
  <si>
    <t>10.2.1.1</t>
  </si>
  <si>
    <t>Inicio de Gestion para construcción del Postgrado de Cirugia Maxilofacial</t>
  </si>
  <si>
    <t xml:space="preserve">El programa de Cirugia Maxilofacial es una necesidad, tanto para la Facultad de Odontologia como para la nasion. </t>
  </si>
  <si>
    <t>Avance en proceso de desarrollo de programa de Cirugia Maxilofacial</t>
  </si>
  <si>
    <t>Docentes de area de Cirugia Maxilofacial</t>
  </si>
  <si>
    <t>Coordinador de Postgrado, Docentes Cirujanos Maxilofaciales</t>
  </si>
  <si>
    <t>10.2.1.2</t>
  </si>
  <si>
    <t>Inicio de Gestion para construcción del Postgrado de Periodoncia</t>
  </si>
  <si>
    <t>Coordinador de Postgrado, Docentes Departamento de Ortodoncia</t>
  </si>
  <si>
    <t>Fortelecida las competencias en el area de investigacion de los estudiantes de Postgrado de la Facultad de Odontología</t>
  </si>
  <si>
    <t># de estudiantes de postgrado con el diplomado de investigación cientifica aprobado</t>
  </si>
  <si>
    <t>10.3.1.1</t>
  </si>
  <si>
    <t>Instaurar como parte del plan de estudios de cada programa de postgrado obtener el diplomado de investigación cientifica que ofrese la DICyP</t>
  </si>
  <si>
    <t>El fortalecimiento de las competencias a nivel de investigación cientifica es una prioridad para los programas de postgrado de la Facultad de Odontología</t>
  </si>
  <si>
    <t xml:space="preserve">DICyP </t>
  </si>
  <si>
    <t>Estudiantes de Postgrado</t>
  </si>
  <si>
    <t>Coordinación de Postgrado</t>
  </si>
  <si>
    <t>Incrementada la publicación de resultados de investigacion a nivel postgrados</t>
  </si>
  <si>
    <t xml:space="preserve"># de publicaciones </t>
  </si>
  <si>
    <t>10.3.2.1</t>
  </si>
  <si>
    <t>Promover la publicación de investigaciones previa a tesis de estudiantes de postgrado.</t>
  </si>
  <si>
    <t>La promosion y socialización de los proyectos de investigación es un requerimiento primario en los programas de postgrado para avanzar en los futuros procesos de acreditación internacional</t>
  </si>
  <si>
    <t xml:space="preserve">Solicitud de publicación </t>
  </si>
  <si>
    <t>Impulsada la oferta de vinculacion a la comunidad de parte de la Facultad de Odontología</t>
  </si>
  <si>
    <t># de pacientes atendidos por estudiantes de Postgrado.</t>
  </si>
  <si>
    <t>10.4.1.1</t>
  </si>
  <si>
    <t>Vinculación mediante la oferta de servicios odontologicos a traves de los programas de postgrado, brindando un servicio con los mas altos estandares de calidad.</t>
  </si>
  <si>
    <t>La Vinculacion esta presente en la malla curricular de cada uno de los postgrados clinicos de la Facultad de Odontología</t>
  </si>
  <si>
    <t>Expedientes clinicos de postgrado</t>
  </si>
  <si>
    <t>Pacientes de estudiantes de postgrado</t>
  </si>
  <si>
    <t>Docentes de Clínicas en postgrado</t>
  </si>
  <si>
    <t>fortalecida la movilidad internacional de programas de Postgrado de la Facultad de Odontología</t>
  </si>
  <si>
    <t># de docentes  de la UP que visitan Ciudad Universitaria, Facultad de Odontología</t>
  </si>
  <si>
    <t>10.5.1.1</t>
  </si>
  <si>
    <t>Docentes del programa de Administración de Clinicas Odontologícas con movilidad de la UP (universidad de Panamá) (viaticos)</t>
  </si>
  <si>
    <t xml:space="preserve">El fortalecimineto de programas de movilidad son un paso adelante en el futuro proceso de acreditación </t>
  </si>
  <si>
    <t xml:space="preserve">Docentes extranjeros que dictan clases magistrales a estudiantes de programa de nivelación </t>
  </si>
  <si>
    <t>Estudiantes del programa de nivelación</t>
  </si>
  <si>
    <t>Coordinación General de Postgrado, Coordinación de programa de nivelación y Administración</t>
  </si>
  <si>
    <t>Incrementada la movilidad de estudiantes de postgrado</t>
  </si>
  <si>
    <t># de estudiantes de programa de postgrado con miovilidad a UP</t>
  </si>
  <si>
    <t>10.5.1.2</t>
  </si>
  <si>
    <t>Estudiantes de Programas de convenio con UP desarrollan movilidad para defensa de Tesis y Cereminia de Graduación (Viaticos)</t>
  </si>
  <si>
    <t>La movilidad de estudiantes de postgrado es un reqiuisito fundamental en su proceso de formación académica y de desarrollo de competencias profesionales</t>
  </si>
  <si>
    <t xml:space="preserve">Estudiantes con movilidad </t>
  </si>
  <si>
    <t>Coordinación General de Postgrado y Coordinación de programa de nivelación</t>
  </si>
  <si>
    <t>Fortalecimiento de competencias de investigacion cientifica en docentes de postgrado</t>
  </si>
  <si>
    <t># de docentes de postgradomparticipando en cursos de DICyP</t>
  </si>
  <si>
    <t>10.6.1.1</t>
  </si>
  <si>
    <t>Promover la capacitación del personal Docente de Postgrado a traves de la oferta de cursos y seminarios que presenta DICyP.</t>
  </si>
  <si>
    <t>La formación y fortalecimiento del personal docente debe ser de forma continua y planificada para incrementar la calidad de la oferta acdémica que se brinda a los estudiantes de postgrado</t>
  </si>
  <si>
    <t>DICyP, Instituto de formación y superación docente</t>
  </si>
  <si>
    <t>Docentes de postgrado</t>
  </si>
  <si>
    <t>Coordinación General de Postgrado y Coordinador de Postgrado</t>
  </si>
  <si>
    <t>Contar con un diagnostico actualizado de las necesidades de inversión para ampliar la covertura de la red inalambrica de la Facultad de Odontologia</t>
  </si>
  <si>
    <t>Respuesta de la instancia correspondiente</t>
  </si>
  <si>
    <t>11.1.1.1</t>
  </si>
  <si>
    <t>Gestionar el diagnostico para la ampliación del acceso de señal inalambrica</t>
  </si>
  <si>
    <t xml:space="preserve">Contar con la información precisa, especificaciones tecnicas y costos </t>
  </si>
  <si>
    <t>Documento de diagnostico</t>
  </si>
  <si>
    <t>Estudiantes de la Facultad de Odontología</t>
  </si>
  <si>
    <t xml:space="preserve">Fortalecer las condiciones e instalaciones fisicas de las clinicas de Postgrado </t>
  </si>
  <si>
    <t>11.2.1.1</t>
  </si>
  <si>
    <t>Gestion para el acondicionamiento de las clinicas de Postgrado de Rehabilitación Bucal en Protesis</t>
  </si>
  <si>
    <t>Contar con un espacio adecuado para el desarrollo de actividades clinicas de los alumnos de postgrado</t>
  </si>
  <si>
    <t>Remodelación de area clínica</t>
  </si>
  <si>
    <t>Estudiantes de Potgrado</t>
  </si>
  <si>
    <t>SEAPI, Decanato, Jefatura de Departamento, Administración, Coordinacion de Postgrado</t>
  </si>
  <si>
    <t xml:space="preserve">Fortalecer las condiciones e instalaciones fisicas de las aulas de Postgrado </t>
  </si>
  <si>
    <t>11.2.1.2</t>
  </si>
  <si>
    <t xml:space="preserve">Gestión para el acondicionamiento de las aulas de Postgrado </t>
  </si>
  <si>
    <t>Contar con un espacio adecuado para el desarrollo de actividades académicas de los alumnos de postgrado</t>
  </si>
  <si>
    <t>Remodelación de area de salones de clase</t>
  </si>
  <si>
    <t>SEAPI, Decanato, Jefatura de Departamento, Administración</t>
  </si>
  <si>
    <t>Fortalecer el acondicionamiento para desarrollar actividades de taller como de laboratorio del Tecnico Universitario en Protesis Dental</t>
  </si>
  <si>
    <t>11.2.1.3</t>
  </si>
  <si>
    <t xml:space="preserve">Gestión para equipamiento de el area de taller y el laboratorio para desarrollar el Tecnico Universitario en Protesis Dental </t>
  </si>
  <si>
    <t>Preparar y acondicionar con todos los requerimientos de equipo de laboratorio, taller para el funcionamiento de la Carrera Tecnica.</t>
  </si>
  <si>
    <t>Laboratorios de Carreras Tecnicas</t>
  </si>
  <si>
    <t>Aseguramiento del flujo de insumos al almacen para el correcto desempeño de las clinicas de la Facultad de Odontología</t>
  </si>
  <si>
    <t>Recepción de insumos en almacen</t>
  </si>
  <si>
    <t>11.2.1.4</t>
  </si>
  <si>
    <t xml:space="preserve">Gestionar PACC 2017 para asegurar suministro de insumos para fortalecer atenciones en clinicas </t>
  </si>
  <si>
    <t xml:space="preserve">Aseguramiento de flujo de suminstros a clinicas para su correcto funcionamiento y desarrollo de actividades académicas </t>
  </si>
  <si>
    <t>Requisición de materiales por Jefaturas de Departamentos</t>
  </si>
  <si>
    <t>Docentes, estudiantes y pacientes de las Facultad de Odontología</t>
  </si>
  <si>
    <t>Jefaturas de Departamento, Administración</t>
  </si>
  <si>
    <t>Porporsionar los medios adecuados para el funcionamiento del "Aula Siglo XXI"</t>
  </si>
  <si>
    <t>11.3.1.1</t>
  </si>
  <si>
    <t>Gestionar el diagnostico para definir necesidades en relación a la creación de recursos de aprendizaje, su almacenamiento, y uso como herramienta</t>
  </si>
  <si>
    <t xml:space="preserve">Contar con las especificaciones tecnicas, costos para desarrollar recursos de aprendizaje como herramienta virtual. </t>
  </si>
  <si>
    <t>Decanato, DIE, Administración</t>
  </si>
  <si>
    <t>Fortalecer los porcesos adminitsrtivos de la Facultad de Odontología</t>
  </si>
  <si>
    <t>adquisicion de insumos</t>
  </si>
  <si>
    <t>11.3.1.2</t>
  </si>
  <si>
    <t xml:space="preserve">Gestion para fortalecer los procesos administrativos y de oficina </t>
  </si>
  <si>
    <t>11.3.1.3</t>
  </si>
  <si>
    <t xml:space="preserve">Gestion para fortalecer los procesos administrativos y sanitarios </t>
  </si>
  <si>
    <t>Fortalecidas las competencias en sistemas, programas y aplicaciones informaticas del personal administrativo</t>
  </si>
  <si>
    <t># de personal administrativo capacitado</t>
  </si>
  <si>
    <t>12.1.1.1</t>
  </si>
  <si>
    <t>Capacitación de personal adminstrativo en el uso de las herramientas informaticas</t>
  </si>
  <si>
    <t>Capacitación en el área de desarrollo de herramientas virtuales</t>
  </si>
  <si>
    <t>asistencia a seminario</t>
  </si>
  <si>
    <t>Personal administrativo</t>
  </si>
  <si>
    <t>DIE, Jefatura de Departamento</t>
  </si>
  <si>
    <t>Fortalecidas las competencias en sistemas, programas y aplicaciones informaticas del personal docente</t>
  </si>
  <si>
    <t># de personal docente capacitado</t>
  </si>
  <si>
    <t>12.1.1.2</t>
  </si>
  <si>
    <t xml:space="preserve">Capacitación docente en la producción de recursos de aprendizaje virtuales </t>
  </si>
  <si>
    <t xml:space="preserve">Personal docente </t>
  </si>
  <si>
    <t>DIE, Administración</t>
  </si>
  <si>
    <t>Fortalecidas las competencias en sistemas, programas y aplicaciones informaticas del personal docente y la aplicación de las mismas en las actividades académicas</t>
  </si>
  <si>
    <t>12.1.1.3</t>
  </si>
  <si>
    <t xml:space="preserve">Capacitación docente en el proceso de virtualización </t>
  </si>
  <si>
    <t>12.1.1.4</t>
  </si>
  <si>
    <t xml:space="preserve">Capacitación docente para asesoria virtual </t>
  </si>
  <si>
    <t>Potencias las competencias en la propia diciplinapara el personal docente</t>
  </si>
  <si>
    <t>12.1.1.5</t>
  </si>
  <si>
    <t xml:space="preserve">Capacitaciones y actualizaciones en la propia diciplina </t>
  </si>
  <si>
    <t xml:space="preserve">fortalecer y actualizar competencias en la diciplina </t>
  </si>
  <si>
    <t>Asistencia a seminario</t>
  </si>
  <si>
    <t>Fortalecida las competencias pedagogicas y didacticas del personal docente</t>
  </si>
  <si>
    <t>12.1.1.6</t>
  </si>
  <si>
    <t xml:space="preserve">Capacitaciones pedagógicas y didacticas en colaboración con el Instituto de Profesionalización y Superación Docente. </t>
  </si>
  <si>
    <t xml:space="preserve">Fortalecimiento de competencias pedagogicas y didacticas </t>
  </si>
  <si>
    <t>Instituto de Superación y Profesionalización Docente</t>
  </si>
  <si>
    <t xml:space="preserve">Fortalecida la planta docente en respuesta a la alta demanda de nuevas secciones de parte de los estudiantes de la Carrera de Odontología </t>
  </si>
  <si>
    <t>12.1.1.7</t>
  </si>
  <si>
    <t>Gestion para contratación de  profesores por hora</t>
  </si>
  <si>
    <t xml:space="preserve">Fortalecimiento de la planta docente </t>
  </si>
  <si>
    <t>SEDP</t>
  </si>
  <si>
    <t>Administración, Jefatura de Departamento, SEDP</t>
  </si>
  <si>
    <t xml:space="preserve">Presentación de documentos a instancias correspondientes </t>
  </si>
  <si>
    <t>Contratación de un experto en desarrollo curricular para la elaboración de plan de estudio, diagnostico y estudio de factibilidad del programa de Cirugia Maxilofacial</t>
  </si>
  <si>
    <t>La colaboración de un experto en desarrollo curricular garantiza la aguilidad del proceso de desarrollo del programa</t>
  </si>
  <si>
    <t xml:space="preserve">Entrega del programa </t>
  </si>
  <si>
    <t>Estudiantes y Egrasados de la Facultad de Odntontología</t>
  </si>
  <si>
    <t>Jefatura de Departamento, Coordinación de postgrado, Administración</t>
  </si>
  <si>
    <t>13.1.1.2</t>
  </si>
  <si>
    <t>Contratación de un experto en desarrollo curricular para la elaboración de plan de estudio, diagnostico y estudio de factibilidad del programa de Periodoncia</t>
  </si>
  <si>
    <t>Fortalecida la movilidad internacional de docentes del extrangero</t>
  </si>
  <si>
    <t># de docentes en programa de movilidad</t>
  </si>
  <si>
    <t>14.1.1.1</t>
  </si>
  <si>
    <t>Movilidad de docentes de UP en programa de Postgrado de Elevación Académica</t>
  </si>
  <si>
    <t>El convenio con la Up contempla la movilidad de la totalidad de la plantra docente del Programa de Elevación Académica de la UP para servir la asignatura en las instalaciones de la Facultad de Odontología de la UNAH</t>
  </si>
  <si>
    <t>Programación de carga académica de postgrado en el programa de Elevación Académica de la UP</t>
  </si>
  <si>
    <t>Docentes de la Facultad de Odontología matriculados en el progrma de Elevación Académica de la UP</t>
  </si>
  <si>
    <t>Coordinación de postgrados, Jefatura de Departamento</t>
  </si>
  <si>
    <t>14.1.1.2</t>
  </si>
  <si>
    <t>Movilidad de docentes de UP en programa de Postgrado de Administración de Clinicas Odontologicas</t>
  </si>
  <si>
    <t>El convenio con la Up contempla la movilidad de la totalidad de la plantra docente de la maestria de Administración de Clinicas Odontologícas de la UP para servir la asignatura en las instalaciones de la Facultad de Odontología de la UNAH</t>
  </si>
  <si>
    <t>Programación de carga académica de postgrado en el programa de Administración de Clinicas Odontologícas</t>
  </si>
  <si>
    <t>Docentes de la Facultad de Odontología matriculados en el progrma de Administración de Clinicas Odontologícas de UP</t>
  </si>
  <si>
    <t>Movilidad de docentes de la Facultad de Odontología a instituciones del exterior</t>
  </si>
  <si>
    <t>14.1.1.3</t>
  </si>
  <si>
    <t>Movilidad de docentes de la Facultad de Odontología UNAH en programa de Elevación Académica</t>
  </si>
  <si>
    <t>Como parte del proceso académico del programa de elevación los estudiantes deben presentar su defensa de tesis de investigación ante Terna integrada por docentes de la UP en las instalaciones de la UP</t>
  </si>
  <si>
    <t>Proceso de defensa de Tesis de Maestria</t>
  </si>
  <si>
    <t>Docentes de la Facultad de Odontología matriculados en el progrma de elevación Académica de UP</t>
  </si>
  <si>
    <t>Posicionar la institución en la opinion pública</t>
  </si>
  <si>
    <t>Nivel de aceptación</t>
  </si>
  <si>
    <t>14.2.1.1</t>
  </si>
  <si>
    <t xml:space="preserve">Posicionar la institución y la Facultad de Odontología en la sociedad hondureña  a traves de una planta docente con incrementado perfil académico </t>
  </si>
  <si>
    <t>Posicionamiento de la Facultad de Odontología en la sociedad hondureña</t>
  </si>
  <si>
    <t xml:space="preserve">Nivel de aceptación </t>
  </si>
  <si>
    <t>Sociedad hondureña en general</t>
  </si>
  <si>
    <t>Unidad de Comunicación Facultad de Odontología</t>
  </si>
  <si>
    <t>Socializar los avances en internacionalización de la Facultad de Ododntología</t>
  </si>
  <si>
    <t>14.3.1.1</t>
  </si>
  <si>
    <t xml:space="preserve">Actualizar y socializar los convenios de internacionalización para que este disponible al público en general a través del sitio web oficial de la UNAH, de la Facultad de Odontología, redes sociales </t>
  </si>
  <si>
    <t xml:space="preserve">Dar a conocer los avances en materia de internacionalización en beneficio de los estudiantes y comunidad en general </t>
  </si>
  <si>
    <t>Pagina web de UNAH, sitio web de Facultad de Odontologia, Redes Sociales</t>
  </si>
  <si>
    <t>Estudiantes de la Facultad de Odontología, Egresados de la Carrera de Odontología, público en general</t>
  </si>
  <si>
    <t>Decanato</t>
  </si>
  <si>
    <t>Estudiantes y docentes de la Facultad de Odontología</t>
  </si>
  <si>
    <t>Gestion para financiar el proyecto sea aprobada</t>
  </si>
  <si>
    <t>Las unidadades académicas se ven fortalecidas en procesos de Gestion de recursos para financiar sus proyectos en beneficio de los estudiantes y de la comunidad en general</t>
  </si>
  <si>
    <t>Gestionar ante Cooperantes para el acondicionamiento fisico y de equipo necesario para un  Aula Siglo XXI</t>
  </si>
  <si>
    <t>17.1.1.2</t>
  </si>
  <si>
    <t>Financiamineto aprobado</t>
  </si>
  <si>
    <t>Obtener el financiamioento para desarrollar el proyecto Aula Siglo XXI</t>
  </si>
  <si>
    <t xml:space="preserve">Administración </t>
  </si>
  <si>
    <t>Contar con el presupuesto necesario para desarrollar el proyecto</t>
  </si>
  <si>
    <t>La universidad esta en ruta de la modernizacion e innovacion en la metodologia de enseñañza, este es un esfuerzo necesario para incrementar el nivel y la calidad académica de la Carrera de Odontología</t>
  </si>
  <si>
    <t>Gestionar el diagnostico para el equipamiento de Aula siglo XXI</t>
  </si>
  <si>
    <t>17.1.1.1</t>
  </si>
  <si>
    <t>Propuesta de inversión y costos</t>
  </si>
  <si>
    <t>Contar con la lista y presupuesto de requerimientos para el acondicionamiento y equipamiento de un Aula Siglo XXI</t>
  </si>
  <si>
    <t>Fortalecimiento de el cuerpo docente en competencias informaticas aplicadas a la docencia.</t>
  </si>
  <si>
    <t># de docentes formados</t>
  </si>
  <si>
    <t>17.2.1.1</t>
  </si>
  <si>
    <t>Pontenciar la formación docente en el area TIC'S</t>
  </si>
  <si>
    <t>Fortalecimiento de la planta docente en metodologias innovadoras para la enseñanza</t>
  </si>
  <si>
    <t>docentes formados</t>
  </si>
  <si>
    <t>Jefes de Departamento</t>
  </si>
  <si>
    <t>Aseguramiento de la calidad en el sistema de gestion de pacientes ODONTOSIST</t>
  </si>
  <si>
    <t># de visitas de mantenimiento y monitreo remoto o insitu del sistema</t>
  </si>
  <si>
    <t>17.3.1.1</t>
  </si>
  <si>
    <t>Gestión de mantenimineto de sistema de adminstración de pacientes que son atendidos en las clínicas de Facultad de Odontología</t>
  </si>
  <si>
    <t>Aseguramiento de la calidad y el correcto funcionamineto de herraminetas informaticas para servicio académicos y clinicos de la Facultad de Odontología</t>
  </si>
  <si>
    <t>Mantenimientos requeridos</t>
  </si>
  <si>
    <t>Pacientes, Estudiantes  y Docentes de la Facultad de Odontoilogía</t>
  </si>
  <si>
    <t>Administración, Jefes de Departamento</t>
  </si>
  <si>
    <t>placa de reconocimiento</t>
  </si>
  <si>
    <t>preparación de documento</t>
  </si>
  <si>
    <t>Agujas extra corta, de 50 unidades por caja</t>
  </si>
  <si>
    <t>Agujas de 27 ml tipo corta, 50 unidades por caja</t>
  </si>
  <si>
    <t xml:space="preserve">Agujas de tipo larga de 27 ml, 50 unidades por caja </t>
  </si>
  <si>
    <t>Anestesia al 2% envase de vidrio de 50 cartuchos cada caja de 1.8 ml</t>
  </si>
  <si>
    <t xml:space="preserve">Anestesia al 3% envase de vidrio de 50 cartuchos cada caja de 1.8 ml </t>
  </si>
  <si>
    <t>Anestesia al 4% envase de vidrio de 50 cartuchos cada caja de 1.8 ml</t>
  </si>
  <si>
    <t>Anestesia spray, benzocaina al 20% de 2 onz</t>
  </si>
  <si>
    <t>Anestesia topical pomada, en gel benzocaina  al 20%de 1 onz</t>
  </si>
  <si>
    <t>Hojas de Bisturi No. 10, caja de 100 unidades</t>
  </si>
  <si>
    <t>Hojas de Bisturi No. 11, caja de 100 unidades</t>
  </si>
  <si>
    <t>Hojas de Bisturi No. 12, caja de 100 unidades</t>
  </si>
  <si>
    <t>Hoja de Bisturi No. 15, caja de 100 unidades</t>
  </si>
  <si>
    <t>Hidroxido de Calcio fraguable, (similar al Dycal) base y catalizador de 24 gr c/u</t>
  </si>
  <si>
    <t>Cemento de fosfato de zinc, 15 gr de polvo y 8 ml de liquido ( similar al Fuji)</t>
  </si>
  <si>
    <t>Ionomero de vidrio, restaurativo (similar a ketac molar de 3M)polvo y liquido de 10 gramos y 8 ml respectivamente</t>
  </si>
  <si>
    <t>Ionomero de vidrio, base cavitaria polvo y liquido de 10 gramos y 8 ml respectivamente</t>
  </si>
  <si>
    <t>Ionomero de vidrio,  cementación protesis  de  Polvo y liquido de 10 gramos y 8 ml respectivamente</t>
  </si>
  <si>
    <t>Cemento sellador de endodoncia a base de resina epoxica ( similar a AH 26 o Top Seal)</t>
  </si>
  <si>
    <t>MTA  (similar a Proroot ), cada caja con 10 sobres de 1gr cada sobre</t>
  </si>
  <si>
    <t>Cemento Provicional a base de oxido de zinc libre de eugenol 7 gr ( similar a Cavit 3M)</t>
  </si>
  <si>
    <t>Clorhidrato de aluminio (color transparente, similar a ultradent) de 1.5 cc</t>
  </si>
  <si>
    <t>Quelante E.D.T.A ( similar Glyde), en crema jeringas de 3 ml c/u</t>
  </si>
  <si>
    <t>Hilo rectarctor trenzado triple 1-0 no medicada 20 yardas (similar a Ultradent)</t>
  </si>
  <si>
    <t>Hilo rectarctor trenzado triple 2-0 no medicada 20 yardas (similar a Ultradent)</t>
  </si>
  <si>
    <t>Hilo rectarctor trenzado triple 3-0 no medicada 20 yardas (similar a Ultradent)</t>
  </si>
  <si>
    <t>Kit de Coronas trasparentes para piezas dentarias deciduas ( de celuloide anteriores, posteriores, superiores e inferiores), cuantas piezas en el kit</t>
  </si>
  <si>
    <t>Coronas de acero inoxidable preformadas y pre contorneadas para molares deciduos superiores e inferiores (caja de 3 unidades c/u)primera molar superior derecho, tamaño 4,5 y 6, (dos cajas de cada tamaño)</t>
  </si>
  <si>
    <t>Coronas de acero inoxidable preformadas y pre contorneadas para molares deciduos superiores e inferiores (caja de 3 unidades c/u)Segunda  molar superior derecho, tamaño 4,5 y 6, (dos cajas de cada tamaño)</t>
  </si>
  <si>
    <t>Coronas de acero inoxidable preformadas y pre contorneadas para molares deciduos superiores e inferiores (caja de 3 unidades c/u)primera molar superior izquierda, tamaño 4,5 y 6, (dos cajas de cada tamaño)</t>
  </si>
  <si>
    <t>Coronas de acero inoxidable preformadas y pre contorneadas para molares deciduos superiores e inferiores (caja de 3 unidades c/u)Segunda molar superior izquierda, tamaño 4,5 y 6, (dos cajas de cada tamaño)</t>
  </si>
  <si>
    <t>Coronas de acero inoxidable preformadas y pre contorneadas para molares deciduos superiores e inferiores primera molar  inferior derecho, tamaño 4,5 y 6, (dos cajas de cada tamaño)</t>
  </si>
  <si>
    <t>Coronas de acero inoxidable preformadas y pre contorneadas para molares deciduos superiores e inferiores (caja de 3 unidades c/u) Segunda  molar  inferior derecho, tamaño 4,5 y 6, (dos cajas de cada tamaño)</t>
  </si>
  <si>
    <t>Coronas de acero inoxidable preformadas y pre contorneadas para molares deciduos superiores e inferiores (caja de 3 unidades c/u) primera molar inferior izquierda, tamaño 4,5 y 6, (dos cajas de cada tamaño)</t>
  </si>
  <si>
    <t>Coronas de acero inoxidable preformadas y pre contorneadas para molares deciduos superiores e inferiores (caja de 3 unidades c/u) Segunda  molar  inferior izquierda, tamaño 4,5 y 6, (dos cajas de cada tamaño)</t>
  </si>
  <si>
    <t>Detector de caries DE 1 ML</t>
  </si>
  <si>
    <t xml:space="preserve">Eyectores de Saliva ò boquillas de plastico desechables para succion de 100 unidades </t>
  </si>
  <si>
    <t>Formocresol de 3ml c/U</t>
  </si>
  <si>
    <t>Hidróxido de calcio puro en Jeringa contenido de 2 g. (similar a metapaste)</t>
  </si>
  <si>
    <t xml:space="preserve">Hidróxido de calcio Jeringa con yodoformo, jeringa de 2.2 gramos </t>
  </si>
  <si>
    <t>Hidróxido de calcio puro (polvo contenido de 2 onzas)</t>
  </si>
  <si>
    <t>Cemento restaurativo IRM (Oxidc de zin eugenol de 38ml base y catalizador)</t>
  </si>
  <si>
    <t>Jeringas hipodermicas de 5cc, caja de 100 unidades</t>
  </si>
  <si>
    <t>Jeringas Hipodermicas de 10cc, caja de 100 unidades</t>
  </si>
  <si>
    <t>Jeringas hipodermicas de 20cc, caja de 100 unidades</t>
  </si>
  <si>
    <t xml:space="preserve">Gutta pecha No. 45-80 segunda serie cercano a 120 puntas </t>
  </si>
  <si>
    <t>Gutta pecha No. 20  individual  cercano de 100 puntas cada un</t>
  </si>
  <si>
    <t xml:space="preserve">Gutta pecha No. 25  individual cercano de 100 puntas cada un </t>
  </si>
  <si>
    <t>Gutta pecha No. 30  individual  cercano de 100 puntas cada un</t>
  </si>
  <si>
    <t>Gutta pecha No. 35  individual  cercano de 100 puntas cada un</t>
  </si>
  <si>
    <t>Gutta pecha No. 40  individual  cercano de 100 puntas cada un</t>
  </si>
  <si>
    <t>Fluor en barniz blister individuales color blanco</t>
  </si>
  <si>
    <t xml:space="preserve">Fluor en gel  16 onz. 480ml, </t>
  </si>
  <si>
    <t>Mascarilla rectangular de 50 unidades, por caja</t>
  </si>
  <si>
    <t xml:space="preserve">Material Provicional sin eugenol de pasta de 35 gramos (similar al coltosoll) </t>
  </si>
  <si>
    <t xml:space="preserve">Papel de articular o de Mordida Doble cara de 12 libretas, cada caja, color verde </t>
  </si>
  <si>
    <t xml:space="preserve">Pasta profilaxis 1.23 de florudo de 340 gramos </t>
  </si>
  <si>
    <t xml:space="preserve">Sellador de foseta y fisuras color blanco mate, jeringa de 1.5 ml cada una </t>
  </si>
  <si>
    <t>Tabletas reveladoras de placas bacteriana (Caja de 100 unidades )</t>
  </si>
  <si>
    <t>Punta de papel 15-40, primera serie</t>
  </si>
  <si>
    <t>Puntas de papel 45-80, segunda serie</t>
  </si>
  <si>
    <t>Zoe de base cavitaria ( polvo de 20 gr y liquido de 10ml )</t>
  </si>
  <si>
    <t>Zoe Liquido frasco de 10 ml</t>
  </si>
  <si>
    <t>Zoe Polvo bote de 20 gr</t>
  </si>
  <si>
    <t>Eucaliptol 30 ml  ( similar a XYLOL)</t>
  </si>
  <si>
    <t>Barniz Cavitario Copal de 20 ml</t>
  </si>
  <si>
    <t>Tira Nervios, blister de 15 unidades cada uno</t>
  </si>
  <si>
    <t>Tiras de banda lija polishing proximales de doble cara, de 200 unidades caja medidas 1/8mm x 3.16 mm</t>
  </si>
  <si>
    <t xml:space="preserve">Aplicador de bonding tamaño M, caja de100 unidades cada una </t>
  </si>
  <si>
    <t>Brochas  para profilaxis, de 144 unidades cada caja</t>
  </si>
  <si>
    <t>Copas para profilaxis, de 144 unidades cada caja</t>
  </si>
  <si>
    <t>Clorhexidina al 0.2%, de 500 ml (similar a Periokin)</t>
  </si>
  <si>
    <t xml:space="preserve">Suero fisiologico, de 500 ml </t>
  </si>
  <si>
    <t xml:space="preserve">Suero fisiologico, de 1,000 ml </t>
  </si>
  <si>
    <t>Gasas, en rollo de 100 yardas, cada rollo</t>
  </si>
  <si>
    <t>Alginato, de 456 gramos tipo I</t>
  </si>
  <si>
    <t>Alginato, de 456 gramos tipo II</t>
  </si>
  <si>
    <t>Polvo piedra pomes (similar a polycril),</t>
  </si>
  <si>
    <t>Discos de Carboruro finos y gruesos, caja de 100 unidades</t>
  </si>
  <si>
    <t>Cera Rosada toda estacion caja de 20 unidades</t>
  </si>
  <si>
    <t>Amalgama de doble dosificación ( tarros 500 unidades en C/U)</t>
  </si>
  <si>
    <t>Guantes desechables talla small de 50 pares cada caja  hipoalergenico</t>
  </si>
  <si>
    <t>Guante desechables XS, de 50 pares cada caja</t>
  </si>
  <si>
    <t>Guante desechables  S, de 50 pares cada caja</t>
  </si>
  <si>
    <t>Guante desechable M, de 50 paresa cada caja</t>
  </si>
  <si>
    <t>Guante desechable L, de 50 pares cada caja</t>
  </si>
  <si>
    <t>Guante de quirurgicos esteriles, talla S, de 100 unidades o de 50  pares</t>
  </si>
  <si>
    <t>Guantes de transicion de plastico talla M, de 100 unidades o 50 pares</t>
  </si>
  <si>
    <t>Bolsa plasticas para esterilizar Instrumentos mediana con testigo, de cuanto tamaño</t>
  </si>
  <si>
    <t>Bolsa plasticas para esterilizar Instrumentos pequeñas con testigo, de cuanto tamaño</t>
  </si>
  <si>
    <t>Gorros Quirurgicos color verde desechables Talla M</t>
  </si>
  <si>
    <t xml:space="preserve">Batas quirurgicas color verde Talla M, manga larga desechables </t>
  </si>
  <si>
    <t>Agua destilada, de 1000 ml</t>
  </si>
  <si>
    <t xml:space="preserve">Bonding de 4 ml, de la misma marca del kit de resina nanohibrida </t>
  </si>
  <si>
    <t>Resina Fluida A1, de 2 gr</t>
  </si>
  <si>
    <t>Resina Fluida A2, de 2 gr</t>
  </si>
  <si>
    <t>Resina Fluida A3, de 2 gr</t>
  </si>
  <si>
    <t>Resina Fluida A3.5, de 2 gr</t>
  </si>
  <si>
    <t>Resina Fotopolimerizable A1, de 4 gr, de la misma marca del kit de resina nanohibrida</t>
  </si>
  <si>
    <t>Resina Fotopolimerizable A2, de 4 gr, de la misma marca del kit de resina nanohibrida</t>
  </si>
  <si>
    <t>Resina Fotopolimerizable A3, de 4 gr, de la misma marca del kit de resina nanohibrida</t>
  </si>
  <si>
    <t>Resina Fotopolimerizable 3.5, de 4 gr, de la misma marca del kit de resina nanohibrida</t>
  </si>
  <si>
    <t>Resina Fotopolimerizable B2, de 4 gr, de la misma marca del kit de resina nanohibrida</t>
  </si>
  <si>
    <t>Kit de resina nanohibrida (incluye Bonding, acido grabador, 5 - 6 jeringas de 4g.)color A1, A2, A3, A3.5y B2 o C2</t>
  </si>
  <si>
    <t>Resina Dual ( similar a Multilink N) contiene silano, primer, aplicadores y clicker de resina</t>
  </si>
  <si>
    <t xml:space="preserve">Puntas extraorales, dispensadoras de resina dual </t>
  </si>
  <si>
    <t xml:space="preserve">Canula quirurgica 1/4, de 25 unidades la caja </t>
  </si>
  <si>
    <t>Canula quirurgica 1/8, de 25 unidades la caja</t>
  </si>
  <si>
    <t>Hilo de suturas, (Safil) 4-0 3/8 21mm, caja de 12 unidades</t>
  </si>
  <si>
    <t>Hilo de suturas, (Safil) 5-0 3/8 19mm  caja de 12 unidades</t>
  </si>
  <si>
    <t>Hilo de suturas, (SEDA) 4-0 1/2 16mm  caja de 12 unidades</t>
  </si>
  <si>
    <t>Hilo de suturas, (SEDA NEGRA ) 4-0 3/8 21mm,  caja de 12 unidades</t>
  </si>
  <si>
    <t xml:space="preserve">Hilo de suturas, (SEDA NEGRA ) 4-0 3/8 24m,  caja de 12 unidades </t>
  </si>
  <si>
    <t xml:space="preserve">Hilo de suturas, (SEDA NEGRA ) 4-0 1/2 24mm,  caja de 12 unidades </t>
  </si>
  <si>
    <t>Hemostatico( similar a Gel Tamp), de 2 gr</t>
  </si>
  <si>
    <t>Suero Fisiologico de 1000 ml</t>
  </si>
  <si>
    <t>Suero Fisiologico de 500 ml</t>
  </si>
  <si>
    <t>Cemento quirurgico periodontal (similar a COE PACK GC estandart), tubo base de 90gr y tubo catalizador de 90gr.</t>
  </si>
  <si>
    <t xml:space="preserve">Banda celuloide  1/8 x 3.5 mm de 200 unidades </t>
  </si>
  <si>
    <t xml:space="preserve">Banda Matriz acero inoxidable 1/4" 10 pies </t>
  </si>
  <si>
    <t xml:space="preserve">Banda Matriz acero inoxidable 3/16" 10 pies </t>
  </si>
  <si>
    <t>Cuñas de madera de 100 unidades en cada caja,  ( de 3 a 4 tamaños diferentes de cuñas por caja)</t>
  </si>
  <si>
    <t>Dique de Goma 15 x 15 cm color verde caja de 30 unidades ( similar a ROEKO)</t>
  </si>
  <si>
    <t>Postes de fibra de vidrio Kit (set de 5 postes de diferente tamaño) con sus respectivas brocas</t>
  </si>
  <si>
    <t>Postes de fibras de vidrio estuche de # 3 y #4 ( Similar a coltene, con sus respectivas brocas )</t>
  </si>
  <si>
    <t>Yeso tipo No.IV (extraduro) en paquetes individuales de 2 libras (similar a zhermack)</t>
  </si>
  <si>
    <t>Yeso tipo No.II (calcinado) en paquetes individuales de 2 libras (similar a zhermack)</t>
  </si>
  <si>
    <t>Yeso tipo III ( piedra )en paquetes individuales de 2 libras ( similar a zhermanck)</t>
  </si>
  <si>
    <t>Colorímetro vita pam ( estuche color gris y rojo)</t>
  </si>
  <si>
    <t>Tiras de banda lija metal abrasivas de una cara (mono face) de caja de 12 unidades</t>
  </si>
  <si>
    <t>Soldaduras de plata, rollos de 10 gr ( similar a Gac o Dentaurm)</t>
  </si>
  <si>
    <t>Liquido revelador y fijador (de 825 ml ) cada bote, (similar al KODAK)</t>
  </si>
  <si>
    <t xml:space="preserve">Hipoclorito al 2%, de  250 ml </t>
  </si>
  <si>
    <t>Gas butano , bote de 1.9 onz</t>
  </si>
  <si>
    <t xml:space="preserve">Bactericidad para limpieza de unidades dentales </t>
  </si>
  <si>
    <t>Material de impresión para protesis consistencia masilla Refill Puty regular Set ( similar a ivoclark)</t>
  </si>
  <si>
    <t>Material de impresión para protesis consistencia ligera  Light Body ( similar a ivoclark)</t>
  </si>
  <si>
    <t>Material de impresión para protesis por adicion polvo de 1 Kg y liquido de 500 ml; ( similar a Elite SC Tray de zhermack)</t>
  </si>
  <si>
    <t>Puntas intraorales para material de impresión 48 unidades por paquete ( similar a zhermack)</t>
  </si>
  <si>
    <t>Puntas mezcladoras de 17 elices para material de impresión, 100 unidades por paquete ( similar a zhermack)</t>
  </si>
  <si>
    <t>Material de impresión para protesis regular o mediano, (similar a Thixoflex M, de zhermack) de 140 ml</t>
  </si>
  <si>
    <t>Material de impresión para protesis ligero, (similar a Oranwsh, de zhermack) de 140 ml</t>
  </si>
  <si>
    <t>Material de impresión para protesis catalizador, (similar a Indurent - gel, de zhermack) de 140 ml</t>
  </si>
  <si>
    <t>Cemento temporal libre de eugenol, para cementacion de coronas acrilicas (similar a temp bond Kerr) base y catalizador 28gr</t>
  </si>
  <si>
    <t>Piedra pomez para profilaxis de 200 gr</t>
  </si>
  <si>
    <t>Oxido de aluminio en forma de perlas, con particulas de 60-80 micras en presentacion de 2 Kg ( para el arenador)</t>
  </si>
  <si>
    <t>Limas endodonticas primera serie tipo K file de acero inoxidable de 31mm ( similar a Maillefer )</t>
  </si>
  <si>
    <t>Limas endodonticas segunda serie tipo K file de acero inoxidable de 31mm ( similar a Maillefer )</t>
  </si>
  <si>
    <t>Limas endodonticas tercera serie tipo K file ( similar a Maillefer )</t>
  </si>
  <si>
    <t xml:space="preserve">Limas endodonticas # 6, #8, #10 tipo K file acero inoxidable de 25mm  ( similar a Maillefer) </t>
  </si>
  <si>
    <t>Limas endodonticas # 15 tipo K file acero inoxidable 31mm ( similar a Sybron endo)</t>
  </si>
  <si>
    <t>Tinta HP No.- 122 color negro</t>
  </si>
  <si>
    <t>Tinta HP No.- 21 color negro</t>
  </si>
  <si>
    <t>Tinta HP No.- 22 colores</t>
  </si>
  <si>
    <t xml:space="preserve">Tinta HP No. 60  color negro, Nota favor compra producto originales no genericos ni rellenados </t>
  </si>
  <si>
    <t>Toner MS 310 DN para impresora Lexmark</t>
  </si>
  <si>
    <t>Toner CS 310 DN para impresora Lexmark</t>
  </si>
  <si>
    <t xml:space="preserve">Expendientes clinico en material de cartulina, tamaño oficio color verde logotipo de la UNAH y de la Facultad de Odontologia en Blnaco y Negro con impresiones en el interiro de la Carpeta. </t>
  </si>
  <si>
    <t>Folderes tamaños carta de 50 unidades</t>
  </si>
  <si>
    <t>Folderes tamaños oficio de 50 unidades</t>
  </si>
  <si>
    <t>Cuchilla para fotocopiadora Sharp MX- 312</t>
  </si>
  <si>
    <t>Revelador para fotocopiadora Sharp MX- 312</t>
  </si>
  <si>
    <t>Tambor  para fotocopiadora Sharp MX- 312</t>
  </si>
  <si>
    <t>Fijador para fotocopiadora Sharp MX- 312</t>
  </si>
  <si>
    <t>Tinta para fotocopiadora Sharp MX -312</t>
  </si>
  <si>
    <t xml:space="preserve">Papel Bond base 20, tamaño carta de 500 hojas cada resma </t>
  </si>
  <si>
    <t xml:space="preserve">Papel Bond base 20, tamaño oficio de 500 hojas cada resma </t>
  </si>
  <si>
    <t>Grapadora metalica # 8</t>
  </si>
  <si>
    <t xml:space="preserve">Grapas estandart # 8 </t>
  </si>
  <si>
    <t>Saca grapas</t>
  </si>
  <si>
    <t>Liquido corrector blanco de 5 ml,</t>
  </si>
  <si>
    <t>Perforadora de papel</t>
  </si>
  <si>
    <t>Fastener de 100 unidade</t>
  </si>
  <si>
    <t>Pegamento en barra de 40 gr</t>
  </si>
  <si>
    <t>Reglas milimetradas de 18 pulg, metalicas</t>
  </si>
  <si>
    <t>Lapiz tinta negro, de 100 unidades</t>
  </si>
  <si>
    <t>Lapiz tinta rojo, de 100 unidades</t>
  </si>
  <si>
    <t>Lapiz tinta azul, de 100 unidades</t>
  </si>
  <si>
    <t>Lapiz grafito, HB de 100 unidades</t>
  </si>
  <si>
    <t>Marcador resaltador de texto color amarillo</t>
  </si>
  <si>
    <t>Marcadores de Pizarra acrilicos, color negro, de 10 unidades</t>
  </si>
  <si>
    <t>Marcadores de Pizarra acrilicos, color rojo,  de 10 unidades</t>
  </si>
  <si>
    <t>Marcadores de Pizarra acrilicos, color verde,  de 10 unidades</t>
  </si>
  <si>
    <t>Marcadores de Pizarra acrilicos, color azul,  de 10 unidades</t>
  </si>
  <si>
    <t xml:space="preserve">Marcador permanente, de 10 unidades color negro </t>
  </si>
  <si>
    <t>Marcador permanente, de 10 unidades color azul</t>
  </si>
  <si>
    <t>Marcador permanente, de 10 unidades color rojo</t>
  </si>
  <si>
    <t xml:space="preserve">Sobres de papel manila, tamaño oficio, </t>
  </si>
  <si>
    <t>Sobres blancos de papel, tamaño oficio,</t>
  </si>
  <si>
    <t>Bolsas de manila de 9 x 12 pulg</t>
  </si>
  <si>
    <t>Bolsas de manila de 10 x 15 pulg</t>
  </si>
  <si>
    <t>Borrador para pizarra</t>
  </si>
  <si>
    <t>Borrador para lapiz grafito</t>
  </si>
  <si>
    <t>Clip tamaño pequeño, de 100 unidades de 26 mm</t>
  </si>
  <si>
    <t>Clip tamaño grande, de 100 unidades de 40 mm</t>
  </si>
  <si>
    <t>Posting adhesivos, caja de 5 block de 76 x 76 mm</t>
  </si>
  <si>
    <t>Masking tape, 3/4 x 20 yardas</t>
  </si>
  <si>
    <t>Tape transparente, 3/4 x 20yardas</t>
  </si>
  <si>
    <t>Tape industrial, de 3 pulg x 20 yardas</t>
  </si>
  <si>
    <t>Tijeras de papel, punta redonda, metalicas</t>
  </si>
  <si>
    <t>Cuadernos unicos de 400 paginas, tamaño oficio</t>
  </si>
  <si>
    <t>CD en blanco</t>
  </si>
  <si>
    <t>3-03-04-01-01</t>
  </si>
  <si>
    <t>DVD en blanco</t>
  </si>
  <si>
    <t>3-03-04-01-02</t>
  </si>
  <si>
    <t>Aromatizante de pisos ( similar al Azistin )</t>
  </si>
  <si>
    <t xml:space="preserve">Botas de hule talla No. 7 </t>
  </si>
  <si>
    <t>Botas de hule talla No. 8</t>
  </si>
  <si>
    <t>Cloro 5.25%</t>
  </si>
  <si>
    <t>Jabon antibacterial liquido</t>
  </si>
  <si>
    <t>Pates verde doble (esponjas un extemo y vinil por el otro)</t>
  </si>
  <si>
    <t>Povidine  (yodo povidine)</t>
  </si>
  <si>
    <t>Detergente polvo 25 Kg</t>
  </si>
  <si>
    <t>Guantes de Latex talla M color amarillo</t>
  </si>
  <si>
    <t>Aromatizante ambiental en sprey de 180 ml</t>
  </si>
  <si>
    <t>Cera para piso</t>
  </si>
  <si>
    <t xml:space="preserve">papeleria para presparacion de documentos </t>
  </si>
  <si>
    <t xml:space="preserve">tinta para impresión </t>
  </si>
  <si>
    <t xml:space="preserve">impresiones a color </t>
  </si>
  <si>
    <t xml:space="preserve">empastados </t>
  </si>
  <si>
    <t xml:space="preserve">Papeleria </t>
  </si>
  <si>
    <t>tinta para impresora</t>
  </si>
  <si>
    <t xml:space="preserve">vanners </t>
  </si>
  <si>
    <t xml:space="preserve">papeleria </t>
  </si>
  <si>
    <t xml:space="preserve">impresiones </t>
  </si>
  <si>
    <t xml:space="preserve">ecuadernado </t>
  </si>
  <si>
    <t>vaners</t>
  </si>
  <si>
    <t xml:space="preserve">tinta </t>
  </si>
  <si>
    <t>encuadernado</t>
  </si>
  <si>
    <t xml:space="preserve">consultor experto en desarrollo curricular </t>
  </si>
  <si>
    <t xml:space="preserve">simuladores dentales </t>
  </si>
  <si>
    <t xml:space="preserve">grabadora digital </t>
  </si>
  <si>
    <t xml:space="preserve">camara de video semi profesional </t>
  </si>
  <si>
    <t>maleta para camara de video semiprofesional</t>
  </si>
  <si>
    <t>cargador para camara de video semiprofesional</t>
  </si>
  <si>
    <t>baterias para camara de video semiprofesiuonal</t>
  </si>
  <si>
    <t xml:space="preserve">luz de camara </t>
  </si>
  <si>
    <t xml:space="preserve">mixier audio </t>
  </si>
  <si>
    <t>microfono de mano</t>
  </si>
  <si>
    <t>pedestal de microfono</t>
  </si>
  <si>
    <t>Programa / Proyecto 2027</t>
  </si>
  <si>
    <t xml:space="preserve">Lector USB, varios puertos </t>
  </si>
  <si>
    <t>Programa / Proyecto 2028</t>
  </si>
  <si>
    <t xml:space="preserve">mouse </t>
  </si>
  <si>
    <t>Programa / Proyecto 2029</t>
  </si>
  <si>
    <t xml:space="preserve">audifonos </t>
  </si>
  <si>
    <t>microfono inalambrico</t>
  </si>
  <si>
    <t>tripode</t>
  </si>
  <si>
    <t xml:space="preserve">Memoria para camara fotografica </t>
  </si>
  <si>
    <t xml:space="preserve">camara fotografica </t>
  </si>
  <si>
    <t>Incrementado el número de proyectos de investigación por beca académica</t>
  </si>
  <si>
    <t xml:space="preserve"># de docentes  participantes </t>
  </si>
  <si>
    <t>Consolidar un elemento de control en la gestion, para alcanzar la maxima eficiencia en la operatividad del almacen de la Facultad de Odontología</t>
  </si>
  <si>
    <t>11.3.1.4</t>
  </si>
  <si>
    <t xml:space="preserve">Gestion para reacondicionar los espacios de oficina y cubiculos docentes </t>
  </si>
  <si>
    <t>Proporcionar un ambie nte laboral saludable y en optimas condiciones de operatividad.</t>
  </si>
  <si>
    <t xml:space="preserve">Garantizar la continuidad de las operaciones administrativas en relación a los insumos necesarios para este fin. </t>
  </si>
  <si>
    <t xml:space="preserve">acta de recepcion de materiales en el almacen </t>
  </si>
  <si>
    <t>Estudiantes de Carrera Tecnica</t>
  </si>
  <si>
    <t>Personal administrativo y docente de la Facultad de Odontología</t>
  </si>
  <si>
    <t>Administración</t>
  </si>
  <si>
    <t xml:space="preserve">acta de recepcion de materiales en el almacen, proceso de ingreso al inventario de la oficina de bienes nacionales </t>
  </si>
  <si>
    <t>Suminstros para actividades de limpuieza y asea del personal de apoyo sea entregado en tiempo y forma para garantizar sus actividades.</t>
  </si>
  <si>
    <t>Proporcionar espacios adecuados y suficientes para albergar al personal adminitrativo y docente de la Facultad de Odontología</t>
  </si>
  <si>
    <t>Administración, Jefaturas de Departamento</t>
  </si>
  <si>
    <t xml:space="preserve">Archivo de 2 puertas corredizas </t>
  </si>
  <si>
    <t xml:space="preserve">Muebles de sala </t>
  </si>
  <si>
    <t xml:space="preserve">Mesa para Reuniones de 8 personas </t>
  </si>
  <si>
    <t>Archivadores metalicos de 4 gavetas</t>
  </si>
  <si>
    <t>11.3.1.5</t>
  </si>
  <si>
    <t xml:space="preserve">Gestion para equipo electronico en apoyo a las actividades administrativas reacondicionar los espacios de oficina y cubiculos docentes </t>
  </si>
  <si>
    <t>Proporcionar recursos de apoypo a las actividadesa academicas y adminstrativas de la Facultad de Odontología</t>
  </si>
  <si>
    <t xml:space="preserve">Acta de recepción de materiales en el almacen, proceso de ingreso al inventario de la oficina de bienes nacionales </t>
  </si>
  <si>
    <t xml:space="preserve">Proporcionar recursos de apoyo a procesos administrativos y academicos </t>
  </si>
  <si>
    <t>Memorias USB de 32 Gb</t>
  </si>
  <si>
    <t xml:space="preserve">Asegurar que el documento final cumpla con los requisitos  de tiempo y forma </t>
  </si>
  <si>
    <t xml:space="preserve">Gestion para el equipamiento de equipo odontologíco en areas clínicas </t>
  </si>
  <si>
    <t xml:space="preserve">Proporcionar un equipo odontologico de nueva generacion y en perfecto estado operativo para desarrollar las actividades clinicas académicas en las diferentes areas de la Facultad de Odontología </t>
  </si>
  <si>
    <t xml:space="preserve">Proporcionar ambientes clinicos apropiados con los requeriminetos clinicos modernos para un correcto entrenamiento de los estudiantes en ñprocedimientos clinicos en las diferentes areas clinicas de la Odontologia; donde desarrollaran las competencias y destrezas necesarias para un alto desempeño como profesionales de la salud oral. </t>
  </si>
  <si>
    <t xml:space="preserve">sillones dentales </t>
  </si>
  <si>
    <t>3-03-04-01-03</t>
  </si>
  <si>
    <t>Gestion Academica</t>
  </si>
  <si>
    <t>13.1.1.1</t>
  </si>
  <si>
    <t>9.1.1.6</t>
  </si>
  <si>
    <t>Documento de diagnostico, y estudio de factibilidad para postgrados</t>
  </si>
  <si>
    <t>4.1.1.1</t>
  </si>
</sst>
</file>

<file path=xl/styles.xml><?xml version="1.0" encoding="utf-8"?>
<styleSheet xmlns="http://schemas.openxmlformats.org/spreadsheetml/2006/main">
  <numFmts count="12">
    <numFmt numFmtId="164" formatCode="_ * #,##0_ ;_ * \-#,##0_ ;_ * &quot;-&quot;_ ;_ @_ "/>
    <numFmt numFmtId="165" formatCode="_ * #,##0.00_ ;_ * \-#,##0.00_ ;_ * &quot;-&quot;??_ ;_ @_ "/>
    <numFmt numFmtId="166" formatCode="_ &quot;L.&quot;\ * #,##0.00_ ;_ &quot;L.&quot;\ * \-#,##0.00_ ;_ &quot;L.&quot;\ * &quot;-&quot;??_ ;_ @_ "/>
    <numFmt numFmtId="167" formatCode="_-* #,##0.00\ _P_t_s_-;\-* #,##0.00\ _P_t_s_-;_-* &quot;-&quot;??\ _P_t_s_-;_-@_-"/>
    <numFmt numFmtId="168" formatCode="_(&quot;$&quot;* #,##0.00_);_(&quot;$&quot;* \(#,##0.00\);_(&quot;$&quot;* &quot;-&quot;??_);_(@_)"/>
    <numFmt numFmtId="169" formatCode="_-* #,##0\ _P_t_s_-;\-* #,##0\ _P_t_s_-;_-* &quot;-&quot;\ _P_t_s_-;_-@_-"/>
    <numFmt numFmtId="170" formatCode="_-* #,##0\ &quot;Pts&quot;_-;\-* #,##0\ &quot;Pts&quot;_-;_-* &quot;-&quot;\ &quot;Pts&quot;_-;_-@_-"/>
    <numFmt numFmtId="171" formatCode="_-* #,##0.00\ &quot;Pts&quot;_-;\-* #,##0.00\ &quot;Pts&quot;_-;_-* &quot;-&quot;??\ &quot;Pts&quot;_-;_-@_-"/>
    <numFmt numFmtId="172" formatCode="_ * #,##0.00_ ;_ * \-#,##0.00_ ;_ * &quot;-&quot;_ ;_ @_ "/>
    <numFmt numFmtId="173" formatCode="_ * #,##0_ ;_ * \-#,##0_ ;_ * &quot;-&quot;??_ ;_ @_ "/>
    <numFmt numFmtId="174" formatCode="_ &quot;L.&quot;\ * #,##0.0000_ ;_ &quot;L.&quot;\ * \-#,##0.0000_ ;_ &quot;L.&quot;\ * &quot;-&quot;??_ ;_ @_ "/>
    <numFmt numFmtId="175" formatCode="&quot;L.&quot;\ #,##0.00"/>
  </numFmts>
  <fonts count="69">
    <font>
      <sz val="11"/>
      <color theme="1"/>
      <name val="Calibri"/>
      <family val="2"/>
      <scheme val="minor"/>
    </font>
    <font>
      <sz val="11"/>
      <name val="Calibri"/>
      <family val="2"/>
      <scheme val="minor"/>
    </font>
    <font>
      <sz val="10"/>
      <name val="Arial"/>
      <family val="2"/>
    </font>
    <font>
      <sz val="11"/>
      <color indexed="8"/>
      <name val="Calibri"/>
      <family val="2"/>
    </font>
    <font>
      <b/>
      <sz val="11"/>
      <color theme="1"/>
      <name val="Calibri"/>
      <family val="2"/>
      <scheme val="minor"/>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Calibri"/>
      <family val="2"/>
      <scheme val="minor"/>
    </font>
    <font>
      <sz val="12"/>
      <name val="Calibri"/>
      <family val="2"/>
    </font>
    <font>
      <b/>
      <sz val="12"/>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12"/>
      <color theme="0"/>
      <name val="Calibri"/>
      <family val="2"/>
      <scheme val="minor"/>
    </font>
    <font>
      <b/>
      <sz val="14"/>
      <name val="Calibri"/>
      <family val="2"/>
      <scheme val="minor"/>
    </font>
    <font>
      <b/>
      <sz val="16"/>
      <color theme="0"/>
      <name val="Calibri"/>
      <family val="2"/>
      <scheme val="minor"/>
    </font>
    <font>
      <sz val="14"/>
      <color theme="1"/>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0"/>
      <color theme="3" tint="-0.249977111117893"/>
      <name val="Arial"/>
      <family val="2"/>
    </font>
    <font>
      <b/>
      <sz val="24"/>
      <color theme="0"/>
      <name val="Calibri"/>
      <family val="2"/>
      <scheme val="minor"/>
    </font>
    <font>
      <sz val="11"/>
      <color theme="1"/>
      <name val="Calibri"/>
      <family val="2"/>
      <scheme val="minor"/>
    </font>
    <font>
      <b/>
      <sz val="11"/>
      <color theme="0"/>
      <name val="Calibri"/>
      <family val="2"/>
    </font>
    <font>
      <b/>
      <sz val="10"/>
      <color theme="0"/>
      <name val="Calibri"/>
      <family val="2"/>
    </font>
    <font>
      <b/>
      <sz val="12"/>
      <color theme="3"/>
      <name val="Calibri"/>
      <family val="2"/>
      <scheme val="minor"/>
    </font>
    <font>
      <sz val="11"/>
      <color theme="0"/>
      <name val="Calibri"/>
      <family val="2"/>
    </font>
    <font>
      <sz val="12"/>
      <color theme="0"/>
      <name val="Arial"/>
      <family val="2"/>
    </font>
    <font>
      <sz val="10"/>
      <color theme="0"/>
      <name val="Arial"/>
      <family val="2"/>
    </font>
    <font>
      <b/>
      <sz val="14"/>
      <color theme="0"/>
      <name val="Calibri"/>
      <family val="2"/>
    </font>
    <font>
      <sz val="14"/>
      <color theme="0"/>
      <name val="Calibri"/>
      <family val="2"/>
    </font>
    <font>
      <sz val="12"/>
      <color theme="3" tint="-0.499984740745262"/>
      <name val="Calibri"/>
      <family val="2"/>
      <scheme val="minor"/>
    </font>
    <font>
      <sz val="11"/>
      <color rgb="FF0F243E"/>
      <name val="Calibri"/>
      <family val="2"/>
    </font>
    <font>
      <sz val="11"/>
      <name val="Arial"/>
      <family val="2"/>
    </font>
    <font>
      <b/>
      <sz val="11"/>
      <color rgb="FF0F243E"/>
      <name val="Calibri"/>
      <family val="2"/>
    </font>
    <font>
      <sz val="11"/>
      <color rgb="FF000000"/>
      <name val="Calibri"/>
      <family val="2"/>
    </font>
    <font>
      <sz val="11"/>
      <color rgb="FF000000"/>
      <name val="Calibri"/>
      <family val="2"/>
      <scheme val="minor"/>
    </font>
    <font>
      <sz val="12"/>
      <color theme="0"/>
      <name val="Calibri"/>
      <family val="2"/>
    </font>
    <font>
      <sz val="12"/>
      <color rgb="FF002060"/>
      <name val="Calibri"/>
      <family val="2"/>
      <scheme val="minor"/>
    </font>
  </fonts>
  <fills count="2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theme="3" tint="-0.249977111117893"/>
        <bgColor indexed="64"/>
      </patternFill>
    </fill>
    <fill>
      <patternFill patternType="solid">
        <fgColor theme="3" tint="-0.499984740745262"/>
        <bgColor indexed="64"/>
      </patternFill>
    </fill>
    <fill>
      <patternFill patternType="solid">
        <fgColor theme="3" tint="-0.499984740745262"/>
        <bgColor indexed="22"/>
      </patternFill>
    </fill>
    <fill>
      <patternFill patternType="solid">
        <fgColor rgb="FFFFC000"/>
        <bgColor indexed="64"/>
      </patternFill>
    </fill>
    <fill>
      <patternFill patternType="solid">
        <fgColor rgb="FFFFC000"/>
        <bgColor indexed="22"/>
      </patternFill>
    </fill>
    <fill>
      <patternFill patternType="solid">
        <fgColor theme="4" tint="-0.249977111117893"/>
        <bgColor indexed="64"/>
      </patternFill>
    </fill>
    <fill>
      <patternFill patternType="solid">
        <fgColor theme="0"/>
        <bgColor indexed="22"/>
      </patternFill>
    </fill>
    <fill>
      <patternFill patternType="solid">
        <fgColor rgb="FFF2DCDB"/>
        <bgColor rgb="FF000000"/>
      </patternFill>
    </fill>
    <fill>
      <patternFill patternType="solid">
        <fgColor rgb="FFFFFFFF"/>
        <bgColor rgb="FF000000"/>
      </patternFill>
    </fill>
    <fill>
      <patternFill patternType="solid">
        <fgColor rgb="FFC00000"/>
        <bgColor indexed="64"/>
      </patternFill>
    </fill>
  </fills>
  <borders count="58">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s>
  <cellStyleXfs count="23">
    <xf numFmtId="0" fontId="0" fillId="0" borderId="0"/>
    <xf numFmtId="0" fontId="2" fillId="0" borderId="0"/>
    <xf numFmtId="167" fontId="2" fillId="0" borderId="0" applyFont="0" applyFill="0" applyBorder="0" applyAlignment="0" applyProtection="0"/>
    <xf numFmtId="168" fontId="3" fillId="0" borderId="0" applyFont="0" applyFill="0" applyBorder="0" applyAlignment="0" applyProtection="0"/>
    <xf numFmtId="169" fontId="2" fillId="0" borderId="0" applyFont="0" applyFill="0" applyBorder="0" applyAlignment="0" applyProtection="0"/>
    <xf numFmtId="167" fontId="2" fillId="0" borderId="0" applyFont="0" applyFill="0" applyBorder="0" applyAlignment="0" applyProtection="0"/>
    <xf numFmtId="170"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5" fillId="0" borderId="0" applyFont="0" applyFill="0" applyBorder="0" applyAlignment="0" applyProtection="0"/>
    <xf numFmtId="167" fontId="2"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2" fillId="0" borderId="0" applyFont="0" applyFill="0" applyBorder="0" applyAlignment="0" applyProtection="0"/>
    <xf numFmtId="0" fontId="5" fillId="0" borderId="0"/>
    <xf numFmtId="0" fontId="9" fillId="0" borderId="0"/>
    <xf numFmtId="9" fontId="5" fillId="0" borderId="0" applyFont="0" applyFill="0" applyBorder="0" applyAlignment="0" applyProtection="0"/>
    <xf numFmtId="165" fontId="5" fillId="0" borderId="0" applyFont="0" applyFill="0" applyBorder="0" applyAlignment="0" applyProtection="0"/>
    <xf numFmtId="0" fontId="2" fillId="0" borderId="0"/>
    <xf numFmtId="0" fontId="2" fillId="0" borderId="0"/>
    <xf numFmtId="0" fontId="2" fillId="0" borderId="0"/>
    <xf numFmtId="0" fontId="2" fillId="0" borderId="0"/>
  </cellStyleXfs>
  <cellXfs count="590">
    <xf numFmtId="0" fontId="0" fillId="0" borderId="0" xfId="0"/>
    <xf numFmtId="164" fontId="6" fillId="3" borderId="3" xfId="0" applyNumberFormat="1" applyFont="1" applyFill="1" applyBorder="1" applyAlignment="1">
      <alignment horizontal="right" vertical="center"/>
    </xf>
    <xf numFmtId="164" fontId="6" fillId="3" borderId="3" xfId="10" applyNumberFormat="1" applyFont="1" applyFill="1" applyBorder="1" applyAlignment="1">
      <alignment horizontal="center" vertical="center"/>
    </xf>
    <xf numFmtId="166" fontId="6" fillId="2" borderId="0" xfId="10" applyFont="1" applyFill="1" applyAlignment="1">
      <alignment horizontal="center" vertical="center"/>
    </xf>
    <xf numFmtId="0" fontId="11" fillId="0" borderId="0" xfId="0" applyFont="1" applyAlignment="1">
      <alignment vertical="top" wrapText="1"/>
    </xf>
    <xf numFmtId="0" fontId="11" fillId="0" borderId="0" xfId="0" applyFont="1" applyAlignment="1">
      <alignment vertical="center" wrapText="1"/>
    </xf>
    <xf numFmtId="0" fontId="17" fillId="9" borderId="24" xfId="16" applyFont="1" applyFill="1" applyBorder="1" applyAlignment="1">
      <alignment vertical="top" wrapText="1"/>
    </xf>
    <xf numFmtId="0" fontId="6" fillId="2" borderId="0" xfId="0" applyFont="1" applyFill="1" applyAlignment="1">
      <alignment vertical="center"/>
    </xf>
    <xf numFmtId="0" fontId="17" fillId="0" borderId="24" xfId="16" applyFont="1" applyBorder="1" applyAlignment="1">
      <alignment horizontal="center" vertical="center" wrapText="1"/>
    </xf>
    <xf numFmtId="0" fontId="16" fillId="2" borderId="24" xfId="0" applyFont="1" applyFill="1" applyBorder="1" applyAlignment="1">
      <alignment horizontal="center" vertical="center" wrapText="1"/>
    </xf>
    <xf numFmtId="0" fontId="17" fillId="9" borderId="24" xfId="16" applyFont="1" applyFill="1" applyBorder="1" applyAlignment="1">
      <alignment horizontal="right" wrapText="1"/>
    </xf>
    <xf numFmtId="0" fontId="7" fillId="2" borderId="0" xfId="0" applyFont="1" applyFill="1" applyAlignment="1">
      <alignment horizontal="center" vertical="center"/>
    </xf>
    <xf numFmtId="0" fontId="0" fillId="0" borderId="0" xfId="0" applyAlignment="1">
      <alignment horizontal="center" vertical="center"/>
    </xf>
    <xf numFmtId="0" fontId="6" fillId="2" borderId="0" xfId="0" applyFont="1" applyFill="1" applyBorder="1" applyAlignment="1">
      <alignment horizontal="center" vertical="center"/>
    </xf>
    <xf numFmtId="0" fontId="6" fillId="2" borderId="0" xfId="0" applyFont="1" applyFill="1" applyAlignment="1">
      <alignment horizontal="center" vertical="center"/>
    </xf>
    <xf numFmtId="0" fontId="17" fillId="9" borderId="24" xfId="16" applyFont="1" applyFill="1" applyBorder="1" applyAlignment="1">
      <alignment horizontal="right" vertical="top" wrapText="1"/>
    </xf>
    <xf numFmtId="0" fontId="25" fillId="0" borderId="0" xfId="0" applyFont="1" applyAlignment="1">
      <alignment horizontal="center" vertical="center"/>
    </xf>
    <xf numFmtId="0" fontId="25" fillId="0" borderId="0" xfId="0" applyFont="1" applyAlignment="1">
      <alignment vertical="center"/>
    </xf>
    <xf numFmtId="173" fontId="25" fillId="0" borderId="0" xfId="18" applyNumberFormat="1" applyFont="1" applyAlignment="1">
      <alignment vertical="center"/>
    </xf>
    <xf numFmtId="0" fontId="26" fillId="0" borderId="0" xfId="0" applyFont="1" applyAlignment="1">
      <alignment vertical="center"/>
    </xf>
    <xf numFmtId="173" fontId="27" fillId="0" borderId="0" xfId="18" applyNumberFormat="1" applyFont="1" applyAlignment="1">
      <alignment vertical="center"/>
    </xf>
    <xf numFmtId="0" fontId="0" fillId="0" borderId="0" xfId="0" applyAlignment="1">
      <alignment vertical="center"/>
    </xf>
    <xf numFmtId="0" fontId="28" fillId="6" borderId="0" xfId="0" applyFont="1" applyFill="1" applyAlignment="1">
      <alignment vertical="center" wrapText="1"/>
    </xf>
    <xf numFmtId="0" fontId="4" fillId="0" borderId="0" xfId="0" applyFont="1" applyAlignment="1">
      <alignment horizontal="left" vertical="center"/>
    </xf>
    <xf numFmtId="0" fontId="4" fillId="0" borderId="0" xfId="0" applyFont="1" applyAlignment="1">
      <alignment horizontal="center" vertical="center"/>
    </xf>
    <xf numFmtId="0" fontId="4" fillId="0" borderId="0" xfId="0" applyFont="1" applyAlignment="1">
      <alignment vertical="center"/>
    </xf>
    <xf numFmtId="0" fontId="0" fillId="0" borderId="0" xfId="0" applyAlignment="1">
      <alignment horizontal="left" vertical="center"/>
    </xf>
    <xf numFmtId="0" fontId="30" fillId="0" borderId="0" xfId="0" applyFont="1" applyAlignment="1">
      <alignment vertical="center"/>
    </xf>
    <xf numFmtId="0" fontId="7" fillId="2" borderId="0" xfId="0" applyFont="1" applyFill="1" applyAlignment="1">
      <alignment vertical="center"/>
    </xf>
    <xf numFmtId="0" fontId="6" fillId="2" borderId="0" xfId="0" applyFont="1" applyFill="1" applyAlignment="1">
      <alignment horizontal="left" vertical="center"/>
    </xf>
    <xf numFmtId="0" fontId="7" fillId="2" borderId="11" xfId="0" applyFont="1" applyFill="1" applyBorder="1" applyAlignment="1">
      <alignment vertical="center"/>
    </xf>
    <xf numFmtId="164" fontId="7" fillId="2" borderId="13" xfId="0" applyNumberFormat="1" applyFont="1" applyFill="1" applyBorder="1" applyAlignment="1">
      <alignment vertical="center"/>
    </xf>
    <xf numFmtId="164" fontId="7" fillId="2" borderId="11" xfId="0" applyNumberFormat="1" applyFont="1" applyFill="1" applyBorder="1" applyAlignment="1">
      <alignment vertical="center"/>
    </xf>
    <xf numFmtId="0" fontId="7" fillId="2" borderId="14" xfId="0" applyFont="1" applyFill="1" applyBorder="1" applyAlignment="1">
      <alignment horizontal="center" vertical="center"/>
    </xf>
    <xf numFmtId="0" fontId="7" fillId="2" borderId="9" xfId="0" applyFont="1" applyFill="1" applyBorder="1" applyAlignment="1">
      <alignment vertical="center"/>
    </xf>
    <xf numFmtId="164" fontId="7" fillId="2" borderId="16" xfId="0" applyNumberFormat="1" applyFont="1" applyFill="1" applyBorder="1" applyAlignment="1">
      <alignment vertical="center"/>
    </xf>
    <xf numFmtId="0" fontId="7" fillId="2" borderId="17" xfId="0" applyFont="1" applyFill="1" applyBorder="1" applyAlignment="1">
      <alignment horizontal="center" vertical="center"/>
    </xf>
    <xf numFmtId="0" fontId="7" fillId="2" borderId="10" xfId="0" applyFont="1" applyFill="1" applyBorder="1" applyAlignment="1">
      <alignment vertical="center"/>
    </xf>
    <xf numFmtId="164" fontId="7" fillId="4" borderId="18" xfId="0" applyNumberFormat="1" applyFont="1" applyFill="1" applyBorder="1" applyAlignment="1">
      <alignment vertical="center"/>
    </xf>
    <xf numFmtId="164" fontId="7" fillId="2" borderId="18" xfId="0" applyNumberFormat="1" applyFont="1" applyFill="1" applyBorder="1" applyAlignment="1">
      <alignment vertical="center"/>
    </xf>
    <xf numFmtId="164" fontId="7" fillId="2" borderId="10" xfId="0" applyNumberFormat="1" applyFont="1" applyFill="1" applyBorder="1" applyAlignment="1">
      <alignment vertical="center"/>
    </xf>
    <xf numFmtId="0" fontId="7" fillId="2" borderId="10" xfId="0" applyFont="1" applyFill="1" applyBorder="1" applyAlignment="1">
      <alignment horizontal="center" vertical="center"/>
    </xf>
    <xf numFmtId="0" fontId="6" fillId="2" borderId="0" xfId="0" applyFont="1" applyFill="1" applyBorder="1" applyAlignment="1">
      <alignment vertical="center"/>
    </xf>
    <xf numFmtId="172" fontId="6" fillId="3" borderId="6" xfId="0" applyNumberFormat="1" applyFont="1" applyFill="1" applyBorder="1" applyAlignment="1">
      <alignment vertical="center"/>
    </xf>
    <xf numFmtId="0" fontId="7" fillId="2" borderId="19" xfId="0" applyFont="1" applyFill="1" applyBorder="1" applyAlignment="1">
      <alignment vertical="center"/>
    </xf>
    <xf numFmtId="0" fontId="7" fillId="2" borderId="20" xfId="0" applyFont="1" applyFill="1" applyBorder="1" applyAlignment="1">
      <alignment horizontal="center" vertical="center"/>
    </xf>
    <xf numFmtId="0" fontId="0" fillId="0" borderId="0" xfId="0" applyFill="1" applyAlignment="1">
      <alignment vertical="center"/>
    </xf>
    <xf numFmtId="0" fontId="7" fillId="0" borderId="0" xfId="0" applyFont="1" applyAlignment="1">
      <alignment vertical="center"/>
    </xf>
    <xf numFmtId="164" fontId="6" fillId="5" borderId="23" xfId="0" applyNumberFormat="1" applyFont="1" applyFill="1" applyBorder="1" applyAlignment="1">
      <alignment vertical="center"/>
    </xf>
    <xf numFmtId="0" fontId="7" fillId="5" borderId="6" xfId="0" applyFont="1" applyFill="1" applyBorder="1" applyAlignment="1">
      <alignment horizontal="center" vertical="center"/>
    </xf>
    <xf numFmtId="164" fontId="7" fillId="4" borderId="13" xfId="0" applyNumberFormat="1" applyFont="1" applyFill="1" applyBorder="1" applyAlignment="1">
      <alignment vertical="center"/>
    </xf>
    <xf numFmtId="0" fontId="7" fillId="2" borderId="22" xfId="0" applyFont="1" applyFill="1" applyBorder="1" applyAlignment="1">
      <alignment horizontal="center" vertical="center"/>
    </xf>
    <xf numFmtId="164" fontId="7" fillId="2" borderId="9" xfId="0" applyNumberFormat="1" applyFont="1" applyFill="1" applyBorder="1" applyAlignment="1">
      <alignment vertical="center"/>
    </xf>
    <xf numFmtId="164" fontId="7" fillId="4" borderId="16" xfId="0" applyNumberFormat="1" applyFont="1" applyFill="1" applyBorder="1" applyAlignment="1">
      <alignment vertical="center"/>
    </xf>
    <xf numFmtId="164" fontId="7" fillId="2" borderId="21" xfId="0" applyNumberFormat="1" applyFont="1" applyFill="1" applyBorder="1" applyAlignment="1">
      <alignment vertical="center"/>
    </xf>
    <xf numFmtId="164" fontId="7" fillId="2" borderId="1" xfId="0" applyNumberFormat="1" applyFont="1" applyFill="1" applyBorder="1" applyAlignment="1">
      <alignment vertical="center"/>
    </xf>
    <xf numFmtId="0" fontId="6" fillId="2" borderId="0" xfId="0" applyFont="1" applyFill="1" applyAlignment="1">
      <alignment horizontal="left" vertical="center"/>
    </xf>
    <xf numFmtId="0" fontId="0" fillId="3" borderId="0" xfId="0" applyFill="1" applyAlignment="1">
      <alignment vertical="center"/>
    </xf>
    <xf numFmtId="164" fontId="7" fillId="4" borderId="31" xfId="0" applyNumberFormat="1" applyFont="1" applyFill="1" applyBorder="1" applyAlignment="1">
      <alignment vertical="center"/>
    </xf>
    <xf numFmtId="0" fontId="7" fillId="2" borderId="33" xfId="0" applyFont="1" applyFill="1" applyBorder="1" applyAlignment="1">
      <alignment horizontal="center" vertical="center"/>
    </xf>
    <xf numFmtId="0" fontId="0" fillId="0" borderId="24" xfId="0" applyBorder="1" applyAlignment="1">
      <alignment vertical="center"/>
    </xf>
    <xf numFmtId="0" fontId="8" fillId="10" borderId="3" xfId="0" applyFont="1" applyFill="1" applyBorder="1" applyAlignment="1">
      <alignment horizontal="center" vertical="center"/>
    </xf>
    <xf numFmtId="164" fontId="8" fillId="10" borderId="3" xfId="0" applyNumberFormat="1" applyFont="1" applyFill="1" applyBorder="1" applyAlignment="1">
      <alignment horizontal="center" vertical="center"/>
    </xf>
    <xf numFmtId="0" fontId="8" fillId="10" borderId="6" xfId="0" applyFont="1" applyFill="1" applyBorder="1" applyAlignment="1">
      <alignment horizontal="center" vertical="center"/>
    </xf>
    <xf numFmtId="0" fontId="8" fillId="10" borderId="3" xfId="0" applyFont="1" applyFill="1" applyBorder="1" applyAlignment="1">
      <alignment horizontal="center" vertical="center" wrapText="1"/>
    </xf>
    <xf numFmtId="164" fontId="7" fillId="2" borderId="14" xfId="0" applyNumberFormat="1" applyFont="1" applyFill="1" applyBorder="1" applyAlignment="1">
      <alignment vertical="center"/>
    </xf>
    <xf numFmtId="164" fontId="7" fillId="2" borderId="20" xfId="0" applyNumberFormat="1" applyFont="1" applyFill="1" applyBorder="1" applyAlignment="1">
      <alignment vertical="center"/>
    </xf>
    <xf numFmtId="164" fontId="7" fillId="2" borderId="33" xfId="0" applyNumberFormat="1" applyFont="1" applyFill="1" applyBorder="1" applyAlignment="1">
      <alignment vertical="center"/>
    </xf>
    <xf numFmtId="164" fontId="8" fillId="10" borderId="6" xfId="0" applyNumberFormat="1" applyFont="1" applyFill="1" applyBorder="1" applyAlignment="1">
      <alignment horizontal="center" vertical="center" wrapText="1"/>
    </xf>
    <xf numFmtId="0" fontId="8" fillId="10" borderId="5" xfId="0" applyFont="1" applyFill="1" applyBorder="1" applyAlignment="1">
      <alignment horizontal="center" vertical="center" wrapText="1"/>
    </xf>
    <xf numFmtId="164" fontId="8" fillId="10" borderId="3" xfId="0" applyNumberFormat="1" applyFont="1" applyFill="1" applyBorder="1" applyAlignment="1">
      <alignment horizontal="center" vertical="center" wrapText="1"/>
    </xf>
    <xf numFmtId="0" fontId="8" fillId="10" borderId="6" xfId="0" applyFont="1" applyFill="1" applyBorder="1" applyAlignment="1">
      <alignment horizontal="center" vertical="center" wrapText="1"/>
    </xf>
    <xf numFmtId="0" fontId="6" fillId="5" borderId="31" xfId="0" applyFont="1" applyFill="1" applyBorder="1" applyAlignment="1">
      <alignment vertical="center"/>
    </xf>
    <xf numFmtId="0" fontId="8" fillId="10" borderId="7" xfId="0" applyFont="1" applyFill="1" applyBorder="1" applyAlignment="1">
      <alignment horizontal="center" vertical="center" wrapText="1"/>
    </xf>
    <xf numFmtId="164" fontId="7" fillId="4" borderId="36" xfId="0" applyNumberFormat="1" applyFont="1" applyFill="1" applyBorder="1" applyAlignment="1">
      <alignment vertical="center"/>
    </xf>
    <xf numFmtId="0" fontId="6" fillId="5" borderId="5" xfId="0" applyFont="1" applyFill="1" applyBorder="1" applyAlignment="1">
      <alignment vertical="center"/>
    </xf>
    <xf numFmtId="0" fontId="7" fillId="4" borderId="11" xfId="0" applyFont="1" applyFill="1" applyBorder="1" applyAlignment="1">
      <alignment vertical="center"/>
    </xf>
    <xf numFmtId="0" fontId="7" fillId="4" borderId="14" xfId="0" applyFont="1" applyFill="1" applyBorder="1" applyAlignment="1">
      <alignment horizontal="center" vertical="center"/>
    </xf>
    <xf numFmtId="0" fontId="7" fillId="4" borderId="9" xfId="0" applyFont="1" applyFill="1" applyBorder="1" applyAlignment="1">
      <alignment vertical="center"/>
    </xf>
    <xf numFmtId="0" fontId="7" fillId="4" borderId="17" xfId="0" applyFont="1" applyFill="1" applyBorder="1" applyAlignment="1">
      <alignment horizontal="center" vertical="center"/>
    </xf>
    <xf numFmtId="0" fontId="7" fillId="4" borderId="19" xfId="0" applyFont="1" applyFill="1" applyBorder="1" applyAlignment="1">
      <alignment vertical="center"/>
    </xf>
    <xf numFmtId="0" fontId="7" fillId="4" borderId="20" xfId="0" applyFont="1" applyFill="1" applyBorder="1" applyAlignment="1">
      <alignment horizontal="center" vertical="center"/>
    </xf>
    <xf numFmtId="0" fontId="7" fillId="4" borderId="10" xfId="0" applyFont="1" applyFill="1" applyBorder="1" applyAlignment="1">
      <alignment vertical="center"/>
    </xf>
    <xf numFmtId="0" fontId="7" fillId="4" borderId="10" xfId="0" applyFont="1" applyFill="1" applyBorder="1" applyAlignment="1">
      <alignment horizontal="center" vertical="center"/>
    </xf>
    <xf numFmtId="0" fontId="8" fillId="10" borderId="24" xfId="0" applyFont="1" applyFill="1" applyBorder="1" applyAlignment="1">
      <alignment horizontal="center" vertical="center" wrapText="1"/>
    </xf>
    <xf numFmtId="164" fontId="8" fillId="10" borderId="24" xfId="0" applyNumberFormat="1" applyFont="1" applyFill="1" applyBorder="1" applyAlignment="1">
      <alignment horizontal="center" vertical="center" wrapText="1"/>
    </xf>
    <xf numFmtId="0" fontId="7" fillId="4" borderId="15" xfId="0" applyNumberFormat="1" applyFont="1" applyFill="1" applyBorder="1" applyAlignment="1">
      <alignment horizontal="center" vertical="center"/>
    </xf>
    <xf numFmtId="0" fontId="7" fillId="4" borderId="17" xfId="0" applyNumberFormat="1" applyFont="1" applyFill="1" applyBorder="1" applyAlignment="1">
      <alignment horizontal="center" vertical="center"/>
    </xf>
    <xf numFmtId="0" fontId="0" fillId="0" borderId="0" xfId="0" applyBorder="1" applyAlignment="1">
      <alignment vertical="center"/>
    </xf>
    <xf numFmtId="164" fontId="7" fillId="2" borderId="17" xfId="0" applyNumberFormat="1" applyFont="1" applyFill="1" applyBorder="1" applyAlignment="1">
      <alignment vertical="center"/>
    </xf>
    <xf numFmtId="0" fontId="0" fillId="0" borderId="0" xfId="0" applyFill="1" applyBorder="1" applyAlignment="1">
      <alignment vertical="center"/>
    </xf>
    <xf numFmtId="165" fontId="0" fillId="0" borderId="0" xfId="0" applyNumberFormat="1" applyAlignment="1">
      <alignment vertical="center"/>
    </xf>
    <xf numFmtId="0" fontId="6" fillId="3" borderId="5" xfId="0" applyFont="1" applyFill="1" applyBorder="1" applyAlignment="1">
      <alignment horizontal="right" vertical="center"/>
    </xf>
    <xf numFmtId="0" fontId="7" fillId="4" borderId="12" xfId="0" applyNumberFormat="1" applyFont="1" applyFill="1" applyBorder="1" applyAlignment="1">
      <alignment horizontal="center" vertical="center"/>
    </xf>
    <xf numFmtId="0" fontId="7" fillId="4" borderId="18" xfId="0" applyNumberFormat="1" applyFont="1" applyFill="1" applyBorder="1" applyAlignment="1">
      <alignment horizontal="center" vertical="center"/>
    </xf>
    <xf numFmtId="0" fontId="0" fillId="3" borderId="0" xfId="0" applyFill="1" applyAlignment="1">
      <alignment horizontal="center" vertical="center"/>
    </xf>
    <xf numFmtId="164" fontId="7" fillId="2" borderId="14" xfId="0" applyNumberFormat="1" applyFont="1" applyFill="1" applyBorder="1" applyAlignment="1">
      <alignment horizontal="center" vertical="center"/>
    </xf>
    <xf numFmtId="164" fontId="7" fillId="2" borderId="10" xfId="0" applyNumberFormat="1" applyFont="1" applyFill="1" applyBorder="1" applyAlignment="1">
      <alignment horizontal="center" vertical="center"/>
    </xf>
    <xf numFmtId="164" fontId="7" fillId="2" borderId="9" xfId="0" applyNumberFormat="1" applyFont="1" applyFill="1" applyBorder="1" applyAlignment="1">
      <alignment horizontal="center" vertical="center"/>
    </xf>
    <xf numFmtId="164" fontId="7" fillId="2" borderId="11" xfId="0" applyNumberFormat="1" applyFont="1" applyFill="1" applyBorder="1" applyAlignment="1">
      <alignment horizontal="center" vertical="center"/>
    </xf>
    <xf numFmtId="164" fontId="7" fillId="2" borderId="24" xfId="0" applyNumberFormat="1" applyFont="1" applyFill="1" applyBorder="1" applyAlignment="1">
      <alignment horizontal="center" vertical="center"/>
    </xf>
    <xf numFmtId="164" fontId="6" fillId="5" borderId="23" xfId="0" applyNumberFormat="1" applyFont="1" applyFill="1" applyBorder="1" applyAlignment="1">
      <alignment horizontal="center" vertical="center"/>
    </xf>
    <xf numFmtId="173" fontId="25" fillId="0" borderId="0" xfId="18" applyNumberFormat="1" applyFont="1" applyAlignment="1">
      <alignment horizontal="center" vertical="center"/>
    </xf>
    <xf numFmtId="173" fontId="27" fillId="0" borderId="0" xfId="18" applyNumberFormat="1" applyFont="1" applyAlignment="1">
      <alignment horizontal="center" vertical="center"/>
    </xf>
    <xf numFmtId="164" fontId="7" fillId="2" borderId="19" xfId="0" applyNumberFormat="1" applyFont="1" applyFill="1" applyBorder="1" applyAlignment="1">
      <alignment horizontal="center" vertical="center"/>
    </xf>
    <xf numFmtId="0" fontId="8" fillId="10" borderId="30" xfId="0" applyFont="1" applyFill="1" applyBorder="1" applyAlignment="1">
      <alignment horizontal="center" vertical="center" wrapText="1"/>
    </xf>
    <xf numFmtId="0" fontId="7" fillId="2" borderId="16" xfId="0" applyFont="1" applyFill="1" applyBorder="1" applyAlignment="1">
      <alignment vertical="center"/>
    </xf>
    <xf numFmtId="0" fontId="7" fillId="2" borderId="21" xfId="0" applyFont="1" applyFill="1" applyBorder="1" applyAlignment="1">
      <alignment vertical="center"/>
    </xf>
    <xf numFmtId="0" fontId="7" fillId="2" borderId="18" xfId="0" applyFont="1" applyFill="1" applyBorder="1" applyAlignment="1">
      <alignment vertical="center"/>
    </xf>
    <xf numFmtId="0" fontId="7" fillId="0" borderId="0" xfId="0" applyFont="1" applyAlignment="1">
      <alignment horizontal="center" vertical="center"/>
    </xf>
    <xf numFmtId="165" fontId="0" fillId="0" borderId="0" xfId="18" applyFont="1" applyAlignment="1">
      <alignment horizontal="center" vertical="center"/>
    </xf>
    <xf numFmtId="9" fontId="0" fillId="0" borderId="0" xfId="0" applyNumberFormat="1" applyAlignment="1">
      <alignment vertical="center"/>
    </xf>
    <xf numFmtId="0" fontId="6" fillId="2" borderId="0" xfId="0" applyFont="1" applyFill="1" applyAlignment="1">
      <alignment horizontal="left" vertical="center"/>
    </xf>
    <xf numFmtId="0" fontId="32" fillId="10" borderId="24" xfId="0" applyFont="1" applyFill="1" applyBorder="1" applyAlignment="1">
      <alignment horizontal="center" vertical="center"/>
    </xf>
    <xf numFmtId="0" fontId="8" fillId="11" borderId="24" xfId="0" applyFont="1" applyFill="1" applyBorder="1" applyAlignment="1">
      <alignment horizontal="left" vertical="center"/>
    </xf>
    <xf numFmtId="173" fontId="8" fillId="11" borderId="24" xfId="18" applyNumberFormat="1" applyFont="1" applyFill="1" applyBorder="1" applyAlignment="1">
      <alignment horizontal="center" vertical="center"/>
    </xf>
    <xf numFmtId="0" fontId="0" fillId="0" borderId="24" xfId="0" applyBorder="1" applyAlignment="1">
      <alignment horizontal="center" vertical="center"/>
    </xf>
    <xf numFmtId="0" fontId="0" fillId="0" borderId="24" xfId="0" applyFont="1" applyBorder="1" applyAlignment="1">
      <alignment horizontal="left" vertical="center"/>
    </xf>
    <xf numFmtId="173" fontId="0" fillId="0" borderId="24" xfId="18" applyNumberFormat="1" applyFont="1" applyBorder="1" applyAlignment="1">
      <alignment horizontal="center" vertical="center"/>
    </xf>
    <xf numFmtId="0" fontId="33" fillId="10" borderId="24" xfId="0" applyFont="1" applyFill="1" applyBorder="1" applyAlignment="1">
      <alignment horizontal="center" vertical="center"/>
    </xf>
    <xf numFmtId="0" fontId="33" fillId="10" borderId="24" xfId="0" applyFont="1" applyFill="1" applyBorder="1" applyAlignment="1">
      <alignment vertical="center"/>
    </xf>
    <xf numFmtId="173" fontId="33" fillId="10" borderId="24" xfId="18" applyNumberFormat="1" applyFont="1" applyFill="1" applyBorder="1" applyAlignment="1">
      <alignment horizontal="center" vertical="center"/>
    </xf>
    <xf numFmtId="0" fontId="32" fillId="10" borderId="25" xfId="0" applyFont="1" applyFill="1" applyBorder="1" applyAlignment="1">
      <alignment horizontal="center" vertical="center"/>
    </xf>
    <xf numFmtId="0" fontId="8" fillId="11" borderId="25" xfId="0" applyFont="1" applyFill="1" applyBorder="1" applyAlignment="1">
      <alignment horizontal="left" vertical="center"/>
    </xf>
    <xf numFmtId="173" fontId="8" fillId="11" borderId="25" xfId="18" applyNumberFormat="1" applyFont="1" applyFill="1" applyBorder="1" applyAlignment="1">
      <alignment horizontal="center" vertical="center"/>
    </xf>
    <xf numFmtId="0" fontId="34" fillId="3" borderId="24" xfId="0" applyFont="1" applyFill="1" applyBorder="1" applyAlignment="1">
      <alignment horizontal="center" vertical="center"/>
    </xf>
    <xf numFmtId="0" fontId="31" fillId="3" borderId="24" xfId="0" applyFont="1" applyFill="1" applyBorder="1" applyAlignment="1">
      <alignment horizontal="left" vertical="center"/>
    </xf>
    <xf numFmtId="173" fontId="31" fillId="3" borderId="24" xfId="18" applyNumberFormat="1" applyFont="1" applyFill="1" applyBorder="1" applyAlignment="1">
      <alignment horizontal="center" vertical="center"/>
    </xf>
    <xf numFmtId="0" fontId="33" fillId="12" borderId="39" xfId="0" applyFont="1" applyFill="1" applyBorder="1" applyAlignment="1">
      <alignment horizontal="center" vertical="center"/>
    </xf>
    <xf numFmtId="165" fontId="33" fillId="12" borderId="37" xfId="18" applyFont="1" applyFill="1" applyBorder="1" applyAlignment="1">
      <alignment horizontal="center" vertical="center"/>
    </xf>
    <xf numFmtId="0" fontId="28" fillId="6" borderId="0" xfId="0" applyFont="1" applyFill="1" applyAlignment="1">
      <alignment horizontal="center" vertical="center" wrapText="1"/>
    </xf>
    <xf numFmtId="166" fontId="0" fillId="0" borderId="0" xfId="0" applyNumberFormat="1" applyAlignment="1">
      <alignment vertical="center"/>
    </xf>
    <xf numFmtId="0" fontId="4" fillId="0" borderId="0" xfId="0" applyFont="1" applyAlignment="1">
      <alignment horizontal="left" vertical="center" indent="11"/>
    </xf>
    <xf numFmtId="172" fontId="35" fillId="3" borderId="6" xfId="0" applyNumberFormat="1" applyFont="1" applyFill="1" applyBorder="1" applyAlignment="1">
      <alignment vertical="center"/>
    </xf>
    <xf numFmtId="0" fontId="7" fillId="4" borderId="9" xfId="0" applyNumberFormat="1" applyFont="1" applyFill="1" applyBorder="1" applyAlignment="1">
      <alignment horizontal="center" vertical="center"/>
    </xf>
    <xf numFmtId="0" fontId="7" fillId="2" borderId="15" xfId="0" applyNumberFormat="1" applyFont="1" applyFill="1" applyBorder="1" applyAlignment="1">
      <alignment horizontal="center" vertical="center"/>
    </xf>
    <xf numFmtId="173" fontId="30" fillId="0" borderId="0" xfId="18" applyNumberFormat="1" applyFont="1" applyAlignment="1">
      <alignment vertical="center"/>
    </xf>
    <xf numFmtId="0" fontId="36" fillId="10" borderId="0" xfId="0" applyFont="1" applyFill="1" applyAlignment="1">
      <alignment horizontal="left" vertical="center"/>
    </xf>
    <xf numFmtId="9" fontId="17" fillId="0" borderId="24" xfId="17" applyFont="1" applyBorder="1" applyAlignment="1">
      <alignment horizontal="center" vertical="center" wrapText="1"/>
    </xf>
    <xf numFmtId="0" fontId="17" fillId="9" borderId="24" xfId="16" applyFont="1" applyFill="1" applyBorder="1" applyAlignment="1">
      <alignment vertical="center" wrapText="1"/>
    </xf>
    <xf numFmtId="0" fontId="10" fillId="7" borderId="0" xfId="16" applyFont="1" applyFill="1" applyBorder="1" applyAlignment="1">
      <alignment vertical="center" wrapText="1"/>
    </xf>
    <xf numFmtId="0" fontId="10" fillId="7" borderId="0" xfId="16" applyFont="1" applyFill="1" applyBorder="1" applyAlignment="1">
      <alignment vertical="center"/>
    </xf>
    <xf numFmtId="0" fontId="14" fillId="9" borderId="24" xfId="16" applyFont="1" applyFill="1" applyBorder="1" applyAlignment="1">
      <alignment vertical="center" wrapText="1"/>
    </xf>
    <xf numFmtId="0" fontId="37" fillId="0" borderId="0" xfId="0" applyNumberFormat="1" applyFont="1" applyFill="1" applyAlignment="1">
      <alignment horizontal="left" vertical="center"/>
    </xf>
    <xf numFmtId="165" fontId="33" fillId="12" borderId="37" xfId="18" applyFont="1" applyFill="1" applyBorder="1" applyAlignment="1">
      <alignment horizontal="center" vertical="center" wrapText="1"/>
    </xf>
    <xf numFmtId="0" fontId="7" fillId="2" borderId="32" xfId="0" applyNumberFormat="1" applyFont="1" applyFill="1" applyBorder="1" applyAlignment="1">
      <alignment horizontal="center" vertical="center"/>
    </xf>
    <xf numFmtId="0" fontId="4" fillId="3" borderId="0" xfId="0" applyFont="1" applyFill="1" applyAlignment="1">
      <alignment horizontal="center" vertical="center"/>
    </xf>
    <xf numFmtId="173" fontId="4" fillId="3" borderId="0" xfId="18" applyNumberFormat="1" applyFont="1" applyFill="1" applyAlignment="1">
      <alignment horizontal="center" vertical="center"/>
    </xf>
    <xf numFmtId="173" fontId="0" fillId="3" borderId="0" xfId="18" applyNumberFormat="1" applyFont="1" applyFill="1" applyAlignment="1">
      <alignment vertical="center"/>
    </xf>
    <xf numFmtId="0" fontId="8" fillId="13" borderId="10" xfId="0" applyFont="1" applyFill="1" applyBorder="1" applyAlignment="1">
      <alignment vertical="center"/>
    </xf>
    <xf numFmtId="0" fontId="8" fillId="13" borderId="2" xfId="0" applyFont="1" applyFill="1" applyBorder="1" applyAlignment="1">
      <alignment horizontal="center" vertical="center"/>
    </xf>
    <xf numFmtId="0" fontId="32" fillId="13" borderId="14" xfId="0" applyFont="1" applyFill="1" applyBorder="1" applyAlignment="1">
      <alignment horizontal="center" vertical="center"/>
    </xf>
    <xf numFmtId="164" fontId="7" fillId="0" borderId="13" xfId="0" applyNumberFormat="1" applyFont="1" applyFill="1" applyBorder="1" applyAlignment="1">
      <alignment vertical="center"/>
    </xf>
    <xf numFmtId="0" fontId="8" fillId="13" borderId="11" xfId="0" applyFont="1" applyFill="1" applyBorder="1" applyAlignment="1">
      <alignment vertical="center"/>
    </xf>
    <xf numFmtId="0" fontId="8" fillId="13" borderId="12" xfId="0" applyNumberFormat="1" applyFont="1" applyFill="1" applyBorder="1" applyAlignment="1">
      <alignment horizontal="center" vertical="center"/>
    </xf>
    <xf numFmtId="0" fontId="7" fillId="4" borderId="10" xfId="0" applyNumberFormat="1" applyFont="1" applyFill="1" applyBorder="1" applyAlignment="1">
      <alignment horizontal="center" vertical="center"/>
    </xf>
    <xf numFmtId="0" fontId="8" fillId="14" borderId="3" xfId="0" applyFont="1" applyFill="1" applyBorder="1" applyAlignment="1">
      <alignment horizontal="center" vertical="center" wrapText="1"/>
    </xf>
    <xf numFmtId="0" fontId="8" fillId="14" borderId="6" xfId="0" applyFont="1" applyFill="1" applyBorder="1" applyAlignment="1">
      <alignment horizontal="center" vertical="center" wrapText="1"/>
    </xf>
    <xf numFmtId="164" fontId="8" fillId="14" borderId="3" xfId="0" applyNumberFormat="1" applyFont="1" applyFill="1" applyBorder="1" applyAlignment="1">
      <alignment horizontal="center" vertical="center" wrapText="1"/>
    </xf>
    <xf numFmtId="0" fontId="32" fillId="10" borderId="0" xfId="0" applyFont="1" applyFill="1" applyAlignment="1">
      <alignment vertical="center"/>
    </xf>
    <xf numFmtId="0" fontId="38" fillId="10" borderId="0" xfId="0" applyFont="1" applyFill="1" applyAlignment="1">
      <alignment horizontal="left" vertical="center" indent="5"/>
    </xf>
    <xf numFmtId="9" fontId="8" fillId="14" borderId="3" xfId="17" applyFont="1" applyFill="1" applyBorder="1" applyAlignment="1">
      <alignment horizontal="center" vertical="center" wrapText="1"/>
    </xf>
    <xf numFmtId="0" fontId="38" fillId="10" borderId="0" xfId="0" applyFont="1" applyFill="1" applyAlignment="1">
      <alignment horizontal="center" vertical="center" wrapText="1"/>
    </xf>
    <xf numFmtId="165" fontId="17" fillId="0" borderId="24" xfId="18" applyFont="1" applyBorder="1" applyAlignment="1">
      <alignment horizontal="center" vertical="center" wrapText="1"/>
    </xf>
    <xf numFmtId="165" fontId="17" fillId="9" borderId="24" xfId="18" applyFont="1" applyFill="1" applyBorder="1" applyAlignment="1">
      <alignment vertical="center" wrapText="1"/>
    </xf>
    <xf numFmtId="165" fontId="17" fillId="9" borderId="24" xfId="18" applyFont="1" applyFill="1" applyBorder="1" applyAlignment="1">
      <alignment vertical="top" wrapText="1"/>
    </xf>
    <xf numFmtId="165" fontId="0" fillId="0" borderId="0" xfId="18" applyFont="1"/>
    <xf numFmtId="165" fontId="17" fillId="9" borderId="24" xfId="18" applyFont="1" applyFill="1" applyBorder="1" applyAlignment="1">
      <alignment horizontal="right" vertical="top" wrapText="1"/>
    </xf>
    <xf numFmtId="165" fontId="17" fillId="9" borderId="24" xfId="18" applyFont="1" applyFill="1" applyBorder="1" applyAlignment="1">
      <alignment horizontal="right" wrapText="1"/>
    </xf>
    <xf numFmtId="0" fontId="39" fillId="0" borderId="0" xfId="0" applyFont="1" applyAlignment="1">
      <alignment horizontal="center" vertical="center"/>
    </xf>
    <xf numFmtId="165" fontId="39" fillId="0" borderId="0" xfId="18" applyFont="1" applyAlignment="1">
      <alignment vertical="center"/>
    </xf>
    <xf numFmtId="173" fontId="39" fillId="0" borderId="0" xfId="18" applyNumberFormat="1" applyFont="1" applyAlignment="1">
      <alignment vertical="center"/>
    </xf>
    <xf numFmtId="173" fontId="39" fillId="0" borderId="0" xfId="0" applyNumberFormat="1" applyFont="1" applyAlignment="1">
      <alignment vertical="center"/>
    </xf>
    <xf numFmtId="0" fontId="10" fillId="7" borderId="0" xfId="16" applyFont="1" applyFill="1" applyBorder="1" applyAlignment="1">
      <alignment horizontal="center" vertical="center" wrapText="1"/>
    </xf>
    <xf numFmtId="0" fontId="10" fillId="7" borderId="0" xfId="16" applyFont="1" applyFill="1" applyBorder="1" applyAlignment="1">
      <alignment horizontal="center" vertical="top" wrapText="1"/>
    </xf>
    <xf numFmtId="0" fontId="14" fillId="9" borderId="24" xfId="16" applyFont="1" applyFill="1" applyBorder="1" applyAlignment="1">
      <alignment horizontal="left" vertical="top" wrapText="1"/>
    </xf>
    <xf numFmtId="0" fontId="10" fillId="7" borderId="0" xfId="16" applyFont="1" applyFill="1" applyBorder="1" applyAlignment="1">
      <alignment horizontal="center" vertical="top" wrapText="1"/>
    </xf>
    <xf numFmtId="0" fontId="11" fillId="0" borderId="0" xfId="19" applyFont="1" applyAlignment="1">
      <alignment vertical="center" wrapText="1"/>
    </xf>
    <xf numFmtId="0" fontId="12" fillId="7" borderId="12" xfId="19" applyFont="1" applyFill="1" applyBorder="1" applyAlignment="1">
      <alignment vertical="top"/>
    </xf>
    <xf numFmtId="0" fontId="12" fillId="7" borderId="12" xfId="19" applyFont="1" applyFill="1" applyBorder="1" applyAlignment="1">
      <alignment vertical="center" wrapText="1"/>
    </xf>
    <xf numFmtId="0" fontId="12" fillId="7" borderId="12" xfId="19" applyFont="1" applyFill="1" applyBorder="1" applyAlignment="1">
      <alignment horizontal="center" vertical="center" wrapText="1"/>
    </xf>
    <xf numFmtId="0" fontId="22" fillId="0" borderId="24" xfId="19" applyFont="1" applyBorder="1" applyAlignment="1">
      <alignment vertical="center" wrapText="1"/>
    </xf>
    <xf numFmtId="0" fontId="17" fillId="0" borderId="24" xfId="19" applyFont="1" applyBorder="1" applyAlignment="1">
      <alignment horizontal="center" vertical="center" wrapText="1"/>
    </xf>
    <xf numFmtId="9" fontId="17" fillId="0" borderId="24" xfId="19" applyNumberFormat="1" applyFont="1" applyBorder="1" applyAlignment="1">
      <alignment horizontal="center" vertical="center" wrapText="1"/>
    </xf>
    <xf numFmtId="4" fontId="17" fillId="0" borderId="24" xfId="19" applyNumberFormat="1" applyFont="1" applyBorder="1" applyAlignment="1">
      <alignment horizontal="center" vertical="center" wrapText="1"/>
    </xf>
    <xf numFmtId="0" fontId="11" fillId="0" borderId="0" xfId="19" applyFont="1" applyBorder="1" applyAlignment="1">
      <alignment vertical="center" wrapText="1"/>
    </xf>
    <xf numFmtId="0" fontId="17" fillId="2" borderId="24" xfId="19" applyFont="1" applyFill="1" applyBorder="1" applyAlignment="1">
      <alignment horizontal="center" vertical="center" wrapText="1"/>
    </xf>
    <xf numFmtId="165" fontId="17" fillId="9" borderId="24" xfId="19" applyNumberFormat="1" applyFont="1" applyFill="1" applyBorder="1" applyAlignment="1">
      <alignment vertical="center" wrapText="1"/>
    </xf>
    <xf numFmtId="0" fontId="17" fillId="9" borderId="24" xfId="19" applyFont="1" applyFill="1" applyBorder="1" applyAlignment="1">
      <alignment vertical="center" wrapText="1"/>
    </xf>
    <xf numFmtId="0" fontId="17" fillId="0" borderId="0" xfId="19" applyFont="1" applyBorder="1" applyAlignment="1">
      <alignment vertical="top" wrapText="1"/>
    </xf>
    <xf numFmtId="0" fontId="17" fillId="0" borderId="0" xfId="19" applyFont="1" applyBorder="1" applyAlignment="1">
      <alignment vertical="center" wrapText="1"/>
    </xf>
    <xf numFmtId="0" fontId="17" fillId="0" borderId="0" xfId="19" applyFont="1" applyBorder="1" applyAlignment="1">
      <alignment horizontal="center" vertical="center" wrapText="1"/>
    </xf>
    <xf numFmtId="0" fontId="11" fillId="0" borderId="0" xfId="19" applyFont="1" applyBorder="1" applyAlignment="1">
      <alignment vertical="top" wrapText="1"/>
    </xf>
    <xf numFmtId="0" fontId="11" fillId="0" borderId="0" xfId="19" applyFont="1" applyBorder="1" applyAlignment="1">
      <alignment horizontal="center" vertical="center" wrapText="1"/>
    </xf>
    <xf numFmtId="0" fontId="2" fillId="0" borderId="0" xfId="19" applyAlignment="1">
      <alignment vertical="top"/>
    </xf>
    <xf numFmtId="165" fontId="17" fillId="9" borderId="24" xfId="19" applyNumberFormat="1" applyFont="1" applyFill="1" applyBorder="1" applyAlignment="1">
      <alignment vertical="top" wrapText="1"/>
    </xf>
    <xf numFmtId="0" fontId="17" fillId="9" borderId="24" xfId="19" applyFont="1" applyFill="1" applyBorder="1" applyAlignment="1">
      <alignment vertical="top" wrapText="1"/>
    </xf>
    <xf numFmtId="0" fontId="11" fillId="2" borderId="0" xfId="19" applyFont="1" applyFill="1" applyBorder="1" applyAlignment="1">
      <alignment vertical="top" wrapText="1"/>
    </xf>
    <xf numFmtId="0" fontId="15" fillId="0" borderId="0" xfId="19" applyFont="1" applyAlignment="1">
      <alignment horizontal="left" vertical="top" wrapText="1"/>
    </xf>
    <xf numFmtId="0" fontId="18" fillId="2" borderId="0" xfId="19" applyFont="1" applyFill="1" applyBorder="1" applyAlignment="1">
      <alignment horizontal="center" vertical="top" wrapText="1"/>
    </xf>
    <xf numFmtId="0" fontId="13" fillId="7" borderId="12" xfId="19" applyFont="1" applyFill="1" applyBorder="1" applyAlignment="1">
      <alignment vertical="top"/>
    </xf>
    <xf numFmtId="0" fontId="12" fillId="8" borderId="12" xfId="19" applyFont="1" applyFill="1" applyBorder="1" applyAlignment="1" applyProtection="1">
      <alignment vertical="top"/>
      <protection locked="0"/>
    </xf>
    <xf numFmtId="165" fontId="17" fillId="2" borderId="24" xfId="18" applyFont="1" applyFill="1" applyBorder="1" applyAlignment="1">
      <alignment horizontal="center" vertical="center" wrapText="1"/>
    </xf>
    <xf numFmtId="0" fontId="21" fillId="2" borderId="24" xfId="0" applyFont="1" applyFill="1" applyBorder="1" applyAlignment="1">
      <alignment horizontal="center" vertical="center" wrapText="1"/>
    </xf>
    <xf numFmtId="165" fontId="17" fillId="9" borderId="24" xfId="18" applyNumberFormat="1" applyFont="1" applyFill="1" applyBorder="1" applyAlignment="1">
      <alignment vertical="top" wrapText="1"/>
    </xf>
    <xf numFmtId="165" fontId="17" fillId="9" borderId="24" xfId="19" applyNumberFormat="1" applyFont="1" applyFill="1" applyBorder="1" applyAlignment="1">
      <alignment horizontal="right" vertical="top" wrapText="1"/>
    </xf>
    <xf numFmtId="165" fontId="17" fillId="9" borderId="24" xfId="18" applyNumberFormat="1" applyFont="1" applyFill="1" applyBorder="1" applyAlignment="1">
      <alignment horizontal="right" vertical="top" wrapText="1"/>
    </xf>
    <xf numFmtId="0" fontId="11" fillId="0" borderId="0" xfId="19" applyFont="1" applyAlignment="1">
      <alignment wrapText="1"/>
    </xf>
    <xf numFmtId="0" fontId="16" fillId="0" borderId="24" xfId="0" applyFont="1" applyFill="1" applyBorder="1" applyAlignment="1">
      <alignment horizontal="center" vertical="center" wrapText="1"/>
    </xf>
    <xf numFmtId="0" fontId="14" fillId="9" borderId="24" xfId="19" applyFont="1" applyFill="1" applyBorder="1" applyAlignment="1">
      <alignment vertical="top" wrapText="1"/>
    </xf>
    <xf numFmtId="0" fontId="10" fillId="7" borderId="0" xfId="19" applyFont="1" applyFill="1" applyBorder="1" applyAlignment="1"/>
    <xf numFmtId="0" fontId="14" fillId="0" borderId="24" xfId="19" applyFont="1" applyFill="1" applyBorder="1" applyAlignment="1">
      <alignment horizontal="center" vertical="center" wrapText="1"/>
    </xf>
    <xf numFmtId="0" fontId="17" fillId="0" borderId="24" xfId="19" applyFont="1" applyFill="1" applyBorder="1" applyAlignment="1">
      <alignment horizontal="center" vertical="center" wrapText="1"/>
    </xf>
    <xf numFmtId="165" fontId="17" fillId="9" borderId="24" xfId="19" applyNumberFormat="1" applyFont="1" applyFill="1" applyBorder="1" applyAlignment="1">
      <alignment horizontal="right" wrapText="1"/>
    </xf>
    <xf numFmtId="165" fontId="17" fillId="9" borderId="24" xfId="18" applyNumberFormat="1" applyFont="1" applyFill="1" applyBorder="1" applyAlignment="1">
      <alignment horizontal="right" wrapText="1"/>
    </xf>
    <xf numFmtId="0" fontId="10" fillId="7" borderId="0" xfId="19" applyFont="1" applyFill="1" applyBorder="1" applyAlignment="1">
      <alignment vertical="top"/>
    </xf>
    <xf numFmtId="0" fontId="2" fillId="0" borderId="0" xfId="19"/>
    <xf numFmtId="0" fontId="11" fillId="0" borderId="0" xfId="19" applyFont="1" applyBorder="1" applyAlignment="1">
      <alignment wrapText="1"/>
    </xf>
    <xf numFmtId="0" fontId="17" fillId="9" borderId="24" xfId="19" applyFont="1" applyFill="1" applyBorder="1" applyAlignment="1">
      <alignment horizontal="right" wrapText="1"/>
    </xf>
    <xf numFmtId="0" fontId="12" fillId="8" borderId="12" xfId="19" applyFont="1" applyFill="1" applyBorder="1" applyAlignment="1" applyProtection="1">
      <alignment vertical="center"/>
      <protection locked="0"/>
    </xf>
    <xf numFmtId="0" fontId="10" fillId="7" borderId="0" xfId="19" applyFont="1" applyFill="1" applyBorder="1" applyAlignment="1">
      <alignment vertical="center"/>
    </xf>
    <xf numFmtId="0" fontId="10" fillId="7" borderId="0" xfId="16" applyFont="1" applyFill="1" applyBorder="1" applyAlignment="1">
      <alignment vertical="top"/>
    </xf>
    <xf numFmtId="0" fontId="10" fillId="7" borderId="0" xfId="16" applyFont="1" applyFill="1" applyBorder="1" applyAlignment="1">
      <alignment horizontal="left" vertical="center"/>
    </xf>
    <xf numFmtId="0" fontId="14" fillId="9" borderId="35" xfId="19" applyFont="1" applyFill="1" applyBorder="1" applyAlignment="1">
      <alignment vertical="center"/>
    </xf>
    <xf numFmtId="0" fontId="14" fillId="9" borderId="15" xfId="19" applyFont="1" applyFill="1" applyBorder="1" applyAlignment="1">
      <alignment vertical="center"/>
    </xf>
    <xf numFmtId="0" fontId="14" fillId="9" borderId="34" xfId="19" applyFont="1" applyFill="1" applyBorder="1" applyAlignment="1">
      <alignment vertical="center"/>
    </xf>
    <xf numFmtId="0" fontId="14" fillId="9" borderId="35" xfId="16" applyFont="1" applyFill="1" applyBorder="1" applyAlignment="1">
      <alignment vertical="center"/>
    </xf>
    <xf numFmtId="0" fontId="14" fillId="9" borderId="15" xfId="16" applyFont="1" applyFill="1" applyBorder="1" applyAlignment="1">
      <alignment vertical="center"/>
    </xf>
    <xf numFmtId="0" fontId="14" fillId="9" borderId="34" xfId="16" applyFont="1" applyFill="1" applyBorder="1" applyAlignment="1">
      <alignment vertical="center"/>
    </xf>
    <xf numFmtId="0" fontId="14" fillId="9" borderId="35" xfId="19" applyFont="1" applyFill="1" applyBorder="1" applyAlignment="1">
      <alignment vertical="top"/>
    </xf>
    <xf numFmtId="0" fontId="14" fillId="9" borderId="15" xfId="19" applyFont="1" applyFill="1" applyBorder="1" applyAlignment="1">
      <alignment vertical="top"/>
    </xf>
    <xf numFmtId="0" fontId="14" fillId="9" borderId="34" xfId="19" applyFont="1" applyFill="1" applyBorder="1" applyAlignment="1">
      <alignment vertical="top"/>
    </xf>
    <xf numFmtId="0" fontId="14" fillId="9" borderId="24" xfId="16" applyFont="1" applyFill="1" applyBorder="1" applyAlignment="1">
      <alignment horizontal="left" vertical="top"/>
    </xf>
    <xf numFmtId="0" fontId="36" fillId="10" borderId="0" xfId="0" applyFont="1" applyFill="1" applyAlignment="1">
      <alignment horizontal="center" vertical="center" wrapText="1"/>
    </xf>
    <xf numFmtId="165" fontId="0" fillId="0" borderId="0" xfId="18" applyFont="1" applyAlignment="1">
      <alignment vertical="center"/>
    </xf>
    <xf numFmtId="164" fontId="7" fillId="2" borderId="36" xfId="0" applyNumberFormat="1" applyFont="1" applyFill="1" applyBorder="1" applyAlignment="1">
      <alignment vertical="center"/>
    </xf>
    <xf numFmtId="0" fontId="8" fillId="15" borderId="11" xfId="0" applyFont="1" applyFill="1" applyBorder="1" applyAlignment="1">
      <alignment vertical="center"/>
    </xf>
    <xf numFmtId="0" fontId="25" fillId="0" borderId="0" xfId="0" applyFont="1" applyAlignment="1">
      <alignment vertical="center" wrapText="1"/>
    </xf>
    <xf numFmtId="0" fontId="22" fillId="0" borderId="24" xfId="19" applyFont="1" applyBorder="1" applyAlignment="1">
      <alignment horizontal="center" vertical="center" wrapText="1"/>
    </xf>
    <xf numFmtId="0" fontId="12" fillId="8" borderId="0" xfId="16" applyFont="1" applyFill="1" applyBorder="1" applyAlignment="1" applyProtection="1">
      <alignment vertical="center"/>
      <protection locked="0"/>
    </xf>
    <xf numFmtId="0" fontId="12" fillId="7" borderId="0" xfId="19" applyFont="1" applyFill="1" applyBorder="1" applyAlignment="1">
      <alignment vertical="top"/>
    </xf>
    <xf numFmtId="0" fontId="12" fillId="7" borderId="0" xfId="19" applyFont="1" applyFill="1" applyBorder="1" applyAlignment="1">
      <alignment horizontal="left" vertical="top"/>
    </xf>
    <xf numFmtId="0" fontId="12" fillId="7" borderId="0" xfId="19" applyFont="1" applyFill="1" applyBorder="1" applyAlignment="1">
      <alignment horizontal="center" vertical="top"/>
    </xf>
    <xf numFmtId="0" fontId="41" fillId="0" borderId="0" xfId="0" applyFont="1"/>
    <xf numFmtId="0" fontId="6" fillId="0" borderId="0" xfId="0" applyFont="1"/>
    <xf numFmtId="0" fontId="42" fillId="0" borderId="0" xfId="19" applyFont="1" applyAlignment="1">
      <alignment vertical="top"/>
    </xf>
    <xf numFmtId="0" fontId="42" fillId="0" borderId="0" xfId="0" applyFont="1"/>
    <xf numFmtId="0" fontId="42" fillId="0" borderId="0" xfId="19" applyFont="1"/>
    <xf numFmtId="0" fontId="11" fillId="0" borderId="0" xfId="19" applyFont="1" applyAlignment="1">
      <alignment vertical="top"/>
    </xf>
    <xf numFmtId="0" fontId="43" fillId="0" borderId="0" xfId="19" applyFont="1" applyAlignment="1">
      <alignment wrapText="1"/>
    </xf>
    <xf numFmtId="0" fontId="7" fillId="13" borderId="14" xfId="0" applyFont="1" applyFill="1" applyBorder="1" applyAlignment="1">
      <alignment horizontal="center" vertical="center"/>
    </xf>
    <xf numFmtId="0" fontId="33" fillId="12" borderId="38" xfId="0" applyFont="1" applyFill="1" applyBorder="1" applyAlignment="1">
      <alignment horizontal="center" vertical="center" wrapText="1"/>
    </xf>
    <xf numFmtId="0" fontId="19" fillId="0" borderId="24" xfId="19" applyFont="1" applyBorder="1" applyAlignment="1">
      <alignment horizontal="center" vertical="center" wrapText="1"/>
    </xf>
    <xf numFmtId="0" fontId="14" fillId="0" borderId="24" xfId="19" applyFont="1" applyBorder="1" applyAlignment="1">
      <alignment horizontal="center" vertical="center" wrapText="1"/>
    </xf>
    <xf numFmtId="0" fontId="16" fillId="0" borderId="24" xfId="0" applyFont="1" applyBorder="1" applyAlignment="1">
      <alignment horizontal="center" vertical="center" wrapText="1"/>
    </xf>
    <xf numFmtId="0" fontId="7" fillId="2" borderId="8" xfId="0" applyFont="1" applyFill="1" applyBorder="1" applyAlignment="1">
      <alignment vertical="center"/>
    </xf>
    <xf numFmtId="0" fontId="7" fillId="4" borderId="43" xfId="0" applyNumberFormat="1" applyFont="1" applyFill="1" applyBorder="1" applyAlignment="1">
      <alignment horizontal="center" vertical="center"/>
    </xf>
    <xf numFmtId="164" fontId="7" fillId="2" borderId="8" xfId="0" applyNumberFormat="1" applyFont="1" applyFill="1" applyBorder="1" applyAlignment="1">
      <alignment vertical="center"/>
    </xf>
    <xf numFmtId="164" fontId="7" fillId="2" borderId="22" xfId="0" applyNumberFormat="1" applyFont="1" applyFill="1" applyBorder="1" applyAlignment="1">
      <alignment horizontal="center" vertical="center"/>
    </xf>
    <xf numFmtId="0" fontId="32" fillId="13" borderId="22" xfId="0" applyFont="1" applyFill="1" applyBorder="1" applyAlignment="1">
      <alignment horizontal="center" vertical="center"/>
    </xf>
    <xf numFmtId="0" fontId="8" fillId="13" borderId="44" xfId="0" applyNumberFormat="1" applyFont="1" applyFill="1" applyBorder="1" applyAlignment="1">
      <alignment horizontal="center" vertical="center"/>
    </xf>
    <xf numFmtId="164" fontId="7" fillId="2" borderId="45" xfId="0" applyNumberFormat="1" applyFont="1" applyFill="1" applyBorder="1" applyAlignment="1">
      <alignment horizontal="center" vertical="center"/>
    </xf>
    <xf numFmtId="0" fontId="7" fillId="13" borderId="45" xfId="0" applyFont="1" applyFill="1" applyBorder="1" applyAlignment="1">
      <alignment horizontal="center" vertical="center"/>
    </xf>
    <xf numFmtId="0" fontId="7" fillId="2" borderId="45" xfId="0" applyFont="1" applyFill="1" applyBorder="1" applyAlignment="1">
      <alignment horizontal="center" vertical="center"/>
    </xf>
    <xf numFmtId="164" fontId="6" fillId="0" borderId="0" xfId="0" applyNumberFormat="1" applyFont="1" applyFill="1" applyBorder="1" applyAlignment="1">
      <alignment horizontal="right" vertical="center"/>
    </xf>
    <xf numFmtId="164" fontId="6" fillId="0" borderId="0" xfId="10" applyNumberFormat="1" applyFont="1" applyFill="1" applyBorder="1" applyAlignment="1">
      <alignment horizontal="center" vertical="center"/>
    </xf>
    <xf numFmtId="0" fontId="6" fillId="0" borderId="0" xfId="0" applyFont="1" applyFill="1" applyBorder="1" applyAlignment="1">
      <alignment horizontal="left" vertical="center"/>
    </xf>
    <xf numFmtId="0" fontId="6" fillId="0" borderId="0" xfId="0" applyFont="1" applyFill="1" applyBorder="1" applyAlignment="1">
      <alignment horizontal="center" vertical="center"/>
    </xf>
    <xf numFmtId="165" fontId="33" fillId="12" borderId="6" xfId="18" applyFont="1" applyFill="1" applyBorder="1" applyAlignment="1">
      <alignment horizontal="center" vertical="center" wrapText="1"/>
    </xf>
    <xf numFmtId="0" fontId="38" fillId="12" borderId="3" xfId="0" applyFont="1" applyFill="1" applyBorder="1" applyAlignment="1">
      <alignment horizontal="center" vertical="center" wrapText="1"/>
    </xf>
    <xf numFmtId="0" fontId="46" fillId="0" borderId="0" xfId="0" applyFont="1" applyFill="1" applyBorder="1" applyAlignment="1">
      <alignment vertical="center"/>
    </xf>
    <xf numFmtId="166" fontId="46" fillId="0" borderId="0" xfId="0" applyNumberFormat="1" applyFont="1" applyFill="1" applyBorder="1" applyAlignment="1">
      <alignment vertical="center"/>
    </xf>
    <xf numFmtId="0" fontId="40" fillId="0" borderId="24" xfId="19" applyFont="1" applyBorder="1" applyAlignment="1">
      <alignment horizontal="center" vertical="center" wrapText="1"/>
    </xf>
    <xf numFmtId="0" fontId="22" fillId="2" borderId="24" xfId="19" applyFont="1" applyFill="1" applyBorder="1" applyAlignment="1">
      <alignment horizontal="center" vertical="center" wrapText="1"/>
    </xf>
    <xf numFmtId="0" fontId="23" fillId="0" borderId="24" xfId="19" applyFont="1" applyBorder="1" applyAlignment="1">
      <alignment horizontal="center" vertical="center" wrapText="1"/>
    </xf>
    <xf numFmtId="9" fontId="23" fillId="0" borderId="24" xfId="19" applyNumberFormat="1" applyFont="1" applyBorder="1" applyAlignment="1">
      <alignment horizontal="center" vertical="center" wrapText="1"/>
    </xf>
    <xf numFmtId="0" fontId="16" fillId="0" borderId="24" xfId="0" applyFont="1" applyBorder="1" applyAlignment="1">
      <alignment horizontal="center" vertical="center"/>
    </xf>
    <xf numFmtId="165" fontId="20" fillId="2" borderId="24" xfId="18" applyFont="1" applyFill="1" applyBorder="1" applyAlignment="1">
      <alignment horizontal="center" vertical="center" wrapText="1"/>
    </xf>
    <xf numFmtId="0" fontId="12" fillId="7" borderId="0" xfId="19" applyFont="1" applyFill="1" applyBorder="1" applyAlignment="1">
      <alignment vertical="center"/>
    </xf>
    <xf numFmtId="165" fontId="16" fillId="0" borderId="24" xfId="18" applyFont="1" applyBorder="1" applyAlignment="1">
      <alignment horizontal="center" vertical="center"/>
    </xf>
    <xf numFmtId="9" fontId="16" fillId="0" borderId="24" xfId="0" applyNumberFormat="1" applyFont="1" applyBorder="1" applyAlignment="1">
      <alignment horizontal="center" vertical="center" wrapText="1"/>
    </xf>
    <xf numFmtId="165" fontId="16" fillId="0" borderId="24" xfId="18" applyFont="1" applyBorder="1" applyAlignment="1">
      <alignment horizontal="center" vertical="center" wrapText="1"/>
    </xf>
    <xf numFmtId="9" fontId="16" fillId="0" borderId="24" xfId="0" applyNumberFormat="1" applyFont="1" applyBorder="1" applyAlignment="1">
      <alignment horizontal="center" vertical="center"/>
    </xf>
    <xf numFmtId="165" fontId="17" fillId="0" borderId="24" xfId="18" applyFont="1" applyFill="1" applyBorder="1" applyAlignment="1">
      <alignment horizontal="center" vertical="center" wrapText="1"/>
    </xf>
    <xf numFmtId="0" fontId="22" fillId="0" borderId="24" xfId="19" applyFont="1" applyFill="1" applyBorder="1" applyAlignment="1">
      <alignment horizontal="center" vertical="center" wrapText="1"/>
    </xf>
    <xf numFmtId="10" fontId="17" fillId="0" borderId="24" xfId="19" applyNumberFormat="1" applyFont="1" applyFill="1" applyBorder="1" applyAlignment="1">
      <alignment horizontal="center" vertical="center" wrapText="1"/>
    </xf>
    <xf numFmtId="0" fontId="21" fillId="0" borderId="24" xfId="0" applyFont="1" applyFill="1" applyBorder="1" applyAlignment="1">
      <alignment horizontal="center" vertical="center" wrapText="1"/>
    </xf>
    <xf numFmtId="9" fontId="16" fillId="0" borderId="24" xfId="0" applyNumberFormat="1" applyFont="1" applyFill="1" applyBorder="1" applyAlignment="1">
      <alignment horizontal="center" vertical="center" wrapText="1"/>
    </xf>
    <xf numFmtId="165" fontId="16" fillId="0" borderId="24" xfId="18" applyFont="1" applyFill="1" applyBorder="1" applyAlignment="1">
      <alignment horizontal="center" vertical="center" wrapText="1"/>
    </xf>
    <xf numFmtId="0" fontId="0" fillId="0" borderId="0" xfId="0"/>
    <xf numFmtId="0" fontId="36" fillId="10" borderId="0" xfId="10" applyNumberFormat="1" applyFont="1" applyFill="1" applyAlignment="1">
      <alignment horizontal="center" vertical="center"/>
    </xf>
    <xf numFmtId="0" fontId="14" fillId="0" borderId="25" xfId="19" applyFont="1" applyFill="1" applyBorder="1" applyAlignment="1">
      <alignment horizontal="center" vertical="center" wrapText="1"/>
    </xf>
    <xf numFmtId="0" fontId="50" fillId="0" borderId="0" xfId="19" applyFont="1" applyAlignment="1">
      <alignment horizontal="left" vertical="top"/>
    </xf>
    <xf numFmtId="172" fontId="6" fillId="3" borderId="3" xfId="0" applyNumberFormat="1" applyFont="1" applyFill="1" applyBorder="1" applyAlignment="1">
      <alignment vertical="center"/>
    </xf>
    <xf numFmtId="0" fontId="0" fillId="0" borderId="29" xfId="0" applyBorder="1" applyAlignment="1">
      <alignment vertical="center"/>
    </xf>
    <xf numFmtId="0" fontId="0" fillId="0" borderId="14" xfId="0" applyBorder="1" applyAlignment="1">
      <alignment vertical="center"/>
    </xf>
    <xf numFmtId="0" fontId="12" fillId="8" borderId="0" xfId="19" applyFont="1" applyFill="1" applyBorder="1" applyAlignment="1" applyProtection="1">
      <alignment horizontal="left" vertical="top" wrapText="1"/>
      <protection locked="0"/>
    </xf>
    <xf numFmtId="0" fontId="12" fillId="8" borderId="0" xfId="19" applyFont="1" applyFill="1" applyBorder="1" applyAlignment="1" applyProtection="1">
      <alignment horizontal="left" vertical="top"/>
      <protection locked="0"/>
    </xf>
    <xf numFmtId="165" fontId="10" fillId="7" borderId="0" xfId="19" applyNumberFormat="1" applyFont="1" applyFill="1" applyBorder="1" applyAlignment="1">
      <alignment vertical="center"/>
    </xf>
    <xf numFmtId="165" fontId="12" fillId="7" borderId="12" xfId="19" applyNumberFormat="1" applyFont="1" applyFill="1" applyBorder="1" applyAlignment="1">
      <alignment vertical="center" wrapText="1"/>
    </xf>
    <xf numFmtId="165" fontId="17" fillId="0" borderId="24" xfId="19" applyNumberFormat="1" applyFont="1" applyBorder="1" applyAlignment="1">
      <alignment horizontal="center" vertical="center" wrapText="1"/>
    </xf>
    <xf numFmtId="165" fontId="17" fillId="0" borderId="24" xfId="18" applyNumberFormat="1" applyFont="1" applyBorder="1" applyAlignment="1">
      <alignment horizontal="center" vertical="center" wrapText="1"/>
    </xf>
    <xf numFmtId="165" fontId="17" fillId="0" borderId="24" xfId="17" applyNumberFormat="1" applyFont="1" applyBorder="1" applyAlignment="1">
      <alignment horizontal="center" vertical="center" wrapText="1"/>
    </xf>
    <xf numFmtId="165" fontId="17" fillId="0" borderId="0" xfId="19" applyNumberFormat="1" applyFont="1" applyBorder="1" applyAlignment="1">
      <alignment vertical="center" wrapText="1"/>
    </xf>
    <xf numFmtId="165" fontId="11" fillId="0" borderId="0" xfId="19" applyNumberFormat="1" applyFont="1" applyBorder="1" applyAlignment="1">
      <alignment vertical="center" wrapText="1"/>
    </xf>
    <xf numFmtId="165" fontId="23" fillId="0" borderId="24" xfId="19" applyNumberFormat="1" applyFont="1" applyBorder="1" applyAlignment="1">
      <alignment horizontal="center" vertical="center" wrapText="1"/>
    </xf>
    <xf numFmtId="165" fontId="23" fillId="0" borderId="24" xfId="18" applyNumberFormat="1" applyFont="1" applyBorder="1" applyAlignment="1">
      <alignment horizontal="center" vertical="center" wrapText="1"/>
    </xf>
    <xf numFmtId="165" fontId="17" fillId="2" borderId="24" xfId="19" applyNumberFormat="1" applyFont="1" applyFill="1" applyBorder="1" applyAlignment="1">
      <alignment horizontal="center" vertical="center" wrapText="1"/>
    </xf>
    <xf numFmtId="165" fontId="10" fillId="7" borderId="0" xfId="19" applyNumberFormat="1" applyFont="1" applyFill="1" applyBorder="1" applyAlignment="1">
      <alignment vertical="top"/>
    </xf>
    <xf numFmtId="165" fontId="12" fillId="8" borderId="12" xfId="19" applyNumberFormat="1" applyFont="1" applyFill="1" applyBorder="1" applyAlignment="1" applyProtection="1">
      <alignment vertical="top"/>
      <protection locked="0"/>
    </xf>
    <xf numFmtId="165" fontId="20" fillId="2" borderId="24" xfId="18" applyNumberFormat="1" applyFont="1" applyFill="1" applyBorder="1" applyAlignment="1">
      <alignment horizontal="center" vertical="center" wrapText="1"/>
    </xf>
    <xf numFmtId="165" fontId="0" fillId="0" borderId="0" xfId="0" applyNumberFormat="1"/>
    <xf numFmtId="165" fontId="0" fillId="0" borderId="0" xfId="18" applyNumberFormat="1" applyFont="1"/>
    <xf numFmtId="165" fontId="23" fillId="0" borderId="24" xfId="19" applyNumberFormat="1" applyFont="1" applyFill="1" applyBorder="1" applyAlignment="1">
      <alignment horizontal="center" vertical="center"/>
    </xf>
    <xf numFmtId="165" fontId="16" fillId="0" borderId="24" xfId="0" applyNumberFormat="1" applyFont="1" applyBorder="1" applyAlignment="1">
      <alignment horizontal="center" vertical="center" wrapText="1"/>
    </xf>
    <xf numFmtId="165" fontId="16" fillId="0" borderId="24" xfId="18" applyNumberFormat="1" applyFont="1" applyBorder="1" applyAlignment="1">
      <alignment horizontal="center" vertical="center" wrapText="1"/>
    </xf>
    <xf numFmtId="165" fontId="17" fillId="0" borderId="24" xfId="19" applyNumberFormat="1" applyFont="1" applyFill="1" applyBorder="1" applyAlignment="1">
      <alignment horizontal="center" vertical="center" wrapText="1"/>
    </xf>
    <xf numFmtId="165" fontId="17" fillId="0" borderId="24" xfId="18" applyNumberFormat="1" applyFont="1" applyFill="1" applyBorder="1" applyAlignment="1">
      <alignment horizontal="center" vertical="center" wrapText="1"/>
    </xf>
    <xf numFmtId="165" fontId="17" fillId="0" borderId="24" xfId="17" applyNumberFormat="1" applyFont="1" applyFill="1" applyBorder="1" applyAlignment="1">
      <alignment horizontal="center" vertical="center" wrapText="1"/>
    </xf>
    <xf numFmtId="165" fontId="17" fillId="0" borderId="24" xfId="16" applyNumberFormat="1" applyFont="1" applyFill="1" applyBorder="1" applyAlignment="1">
      <alignment horizontal="center" vertical="center" wrapText="1"/>
    </xf>
    <xf numFmtId="0" fontId="6" fillId="2" borderId="0" xfId="10" applyNumberFormat="1" applyFont="1" applyFill="1" applyAlignment="1">
      <alignment horizontal="center" vertical="center"/>
    </xf>
    <xf numFmtId="0" fontId="42" fillId="0" borderId="0" xfId="0" applyFont="1" applyFill="1"/>
    <xf numFmtId="0" fontId="0" fillId="0" borderId="0" xfId="0" applyFill="1"/>
    <xf numFmtId="0" fontId="10" fillId="0" borderId="0" xfId="16" applyFont="1" applyFill="1" applyBorder="1" applyAlignment="1">
      <alignment vertical="top"/>
    </xf>
    <xf numFmtId="165" fontId="0" fillId="0" borderId="0" xfId="18" applyFont="1" applyFill="1"/>
    <xf numFmtId="0" fontId="12" fillId="0" borderId="12" xfId="16" applyFont="1" applyFill="1" applyBorder="1" applyAlignment="1" applyProtection="1">
      <alignment vertical="top" wrapText="1"/>
      <protection locked="0"/>
    </xf>
    <xf numFmtId="0" fontId="12" fillId="0" borderId="12" xfId="16" applyFont="1" applyFill="1" applyBorder="1" applyAlignment="1" applyProtection="1">
      <alignment vertical="top"/>
      <protection locked="0"/>
    </xf>
    <xf numFmtId="0" fontId="14" fillId="0" borderId="24" xfId="16" applyFont="1" applyBorder="1" applyAlignment="1">
      <alignment vertical="center" wrapText="1"/>
    </xf>
    <xf numFmtId="0" fontId="0" fillId="0" borderId="22" xfId="0" applyBorder="1" applyAlignment="1">
      <alignment vertical="center"/>
    </xf>
    <xf numFmtId="0" fontId="0" fillId="0" borderId="17" xfId="0" applyBorder="1" applyAlignment="1">
      <alignment vertical="center"/>
    </xf>
    <xf numFmtId="0" fontId="0" fillId="0" borderId="20" xfId="0" applyFill="1" applyBorder="1" applyAlignment="1">
      <alignment vertical="center"/>
    </xf>
    <xf numFmtId="166" fontId="0" fillId="0" borderId="13" xfId="18" applyNumberFormat="1" applyFont="1" applyBorder="1" applyAlignment="1">
      <alignment vertical="center"/>
    </xf>
    <xf numFmtId="166" fontId="0" fillId="0" borderId="16" xfId="18" applyNumberFormat="1" applyFont="1" applyBorder="1" applyAlignment="1">
      <alignment vertical="center"/>
    </xf>
    <xf numFmtId="166" fontId="0" fillId="0" borderId="16" xfId="18" applyNumberFormat="1" applyFont="1" applyFill="1" applyBorder="1" applyAlignment="1">
      <alignment vertical="center"/>
    </xf>
    <xf numFmtId="166" fontId="0" fillId="0" borderId="21" xfId="18" applyNumberFormat="1" applyFont="1" applyFill="1" applyBorder="1" applyAlignment="1">
      <alignment vertical="center"/>
    </xf>
    <xf numFmtId="0" fontId="4" fillId="0" borderId="45" xfId="0" applyFont="1" applyBorder="1" applyAlignment="1">
      <alignment horizontal="center" vertical="center"/>
    </xf>
    <xf numFmtId="166" fontId="4" fillId="0" borderId="46" xfId="0" applyNumberFormat="1" applyFont="1" applyBorder="1" applyAlignment="1">
      <alignment horizontal="center" vertical="center"/>
    </xf>
    <xf numFmtId="0" fontId="4" fillId="0" borderId="30" xfId="0" applyFont="1" applyFill="1" applyBorder="1" applyAlignment="1">
      <alignment vertical="center"/>
    </xf>
    <xf numFmtId="166" fontId="4" fillId="0" borderId="48" xfId="18" applyNumberFormat="1" applyFont="1" applyFill="1" applyBorder="1" applyAlignment="1">
      <alignment vertical="center"/>
    </xf>
    <xf numFmtId="0" fontId="4" fillId="0" borderId="46" xfId="0" applyFont="1" applyBorder="1" applyAlignment="1">
      <alignment horizontal="center" vertical="center"/>
    </xf>
    <xf numFmtId="166" fontId="4" fillId="0" borderId="47" xfId="0" applyNumberFormat="1" applyFont="1" applyBorder="1" applyAlignment="1">
      <alignment horizontal="center" vertical="center"/>
    </xf>
    <xf numFmtId="0" fontId="46" fillId="16" borderId="5" xfId="0" applyFont="1" applyFill="1" applyBorder="1" applyAlignment="1">
      <alignment vertical="center"/>
    </xf>
    <xf numFmtId="166" fontId="46" fillId="16" borderId="3" xfId="0" applyNumberFormat="1" applyFont="1" applyFill="1" applyBorder="1" applyAlignment="1">
      <alignment vertical="center"/>
    </xf>
    <xf numFmtId="173" fontId="26" fillId="0" borderId="0" xfId="18" applyNumberFormat="1" applyFont="1" applyAlignment="1">
      <alignment vertical="center"/>
    </xf>
    <xf numFmtId="0" fontId="0" fillId="0" borderId="49" xfId="0" applyFont="1" applyBorder="1" applyAlignment="1">
      <alignment horizontal="left" vertical="center"/>
    </xf>
    <xf numFmtId="166" fontId="0" fillId="0" borderId="50" xfId="0" applyNumberFormat="1" applyBorder="1" applyAlignment="1">
      <alignment vertical="center"/>
    </xf>
    <xf numFmtId="0" fontId="0" fillId="0" borderId="29" xfId="0" applyFont="1" applyBorder="1" applyAlignment="1">
      <alignment horizontal="left" vertical="center"/>
    </xf>
    <xf numFmtId="166" fontId="0" fillId="0" borderId="27" xfId="0" applyNumberFormat="1" applyBorder="1" applyAlignment="1">
      <alignment vertical="center"/>
    </xf>
    <xf numFmtId="166" fontId="0" fillId="0" borderId="47" xfId="0" applyNumberFormat="1" applyFill="1" applyBorder="1" applyAlignment="1">
      <alignment horizontal="center" vertical="center"/>
    </xf>
    <xf numFmtId="0" fontId="0" fillId="0" borderId="51" xfId="0" applyFont="1" applyBorder="1" applyAlignment="1">
      <alignment horizontal="left" vertical="center"/>
    </xf>
    <xf numFmtId="166" fontId="0" fillId="0" borderId="52" xfId="0" applyNumberFormat="1" applyBorder="1" applyAlignment="1">
      <alignment vertical="center"/>
    </xf>
    <xf numFmtId="0" fontId="52" fillId="0" borderId="51" xfId="0" applyFont="1" applyBorder="1" applyAlignment="1">
      <alignment horizontal="left" vertical="center"/>
    </xf>
    <xf numFmtId="166" fontId="0" fillId="0" borderId="52" xfId="0" applyNumberFormat="1" applyFill="1" applyBorder="1" applyAlignment="1">
      <alignment vertical="center"/>
    </xf>
    <xf numFmtId="0" fontId="54" fillId="18" borderId="24" xfId="0" applyFont="1" applyFill="1" applyBorder="1" applyAlignment="1" applyProtection="1">
      <alignment horizontal="center" vertical="center" wrapText="1"/>
      <protection locked="0"/>
    </xf>
    <xf numFmtId="0" fontId="12" fillId="19" borderId="42" xfId="0" applyFont="1" applyFill="1" applyBorder="1" applyAlignment="1">
      <alignment horizontal="center" vertical="center" wrapText="1"/>
    </xf>
    <xf numFmtId="0" fontId="12" fillId="19" borderId="26" xfId="0" applyFont="1" applyFill="1" applyBorder="1" applyAlignment="1">
      <alignment horizontal="center" vertical="center" wrapText="1"/>
    </xf>
    <xf numFmtId="0" fontId="14" fillId="20" borderId="25" xfId="0" applyFont="1" applyFill="1" applyBorder="1" applyAlignment="1" applyProtection="1">
      <alignment horizontal="center" vertical="center" wrapText="1"/>
      <protection locked="0"/>
    </xf>
    <xf numFmtId="0" fontId="48" fillId="20" borderId="25" xfId="0" applyFont="1" applyFill="1" applyBorder="1" applyAlignment="1" applyProtection="1">
      <alignment horizontal="center" vertical="center" wrapText="1"/>
      <protection locked="0"/>
    </xf>
    <xf numFmtId="0" fontId="13" fillId="20" borderId="24" xfId="0" applyFont="1" applyFill="1" applyBorder="1" applyAlignment="1" applyProtection="1">
      <alignment horizontal="center" vertical="center" wrapText="1"/>
      <protection locked="0"/>
    </xf>
    <xf numFmtId="0" fontId="12" fillId="19" borderId="25" xfId="0" applyFont="1" applyFill="1" applyBorder="1" applyAlignment="1">
      <alignment horizontal="center" vertical="center" wrapText="1"/>
    </xf>
    <xf numFmtId="0" fontId="13" fillId="20" borderId="25" xfId="0" applyFont="1" applyFill="1" applyBorder="1" applyAlignment="1" applyProtection="1">
      <alignment horizontal="center" vertical="center" wrapText="1"/>
      <protection locked="0"/>
    </xf>
    <xf numFmtId="0" fontId="0" fillId="0" borderId="0" xfId="0" applyAlignment="1">
      <alignment vertical="center"/>
    </xf>
    <xf numFmtId="166" fontId="0" fillId="3" borderId="0" xfId="0" applyNumberFormat="1" applyFill="1" applyAlignment="1">
      <alignment vertical="center"/>
    </xf>
    <xf numFmtId="0" fontId="0" fillId="0" borderId="0" xfId="0"/>
    <xf numFmtId="0" fontId="0" fillId="0" borderId="0" xfId="0" applyAlignment="1">
      <alignment vertical="center"/>
    </xf>
    <xf numFmtId="0" fontId="0" fillId="0" borderId="0" xfId="0" applyAlignment="1">
      <alignment horizontal="center" vertical="center"/>
    </xf>
    <xf numFmtId="0" fontId="0" fillId="0" borderId="0" xfId="0" applyAlignment="1">
      <alignment horizontal="right" vertical="center"/>
    </xf>
    <xf numFmtId="1" fontId="0" fillId="0" borderId="0" xfId="0" applyNumberFormat="1"/>
    <xf numFmtId="1" fontId="0" fillId="0" borderId="0" xfId="0" applyNumberFormat="1"/>
    <xf numFmtId="0" fontId="4" fillId="3" borderId="0" xfId="0" applyFont="1" applyFill="1" applyAlignment="1">
      <alignment horizontal="left" vertical="center"/>
    </xf>
    <xf numFmtId="173" fontId="4" fillId="3" borderId="0" xfId="18" applyNumberFormat="1" applyFont="1" applyFill="1" applyAlignment="1">
      <alignment horizontal="left" vertical="center"/>
    </xf>
    <xf numFmtId="173" fontId="0" fillId="3" borderId="0" xfId="18" applyNumberFormat="1" applyFont="1" applyFill="1" applyAlignment="1">
      <alignment horizontal="left" vertical="center"/>
    </xf>
    <xf numFmtId="0" fontId="0" fillId="3" borderId="0" xfId="0" applyFill="1" applyAlignment="1">
      <alignment horizontal="left" vertical="center"/>
    </xf>
    <xf numFmtId="164" fontId="29" fillId="3" borderId="0" xfId="10" applyNumberFormat="1" applyFont="1" applyFill="1" applyAlignment="1">
      <alignment vertical="center"/>
    </xf>
    <xf numFmtId="165" fontId="0" fillId="3" borderId="0" xfId="0" applyNumberFormat="1" applyFill="1" applyAlignment="1">
      <alignment vertical="center"/>
    </xf>
    <xf numFmtId="165" fontId="29" fillId="3" borderId="0" xfId="10" applyNumberFormat="1" applyFont="1" applyFill="1" applyAlignment="1">
      <alignment horizontal="center" vertical="center"/>
    </xf>
    <xf numFmtId="1" fontId="0" fillId="0" borderId="0" xfId="0" applyNumberFormat="1" applyAlignment="1">
      <alignment vertical="center"/>
    </xf>
    <xf numFmtId="0" fontId="0" fillId="0" borderId="0" xfId="0"/>
    <xf numFmtId="0" fontId="0" fillId="0" borderId="0" xfId="0" applyAlignment="1">
      <alignment vertical="center"/>
    </xf>
    <xf numFmtId="0" fontId="0" fillId="3" borderId="0" xfId="0" applyFill="1" applyAlignment="1">
      <alignment vertical="center"/>
    </xf>
    <xf numFmtId="0" fontId="0" fillId="3" borderId="0" xfId="0" applyFill="1" applyAlignment="1">
      <alignment horizontal="center" vertical="center"/>
    </xf>
    <xf numFmtId="0" fontId="32" fillId="10" borderId="24" xfId="0" applyFont="1" applyFill="1" applyBorder="1" applyAlignment="1">
      <alignment horizontal="center" vertical="center"/>
    </xf>
    <xf numFmtId="0" fontId="0" fillId="0" borderId="24" xfId="0" applyBorder="1" applyAlignment="1">
      <alignment horizontal="center" vertical="center"/>
    </xf>
    <xf numFmtId="0" fontId="33" fillId="10" borderId="24" xfId="0" applyFont="1" applyFill="1" applyBorder="1" applyAlignment="1">
      <alignment horizontal="center" vertical="center"/>
    </xf>
    <xf numFmtId="0" fontId="32" fillId="10" borderId="25" xfId="0" applyFont="1" applyFill="1" applyBorder="1" applyAlignment="1">
      <alignment horizontal="center" vertical="center"/>
    </xf>
    <xf numFmtId="0" fontId="34" fillId="3" borderId="24" xfId="0" applyFont="1" applyFill="1" applyBorder="1" applyAlignment="1">
      <alignment horizontal="center" vertical="center"/>
    </xf>
    <xf numFmtId="0" fontId="8" fillId="21" borderId="0" xfId="0" applyFont="1" applyFill="1" applyAlignment="1">
      <alignment vertical="center"/>
    </xf>
    <xf numFmtId="174" fontId="8" fillId="21" borderId="0" xfId="0" applyNumberFormat="1" applyFont="1" applyFill="1" applyAlignment="1">
      <alignment vertical="center"/>
    </xf>
    <xf numFmtId="0" fontId="4" fillId="21" borderId="0" xfId="0" applyFont="1" applyFill="1" applyAlignment="1">
      <alignment vertical="center"/>
    </xf>
    <xf numFmtId="174" fontId="0" fillId="0" borderId="0" xfId="0" applyNumberFormat="1"/>
    <xf numFmtId="0" fontId="4" fillId="0" borderId="5" xfId="0" applyFont="1" applyFill="1" applyBorder="1" applyAlignment="1">
      <alignment vertical="center"/>
    </xf>
    <xf numFmtId="166" fontId="4" fillId="0" borderId="3" xfId="0" applyNumberFormat="1" applyFont="1" applyFill="1" applyBorder="1" applyAlignment="1">
      <alignment vertical="center"/>
    </xf>
    <xf numFmtId="0" fontId="0" fillId="0" borderId="13" xfId="0" applyBorder="1" applyAlignment="1">
      <alignment vertical="center"/>
    </xf>
    <xf numFmtId="166" fontId="0" fillId="0" borderId="8" xfId="0" applyNumberFormat="1" applyBorder="1" applyAlignment="1">
      <alignment vertical="center"/>
    </xf>
    <xf numFmtId="0" fontId="0" fillId="0" borderId="16" xfId="0" applyBorder="1" applyAlignment="1">
      <alignment vertical="center"/>
    </xf>
    <xf numFmtId="166" fontId="0" fillId="0" borderId="9" xfId="0" applyNumberFormat="1" applyBorder="1" applyAlignment="1">
      <alignment vertical="center"/>
    </xf>
    <xf numFmtId="0" fontId="0" fillId="0" borderId="21" xfId="0" applyBorder="1" applyAlignment="1">
      <alignment vertical="center"/>
    </xf>
    <xf numFmtId="166" fontId="0" fillId="0" borderId="19" xfId="0" applyNumberFormat="1" applyBorder="1" applyAlignment="1">
      <alignment vertical="center"/>
    </xf>
    <xf numFmtId="0" fontId="0" fillId="0" borderId="36" xfId="0" applyBorder="1" applyAlignment="1">
      <alignment vertical="center"/>
    </xf>
    <xf numFmtId="166" fontId="0" fillId="0" borderId="55" xfId="0" applyNumberFormat="1" applyBorder="1" applyAlignment="1">
      <alignment vertical="center"/>
    </xf>
    <xf numFmtId="0" fontId="0" fillId="0" borderId="53" xfId="0" applyBorder="1" applyAlignment="1">
      <alignment vertical="center"/>
    </xf>
    <xf numFmtId="166" fontId="0" fillId="0" borderId="54" xfId="0" applyNumberFormat="1" applyBorder="1" applyAlignment="1">
      <alignment vertical="center"/>
    </xf>
    <xf numFmtId="0" fontId="21" fillId="0" borderId="24" xfId="0" applyFont="1" applyBorder="1" applyAlignment="1">
      <alignment horizontal="center" vertical="center" wrapText="1"/>
    </xf>
    <xf numFmtId="9" fontId="21" fillId="0" borderId="24" xfId="0" applyNumberFormat="1" applyFont="1" applyFill="1" applyBorder="1" applyAlignment="1">
      <alignment horizontal="center" vertical="center" wrapText="1"/>
    </xf>
    <xf numFmtId="165" fontId="21" fillId="0" borderId="24" xfId="18" applyFont="1" applyFill="1" applyBorder="1" applyAlignment="1">
      <alignment horizontal="center" vertical="center" wrapText="1"/>
    </xf>
    <xf numFmtId="0" fontId="12" fillId="8" borderId="0" xfId="19" applyFont="1" applyFill="1" applyBorder="1" applyAlignment="1" applyProtection="1">
      <alignment horizontal="left" vertical="top" wrapText="1"/>
      <protection locked="0"/>
    </xf>
    <xf numFmtId="0" fontId="14" fillId="22" borderId="25" xfId="0" applyFont="1" applyFill="1" applyBorder="1" applyAlignment="1" applyProtection="1">
      <alignment horizontal="center" vertical="center" wrapText="1"/>
      <protection locked="0"/>
    </xf>
    <xf numFmtId="0" fontId="0" fillId="2" borderId="0" xfId="0" applyFill="1"/>
    <xf numFmtId="0" fontId="12" fillId="19" borderId="34" xfId="0" applyFont="1" applyFill="1" applyBorder="1" applyAlignment="1">
      <alignment horizontal="center" vertical="center" wrapText="1"/>
    </xf>
    <xf numFmtId="0" fontId="12" fillId="19" borderId="24" xfId="0" applyFont="1" applyFill="1" applyBorder="1" applyAlignment="1">
      <alignment horizontal="center" vertical="center" wrapText="1"/>
    </xf>
    <xf numFmtId="0" fontId="40" fillId="0" borderId="0" xfId="19" applyFont="1" applyBorder="1" applyAlignment="1">
      <alignment horizontal="left" vertical="center"/>
    </xf>
    <xf numFmtId="0" fontId="32" fillId="2" borderId="0" xfId="0" applyFont="1" applyFill="1" applyBorder="1" applyAlignment="1">
      <alignment vertical="center"/>
    </xf>
    <xf numFmtId="0" fontId="56" fillId="2" borderId="0" xfId="19" applyFont="1" applyFill="1" applyBorder="1" applyAlignment="1">
      <alignment horizontal="left" vertical="center"/>
    </xf>
    <xf numFmtId="0" fontId="23" fillId="0" borderId="0" xfId="19" applyFont="1" applyBorder="1" applyAlignment="1">
      <alignment vertical="center" wrapText="1"/>
    </xf>
    <xf numFmtId="0" fontId="57" fillId="2" borderId="0" xfId="19" applyFont="1" applyFill="1" applyBorder="1" applyAlignment="1">
      <alignment vertical="center"/>
    </xf>
    <xf numFmtId="0" fontId="58" fillId="0" borderId="0" xfId="19" applyFont="1" applyAlignment="1">
      <alignment vertical="top"/>
    </xf>
    <xf numFmtId="0" fontId="59" fillId="7" borderId="0" xfId="19" applyFont="1" applyFill="1" applyBorder="1" applyAlignment="1">
      <alignment vertical="top"/>
    </xf>
    <xf numFmtId="0" fontId="60" fillId="7" borderId="0" xfId="19" applyFont="1" applyFill="1" applyBorder="1" applyAlignment="1">
      <alignment vertical="top"/>
    </xf>
    <xf numFmtId="0" fontId="32" fillId="0" borderId="0" xfId="0" applyFont="1"/>
    <xf numFmtId="0" fontId="0" fillId="0" borderId="0" xfId="0" applyAlignment="1"/>
    <xf numFmtId="0" fontId="32" fillId="0" borderId="0" xfId="0" applyFont="1" applyAlignment="1"/>
    <xf numFmtId="0" fontId="32" fillId="2" borderId="0" xfId="0" applyFont="1" applyFill="1"/>
    <xf numFmtId="0" fontId="32" fillId="0" borderId="0" xfId="0" applyFont="1" applyFill="1"/>
    <xf numFmtId="0" fontId="14" fillId="0" borderId="28" xfId="16" applyFont="1" applyBorder="1" applyAlignment="1">
      <alignment horizontal="center" vertical="center" wrapText="1"/>
    </xf>
    <xf numFmtId="0" fontId="14" fillId="0" borderId="28" xfId="16" applyFont="1" applyBorder="1" applyAlignment="1">
      <alignment horizontal="center" vertical="center" wrapText="1"/>
    </xf>
    <xf numFmtId="0" fontId="14" fillId="0" borderId="28" xfId="19" applyFont="1" applyBorder="1" applyAlignment="1">
      <alignment horizontal="center" vertical="center" wrapText="1"/>
    </xf>
    <xf numFmtId="0" fontId="14" fillId="0" borderId="24" xfId="19" applyFont="1" applyBorder="1" applyAlignment="1">
      <alignment horizontal="center" vertical="center" wrapText="1"/>
    </xf>
    <xf numFmtId="0" fontId="24" fillId="0" borderId="24" xfId="0" applyFont="1" applyBorder="1" applyAlignment="1">
      <alignment horizontal="center" vertical="center" wrapText="1"/>
    </xf>
    <xf numFmtId="0" fontId="14" fillId="0" borderId="28" xfId="19" applyFont="1" applyFill="1" applyBorder="1" applyAlignment="1">
      <alignment horizontal="center" vertical="center" wrapText="1"/>
    </xf>
    <xf numFmtId="0" fontId="14" fillId="0" borderId="25" xfId="19" applyFont="1" applyFill="1" applyBorder="1" applyAlignment="1">
      <alignment horizontal="center" vertical="center" wrapText="1"/>
    </xf>
    <xf numFmtId="0" fontId="14" fillId="0" borderId="24" xfId="19" applyFont="1" applyFill="1" applyBorder="1" applyAlignment="1">
      <alignment horizontal="center" vertical="center" wrapText="1"/>
    </xf>
    <xf numFmtId="0" fontId="49" fillId="0" borderId="24" xfId="19" applyFont="1" applyBorder="1" applyAlignment="1">
      <alignment horizontal="center" vertical="center" wrapText="1"/>
    </xf>
    <xf numFmtId="0" fontId="14" fillId="0" borderId="24" xfId="16" applyFont="1" applyBorder="1" applyAlignment="1">
      <alignment horizontal="center" vertical="center" wrapText="1"/>
    </xf>
    <xf numFmtId="166" fontId="17" fillId="0" borderId="24" xfId="19" applyNumberFormat="1" applyFont="1" applyBorder="1" applyAlignment="1">
      <alignment horizontal="center" vertical="center" wrapText="1"/>
    </xf>
    <xf numFmtId="166" fontId="17" fillId="0" borderId="24" xfId="18" applyNumberFormat="1" applyFont="1" applyBorder="1" applyAlignment="1">
      <alignment horizontal="center" vertical="center" wrapText="1"/>
    </xf>
    <xf numFmtId="166" fontId="23" fillId="0" borderId="24" xfId="19" applyNumberFormat="1" applyFont="1" applyBorder="1" applyAlignment="1">
      <alignment horizontal="center" vertical="center" wrapText="1"/>
    </xf>
    <xf numFmtId="175" fontId="17" fillId="0" borderId="24" xfId="19" applyNumberFormat="1" applyFont="1" applyBorder="1" applyAlignment="1">
      <alignment horizontal="center" vertical="center" wrapText="1"/>
    </xf>
    <xf numFmtId="0" fontId="14" fillId="0" borderId="24" xfId="19" applyFont="1" applyBorder="1" applyAlignment="1">
      <alignment horizontal="center" vertical="center" wrapText="1"/>
    </xf>
    <xf numFmtId="0" fontId="14" fillId="0" borderId="24" xfId="19" applyFont="1" applyFill="1" applyBorder="1" applyAlignment="1">
      <alignment horizontal="center" vertical="center" wrapText="1"/>
    </xf>
    <xf numFmtId="3" fontId="23" fillId="0" borderId="24" xfId="19" applyNumberFormat="1" applyFont="1" applyBorder="1" applyAlignment="1">
      <alignment horizontal="center" vertical="center" wrapText="1"/>
    </xf>
    <xf numFmtId="9" fontId="17" fillId="2" borderId="24" xfId="19" applyNumberFormat="1" applyFont="1" applyFill="1" applyBorder="1" applyAlignment="1">
      <alignment horizontal="center" vertical="center" wrapText="1"/>
    </xf>
    <xf numFmtId="166" fontId="17" fillId="2" borderId="24" xfId="18" applyNumberFormat="1" applyFont="1" applyFill="1" applyBorder="1" applyAlignment="1">
      <alignment horizontal="center" vertical="center" wrapText="1"/>
    </xf>
    <xf numFmtId="166" fontId="61" fillId="2" borderId="24" xfId="18" applyNumberFormat="1" applyFont="1" applyFill="1" applyBorder="1" applyAlignment="1">
      <alignment horizontal="center" vertical="center" wrapText="1"/>
    </xf>
    <xf numFmtId="175" fontId="17" fillId="0" borderId="24" xfId="18" applyNumberFormat="1" applyFont="1" applyBorder="1" applyAlignment="1">
      <alignment horizontal="center" vertical="center" wrapText="1"/>
    </xf>
    <xf numFmtId="166" fontId="16" fillId="0" borderId="24" xfId="18" applyNumberFormat="1" applyFont="1" applyBorder="1" applyAlignment="1">
      <alignment horizontal="center" vertical="center"/>
    </xf>
    <xf numFmtId="166" fontId="23" fillId="0" borderId="24" xfId="18" applyNumberFormat="1" applyFont="1" applyFill="1" applyBorder="1" applyAlignment="1">
      <alignment horizontal="center" vertical="center"/>
    </xf>
    <xf numFmtId="0" fontId="21" fillId="0" borderId="24" xfId="19" applyFont="1" applyBorder="1" applyAlignment="1">
      <alignment horizontal="center" vertical="center" wrapText="1"/>
    </xf>
    <xf numFmtId="175" fontId="16" fillId="0" borderId="24" xfId="18" applyNumberFormat="1" applyFont="1" applyBorder="1" applyAlignment="1">
      <alignment horizontal="center" vertical="center" wrapText="1"/>
    </xf>
    <xf numFmtId="9" fontId="16" fillId="0" borderId="24" xfId="18" applyNumberFormat="1" applyFont="1" applyBorder="1" applyAlignment="1">
      <alignment horizontal="center" vertical="center" wrapText="1"/>
    </xf>
    <xf numFmtId="9" fontId="17" fillId="0" borderId="24" xfId="19" applyNumberFormat="1" applyFont="1" applyFill="1" applyBorder="1" applyAlignment="1">
      <alignment horizontal="center" vertical="center" wrapText="1"/>
    </xf>
    <xf numFmtId="175" fontId="17" fillId="0" borderId="24" xfId="18" applyNumberFormat="1" applyFont="1" applyFill="1" applyBorder="1" applyAlignment="1">
      <alignment horizontal="center" vertical="center" wrapText="1"/>
    </xf>
    <xf numFmtId="166" fontId="17" fillId="0" borderId="24" xfId="18" applyNumberFormat="1" applyFont="1" applyFill="1" applyBorder="1" applyAlignment="1">
      <alignment horizontal="center" vertical="center" wrapText="1"/>
    </xf>
    <xf numFmtId="165" fontId="0" fillId="0" borderId="24" xfId="18" applyFont="1" applyBorder="1"/>
    <xf numFmtId="9" fontId="17" fillId="0" borderId="24" xfId="17" applyFont="1" applyFill="1" applyBorder="1" applyAlignment="1">
      <alignment horizontal="center" vertical="center" wrapText="1"/>
    </xf>
    <xf numFmtId="166" fontId="16" fillId="0" borderId="24" xfId="18" applyNumberFormat="1" applyFont="1" applyFill="1" applyBorder="1" applyAlignment="1">
      <alignment horizontal="center" vertical="center" wrapText="1"/>
    </xf>
    <xf numFmtId="166" fontId="16" fillId="0" borderId="24" xfId="18" applyNumberFormat="1" applyFont="1" applyBorder="1" applyAlignment="1">
      <alignment horizontal="center" vertical="center" wrapText="1"/>
    </xf>
    <xf numFmtId="9" fontId="16" fillId="0" borderId="24" xfId="17" applyFont="1" applyBorder="1" applyAlignment="1">
      <alignment horizontal="center" vertical="center"/>
    </xf>
    <xf numFmtId="166" fontId="21" fillId="0" borderId="24" xfId="18" applyNumberFormat="1" applyFont="1" applyFill="1" applyBorder="1" applyAlignment="1">
      <alignment horizontal="center" vertical="center" wrapText="1"/>
    </xf>
    <xf numFmtId="0" fontId="48" fillId="10" borderId="24" xfId="19" applyFont="1" applyFill="1" applyBorder="1" applyAlignment="1">
      <alignment horizontal="center" vertical="center" wrapText="1"/>
    </xf>
    <xf numFmtId="0" fontId="36" fillId="10" borderId="24" xfId="0" applyFont="1" applyFill="1" applyBorder="1" applyAlignment="1">
      <alignment horizontal="center" vertical="center" wrapText="1"/>
    </xf>
    <xf numFmtId="0" fontId="8" fillId="2" borderId="0" xfId="0" applyFont="1" applyFill="1" applyBorder="1" applyAlignment="1">
      <alignment vertical="center"/>
    </xf>
    <xf numFmtId="0" fontId="8" fillId="2" borderId="0" xfId="0" applyFont="1" applyFill="1" applyBorder="1" applyAlignment="1">
      <alignment horizontal="center" vertical="center"/>
    </xf>
    <xf numFmtId="0" fontId="8" fillId="2" borderId="0" xfId="0" applyNumberFormat="1" applyFont="1" applyFill="1" applyBorder="1" applyAlignment="1">
      <alignment horizontal="center" vertical="center"/>
    </xf>
    <xf numFmtId="164" fontId="7" fillId="2" borderId="0" xfId="0" applyNumberFormat="1" applyFont="1" applyFill="1" applyBorder="1" applyAlignment="1">
      <alignment vertical="center"/>
    </xf>
    <xf numFmtId="164" fontId="7" fillId="2" borderId="0" xfId="0" applyNumberFormat="1" applyFont="1" applyFill="1" applyBorder="1" applyAlignment="1">
      <alignment horizontal="center" vertical="center"/>
    </xf>
    <xf numFmtId="0" fontId="7" fillId="2" borderId="0" xfId="0" applyFont="1" applyFill="1" applyBorder="1" applyAlignment="1">
      <alignment horizontal="center" vertical="center"/>
    </xf>
    <xf numFmtId="164" fontId="6" fillId="2" borderId="0" xfId="0" applyNumberFormat="1" applyFont="1" applyFill="1" applyBorder="1" applyAlignment="1">
      <alignment horizontal="right" vertical="center"/>
    </xf>
    <xf numFmtId="164" fontId="6" fillId="2" borderId="0" xfId="10" applyNumberFormat="1" applyFont="1" applyFill="1" applyBorder="1" applyAlignment="1">
      <alignment horizontal="center" vertical="center"/>
    </xf>
    <xf numFmtId="0" fontId="48" fillId="21" borderId="24" xfId="19" applyFont="1" applyFill="1" applyBorder="1" applyAlignment="1">
      <alignment horizontal="center" vertical="center" wrapText="1"/>
    </xf>
    <xf numFmtId="0" fontId="14" fillId="0" borderId="24" xfId="19" applyFont="1" applyFill="1" applyBorder="1" applyAlignment="1">
      <alignment horizontal="center" vertical="center" wrapText="1"/>
    </xf>
    <xf numFmtId="0" fontId="62" fillId="23" borderId="11" xfId="0" applyFont="1" applyFill="1" applyBorder="1" applyAlignment="1">
      <alignment vertical="center"/>
    </xf>
    <xf numFmtId="0" fontId="63" fillId="23" borderId="56" xfId="0" applyFont="1" applyFill="1" applyBorder="1" applyAlignment="1">
      <alignment horizontal="center" vertical="center"/>
    </xf>
    <xf numFmtId="164" fontId="62" fillId="23" borderId="31" xfId="0" applyNumberFormat="1" applyFont="1" applyFill="1" applyBorder="1" applyAlignment="1">
      <alignment vertical="center"/>
    </xf>
    <xf numFmtId="164" fontId="62" fillId="24" borderId="11" xfId="0" applyNumberFormat="1" applyFont="1" applyFill="1" applyBorder="1" applyAlignment="1">
      <alignment vertical="center"/>
    </xf>
    <xf numFmtId="164" fontId="62" fillId="24" borderId="14" xfId="0" applyNumberFormat="1" applyFont="1" applyFill="1" applyBorder="1" applyAlignment="1">
      <alignment horizontal="center" vertical="center"/>
    </xf>
    <xf numFmtId="0" fontId="63" fillId="23" borderId="57" xfId="0" applyFont="1" applyFill="1" applyBorder="1" applyAlignment="1">
      <alignment horizontal="center" vertical="center"/>
    </xf>
    <xf numFmtId="0" fontId="63" fillId="23" borderId="55" xfId="0" applyFont="1" applyFill="1" applyBorder="1" applyAlignment="1">
      <alignment horizontal="center" vertical="center"/>
    </xf>
    <xf numFmtId="0" fontId="65" fillId="23" borderId="24" xfId="0" applyNumberFormat="1" applyFont="1" applyFill="1" applyBorder="1" applyAlignment="1">
      <alignment horizontal="center"/>
    </xf>
    <xf numFmtId="0" fontId="63" fillId="23" borderId="24" xfId="0" applyFont="1" applyFill="1" applyBorder="1" applyAlignment="1">
      <alignment horizontal="center" vertical="center"/>
    </xf>
    <xf numFmtId="0" fontId="65" fillId="23" borderId="55" xfId="0" applyNumberFormat="1" applyFont="1" applyFill="1" applyBorder="1" applyAlignment="1">
      <alignment horizontal="center" vertical="center"/>
    </xf>
    <xf numFmtId="0" fontId="63" fillId="23" borderId="35" xfId="0" applyFont="1" applyFill="1" applyBorder="1" applyAlignment="1">
      <alignment horizontal="center" vertical="center"/>
    </xf>
    <xf numFmtId="0" fontId="65" fillId="23" borderId="55" xfId="0" applyNumberFormat="1" applyFont="1" applyFill="1" applyBorder="1" applyAlignment="1">
      <alignment horizontal="center"/>
    </xf>
    <xf numFmtId="0" fontId="63" fillId="23" borderId="24" xfId="0" applyFont="1" applyFill="1" applyBorder="1" applyAlignment="1">
      <alignment horizontal="center" vertical="top"/>
    </xf>
    <xf numFmtId="0" fontId="65" fillId="23" borderId="24" xfId="0" applyFont="1" applyFill="1" applyBorder="1" applyAlignment="1">
      <alignment horizontal="center"/>
    </xf>
    <xf numFmtId="0" fontId="65" fillId="23" borderId="35" xfId="0" applyFont="1" applyFill="1" applyBorder="1" applyAlignment="1">
      <alignment horizontal="center"/>
    </xf>
    <xf numFmtId="0" fontId="62" fillId="23" borderId="12" xfId="0" applyNumberFormat="1" applyFont="1" applyFill="1" applyBorder="1" applyAlignment="1">
      <alignment horizontal="center" vertical="center"/>
    </xf>
    <xf numFmtId="0" fontId="64" fillId="24" borderId="4" xfId="0" applyFont="1" applyFill="1" applyBorder="1" applyAlignment="1">
      <alignment horizontal="center" vertical="center" wrapText="1"/>
    </xf>
    <xf numFmtId="164" fontId="62" fillId="24" borderId="12" xfId="0" applyNumberFormat="1" applyFont="1" applyFill="1" applyBorder="1" applyAlignment="1">
      <alignment horizontal="center" vertical="center"/>
    </xf>
    <xf numFmtId="0" fontId="66" fillId="2" borderId="25" xfId="0" applyFont="1" applyFill="1" applyBorder="1"/>
    <xf numFmtId="0" fontId="66" fillId="0" borderId="25" xfId="0" applyFont="1" applyFill="1" applyBorder="1" applyAlignment="1">
      <alignment horizontal="center"/>
    </xf>
    <xf numFmtId="175" fontId="63" fillId="0" borderId="24" xfId="0" applyNumberFormat="1" applyFont="1" applyBorder="1" applyAlignment="1">
      <alignment horizontal="center" vertical="center" wrapText="1"/>
    </xf>
    <xf numFmtId="0" fontId="6" fillId="2" borderId="14" xfId="0" applyFont="1" applyFill="1" applyBorder="1" applyAlignment="1">
      <alignment horizontal="center" vertical="center" wrapText="1"/>
    </xf>
    <xf numFmtId="0" fontId="0" fillId="0" borderId="24" xfId="0" applyFont="1" applyFill="1" applyBorder="1" applyAlignment="1">
      <alignment vertical="center" wrapText="1"/>
    </xf>
    <xf numFmtId="0" fontId="0" fillId="0" borderId="24" xfId="0" applyFont="1" applyFill="1" applyBorder="1" applyAlignment="1">
      <alignment horizontal="center"/>
    </xf>
    <xf numFmtId="0" fontId="66" fillId="0" borderId="8" xfId="0" applyFont="1" applyFill="1" applyBorder="1"/>
    <xf numFmtId="0" fontId="0" fillId="0" borderId="41" xfId="0" applyFont="1" applyFill="1" applyBorder="1" applyAlignment="1">
      <alignment horizontal="center"/>
    </xf>
    <xf numFmtId="175" fontId="63" fillId="0" borderId="25" xfId="0" applyNumberFormat="1" applyFont="1" applyBorder="1" applyAlignment="1">
      <alignment horizontal="center" vertical="center" wrapText="1"/>
    </xf>
    <xf numFmtId="0" fontId="66" fillId="0" borderId="9" xfId="0" applyFont="1" applyFill="1" applyBorder="1"/>
    <xf numFmtId="0" fontId="0" fillId="0" borderId="34" xfId="0" applyFont="1" applyFill="1" applyBorder="1" applyAlignment="1">
      <alignment horizontal="center"/>
    </xf>
    <xf numFmtId="175" fontId="63" fillId="0" borderId="34" xfId="0" applyNumberFormat="1" applyFont="1" applyBorder="1" applyAlignment="1">
      <alignment horizontal="center" vertical="center" wrapText="1"/>
    </xf>
    <xf numFmtId="0" fontId="66" fillId="0" borderId="9" xfId="0" applyFont="1" applyBorder="1" applyAlignment="1">
      <alignment horizontal="justify" vertical="top" wrapText="1"/>
    </xf>
    <xf numFmtId="0" fontId="66" fillId="0" borderId="34" xfId="0" applyFont="1" applyFill="1" applyBorder="1" applyAlignment="1">
      <alignment horizontal="center"/>
    </xf>
    <xf numFmtId="175" fontId="63" fillId="2" borderId="34" xfId="0" applyNumberFormat="1" applyFont="1" applyFill="1" applyBorder="1" applyAlignment="1">
      <alignment horizontal="center" vertical="center" wrapText="1"/>
    </xf>
    <xf numFmtId="0" fontId="66" fillId="0" borderId="19" xfId="0" applyFont="1" applyBorder="1" applyAlignment="1">
      <alignment horizontal="justify" vertical="top" wrapText="1"/>
    </xf>
    <xf numFmtId="0" fontId="66" fillId="0" borderId="29" xfId="0" applyFont="1" applyFill="1" applyBorder="1" applyAlignment="1">
      <alignment horizontal="center"/>
    </xf>
    <xf numFmtId="175" fontId="63" fillId="2" borderId="29" xfId="0" applyNumberFormat="1" applyFont="1" applyFill="1" applyBorder="1" applyAlignment="1">
      <alignment horizontal="center" vertical="center" wrapText="1"/>
    </xf>
    <xf numFmtId="0" fontId="67" fillId="10" borderId="24" xfId="19" applyFont="1" applyFill="1" applyBorder="1" applyAlignment="1">
      <alignment horizontal="center" vertical="center" wrapText="1"/>
    </xf>
    <xf numFmtId="0" fontId="6" fillId="4" borderId="11" xfId="0" applyFont="1" applyFill="1" applyBorder="1" applyAlignment="1">
      <alignment vertical="center"/>
    </xf>
    <xf numFmtId="0" fontId="7" fillId="4" borderId="6" xfId="0" applyFont="1" applyFill="1" applyBorder="1" applyAlignment="1">
      <alignment horizontal="center" vertical="center"/>
    </xf>
    <xf numFmtId="0" fontId="68" fillId="0" borderId="24" xfId="0" applyFont="1" applyFill="1" applyBorder="1" applyAlignment="1">
      <alignment horizontal="center" vertical="center" wrapText="1"/>
    </xf>
    <xf numFmtId="0" fontId="1" fillId="2" borderId="14" xfId="0" applyFont="1" applyFill="1" applyBorder="1" applyAlignment="1">
      <alignment horizontal="center" vertical="center"/>
    </xf>
    <xf numFmtId="164" fontId="7" fillId="2" borderId="14" xfId="0" applyNumberFormat="1" applyFont="1" applyFill="1" applyBorder="1" applyAlignment="1">
      <alignment vertical="center"/>
    </xf>
    <xf numFmtId="164" fontId="6" fillId="3" borderId="3" xfId="0" applyNumberFormat="1" applyFont="1" applyFill="1" applyBorder="1" applyAlignment="1">
      <alignment horizontal="right" vertical="center"/>
    </xf>
    <xf numFmtId="0" fontId="6" fillId="2" borderId="0" xfId="0" applyFont="1" applyFill="1" applyAlignment="1">
      <alignment vertical="center"/>
    </xf>
    <xf numFmtId="164" fontId="7" fillId="2" borderId="14" xfId="0" applyNumberFormat="1" applyFont="1" applyFill="1" applyBorder="1" applyAlignment="1">
      <alignment vertical="center"/>
    </xf>
    <xf numFmtId="164" fontId="6" fillId="3" borderId="3" xfId="0" applyNumberFormat="1" applyFont="1" applyFill="1" applyBorder="1" applyAlignment="1">
      <alignment horizontal="right" vertical="center"/>
    </xf>
    <xf numFmtId="0" fontId="6" fillId="2" borderId="0" xfId="0" applyFont="1" applyFill="1" applyAlignment="1">
      <alignment vertical="center"/>
    </xf>
    <xf numFmtId="0" fontId="6" fillId="3" borderId="5" xfId="0" applyFont="1" applyFill="1" applyBorder="1" applyAlignment="1">
      <alignment horizontal="right" vertical="center"/>
    </xf>
    <xf numFmtId="0" fontId="37" fillId="0" borderId="0" xfId="0" applyNumberFormat="1" applyFont="1" applyFill="1" applyAlignment="1">
      <alignment horizontal="left" vertical="center"/>
    </xf>
    <xf numFmtId="0" fontId="14" fillId="0" borderId="24" xfId="19" applyFont="1" applyFill="1" applyBorder="1" applyAlignment="1">
      <alignment horizontal="center" vertical="center" wrapText="1"/>
    </xf>
    <xf numFmtId="0" fontId="16" fillId="0" borderId="24" xfId="0" applyFont="1" applyBorder="1" applyAlignment="1">
      <alignment horizontal="center" vertical="center" wrapText="1"/>
    </xf>
    <xf numFmtId="3" fontId="0" fillId="0" borderId="24" xfId="0" applyNumberFormat="1" applyFont="1" applyFill="1" applyBorder="1" applyAlignment="1">
      <alignment horizontal="center" vertical="center"/>
    </xf>
    <xf numFmtId="0" fontId="36" fillId="10" borderId="24" xfId="0" applyFont="1" applyFill="1" applyBorder="1" applyAlignment="1">
      <alignment horizontal="center" vertical="center"/>
    </xf>
    <xf numFmtId="164" fontId="6" fillId="4" borderId="23" xfId="0" applyNumberFormat="1" applyFont="1" applyFill="1" applyBorder="1" applyAlignment="1">
      <alignment horizontal="center" vertical="center"/>
    </xf>
    <xf numFmtId="164" fontId="7" fillId="4" borderId="14" xfId="0" applyNumberFormat="1" applyFont="1" applyFill="1" applyBorder="1" applyAlignment="1">
      <alignment horizontal="center" vertical="center"/>
    </xf>
    <xf numFmtId="173" fontId="0" fillId="0" borderId="0" xfId="0" applyNumberFormat="1" applyFill="1" applyAlignment="1">
      <alignment vertical="center"/>
    </xf>
    <xf numFmtId="164" fontId="7" fillId="25" borderId="14" xfId="0" applyNumberFormat="1" applyFont="1" applyFill="1" applyBorder="1" applyAlignment="1">
      <alignment horizontal="center" vertical="center"/>
    </xf>
    <xf numFmtId="0" fontId="45" fillId="0" borderId="46" xfId="0" applyFont="1" applyBorder="1" applyAlignment="1">
      <alignment horizontal="center" vertical="center"/>
    </xf>
    <xf numFmtId="0" fontId="45" fillId="0" borderId="0" xfId="0" applyFont="1" applyFill="1" applyBorder="1" applyAlignment="1">
      <alignment horizontal="center" vertical="center"/>
    </xf>
    <xf numFmtId="0" fontId="45" fillId="0" borderId="46" xfId="0" applyFont="1" applyFill="1" applyBorder="1" applyAlignment="1">
      <alignment horizontal="center" vertical="center"/>
    </xf>
    <xf numFmtId="0" fontId="0" fillId="0" borderId="0" xfId="0" applyAlignment="1">
      <alignment horizontal="center"/>
    </xf>
    <xf numFmtId="0" fontId="0" fillId="0" borderId="0" xfId="0" applyAlignment="1">
      <alignment horizontal="right" vertical="center"/>
    </xf>
    <xf numFmtId="165" fontId="51" fillId="10" borderId="46" xfId="18" applyFont="1" applyFill="1" applyBorder="1" applyAlignment="1">
      <alignment horizontal="center" vertical="center"/>
    </xf>
    <xf numFmtId="0" fontId="7" fillId="4" borderId="7" xfId="0" applyFont="1" applyFill="1" applyBorder="1" applyAlignment="1">
      <alignment horizontal="center" vertical="center"/>
    </xf>
    <xf numFmtId="0" fontId="7" fillId="4" borderId="1" xfId="0" applyFont="1" applyFill="1" applyBorder="1" applyAlignment="1">
      <alignment horizontal="center" vertical="center"/>
    </xf>
    <xf numFmtId="0" fontId="12" fillId="0" borderId="28" xfId="19" applyFont="1" applyBorder="1" applyAlignment="1">
      <alignment horizontal="center" vertical="center" wrapText="1"/>
    </xf>
    <xf numFmtId="0" fontId="12" fillId="0" borderId="26" xfId="19" applyFont="1" applyBorder="1" applyAlignment="1">
      <alignment horizontal="center" vertical="center" wrapText="1"/>
    </xf>
    <xf numFmtId="0" fontId="14" fillId="0" borderId="29" xfId="16" applyFont="1" applyBorder="1" applyAlignment="1">
      <alignment horizontal="center" vertical="center" wrapText="1"/>
    </xf>
    <xf numFmtId="0" fontId="14" fillId="0" borderId="42" xfId="16" applyFont="1" applyBorder="1" applyAlignment="1">
      <alignment horizontal="center" vertical="center" wrapText="1"/>
    </xf>
    <xf numFmtId="0" fontId="48" fillId="18" borderId="28" xfId="0" applyFont="1" applyFill="1" applyBorder="1" applyAlignment="1" applyProtection="1">
      <alignment horizontal="center" vertical="center" wrapText="1"/>
      <protection locked="0"/>
    </xf>
    <xf numFmtId="0" fontId="48" fillId="18" borderId="26" xfId="0" applyFont="1" applyFill="1" applyBorder="1" applyAlignment="1" applyProtection="1">
      <alignment horizontal="center" vertical="center" wrapText="1"/>
      <protection locked="0"/>
    </xf>
    <xf numFmtId="0" fontId="48" fillId="18" borderId="25" xfId="0" applyFont="1" applyFill="1" applyBorder="1" applyAlignment="1" applyProtection="1">
      <alignment horizontal="center" vertical="center" wrapText="1"/>
      <protection locked="0"/>
    </xf>
    <xf numFmtId="0" fontId="53" fillId="17" borderId="35" xfId="0" applyFont="1" applyFill="1" applyBorder="1" applyAlignment="1">
      <alignment horizontal="center" vertical="center" wrapText="1"/>
    </xf>
    <xf numFmtId="0" fontId="53" fillId="17" borderId="15" xfId="0" applyFont="1" applyFill="1" applyBorder="1" applyAlignment="1">
      <alignment horizontal="center" vertical="center" wrapText="1"/>
    </xf>
    <xf numFmtId="0" fontId="53" fillId="17" borderId="34" xfId="0" applyFont="1" applyFill="1" applyBorder="1" applyAlignment="1">
      <alignment horizontal="center" vertical="center" wrapText="1"/>
    </xf>
    <xf numFmtId="0" fontId="53" fillId="17" borderId="26" xfId="0" applyFont="1" applyFill="1" applyBorder="1" applyAlignment="1">
      <alignment horizontal="center" vertical="center" wrapText="1"/>
    </xf>
    <xf numFmtId="0" fontId="53" fillId="17" borderId="25" xfId="0" applyFont="1" applyFill="1" applyBorder="1" applyAlignment="1">
      <alignment horizontal="center" vertical="center" wrapText="1"/>
    </xf>
    <xf numFmtId="0" fontId="53" fillId="17" borderId="28" xfId="0" applyFont="1" applyFill="1" applyBorder="1" applyAlignment="1">
      <alignment horizontal="center" vertical="center" wrapText="1"/>
    </xf>
    <xf numFmtId="0" fontId="53" fillId="18" borderId="28" xfId="0" applyFont="1" applyFill="1" applyBorder="1" applyAlignment="1" applyProtection="1">
      <alignment horizontal="center" vertical="center" wrapText="1"/>
      <protection locked="0"/>
    </xf>
    <xf numFmtId="0" fontId="53" fillId="18" borderId="26" xfId="0" applyFont="1" applyFill="1" applyBorder="1" applyAlignment="1" applyProtection="1">
      <alignment horizontal="center" vertical="center" wrapText="1"/>
      <protection locked="0"/>
    </xf>
    <xf numFmtId="0" fontId="53" fillId="18" borderId="25" xfId="0" applyFont="1" applyFill="1" applyBorder="1" applyAlignment="1" applyProtection="1">
      <alignment horizontal="center" vertical="center" wrapText="1"/>
      <protection locked="0"/>
    </xf>
    <xf numFmtId="0" fontId="53" fillId="18" borderId="27" xfId="0" applyFont="1" applyFill="1" applyBorder="1" applyAlignment="1" applyProtection="1">
      <alignment horizontal="center" vertical="center" wrapText="1"/>
      <protection locked="0"/>
    </xf>
    <xf numFmtId="0" fontId="53" fillId="18" borderId="29" xfId="0" applyFont="1" applyFill="1" applyBorder="1" applyAlignment="1" applyProtection="1">
      <alignment horizontal="center" vertical="center" wrapText="1"/>
      <protection locked="0"/>
    </xf>
    <xf numFmtId="0" fontId="53" fillId="18" borderId="40" xfId="0" applyFont="1" applyFill="1" applyBorder="1" applyAlignment="1" applyProtection="1">
      <alignment horizontal="center" vertical="center" wrapText="1"/>
      <protection locked="0"/>
    </xf>
    <xf numFmtId="0" fontId="53" fillId="18" borderId="41" xfId="0" applyFont="1" applyFill="1" applyBorder="1" applyAlignment="1" applyProtection="1">
      <alignment horizontal="center" vertical="center" wrapText="1"/>
      <protection locked="0"/>
    </xf>
    <xf numFmtId="0" fontId="14" fillId="0" borderId="28" xfId="19" applyFont="1" applyBorder="1" applyAlignment="1">
      <alignment horizontal="center" vertical="center" wrapText="1"/>
    </xf>
    <xf numFmtId="0" fontId="14" fillId="0" borderId="26" xfId="19" applyFont="1" applyBorder="1" applyAlignment="1">
      <alignment horizontal="center" vertical="center" wrapText="1"/>
    </xf>
    <xf numFmtId="0" fontId="14" fillId="0" borderId="24" xfId="19" applyFont="1" applyBorder="1" applyAlignment="1">
      <alignment horizontal="center" vertical="center" wrapText="1"/>
    </xf>
    <xf numFmtId="0" fontId="54" fillId="18" borderId="28" xfId="0" applyFont="1" applyFill="1" applyBorder="1" applyAlignment="1" applyProtection="1">
      <alignment horizontal="center" vertical="center" wrapText="1"/>
      <protection locked="0"/>
    </xf>
    <xf numFmtId="0" fontId="54" fillId="18" borderId="26" xfId="0" applyFont="1" applyFill="1" applyBorder="1" applyAlignment="1" applyProtection="1">
      <alignment horizontal="center" vertical="center" wrapText="1"/>
      <protection locked="0"/>
    </xf>
    <xf numFmtId="0" fontId="54" fillId="18" borderId="25" xfId="0" applyFont="1" applyFill="1" applyBorder="1" applyAlignment="1" applyProtection="1">
      <alignment horizontal="center" vertical="center" wrapText="1"/>
      <protection locked="0"/>
    </xf>
    <xf numFmtId="0" fontId="12" fillId="8" borderId="12" xfId="19" applyFont="1" applyFill="1" applyBorder="1" applyAlignment="1" applyProtection="1">
      <alignment horizontal="left" vertical="center" wrapText="1"/>
      <protection locked="0"/>
    </xf>
    <xf numFmtId="0" fontId="14" fillId="9" borderId="35" xfId="19" applyFont="1" applyFill="1" applyBorder="1" applyAlignment="1">
      <alignment horizontal="center" vertical="center" wrapText="1"/>
    </xf>
    <xf numFmtId="0" fontId="14" fillId="9" borderId="15" xfId="19" applyFont="1" applyFill="1" applyBorder="1" applyAlignment="1">
      <alignment horizontal="center" vertical="center" wrapText="1"/>
    </xf>
    <xf numFmtId="0" fontId="14" fillId="9" borderId="34" xfId="19" applyFont="1" applyFill="1" applyBorder="1" applyAlignment="1">
      <alignment horizontal="center" vertical="center" wrapText="1"/>
    </xf>
    <xf numFmtId="0" fontId="24" fillId="0" borderId="24" xfId="0" applyFont="1" applyBorder="1" applyAlignment="1">
      <alignment horizontal="center" vertical="center" wrapText="1"/>
    </xf>
    <xf numFmtId="0" fontId="14" fillId="0" borderId="28" xfId="19" applyFont="1" applyFill="1" applyBorder="1" applyAlignment="1">
      <alignment horizontal="center" vertical="center" wrapText="1"/>
    </xf>
    <xf numFmtId="0" fontId="14" fillId="0" borderId="26" xfId="19" applyFont="1" applyFill="1" applyBorder="1" applyAlignment="1">
      <alignment horizontal="center" vertical="center" wrapText="1"/>
    </xf>
    <xf numFmtId="0" fontId="12" fillId="8" borderId="0" xfId="19" applyFont="1" applyFill="1" applyBorder="1" applyAlignment="1" applyProtection="1">
      <alignment horizontal="left" vertical="top" wrapText="1"/>
      <protection locked="0"/>
    </xf>
    <xf numFmtId="0" fontId="14" fillId="0" borderId="24" xfId="19" applyFont="1" applyFill="1" applyBorder="1" applyAlignment="1">
      <alignment horizontal="center" vertical="center" wrapText="1"/>
    </xf>
    <xf numFmtId="0" fontId="43" fillId="0" borderId="0" xfId="19" applyFont="1" applyAlignment="1">
      <alignment horizontal="left" vertical="center" wrapText="1"/>
    </xf>
    <xf numFmtId="0" fontId="12" fillId="7" borderId="12" xfId="19" applyFont="1" applyFill="1" applyBorder="1" applyAlignment="1">
      <alignment horizontal="left" vertical="top" wrapText="1"/>
    </xf>
    <xf numFmtId="0" fontId="14" fillId="0" borderId="28" xfId="16" applyFont="1" applyBorder="1" applyAlignment="1">
      <alignment horizontal="center" vertical="center" wrapText="1"/>
    </xf>
    <xf numFmtId="0" fontId="14" fillId="0" borderId="26" xfId="16" applyFont="1" applyBorder="1" applyAlignment="1">
      <alignment horizontal="center" vertical="center" wrapText="1"/>
    </xf>
    <xf numFmtId="0" fontId="12" fillId="8" borderId="12" xfId="16" applyFont="1" applyFill="1" applyBorder="1" applyAlignment="1" applyProtection="1">
      <alignment horizontal="left" vertical="top" wrapText="1"/>
      <protection locked="0"/>
    </xf>
    <xf numFmtId="0" fontId="12" fillId="0" borderId="28" xfId="16" applyFont="1" applyBorder="1" applyAlignment="1">
      <alignment horizontal="center" vertical="center" wrapText="1"/>
    </xf>
    <xf numFmtId="0" fontId="12" fillId="0" borderId="26" xfId="16" applyFont="1" applyBorder="1" applyAlignment="1">
      <alignment horizontal="center" vertical="center" wrapText="1"/>
    </xf>
    <xf numFmtId="0" fontId="14" fillId="9" borderId="35" xfId="19" applyFont="1" applyFill="1" applyBorder="1" applyAlignment="1">
      <alignment horizontal="center" vertical="top"/>
    </xf>
    <xf numFmtId="0" fontId="14" fillId="9" borderId="15" xfId="19" applyFont="1" applyFill="1" applyBorder="1" applyAlignment="1">
      <alignment horizontal="center" vertical="top"/>
    </xf>
    <xf numFmtId="0" fontId="14" fillId="9" borderId="34" xfId="19" applyFont="1" applyFill="1" applyBorder="1" applyAlignment="1">
      <alignment horizontal="center" vertical="top"/>
    </xf>
    <xf numFmtId="0" fontId="10" fillId="7" borderId="0" xfId="19" applyFont="1" applyFill="1" applyBorder="1" applyAlignment="1">
      <alignment horizontal="center"/>
    </xf>
    <xf numFmtId="0" fontId="12" fillId="7" borderId="0" xfId="19" applyFont="1" applyFill="1" applyBorder="1" applyAlignment="1">
      <alignment horizontal="left" vertical="top"/>
    </xf>
    <xf numFmtId="0" fontId="47" fillId="0" borderId="24" xfId="19" applyFont="1" applyBorder="1" applyAlignment="1">
      <alignment horizontal="center" vertical="center" wrapText="1"/>
    </xf>
    <xf numFmtId="0" fontId="14" fillId="0" borderId="24" xfId="16" applyFont="1" applyBorder="1" applyAlignment="1">
      <alignment horizontal="center" vertical="center" wrapText="1"/>
    </xf>
    <xf numFmtId="0" fontId="14" fillId="0" borderId="25" xfId="16" applyFont="1" applyBorder="1" applyAlignment="1">
      <alignment horizontal="center" vertical="center" wrapText="1"/>
    </xf>
    <xf numFmtId="0" fontId="44" fillId="7" borderId="0" xfId="16" applyFont="1" applyFill="1" applyBorder="1" applyAlignment="1">
      <alignment horizontal="center" vertical="top" wrapText="1"/>
    </xf>
    <xf numFmtId="0" fontId="12" fillId="8" borderId="12" xfId="16" applyFont="1" applyFill="1" applyBorder="1" applyAlignment="1" applyProtection="1">
      <alignment horizontal="left" vertical="top"/>
      <protection locked="0"/>
    </xf>
    <xf numFmtId="0" fontId="44" fillId="0" borderId="0" xfId="16" applyFont="1" applyFill="1" applyBorder="1" applyAlignment="1">
      <alignment horizontal="center" vertical="top" wrapText="1"/>
    </xf>
    <xf numFmtId="0" fontId="55" fillId="0" borderId="28" xfId="0" applyFont="1" applyBorder="1" applyAlignment="1">
      <alignment horizontal="center" vertical="center" wrapText="1"/>
    </xf>
    <xf numFmtId="0" fontId="55" fillId="0" borderId="26" xfId="0" applyFont="1" applyBorder="1" applyAlignment="1">
      <alignment horizontal="center" vertical="center" wrapText="1"/>
    </xf>
  </cellXfs>
  <cellStyles count="23">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Normal 3 3" xfId="22"/>
    <cellStyle name="Normal 3 4" xfId="20"/>
    <cellStyle name="Normal 3 5" xfId="21"/>
    <cellStyle name="Porcentual" xfId="17" builtinId="5"/>
    <cellStyle name="Währung [0]_Hoja1" xfId="6"/>
    <cellStyle name="Währung_Hoja1" xfId="7"/>
  </cellStyles>
  <dxfs count="57">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color theme="0"/>
      </font>
      <fill>
        <patternFill>
          <bgColor rgb="FFFF0000"/>
        </patternFill>
      </fill>
    </dxf>
    <dxf>
      <numFmt numFmtId="166" formatCode="_ &quot;L.&quot;\ * #,##0.00_ ;_ &quot;L.&quot;\ * \-#,##0.00_ ;_ &quot;L.&quot;\ * &quot;-&quot;??_ ;_ @_ "/>
      <alignment horizontal="general" vertical="center" textRotation="0" wrapText="0" indent="0" relativeIndent="255" justifyLastLine="0" shrinkToFit="0" readingOrder="0"/>
      <border diagonalUp="0" diagonalDown="0">
        <left style="thin">
          <color indexed="64"/>
        </left>
        <right/>
        <top style="medium">
          <color indexed="64"/>
        </top>
        <bottom style="thin">
          <color indexed="64"/>
        </bottom>
        <vertical/>
        <horizontal/>
      </border>
    </dxf>
    <dxf>
      <font>
        <b val="0"/>
        <i val="0"/>
        <strike val="0"/>
        <condense val="0"/>
        <extend val="0"/>
        <outline val="0"/>
        <shadow val="0"/>
        <u val="none"/>
        <vertAlign val="baseline"/>
        <sz val="11"/>
        <color theme="1"/>
        <name val="Calibri"/>
        <scheme val="minor"/>
      </font>
      <alignment horizontal="left" vertical="center" textRotation="0" wrapText="0" indent="0" relativeIndent="255" justifyLastLine="0" shrinkToFit="0" readingOrder="0"/>
      <border diagonalUp="0" diagonalDown="0">
        <left/>
        <right style="thin">
          <color indexed="64"/>
        </right>
        <top style="medium">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alignment horizontal="center" vertical="center" textRotation="0" wrapText="0" indent="0" relativeIndent="255" justifyLastLine="0" shrinkToFit="0" readingOrder="0"/>
    </dxf>
    <dxf>
      <numFmt numFmtId="166" formatCode="_ &quot;L.&quot;\ * #,##0.00_ ;_ &quot;L.&quot;\ * \-#,##0.00_ ;_ &quot;L.&quot;\ * &quot;-&quot;??_ ;_ @_ "/>
      <alignment horizontal="general" vertical="center" textRotation="0" wrapText="0" indent="0" relativeIndent="255" justifyLastLine="0" shrinkToFit="0" readingOrder="0"/>
      <border diagonalUp="0" diagonalDown="0">
        <left/>
        <right style="medium">
          <color indexed="64"/>
        </right>
        <top style="thin">
          <color auto="1"/>
        </top>
        <bottom style="thin">
          <color auto="1"/>
        </bottom>
        <vertical/>
        <horizontal style="thin">
          <color auto="1"/>
        </horizontal>
      </border>
    </dxf>
    <dxf>
      <alignment horizontal="general" vertical="center" textRotation="0" wrapText="0" indent="0" relativeIndent="255" justifyLastLine="0" shrinkToFit="0" readingOrder="0"/>
      <border diagonalUp="0" diagonalDown="0">
        <left style="medium">
          <color indexed="64"/>
        </left>
        <right/>
        <top style="thin">
          <color auto="1"/>
        </top>
        <bottom style="thin">
          <color auto="1"/>
        </bottom>
        <vertical/>
        <horizontal style="thin">
          <color auto="1"/>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1"/>
        <color theme="1"/>
        <name val="Calibri"/>
        <scheme val="minor"/>
      </font>
      <numFmt numFmtId="166" formatCode="_ &quot;L.&quot;\ * #,##0.00_ ;_ &quot;L.&quot;\ * \-#,##0.00_ ;_ &quot;L.&quot;\ * &quot;-&quot;??_ ;_ @_ "/>
      <fill>
        <patternFill patternType="none">
          <fgColor indexed="64"/>
          <bgColor indexed="65"/>
        </patternFill>
      </fill>
      <alignment horizontal="general" vertical="center" textRotation="0" wrapText="0" indent="0" relativeIndent="255" justifyLastLine="0" shrinkToFit="0" readingOrder="0"/>
      <border diagonalUp="0" diagonalDown="0">
        <left style="medium">
          <color indexed="64"/>
        </left>
        <right/>
        <top style="thin">
          <color indexed="64"/>
        </top>
        <bottom/>
        <vertical/>
        <horizontal/>
      </border>
    </dxf>
    <dxf>
      <alignment horizontal="general" vertical="center" textRotation="0" wrapText="0" indent="0" relativeIndent="255" justifyLastLine="0" shrinkToFit="0" readingOrder="0"/>
      <border diagonalUp="0" diagonalDown="0">
        <left/>
        <right style="medium">
          <color indexed="64"/>
        </right>
        <top style="thin">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numFmt numFmtId="173" formatCode="_ * #,##0_ ;_ * \-#,##0_ ;_ * &quot;-&quot;??_ ;_ @_ "/>
      <alignment horizontal="general" vertical="center" textRotation="0" wrapText="0" indent="0" relativeIndent="255" justifyLastLine="0" shrinkToFit="0" readingOrder="0"/>
    </dxf>
    <dxf>
      <font>
        <sz val="14"/>
      </font>
      <numFmt numFmtId="173" formatCode="_ * #,##0_ ;_ * \-#,##0_ ;_ * &quot;-&quot;??_ ;_ @_ "/>
      <alignment horizontal="general" vertical="center" textRotation="0" wrapText="0" indent="0" relativeIndent="255" justifyLastLine="0" shrinkToFit="0" readingOrder="0"/>
    </dxf>
    <dxf>
      <font>
        <sz val="14"/>
      </font>
      <alignment horizontal="general" vertical="center" textRotation="0" wrapText="0" indent="0" relativeIndent="255"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165" formatCode="_ * #,##0.00_ ;_ * \-#,##0.0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numFmt numFmtId="173" formatCode="_ * #,##0_ ;_ * \-#,##0_ ;_ * &quot;-&quot;??_ ;_ @_ "/>
      <alignment horizontal="center"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s>
  <tableStyles count="0" defaultTableStyle="TableStyleMedium9" defaultPivotStyle="PivotStyleLight16"/>
  <colors>
    <mruColors>
      <color rgb="FF996600"/>
      <color rgb="FF800000"/>
      <color rgb="FFFFFF66"/>
      <color rgb="FFCCCCFF"/>
      <color rgb="FFCC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lang val="es-HN"/>
  <c:style val="27"/>
  <c:chart>
    <c:title>
      <c:tx>
        <c:rich>
          <a:bodyPr/>
          <a:lstStyle/>
          <a:p>
            <a:pPr>
              <a:defRPr lang="es-HN"/>
            </a:pPr>
            <a:r>
              <a:rPr lang="en-US"/>
              <a:t>Contrataciones</a:t>
            </a:r>
          </a:p>
        </c:rich>
      </c:tx>
    </c:title>
    <c:view3D>
      <c:rAngAx val="1"/>
    </c:view3D>
    <c:plotArea>
      <c:layout/>
      <c:bar3DChart>
        <c:barDir val="col"/>
        <c:grouping val="clustered"/>
        <c:ser>
          <c:idx val="0"/>
          <c:order val="0"/>
          <c:tx>
            <c:strRef>
              <c:f>'Cuadro Resumen'!$C$39</c:f>
              <c:strCache>
                <c:ptCount val="1"/>
                <c:pt idx="0">
                  <c:v>Cantidad</c:v>
                </c:pt>
              </c:strCache>
            </c:strRef>
          </c:tx>
          <c:cat>
            <c:strRef>
              <c:f>'Cuadro Resumen'!$B$40:$B$56</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Resumen'!$C$40:$C$56</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36</c:v>
                </c:pt>
                <c:pt idx="13">
                  <c:v>0</c:v>
                </c:pt>
                <c:pt idx="14">
                  <c:v>0</c:v>
                </c:pt>
                <c:pt idx="15">
                  <c:v>2</c:v>
                </c:pt>
                <c:pt idx="16">
                  <c:v>0</c:v>
                </c:pt>
              </c:numCache>
            </c:numRef>
          </c:val>
        </c:ser>
        <c:shape val="box"/>
        <c:axId val="111727360"/>
        <c:axId val="125350272"/>
        <c:axId val="0"/>
      </c:bar3DChart>
      <c:catAx>
        <c:axId val="111727360"/>
        <c:scaling>
          <c:orientation val="minMax"/>
        </c:scaling>
        <c:axPos val="b"/>
        <c:numFmt formatCode="General" sourceLinked="0"/>
        <c:majorTickMark val="none"/>
        <c:tickLblPos val="nextTo"/>
        <c:txPr>
          <a:bodyPr/>
          <a:lstStyle/>
          <a:p>
            <a:pPr>
              <a:defRPr lang="es-HN"/>
            </a:pPr>
            <a:endParaRPr lang="es-HN"/>
          </a:p>
        </c:txPr>
        <c:crossAx val="125350272"/>
        <c:crosses val="autoZero"/>
        <c:auto val="1"/>
        <c:lblAlgn val="ctr"/>
        <c:lblOffset val="100"/>
      </c:catAx>
      <c:valAx>
        <c:axId val="125350272"/>
        <c:scaling>
          <c:orientation val="minMax"/>
        </c:scaling>
        <c:axPos val="l"/>
        <c:majorGridlines/>
        <c:title>
          <c:tx>
            <c:rich>
              <a:bodyPr/>
              <a:lstStyle/>
              <a:p>
                <a:pPr>
                  <a:defRPr lang="es-HN"/>
                </a:pPr>
                <a:r>
                  <a:rPr lang="es-HN"/>
                  <a:t>Cantidad</a:t>
                </a:r>
              </a:p>
            </c:rich>
          </c:tx>
        </c:title>
        <c:numFmt formatCode="_ * #,##0_ ;_ * \-#,##0_ ;_ * &quot;-&quot;??_ ;_ @_ " sourceLinked="1"/>
        <c:majorTickMark val="none"/>
        <c:tickLblPos val="nextTo"/>
        <c:txPr>
          <a:bodyPr/>
          <a:lstStyle/>
          <a:p>
            <a:pPr>
              <a:defRPr lang="es-HN"/>
            </a:pPr>
            <a:endParaRPr lang="es-HN"/>
          </a:p>
        </c:txPr>
        <c:crossAx val="111727360"/>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chart>
  <c:printSettings>
    <c:headerFooter/>
    <c:pageMargins b="0.75000000000000111" l="0.70000000000000062" r="0.70000000000000062" t="0.7500000000000011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s-HN"/>
  <c:chart>
    <c:title>
      <c:tx>
        <c:rich>
          <a:bodyPr/>
          <a:lstStyle/>
          <a:p>
            <a:pPr>
              <a:defRPr lang="es-HN"/>
            </a:pPr>
            <a:r>
              <a:rPr lang="en-US"/>
              <a:t>Equipo de Oficina</a:t>
            </a:r>
          </a:p>
        </c:rich>
      </c:tx>
    </c:title>
    <c:view3D>
      <c:rAngAx val="1"/>
    </c:view3D>
    <c:plotArea>
      <c:layout/>
      <c:bar3DChart>
        <c:barDir val="col"/>
        <c:grouping val="clustered"/>
        <c:ser>
          <c:idx val="0"/>
          <c:order val="0"/>
          <c:tx>
            <c:strRef>
              <c:f>'Cuadro Resumen'!$C$68</c:f>
              <c:strCache>
                <c:ptCount val="1"/>
                <c:pt idx="0">
                  <c:v>Cantidad</c:v>
                </c:pt>
              </c:strCache>
            </c:strRef>
          </c:tx>
          <c:cat>
            <c:strRef>
              <c:f>'Cuadro Resumen'!$B$69:$B$78</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Resumen'!$C$69:$C$78</c:f>
              <c:numCache>
                <c:formatCode>_ * #,##0_ ;_ * \-#,##0_ ;_ * "-"??_ ;_ @_ </c:formatCode>
                <c:ptCount val="10"/>
                <c:pt idx="0">
                  <c:v>16</c:v>
                </c:pt>
                <c:pt idx="1">
                  <c:v>15</c:v>
                </c:pt>
                <c:pt idx="2">
                  <c:v>20</c:v>
                </c:pt>
                <c:pt idx="3">
                  <c:v>2</c:v>
                </c:pt>
                <c:pt idx="4">
                  <c:v>15</c:v>
                </c:pt>
                <c:pt idx="5">
                  <c:v>2</c:v>
                </c:pt>
                <c:pt idx="6">
                  <c:v>0</c:v>
                </c:pt>
                <c:pt idx="7">
                  <c:v>0</c:v>
                </c:pt>
                <c:pt idx="8">
                  <c:v>0</c:v>
                </c:pt>
                <c:pt idx="9">
                  <c:v>0</c:v>
                </c:pt>
              </c:numCache>
            </c:numRef>
          </c:val>
        </c:ser>
        <c:shape val="box"/>
        <c:axId val="158270592"/>
        <c:axId val="158272128"/>
        <c:axId val="0"/>
      </c:bar3DChart>
      <c:catAx>
        <c:axId val="158270592"/>
        <c:scaling>
          <c:orientation val="minMax"/>
        </c:scaling>
        <c:axPos val="b"/>
        <c:numFmt formatCode="General" sourceLinked="0"/>
        <c:majorTickMark val="none"/>
        <c:tickLblPos val="nextTo"/>
        <c:txPr>
          <a:bodyPr/>
          <a:lstStyle/>
          <a:p>
            <a:pPr>
              <a:defRPr lang="es-HN"/>
            </a:pPr>
            <a:endParaRPr lang="es-HN"/>
          </a:p>
        </c:txPr>
        <c:crossAx val="158272128"/>
        <c:crosses val="autoZero"/>
        <c:auto val="1"/>
        <c:lblAlgn val="ctr"/>
        <c:lblOffset val="100"/>
      </c:catAx>
      <c:valAx>
        <c:axId val="158272128"/>
        <c:scaling>
          <c:orientation val="minMax"/>
        </c:scaling>
        <c:axPos val="l"/>
        <c:majorGridlines/>
        <c:title>
          <c:tx>
            <c:rich>
              <a:bodyPr/>
              <a:lstStyle/>
              <a:p>
                <a:pPr>
                  <a:defRPr lang="es-HN"/>
                </a:pPr>
                <a:r>
                  <a:rPr lang="es-HN"/>
                  <a:t>Cantidad</a:t>
                </a:r>
              </a:p>
            </c:rich>
          </c:tx>
        </c:title>
        <c:numFmt formatCode="_ * #,##0_ ;_ * \-#,##0_ ;_ * &quot;-&quot;??_ ;_ @_ " sourceLinked="1"/>
        <c:majorTickMark val="none"/>
        <c:tickLblPos val="nextTo"/>
        <c:txPr>
          <a:bodyPr/>
          <a:lstStyle/>
          <a:p>
            <a:pPr>
              <a:defRPr lang="es-HN"/>
            </a:pPr>
            <a:endParaRPr lang="es-HN"/>
          </a:p>
        </c:txPr>
        <c:crossAx val="158270592"/>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chart>
  <c:printSettings>
    <c:headerFooter/>
    <c:pageMargins b="0.75000000000000111" l="0.70000000000000062" r="0.70000000000000062" t="0.75000000000000111"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s-HN"/>
  <c:chart>
    <c:title>
      <c:tx>
        <c:rich>
          <a:bodyPr/>
          <a:lstStyle/>
          <a:p>
            <a:pPr>
              <a:defRPr lang="es-HN"/>
            </a:pPr>
            <a:r>
              <a:rPr lang="en-US"/>
              <a:t>Equipo Tecnológico</a:t>
            </a:r>
          </a:p>
        </c:rich>
      </c:tx>
      <c:layout>
        <c:manualLayout>
          <c:xMode val="edge"/>
          <c:yMode val="edge"/>
          <c:x val="0.36702800625758292"/>
          <c:y val="2.6016260162601636E-2"/>
        </c:manualLayout>
      </c:layout>
    </c:title>
    <c:view3D>
      <c:rAngAx val="1"/>
    </c:view3D>
    <c:plotArea>
      <c:layout/>
      <c:bar3DChart>
        <c:barDir val="col"/>
        <c:grouping val="clustered"/>
        <c:ser>
          <c:idx val="0"/>
          <c:order val="0"/>
          <c:tx>
            <c:strRef>
              <c:f>'Cuadro Resumen'!$C$85</c:f>
              <c:strCache>
                <c:ptCount val="1"/>
                <c:pt idx="0">
                  <c:v>Cantidad</c:v>
                </c:pt>
              </c:strCache>
            </c:strRef>
          </c:tx>
          <c:cat>
            <c:strRef>
              <c:f>'Cuadro Resumen'!$B$86:$B$102</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Resumen'!$C$86:$C$102</c:f>
              <c:numCache>
                <c:formatCode>_ * #,##0_ ;_ * \-#,##0_ ;_ * "-"??_ ;_ @_ </c:formatCode>
                <c:ptCount val="17"/>
                <c:pt idx="0">
                  <c:v>0</c:v>
                </c:pt>
                <c:pt idx="1">
                  <c:v>1</c:v>
                </c:pt>
                <c:pt idx="2">
                  <c:v>0</c:v>
                </c:pt>
                <c:pt idx="3">
                  <c:v>10</c:v>
                </c:pt>
                <c:pt idx="4">
                  <c:v>0</c:v>
                </c:pt>
                <c:pt idx="5">
                  <c:v>0</c:v>
                </c:pt>
                <c:pt idx="6">
                  <c:v>0</c:v>
                </c:pt>
                <c:pt idx="7">
                  <c:v>0</c:v>
                </c:pt>
                <c:pt idx="8">
                  <c:v>0</c:v>
                </c:pt>
                <c:pt idx="9">
                  <c:v>7</c:v>
                </c:pt>
                <c:pt idx="10">
                  <c:v>0</c:v>
                </c:pt>
                <c:pt idx="11">
                  <c:v>0</c:v>
                </c:pt>
                <c:pt idx="12">
                  <c:v>6</c:v>
                </c:pt>
                <c:pt idx="13">
                  <c:v>0</c:v>
                </c:pt>
                <c:pt idx="14">
                  <c:v>0</c:v>
                </c:pt>
                <c:pt idx="15">
                  <c:v>0</c:v>
                </c:pt>
                <c:pt idx="16">
                  <c:v>10</c:v>
                </c:pt>
              </c:numCache>
            </c:numRef>
          </c:val>
        </c:ser>
        <c:shape val="box"/>
        <c:axId val="402057472"/>
        <c:axId val="405106048"/>
        <c:axId val="0"/>
      </c:bar3DChart>
      <c:catAx>
        <c:axId val="402057472"/>
        <c:scaling>
          <c:orientation val="minMax"/>
        </c:scaling>
        <c:axPos val="b"/>
        <c:numFmt formatCode="General" sourceLinked="0"/>
        <c:majorTickMark val="none"/>
        <c:tickLblPos val="nextTo"/>
        <c:txPr>
          <a:bodyPr/>
          <a:lstStyle/>
          <a:p>
            <a:pPr>
              <a:defRPr lang="es-HN"/>
            </a:pPr>
            <a:endParaRPr lang="es-HN"/>
          </a:p>
        </c:txPr>
        <c:crossAx val="405106048"/>
        <c:crosses val="autoZero"/>
        <c:auto val="1"/>
        <c:lblAlgn val="ctr"/>
        <c:lblOffset val="100"/>
      </c:catAx>
      <c:valAx>
        <c:axId val="405106048"/>
        <c:scaling>
          <c:orientation val="minMax"/>
        </c:scaling>
        <c:axPos val="l"/>
        <c:majorGridlines/>
        <c:title>
          <c:tx>
            <c:rich>
              <a:bodyPr/>
              <a:lstStyle/>
              <a:p>
                <a:pPr>
                  <a:defRPr lang="es-HN"/>
                </a:pPr>
                <a:r>
                  <a:rPr lang="es-HN"/>
                  <a:t>Cantidad</a:t>
                </a:r>
              </a:p>
            </c:rich>
          </c:tx>
        </c:title>
        <c:numFmt formatCode="_ * #,##0_ ;_ * \-#,##0_ ;_ * &quot;-&quot;??_ ;_ @_ " sourceLinked="1"/>
        <c:majorTickMark val="none"/>
        <c:tickLblPos val="nextTo"/>
        <c:txPr>
          <a:bodyPr/>
          <a:lstStyle/>
          <a:p>
            <a:pPr>
              <a:defRPr lang="es-HN"/>
            </a:pPr>
            <a:endParaRPr lang="es-HN"/>
          </a:p>
        </c:txPr>
        <c:crossAx val="402057472"/>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chart>
  <c:printSettings>
    <c:headerFooter/>
    <c:pageMargins b="0.75000000000000111" l="0.70000000000000062" r="0.70000000000000062" t="0.75000000000000111"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4</xdr:col>
      <xdr:colOff>569739</xdr:colOff>
      <xdr:row>39</xdr:row>
      <xdr:rowOff>157383</xdr:rowOff>
    </xdr:from>
    <xdr:to>
      <xdr:col>9</xdr:col>
      <xdr:colOff>746125</xdr:colOff>
      <xdr:row>52</xdr:row>
      <xdr:rowOff>31750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666750</xdr:colOff>
      <xdr:row>67</xdr:row>
      <xdr:rowOff>61594</xdr:rowOff>
    </xdr:from>
    <xdr:to>
      <xdr:col>9</xdr:col>
      <xdr:colOff>936625</xdr:colOff>
      <xdr:row>80</xdr:row>
      <xdr:rowOff>47624</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665797</xdr:colOff>
      <xdr:row>85</xdr:row>
      <xdr:rowOff>345122</xdr:rowOff>
    </xdr:from>
    <xdr:to>
      <xdr:col>9</xdr:col>
      <xdr:colOff>1023937</xdr:colOff>
      <xdr:row>100</xdr:row>
      <xdr:rowOff>119063</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10953</xdr:colOff>
      <xdr:row>0</xdr:row>
      <xdr:rowOff>1</xdr:rowOff>
    </xdr:from>
    <xdr:to>
      <xdr:col>2</xdr:col>
      <xdr:colOff>631031</xdr:colOff>
      <xdr:row>9</xdr:row>
      <xdr:rowOff>176445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320516" y="1"/>
          <a:ext cx="1679734" cy="1128944"/>
        </a:xfrm>
        <a:prstGeom prst="rect">
          <a:avLst/>
        </a:prstGeom>
      </xdr:spPr>
    </xdr:pic>
    <xdr:clientData/>
  </xdr:twoCellAnchor>
  <xdr:twoCellAnchor editAs="oneCell">
    <xdr:from>
      <xdr:col>8</xdr:col>
      <xdr:colOff>2004060</xdr:colOff>
      <xdr:row>2</xdr:row>
      <xdr:rowOff>121920</xdr:rowOff>
    </xdr:from>
    <xdr:to>
      <xdr:col>10</xdr:col>
      <xdr:colOff>6197</xdr:colOff>
      <xdr:row>10</xdr:row>
      <xdr:rowOff>385030</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21229320" y="121920"/>
          <a:ext cx="2346965" cy="1486596"/>
        </a:xfrm>
        <a:prstGeom prst="rect">
          <a:avLst/>
        </a:prstGeom>
      </xdr:spPr>
    </xdr:pic>
    <xdr:clientData/>
  </xdr:twoCellAnchor>
  <xdr:twoCellAnchor editAs="oneCell">
    <xdr:from>
      <xdr:col>26</xdr:col>
      <xdr:colOff>152400</xdr:colOff>
      <xdr:row>0</xdr:row>
      <xdr:rowOff>0</xdr:rowOff>
    </xdr:from>
    <xdr:to>
      <xdr:col>26</xdr:col>
      <xdr:colOff>2131700</xdr:colOff>
      <xdr:row>10</xdr:row>
      <xdr:rowOff>178594</xdr:rowOff>
    </xdr:to>
    <xdr:pic>
      <xdr:nvPicPr>
        <xdr:cNvPr id="4" name="3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45712380" y="0"/>
          <a:ext cx="2026925" cy="1283879"/>
        </a:xfrm>
        <a:prstGeom prst="rect">
          <a:avLst/>
        </a:prstGeom>
      </xdr:spPr>
    </xdr:pic>
    <xdr:clientData/>
  </xdr:twoCellAnchor>
  <xdr:twoCellAnchor editAs="oneCell">
    <xdr:from>
      <xdr:col>42</xdr:col>
      <xdr:colOff>434340</xdr:colOff>
      <xdr:row>3</xdr:row>
      <xdr:rowOff>83820</xdr:rowOff>
    </xdr:from>
    <xdr:to>
      <xdr:col>43</xdr:col>
      <xdr:colOff>786770</xdr:colOff>
      <xdr:row>10</xdr:row>
      <xdr:rowOff>174693</xdr:rowOff>
    </xdr:to>
    <xdr:pic>
      <xdr:nvPicPr>
        <xdr:cNvPr id="5" name="4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66766440" y="266700"/>
          <a:ext cx="2026925" cy="12838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11</xdr:col>
      <xdr:colOff>9107</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7663160" y="0"/>
          <a:ext cx="2346965" cy="148659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10</xdr:col>
      <xdr:colOff>849044</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2745357" y="0"/>
          <a:ext cx="2346965" cy="14865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9</xdr:col>
      <xdr:colOff>2326548</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3280566" y="72572"/>
          <a:ext cx="2346965" cy="14865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10</xdr:col>
      <xdr:colOff>49668</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5115953" y="124046"/>
          <a:ext cx="2346965" cy="14865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9</xdr:col>
      <xdr:colOff>3197131</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4664074" y="248093"/>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10</xdr:col>
      <xdr:colOff>393459</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5550120" y="124046"/>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8323442" y="434163"/>
          <a:ext cx="2346965" cy="14865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F-Odontologia/Downloads/CME%20POA%202017%20Facultad%20de%20Odontologia.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5. ACTIVIDADES ESPECIALES"/>
      <sheetName val="6. Becas"/>
      <sheetName val="4. EQUIPO TECNOLÓGICOS"/>
      <sheetName val="8. Venta de Servicios"/>
      <sheetName val="7. Infraestructura"/>
      <sheetName val="1. Desarrollo e Innov. Curricu."/>
      <sheetName val="2. Investigación Cientifica"/>
      <sheetName val="3. Vinculación Univ. Sociedad"/>
      <sheetName val="4. Docencia y Profesorado Univ."/>
      <sheetName val="5. Estudiantes y Graduados"/>
      <sheetName val="6. Gestión del Conocimiento"/>
      <sheetName val="7. Lo Esencial de la Reforma U."/>
      <sheetName val="8. Asegura. de la Calid. y M"/>
      <sheetName val="9. Cultura de Inno. Insti..."/>
      <sheetName val="10. Posgrado"/>
      <sheetName val="11. Gestion Administrativa"/>
      <sheetName val="13. Gestión Académica"/>
      <sheetName val="12. Gestión del Talento Humano"/>
      <sheetName val="Hoja1"/>
      <sheetName val="14. Internacional... de la E.S."/>
      <sheetName val="15. Gobernabilidad y Proceso..."/>
      <sheetName val="16. Desa. del Sistema Educ.Sup."/>
      <sheetName val="17. Gestión TIC"/>
    </sheetNames>
    <sheetDataSet>
      <sheetData sheetId="0" refreshError="1"/>
      <sheetData sheetId="1" refreshError="1"/>
      <sheetData sheetId="2" refreshError="1">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row r="566">
          <cell r="B566">
            <v>0</v>
          </cell>
          <cell r="C566" t="str">
            <v>Total Plan Operativo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E1">
            <v>0</v>
          </cell>
        </row>
        <row r="2">
          <cell r="E2">
            <v>0</v>
          </cell>
        </row>
        <row r="3">
          <cell r="E3">
            <v>0</v>
          </cell>
        </row>
        <row r="4">
          <cell r="E4">
            <v>0</v>
          </cell>
        </row>
        <row r="5">
          <cell r="E5" t="str">
            <v>Correlativo de la Actividad</v>
          </cell>
          <cell r="F5" t="str">
            <v>ACTIVIDADES</v>
          </cell>
        </row>
        <row r="6">
          <cell r="E6">
            <v>0</v>
          </cell>
          <cell r="F6">
            <v>0</v>
          </cell>
        </row>
        <row r="7">
          <cell r="E7">
            <v>0</v>
          </cell>
          <cell r="F7">
            <v>0</v>
          </cell>
        </row>
        <row r="8">
          <cell r="E8">
            <v>0</v>
          </cell>
          <cell r="F8">
            <v>0</v>
          </cell>
        </row>
        <row r="9">
          <cell r="E9" t="str">
            <v>1.1.1.1</v>
          </cell>
          <cell r="F9" t="str">
            <v>Gestion para la implementación del plan de estudios rediseñado de la Carrera de Odontología</v>
          </cell>
        </row>
        <row r="10">
          <cell r="E10" t="str">
            <v>1.1.1.2</v>
          </cell>
          <cell r="F10" t="str">
            <v xml:space="preserve">Gestion para la implementación del programa de postgrado de Endodoncia </v>
          </cell>
        </row>
        <row r="11">
          <cell r="E11" t="str">
            <v>1.1.1.3</v>
          </cell>
          <cell r="F11" t="str">
            <v>Gestion para la implementación del programa rediseñado del postgrado de Rehabilitación Bucal en Protesis</v>
          </cell>
        </row>
        <row r="12">
          <cell r="E12" t="str">
            <v>1.1.1.4</v>
          </cell>
          <cell r="F12" t="str">
            <v xml:space="preserve">Gestion para la implementación del programa del Tecnico Universitario en Protesis Dental </v>
          </cell>
        </row>
        <row r="13">
          <cell r="E13" t="str">
            <v>1.1.1.5</v>
          </cell>
          <cell r="F13" t="str">
            <v>Elaboración del diagnostico Plan de Estudios y  Factibilidad Financiera del programa de Postgrado de Cirugia Maxilofacial</v>
          </cell>
        </row>
        <row r="14">
          <cell r="E14" t="str">
            <v>1.1.1.6</v>
          </cell>
          <cell r="F14" t="str">
            <v>Elaboración del Diagnostico,  plan de Estudios del programa y Plan de Factibilidad  del postgrado de Ortodoncia</v>
          </cell>
        </row>
        <row r="15">
          <cell r="E15" t="str">
            <v>1.2.1.1</v>
          </cell>
          <cell r="F15" t="str">
            <v xml:space="preserve">Impulsar el desarrollo de la bimodalidad en la Carrera de Odontología </v>
          </cell>
        </row>
        <row r="16">
          <cell r="E16">
            <v>0</v>
          </cell>
          <cell r="F16">
            <v>0</v>
          </cell>
        </row>
        <row r="17">
          <cell r="E17">
            <v>0</v>
          </cell>
        </row>
        <row r="18">
          <cell r="E18">
            <v>0</v>
          </cell>
        </row>
        <row r="19">
          <cell r="E19">
            <v>0</v>
          </cell>
        </row>
        <row r="20">
          <cell r="E20">
            <v>0</v>
          </cell>
        </row>
        <row r="21">
          <cell r="E21">
            <v>0</v>
          </cell>
        </row>
        <row r="22">
          <cell r="E22">
            <v>0</v>
          </cell>
        </row>
        <row r="23">
          <cell r="E23">
            <v>0</v>
          </cell>
        </row>
        <row r="24">
          <cell r="E24">
            <v>0</v>
          </cell>
        </row>
        <row r="25">
          <cell r="E25">
            <v>0</v>
          </cell>
        </row>
        <row r="26">
          <cell r="E26">
            <v>0</v>
          </cell>
        </row>
        <row r="27">
          <cell r="E27">
            <v>0</v>
          </cell>
        </row>
        <row r="28">
          <cell r="E28">
            <v>0</v>
          </cell>
        </row>
        <row r="29">
          <cell r="E29">
            <v>0</v>
          </cell>
        </row>
        <row r="30">
          <cell r="E30">
            <v>0</v>
          </cell>
        </row>
        <row r="31">
          <cell r="E31">
            <v>0</v>
          </cell>
        </row>
        <row r="32">
          <cell r="E32">
            <v>0</v>
          </cell>
        </row>
        <row r="33">
          <cell r="E33">
            <v>0</v>
          </cell>
        </row>
        <row r="34">
          <cell r="E34">
            <v>0</v>
          </cell>
        </row>
        <row r="35">
          <cell r="E35">
            <v>0</v>
          </cell>
        </row>
        <row r="36">
          <cell r="E36">
            <v>0</v>
          </cell>
        </row>
        <row r="37">
          <cell r="E37">
            <v>0</v>
          </cell>
        </row>
        <row r="38">
          <cell r="E38">
            <v>0</v>
          </cell>
        </row>
        <row r="39">
          <cell r="E39">
            <v>0</v>
          </cell>
        </row>
        <row r="40">
          <cell r="E40">
            <v>0</v>
          </cell>
        </row>
        <row r="41">
          <cell r="E41">
            <v>0</v>
          </cell>
        </row>
        <row r="42">
          <cell r="E42">
            <v>0</v>
          </cell>
        </row>
        <row r="43">
          <cell r="E43">
            <v>0</v>
          </cell>
        </row>
        <row r="44">
          <cell r="E44">
            <v>0</v>
          </cell>
        </row>
        <row r="45">
          <cell r="E45">
            <v>0</v>
          </cell>
        </row>
        <row r="46">
          <cell r="E46">
            <v>0</v>
          </cell>
        </row>
        <row r="47">
          <cell r="E47">
            <v>0</v>
          </cell>
        </row>
        <row r="48">
          <cell r="E48">
            <v>0</v>
          </cell>
        </row>
        <row r="49">
          <cell r="E49">
            <v>0</v>
          </cell>
        </row>
        <row r="50">
          <cell r="E50">
            <v>0</v>
          </cell>
        </row>
        <row r="51">
          <cell r="E51">
            <v>0</v>
          </cell>
        </row>
        <row r="52">
          <cell r="E52">
            <v>0</v>
          </cell>
        </row>
        <row r="53">
          <cell r="E53">
            <v>0</v>
          </cell>
        </row>
        <row r="54">
          <cell r="E54">
            <v>0</v>
          </cell>
        </row>
        <row r="55">
          <cell r="E55">
            <v>0</v>
          </cell>
        </row>
        <row r="56">
          <cell r="E56">
            <v>0</v>
          </cell>
        </row>
        <row r="57">
          <cell r="E57">
            <v>0</v>
          </cell>
        </row>
        <row r="58">
          <cell r="E58">
            <v>0</v>
          </cell>
        </row>
        <row r="59">
          <cell r="E59">
            <v>0</v>
          </cell>
        </row>
        <row r="60">
          <cell r="E60">
            <v>0</v>
          </cell>
        </row>
        <row r="61">
          <cell r="E61">
            <v>0</v>
          </cell>
        </row>
        <row r="62">
          <cell r="E62">
            <v>0</v>
          </cell>
        </row>
        <row r="63">
          <cell r="E63">
            <v>0</v>
          </cell>
        </row>
        <row r="64">
          <cell r="E64">
            <v>0</v>
          </cell>
        </row>
        <row r="65">
          <cell r="E65">
            <v>0</v>
          </cell>
        </row>
        <row r="66">
          <cell r="E66">
            <v>0</v>
          </cell>
        </row>
        <row r="67">
          <cell r="E67">
            <v>0</v>
          </cell>
        </row>
        <row r="68">
          <cell r="E68">
            <v>0</v>
          </cell>
        </row>
        <row r="69">
          <cell r="E69">
            <v>0</v>
          </cell>
        </row>
        <row r="70">
          <cell r="E70">
            <v>0</v>
          </cell>
        </row>
        <row r="71">
          <cell r="E71">
            <v>0</v>
          </cell>
        </row>
        <row r="72">
          <cell r="E72">
            <v>0</v>
          </cell>
        </row>
        <row r="73">
          <cell r="E73">
            <v>0</v>
          </cell>
        </row>
        <row r="74">
          <cell r="E74">
            <v>0</v>
          </cell>
        </row>
        <row r="75">
          <cell r="E75">
            <v>0</v>
          </cell>
        </row>
        <row r="76">
          <cell r="E76">
            <v>0</v>
          </cell>
        </row>
        <row r="77">
          <cell r="E77">
            <v>0</v>
          </cell>
        </row>
        <row r="78">
          <cell r="E78">
            <v>0</v>
          </cell>
        </row>
        <row r="79">
          <cell r="E79">
            <v>0</v>
          </cell>
        </row>
      </sheetData>
      <sheetData sheetId="12" refreshError="1">
        <row r="1">
          <cell r="E1">
            <v>0</v>
          </cell>
          <cell r="F1">
            <v>0</v>
          </cell>
        </row>
        <row r="2">
          <cell r="E2">
            <v>0</v>
          </cell>
          <cell r="F2">
            <v>0</v>
          </cell>
        </row>
        <row r="3">
          <cell r="E3">
            <v>0</v>
          </cell>
          <cell r="F3">
            <v>0</v>
          </cell>
        </row>
        <row r="4">
          <cell r="E4" t="str">
            <v>Correlativo de la Actividad</v>
          </cell>
          <cell r="F4" t="str">
            <v>ACTIVIDADES</v>
          </cell>
        </row>
        <row r="5">
          <cell r="E5">
            <v>0</v>
          </cell>
          <cell r="F5">
            <v>0</v>
          </cell>
        </row>
        <row r="6">
          <cell r="E6">
            <v>0</v>
          </cell>
          <cell r="F6">
            <v>0</v>
          </cell>
        </row>
        <row r="7">
          <cell r="E7">
            <v>0</v>
          </cell>
          <cell r="F7">
            <v>0</v>
          </cell>
        </row>
        <row r="8">
          <cell r="E8" t="str">
            <v>2.1.1.1</v>
          </cell>
          <cell r="F8" t="str">
            <v>Reconocimiento a docentes investigadores de la Facultad de Odontología</v>
          </cell>
        </row>
        <row r="9">
          <cell r="E9" t="str">
            <v>2.1.1.2</v>
          </cell>
          <cell r="F9" t="str">
            <v>Seminario de investigación a estudiantes de ultimo año</v>
          </cell>
        </row>
        <row r="10">
          <cell r="E10" t="str">
            <v>2.2.1.1</v>
          </cell>
          <cell r="F10" t="str">
            <v>Dinamizar el proceso de comunicación de la unidad de Gestión de la Investigación Cientifica</v>
          </cell>
        </row>
        <row r="11">
          <cell r="E11" t="str">
            <v>2.3.1.1</v>
          </cell>
          <cell r="F11" t="str">
            <v>Capacitación a docentes en cursos impartidos desde la DICyP</v>
          </cell>
        </row>
        <row r="12">
          <cell r="E12" t="str">
            <v>2.3.1.2</v>
          </cell>
          <cell r="F12" t="str">
            <v xml:space="preserve">Publicación y socialización de proyectos de investigación </v>
          </cell>
        </row>
        <row r="13">
          <cell r="E13" t="str">
            <v>2.3.1.3</v>
          </cell>
          <cell r="F13" t="str">
            <v xml:space="preserve">Ponencia en Congreso organizado por DICyP </v>
          </cell>
        </row>
        <row r="14">
          <cell r="E14" t="str">
            <v>2.3.1.4</v>
          </cell>
          <cell r="F14" t="str">
            <v>Fortalecimiento y acompañamiento a los grupos de investigación ya conformados</v>
          </cell>
        </row>
        <row r="15">
          <cell r="E15" t="str">
            <v>2.4.1.1</v>
          </cell>
          <cell r="F15" t="str">
            <v>Gestión para fortalecer la creación de nuevos  grupos de investigación al interior de los departamentos</v>
          </cell>
        </row>
        <row r="16">
          <cell r="E16" t="str">
            <v>2.4.1.2</v>
          </cell>
          <cell r="F16" t="str">
            <v>Impulsar proyectos de investigación  por beca de investigación del Dpto de Restauradora ( papeleria)</v>
          </cell>
        </row>
        <row r="17">
          <cell r="E17" t="str">
            <v>2.4.1.3</v>
          </cell>
          <cell r="F17" t="str">
            <v xml:space="preserve">Incrementar la solicitud de proyectos por carga académica desde los departamentos ( papeleria, tinta, impresiones) </v>
          </cell>
        </row>
        <row r="18">
          <cell r="E18">
            <v>0</v>
          </cell>
          <cell r="F18">
            <v>0</v>
          </cell>
        </row>
        <row r="19">
          <cell r="E19">
            <v>0</v>
          </cell>
          <cell r="F19">
            <v>0</v>
          </cell>
        </row>
        <row r="20">
          <cell r="E20">
            <v>0</v>
          </cell>
          <cell r="F20">
            <v>0</v>
          </cell>
        </row>
        <row r="21">
          <cell r="E21">
            <v>0</v>
          </cell>
          <cell r="F21">
            <v>0</v>
          </cell>
        </row>
        <row r="22">
          <cell r="E22">
            <v>0</v>
          </cell>
          <cell r="F22">
            <v>0</v>
          </cell>
        </row>
        <row r="23">
          <cell r="E23">
            <v>0</v>
          </cell>
          <cell r="F23">
            <v>0</v>
          </cell>
        </row>
        <row r="24">
          <cell r="E24">
            <v>0</v>
          </cell>
          <cell r="F24">
            <v>0</v>
          </cell>
        </row>
        <row r="25">
          <cell r="E25">
            <v>0</v>
          </cell>
          <cell r="F25">
            <v>0</v>
          </cell>
        </row>
        <row r="26">
          <cell r="E26">
            <v>0</v>
          </cell>
          <cell r="F26">
            <v>0</v>
          </cell>
        </row>
        <row r="27">
          <cell r="E27">
            <v>0</v>
          </cell>
          <cell r="F27">
            <v>0</v>
          </cell>
        </row>
        <row r="28">
          <cell r="E28">
            <v>0</v>
          </cell>
          <cell r="F28">
            <v>0</v>
          </cell>
        </row>
        <row r="29">
          <cell r="E29">
            <v>0</v>
          </cell>
          <cell r="F29">
            <v>0</v>
          </cell>
        </row>
        <row r="30">
          <cell r="E30">
            <v>0</v>
          </cell>
          <cell r="F30">
            <v>0</v>
          </cell>
        </row>
        <row r="31">
          <cell r="E31">
            <v>0</v>
          </cell>
          <cell r="F31">
            <v>0</v>
          </cell>
        </row>
        <row r="32">
          <cell r="E32">
            <v>0</v>
          </cell>
          <cell r="F32">
            <v>0</v>
          </cell>
        </row>
        <row r="33">
          <cell r="E33">
            <v>0</v>
          </cell>
          <cell r="F33">
            <v>0</v>
          </cell>
        </row>
        <row r="34">
          <cell r="E34">
            <v>0</v>
          </cell>
          <cell r="F34">
            <v>0</v>
          </cell>
        </row>
        <row r="35">
          <cell r="E35">
            <v>0</v>
          </cell>
          <cell r="F35">
            <v>0</v>
          </cell>
        </row>
        <row r="36">
          <cell r="E36">
            <v>0</v>
          </cell>
          <cell r="F36">
            <v>0</v>
          </cell>
        </row>
        <row r="37">
          <cell r="E37">
            <v>0</v>
          </cell>
          <cell r="F37">
            <v>0</v>
          </cell>
        </row>
        <row r="38">
          <cell r="E38">
            <v>0</v>
          </cell>
          <cell r="F38">
            <v>0</v>
          </cell>
        </row>
        <row r="39">
          <cell r="E39">
            <v>0</v>
          </cell>
          <cell r="F39">
            <v>0</v>
          </cell>
        </row>
        <row r="40">
          <cell r="E40">
            <v>0</v>
          </cell>
          <cell r="F40">
            <v>0</v>
          </cell>
        </row>
        <row r="41">
          <cell r="E41">
            <v>0</v>
          </cell>
          <cell r="F41">
            <v>0</v>
          </cell>
        </row>
        <row r="42">
          <cell r="E42">
            <v>0</v>
          </cell>
          <cell r="F42">
            <v>0</v>
          </cell>
        </row>
        <row r="43">
          <cell r="E43">
            <v>0</v>
          </cell>
          <cell r="F43">
            <v>0</v>
          </cell>
        </row>
        <row r="44">
          <cell r="E44">
            <v>0</v>
          </cell>
          <cell r="F44">
            <v>0</v>
          </cell>
        </row>
        <row r="45">
          <cell r="E45">
            <v>0</v>
          </cell>
          <cell r="F45">
            <v>0</v>
          </cell>
        </row>
        <row r="46">
          <cell r="E46">
            <v>0</v>
          </cell>
          <cell r="F46">
            <v>0</v>
          </cell>
        </row>
        <row r="47">
          <cell r="E47">
            <v>0</v>
          </cell>
          <cell r="F47">
            <v>0</v>
          </cell>
        </row>
        <row r="48">
          <cell r="E48">
            <v>0</v>
          </cell>
          <cell r="F48">
            <v>0</v>
          </cell>
        </row>
        <row r="49">
          <cell r="E49">
            <v>0</v>
          </cell>
          <cell r="F49">
            <v>0</v>
          </cell>
        </row>
        <row r="50">
          <cell r="E50">
            <v>0</v>
          </cell>
          <cell r="F50">
            <v>0</v>
          </cell>
        </row>
        <row r="66">
          <cell r="E66">
            <v>0</v>
          </cell>
        </row>
        <row r="67">
          <cell r="E67">
            <v>0</v>
          </cell>
        </row>
        <row r="68">
          <cell r="E68">
            <v>0</v>
          </cell>
        </row>
        <row r="69">
          <cell r="E69">
            <v>0</v>
          </cell>
        </row>
        <row r="70">
          <cell r="E70">
            <v>0</v>
          </cell>
        </row>
        <row r="71">
          <cell r="E71">
            <v>0</v>
          </cell>
        </row>
        <row r="72">
          <cell r="E72">
            <v>0</v>
          </cell>
        </row>
        <row r="73">
          <cell r="E73">
            <v>0</v>
          </cell>
        </row>
        <row r="74">
          <cell r="E74">
            <v>0</v>
          </cell>
        </row>
        <row r="75">
          <cell r="E75">
            <v>0</v>
          </cell>
        </row>
        <row r="76">
          <cell r="E76">
            <v>0</v>
          </cell>
        </row>
        <row r="77">
          <cell r="E77">
            <v>0</v>
          </cell>
        </row>
        <row r="78">
          <cell r="E78">
            <v>0</v>
          </cell>
        </row>
        <row r="79">
          <cell r="E79">
            <v>0</v>
          </cell>
        </row>
        <row r="80">
          <cell r="E80">
            <v>0</v>
          </cell>
        </row>
        <row r="81">
          <cell r="E81">
            <v>0</v>
          </cell>
        </row>
        <row r="82">
          <cell r="E82">
            <v>0</v>
          </cell>
        </row>
        <row r="83">
          <cell r="E83">
            <v>0</v>
          </cell>
        </row>
        <row r="84">
          <cell r="E84">
            <v>0</v>
          </cell>
        </row>
        <row r="85">
          <cell r="E85">
            <v>0</v>
          </cell>
        </row>
        <row r="86">
          <cell r="E86">
            <v>0</v>
          </cell>
        </row>
        <row r="87">
          <cell r="E87">
            <v>0</v>
          </cell>
        </row>
        <row r="88">
          <cell r="E88">
            <v>0</v>
          </cell>
        </row>
        <row r="89">
          <cell r="E89">
            <v>0</v>
          </cell>
        </row>
        <row r="90">
          <cell r="E90">
            <v>0</v>
          </cell>
        </row>
        <row r="91">
          <cell r="E91">
            <v>0</v>
          </cell>
        </row>
        <row r="92">
          <cell r="E92">
            <v>0</v>
          </cell>
        </row>
        <row r="93">
          <cell r="E93">
            <v>0</v>
          </cell>
        </row>
        <row r="94">
          <cell r="E94">
            <v>0</v>
          </cell>
        </row>
        <row r="95">
          <cell r="E95">
            <v>0</v>
          </cell>
        </row>
        <row r="96">
          <cell r="E96">
            <v>0</v>
          </cell>
        </row>
        <row r="97">
          <cell r="E97">
            <v>0</v>
          </cell>
        </row>
        <row r="98">
          <cell r="E98">
            <v>0</v>
          </cell>
        </row>
        <row r="99">
          <cell r="E99">
            <v>0</v>
          </cell>
        </row>
        <row r="100">
          <cell r="E100">
            <v>0</v>
          </cell>
        </row>
        <row r="101">
          <cell r="E101">
            <v>0</v>
          </cell>
        </row>
        <row r="102">
          <cell r="E102">
            <v>0</v>
          </cell>
        </row>
        <row r="103">
          <cell r="E103">
            <v>0</v>
          </cell>
        </row>
        <row r="104">
          <cell r="E104">
            <v>0</v>
          </cell>
        </row>
        <row r="105">
          <cell r="E105">
            <v>0</v>
          </cell>
        </row>
        <row r="106">
          <cell r="E106">
            <v>0</v>
          </cell>
        </row>
        <row r="107">
          <cell r="E107">
            <v>0</v>
          </cell>
        </row>
        <row r="108">
          <cell r="E108">
            <v>0</v>
          </cell>
        </row>
        <row r="109">
          <cell r="E109">
            <v>0</v>
          </cell>
        </row>
        <row r="110">
          <cell r="E110">
            <v>0</v>
          </cell>
        </row>
        <row r="111">
          <cell r="E111">
            <v>0</v>
          </cell>
        </row>
        <row r="112">
          <cell r="E112">
            <v>0</v>
          </cell>
        </row>
        <row r="113">
          <cell r="E113">
            <v>0</v>
          </cell>
        </row>
        <row r="114">
          <cell r="E114">
            <v>0</v>
          </cell>
        </row>
        <row r="115">
          <cell r="E115">
            <v>0</v>
          </cell>
        </row>
        <row r="116">
          <cell r="E116">
            <v>0</v>
          </cell>
        </row>
        <row r="117">
          <cell r="E117">
            <v>0</v>
          </cell>
        </row>
        <row r="118">
          <cell r="E118">
            <v>0</v>
          </cell>
        </row>
        <row r="119">
          <cell r="E119">
            <v>0</v>
          </cell>
        </row>
        <row r="120">
          <cell r="E120">
            <v>0</v>
          </cell>
        </row>
        <row r="121">
          <cell r="E121">
            <v>0</v>
          </cell>
        </row>
        <row r="122">
          <cell r="E122">
            <v>0</v>
          </cell>
        </row>
        <row r="123">
          <cell r="E123">
            <v>0</v>
          </cell>
        </row>
        <row r="124">
          <cell r="E124">
            <v>0</v>
          </cell>
        </row>
        <row r="125">
          <cell r="E125">
            <v>0</v>
          </cell>
        </row>
        <row r="126">
          <cell r="E126">
            <v>0</v>
          </cell>
        </row>
        <row r="127">
          <cell r="E127">
            <v>0</v>
          </cell>
        </row>
        <row r="128">
          <cell r="E128">
            <v>0</v>
          </cell>
        </row>
        <row r="129">
          <cell r="E129">
            <v>0</v>
          </cell>
        </row>
        <row r="130">
          <cell r="E130">
            <v>0</v>
          </cell>
        </row>
        <row r="131">
          <cell r="E131">
            <v>0</v>
          </cell>
        </row>
        <row r="132">
          <cell r="E132">
            <v>0</v>
          </cell>
        </row>
        <row r="133">
          <cell r="E133">
            <v>0</v>
          </cell>
        </row>
        <row r="134">
          <cell r="E134">
            <v>0</v>
          </cell>
        </row>
      </sheetData>
      <sheetData sheetId="13" refreshError="1">
        <row r="1">
          <cell r="E1">
            <v>0</v>
          </cell>
        </row>
        <row r="2">
          <cell r="E2">
            <v>0</v>
          </cell>
        </row>
        <row r="3">
          <cell r="E3">
            <v>0</v>
          </cell>
        </row>
        <row r="4">
          <cell r="E4">
            <v>0</v>
          </cell>
          <cell r="F4">
            <v>0</v>
          </cell>
        </row>
        <row r="5">
          <cell r="E5" t="str">
            <v>Correlativo de la Actividad</v>
          </cell>
          <cell r="F5" t="str">
            <v>ACTIVIDADES</v>
          </cell>
        </row>
        <row r="6">
          <cell r="E6">
            <v>0</v>
          </cell>
          <cell r="F6">
            <v>0</v>
          </cell>
        </row>
        <row r="7">
          <cell r="E7">
            <v>0</v>
          </cell>
          <cell r="F7">
            <v>0</v>
          </cell>
        </row>
        <row r="8">
          <cell r="E8">
            <v>0</v>
          </cell>
          <cell r="F8">
            <v>0</v>
          </cell>
        </row>
        <row r="9">
          <cell r="E9" t="str">
            <v>3.1.1.1</v>
          </cell>
          <cell r="F9" t="str">
            <v>Planificación de visitas de supervición a universitarios  en servicio social</v>
          </cell>
        </row>
        <row r="10">
          <cell r="E10" t="str">
            <v>3.1.1.2</v>
          </cell>
          <cell r="F10" t="str">
            <v>Planificación de visitas de certificacion a clinicas  y su  aprobación, para las plazas que se asignan a los universitarios  en servicio social</v>
          </cell>
        </row>
        <row r="11">
          <cell r="E11" t="str">
            <v>3.1.1.3</v>
          </cell>
          <cell r="F11" t="str">
            <v xml:space="preserve">Seminario de APS a estudiantes previo Servicio Social </v>
          </cell>
        </row>
        <row r="12">
          <cell r="E12" t="str">
            <v>3.2.1.1</v>
          </cell>
          <cell r="F12" t="str">
            <v>Fortalecimiento de la estratégia de comunicación internapor medios de comunicación dif¿gital para proyectos de vinculación de la Facultad de Odontología.</v>
          </cell>
        </row>
        <row r="13">
          <cell r="E13" t="str">
            <v>3.2.1.2</v>
          </cell>
          <cell r="F13" t="str">
            <v xml:space="preserve">Apoyo a la socialización con medios externos institucionles de las actividades de Vinculación de la Facultad de Ododntología. </v>
          </cell>
        </row>
        <row r="14">
          <cell r="E14" t="str">
            <v>3.3.1.1</v>
          </cell>
          <cell r="F14" t="str">
            <v>Gestion para seguimiento y aseguramiento de calidad en la prestación de servicios odontologicos ofrecido a la población hondureña.</v>
          </cell>
        </row>
        <row r="15">
          <cell r="E15" t="str">
            <v>3.4.1.1</v>
          </cell>
          <cell r="F15" t="str">
            <v xml:space="preserve">desarrollo de conferencias de actualización en la propia disciplina a egresados </v>
          </cell>
        </row>
        <row r="16">
          <cell r="E16" t="str">
            <v>3.5.1.1</v>
          </cell>
          <cell r="F16" t="str">
            <v xml:space="preserve">Actualizar la base de datos de egresados de la Carrera de Odontología </v>
          </cell>
        </row>
        <row r="17">
          <cell r="E17" t="str">
            <v>3.6.1.1</v>
          </cell>
          <cell r="F17" t="str">
            <v>Fortalecimiento de la oferta de servicios de atención odontologica a la comunidad en general</v>
          </cell>
        </row>
        <row r="18">
          <cell r="E18">
            <v>0</v>
          </cell>
          <cell r="F18">
            <v>0</v>
          </cell>
        </row>
        <row r="19">
          <cell r="E19">
            <v>0</v>
          </cell>
          <cell r="F19">
            <v>0</v>
          </cell>
        </row>
        <row r="20">
          <cell r="E20">
            <v>0</v>
          </cell>
        </row>
        <row r="21">
          <cell r="E21">
            <v>0</v>
          </cell>
        </row>
        <row r="22">
          <cell r="E22">
            <v>0</v>
          </cell>
        </row>
        <row r="23">
          <cell r="E23">
            <v>0</v>
          </cell>
        </row>
        <row r="24">
          <cell r="E24">
            <v>0</v>
          </cell>
        </row>
        <row r="25">
          <cell r="E25">
            <v>0</v>
          </cell>
        </row>
        <row r="26">
          <cell r="E26">
            <v>0</v>
          </cell>
        </row>
        <row r="27">
          <cell r="E27">
            <v>0</v>
          </cell>
        </row>
        <row r="28">
          <cell r="E28">
            <v>0</v>
          </cell>
        </row>
        <row r="29">
          <cell r="E29">
            <v>0</v>
          </cell>
        </row>
        <row r="30">
          <cell r="E30">
            <v>0</v>
          </cell>
        </row>
        <row r="31">
          <cell r="E31">
            <v>0</v>
          </cell>
        </row>
        <row r="32">
          <cell r="E32">
            <v>0</v>
          </cell>
        </row>
        <row r="33">
          <cell r="E33">
            <v>0</v>
          </cell>
        </row>
        <row r="34">
          <cell r="E34">
            <v>0</v>
          </cell>
        </row>
        <row r="35">
          <cell r="E35">
            <v>0</v>
          </cell>
        </row>
        <row r="36">
          <cell r="E36">
            <v>0</v>
          </cell>
        </row>
        <row r="37">
          <cell r="E37">
            <v>0</v>
          </cell>
        </row>
        <row r="38">
          <cell r="E38">
            <v>0</v>
          </cell>
        </row>
        <row r="39">
          <cell r="E39">
            <v>0</v>
          </cell>
        </row>
        <row r="40">
          <cell r="E40">
            <v>0</v>
          </cell>
        </row>
        <row r="41">
          <cell r="E41">
            <v>0</v>
          </cell>
        </row>
        <row r="42">
          <cell r="E42">
            <v>0</v>
          </cell>
        </row>
        <row r="43">
          <cell r="E43">
            <v>0</v>
          </cell>
        </row>
        <row r="44">
          <cell r="E44">
            <v>0</v>
          </cell>
        </row>
        <row r="45">
          <cell r="E45">
            <v>0</v>
          </cell>
        </row>
        <row r="46">
          <cell r="E46">
            <v>0</v>
          </cell>
        </row>
        <row r="47">
          <cell r="E47">
            <v>0</v>
          </cell>
        </row>
        <row r="48">
          <cell r="E48">
            <v>0</v>
          </cell>
        </row>
        <row r="49">
          <cell r="E49">
            <v>0</v>
          </cell>
        </row>
        <row r="50">
          <cell r="E50">
            <v>0</v>
          </cell>
        </row>
        <row r="51">
          <cell r="E51">
            <v>0</v>
          </cell>
        </row>
        <row r="52">
          <cell r="E52">
            <v>0</v>
          </cell>
        </row>
        <row r="53">
          <cell r="E53">
            <v>0</v>
          </cell>
        </row>
        <row r="69">
          <cell r="E69">
            <v>0</v>
          </cell>
        </row>
        <row r="70">
          <cell r="E70">
            <v>0</v>
          </cell>
        </row>
        <row r="71">
          <cell r="E71">
            <v>0</v>
          </cell>
        </row>
        <row r="72">
          <cell r="E72">
            <v>0</v>
          </cell>
        </row>
        <row r="73">
          <cell r="E73">
            <v>0</v>
          </cell>
        </row>
        <row r="74">
          <cell r="E74">
            <v>0</v>
          </cell>
        </row>
        <row r="75">
          <cell r="E75">
            <v>0</v>
          </cell>
        </row>
        <row r="76">
          <cell r="E76">
            <v>0</v>
          </cell>
        </row>
        <row r="77">
          <cell r="E77">
            <v>0</v>
          </cell>
        </row>
        <row r="78">
          <cell r="E78">
            <v>0</v>
          </cell>
        </row>
        <row r="79">
          <cell r="E79">
            <v>0</v>
          </cell>
        </row>
        <row r="80">
          <cell r="E80">
            <v>0</v>
          </cell>
        </row>
        <row r="81">
          <cell r="E81">
            <v>0</v>
          </cell>
        </row>
        <row r="82">
          <cell r="E82">
            <v>0</v>
          </cell>
        </row>
        <row r="83">
          <cell r="E83">
            <v>0</v>
          </cell>
        </row>
        <row r="84">
          <cell r="E84">
            <v>0</v>
          </cell>
        </row>
        <row r="85">
          <cell r="E85">
            <v>0</v>
          </cell>
        </row>
        <row r="86">
          <cell r="E86">
            <v>0</v>
          </cell>
        </row>
        <row r="87">
          <cell r="E87">
            <v>0</v>
          </cell>
        </row>
        <row r="88">
          <cell r="E88">
            <v>0</v>
          </cell>
        </row>
        <row r="89">
          <cell r="E89">
            <v>0</v>
          </cell>
        </row>
        <row r="90">
          <cell r="E90">
            <v>0</v>
          </cell>
        </row>
        <row r="91">
          <cell r="E91">
            <v>0</v>
          </cell>
        </row>
        <row r="92">
          <cell r="E92">
            <v>0</v>
          </cell>
        </row>
        <row r="93">
          <cell r="E93">
            <v>0</v>
          </cell>
        </row>
        <row r="94">
          <cell r="E94">
            <v>0</v>
          </cell>
        </row>
        <row r="95">
          <cell r="E95">
            <v>0</v>
          </cell>
        </row>
        <row r="96">
          <cell r="E96">
            <v>0</v>
          </cell>
        </row>
        <row r="97">
          <cell r="E97">
            <v>0</v>
          </cell>
        </row>
        <row r="98">
          <cell r="E98">
            <v>0</v>
          </cell>
        </row>
        <row r="99">
          <cell r="E99">
            <v>0</v>
          </cell>
        </row>
        <row r="100">
          <cell r="E100">
            <v>0</v>
          </cell>
        </row>
        <row r="101">
          <cell r="E101">
            <v>0</v>
          </cell>
        </row>
        <row r="102">
          <cell r="E102">
            <v>0</v>
          </cell>
        </row>
        <row r="103">
          <cell r="E103">
            <v>0</v>
          </cell>
        </row>
        <row r="104">
          <cell r="E104">
            <v>0</v>
          </cell>
        </row>
        <row r="105">
          <cell r="E105">
            <v>0</v>
          </cell>
        </row>
        <row r="106">
          <cell r="E106">
            <v>0</v>
          </cell>
        </row>
        <row r="107">
          <cell r="E107">
            <v>0</v>
          </cell>
        </row>
        <row r="108">
          <cell r="E108">
            <v>0</v>
          </cell>
        </row>
        <row r="109">
          <cell r="E109">
            <v>0</v>
          </cell>
        </row>
        <row r="110">
          <cell r="E110">
            <v>0</v>
          </cell>
        </row>
        <row r="111">
          <cell r="E111">
            <v>0</v>
          </cell>
        </row>
        <row r="112">
          <cell r="E112">
            <v>0</v>
          </cell>
        </row>
        <row r="113">
          <cell r="E113">
            <v>0</v>
          </cell>
        </row>
        <row r="114">
          <cell r="E114">
            <v>0</v>
          </cell>
        </row>
        <row r="115">
          <cell r="E115">
            <v>0</v>
          </cell>
        </row>
        <row r="116">
          <cell r="E116">
            <v>0</v>
          </cell>
        </row>
        <row r="117">
          <cell r="E117">
            <v>0</v>
          </cell>
        </row>
        <row r="118">
          <cell r="E118">
            <v>0</v>
          </cell>
        </row>
        <row r="119">
          <cell r="E119">
            <v>0</v>
          </cell>
        </row>
        <row r="120">
          <cell r="E120">
            <v>0</v>
          </cell>
        </row>
        <row r="121">
          <cell r="E121">
            <v>0</v>
          </cell>
        </row>
        <row r="122">
          <cell r="E122">
            <v>0</v>
          </cell>
        </row>
        <row r="123">
          <cell r="E123">
            <v>0</v>
          </cell>
        </row>
        <row r="124">
          <cell r="E124">
            <v>0</v>
          </cell>
        </row>
        <row r="125">
          <cell r="E125">
            <v>0</v>
          </cell>
        </row>
        <row r="126">
          <cell r="E126">
            <v>0</v>
          </cell>
        </row>
        <row r="127">
          <cell r="E127">
            <v>0</v>
          </cell>
        </row>
        <row r="128">
          <cell r="E128">
            <v>0</v>
          </cell>
        </row>
        <row r="129">
          <cell r="E129">
            <v>0</v>
          </cell>
        </row>
        <row r="130">
          <cell r="E130">
            <v>0</v>
          </cell>
        </row>
        <row r="131">
          <cell r="E131">
            <v>0</v>
          </cell>
        </row>
        <row r="132">
          <cell r="E132">
            <v>0</v>
          </cell>
        </row>
        <row r="133">
          <cell r="E133">
            <v>0</v>
          </cell>
        </row>
        <row r="134">
          <cell r="E134">
            <v>0</v>
          </cell>
        </row>
        <row r="135">
          <cell r="E135">
            <v>0</v>
          </cell>
        </row>
        <row r="136">
          <cell r="E136">
            <v>0</v>
          </cell>
        </row>
        <row r="137">
          <cell r="E137">
            <v>0</v>
          </cell>
        </row>
      </sheetData>
      <sheetData sheetId="14" refreshError="1">
        <row r="1">
          <cell r="E1">
            <v>0</v>
          </cell>
          <cell r="F1">
            <v>0</v>
          </cell>
        </row>
        <row r="2">
          <cell r="E2">
            <v>0</v>
          </cell>
          <cell r="F2">
            <v>0</v>
          </cell>
        </row>
        <row r="3">
          <cell r="E3">
            <v>0</v>
          </cell>
          <cell r="F3">
            <v>0</v>
          </cell>
        </row>
        <row r="4">
          <cell r="E4" t="str">
            <v>Correlativo de la Actividad</v>
          </cell>
          <cell r="F4" t="str">
            <v>ACTIVIDADES</v>
          </cell>
        </row>
        <row r="5">
          <cell r="E5">
            <v>0</v>
          </cell>
          <cell r="F5">
            <v>0</v>
          </cell>
        </row>
        <row r="6">
          <cell r="E6">
            <v>0</v>
          </cell>
          <cell r="F6">
            <v>0</v>
          </cell>
        </row>
        <row r="7">
          <cell r="E7">
            <v>0</v>
          </cell>
          <cell r="F7">
            <v>0</v>
          </cell>
        </row>
        <row r="8">
          <cell r="E8" t="str">
            <v>4.1.1.1.</v>
          </cell>
          <cell r="F8" t="str">
            <v xml:space="preserve">Fortalecimiento de competencias en la propia disciplina.   </v>
          </cell>
        </row>
        <row r="9">
          <cell r="E9" t="str">
            <v>4.1.1.2</v>
          </cell>
          <cell r="F9" t="str">
            <v>Participación de docentes en  curso de desarrollo de virtualización académica</v>
          </cell>
        </row>
        <row r="10">
          <cell r="E10" t="str">
            <v>4.1.1.3</v>
          </cell>
          <cell r="F10" t="str">
            <v xml:space="preserve">Participación de docentes en diplomado de investigación cientifica </v>
          </cell>
        </row>
        <row r="11">
          <cell r="E11" t="str">
            <v>4.1.1.4</v>
          </cell>
          <cell r="F11" t="str">
            <v xml:space="preserve">Participación en diplomado de Gestión de la Investigación </v>
          </cell>
        </row>
        <row r="12">
          <cell r="E12">
            <v>0</v>
          </cell>
          <cell r="F12">
            <v>0</v>
          </cell>
        </row>
      </sheetData>
      <sheetData sheetId="15" refreshError="1">
        <row r="5">
          <cell r="E5">
            <v>0</v>
          </cell>
          <cell r="F5">
            <v>0</v>
          </cell>
        </row>
        <row r="6">
          <cell r="E6" t="str">
            <v>Correlativo de la Actividad</v>
          </cell>
          <cell r="F6" t="str">
            <v>ACTIVIDADES</v>
          </cell>
        </row>
        <row r="7">
          <cell r="E7">
            <v>0</v>
          </cell>
          <cell r="F7">
            <v>0</v>
          </cell>
        </row>
        <row r="8">
          <cell r="E8">
            <v>0</v>
          </cell>
          <cell r="F8">
            <v>0</v>
          </cell>
        </row>
        <row r="9">
          <cell r="E9">
            <v>0</v>
          </cell>
          <cell r="F9">
            <v>0</v>
          </cell>
        </row>
        <row r="10">
          <cell r="E10" t="str">
            <v>5.1.1.1</v>
          </cell>
          <cell r="F10" t="str">
            <v xml:space="preserve">Seminario de etica a los estudiantes de ultimo año previo a servicio social </v>
          </cell>
        </row>
        <row r="11">
          <cell r="E11" t="str">
            <v>5.2.1.1</v>
          </cell>
          <cell r="F11" t="str">
            <v>Jornada deportiva para conmemorar el dia del odontologo</v>
          </cell>
        </row>
        <row r="12">
          <cell r="E12" t="str">
            <v>5.3.1.1</v>
          </cell>
          <cell r="F12" t="str">
            <v>Gestion para acondicionamiento de Aula Siglo XXI</v>
          </cell>
        </row>
        <row r="13">
          <cell r="E13" t="str">
            <v>5.3.1.2</v>
          </cell>
          <cell r="F13" t="str">
            <v>Gestion  para acondicionamiento de Clinicas de Postgrado</v>
          </cell>
        </row>
        <row r="14">
          <cell r="E14" t="str">
            <v>5.3.1.3</v>
          </cell>
          <cell r="F14" t="str">
            <v>Gestion para acondicionamiento de aulas de postgrado</v>
          </cell>
        </row>
        <row r="15">
          <cell r="E15">
            <v>0</v>
          </cell>
          <cell r="F15">
            <v>0</v>
          </cell>
        </row>
        <row r="16">
          <cell r="E16" t="str">
            <v>5.4.1.1</v>
          </cell>
          <cell r="F16" t="str">
            <v xml:space="preserve">Oferta académica de programa de postgrados </v>
          </cell>
        </row>
        <row r="17">
          <cell r="E17" t="str">
            <v>5.5.2.1</v>
          </cell>
          <cell r="F17" t="str">
            <v>Gestion para becas de relevo generacional docente</v>
          </cell>
        </row>
        <row r="18">
          <cell r="E18" t="str">
            <v>5.4.2.2</v>
          </cell>
          <cell r="F18" t="str">
            <v xml:space="preserve">Seminario de actualización cientifica multidiciplinar                    </v>
          </cell>
        </row>
        <row r="19">
          <cell r="E19">
            <v>0</v>
          </cell>
          <cell r="F19">
            <v>0</v>
          </cell>
        </row>
      </sheetData>
      <sheetData sheetId="16" refreshError="1">
        <row r="1">
          <cell r="E1">
            <v>0</v>
          </cell>
          <cell r="F1">
            <v>0</v>
          </cell>
        </row>
        <row r="2">
          <cell r="E2">
            <v>0</v>
          </cell>
          <cell r="F2">
            <v>0</v>
          </cell>
        </row>
        <row r="3">
          <cell r="E3">
            <v>0</v>
          </cell>
          <cell r="F3">
            <v>0</v>
          </cell>
        </row>
        <row r="4">
          <cell r="E4" t="str">
            <v>Correlativo de la Actividad</v>
          </cell>
          <cell r="F4" t="str">
            <v>ACTIVIDADES</v>
          </cell>
        </row>
        <row r="5">
          <cell r="E5">
            <v>0</v>
          </cell>
          <cell r="F5">
            <v>0</v>
          </cell>
        </row>
        <row r="6">
          <cell r="E6">
            <v>0</v>
          </cell>
          <cell r="F6">
            <v>0</v>
          </cell>
        </row>
        <row r="7">
          <cell r="E7">
            <v>0</v>
          </cell>
          <cell r="F7">
            <v>0</v>
          </cell>
        </row>
        <row r="8">
          <cell r="E8" t="str">
            <v>6.1.1.1</v>
          </cell>
          <cell r="F8" t="str">
            <v>Gestion para iniciar programa de postgrado de elevación académica con UP</v>
          </cell>
        </row>
        <row r="9">
          <cell r="E9" t="str">
            <v>6.1.1.2</v>
          </cell>
          <cell r="F9" t="str">
            <v xml:space="preserve">Apertura de Programa de Maestria en Administración de Clinicas Odontologicas </v>
          </cell>
        </row>
        <row r="10">
          <cell r="E10" t="str">
            <v>6.2.1.1</v>
          </cell>
          <cell r="F10" t="str">
            <v xml:space="preserve">Gestion para el desarrollo de espacios y recursos virtuales de la carrera de odontologia     </v>
          </cell>
        </row>
        <row r="11">
          <cell r="E11">
            <v>0</v>
          </cell>
          <cell r="F11">
            <v>0</v>
          </cell>
        </row>
        <row r="12">
          <cell r="E12">
            <v>0</v>
          </cell>
          <cell r="F12">
            <v>0</v>
          </cell>
        </row>
        <row r="13">
          <cell r="E13">
            <v>0</v>
          </cell>
          <cell r="F13">
            <v>0</v>
          </cell>
        </row>
        <row r="14">
          <cell r="E14">
            <v>0</v>
          </cell>
          <cell r="F14">
            <v>0</v>
          </cell>
        </row>
      </sheetData>
      <sheetData sheetId="17" refreshError="1">
        <row r="1">
          <cell r="E1">
            <v>0</v>
          </cell>
          <cell r="F1">
            <v>0</v>
          </cell>
        </row>
        <row r="2">
          <cell r="E2">
            <v>0</v>
          </cell>
          <cell r="F2">
            <v>0</v>
          </cell>
        </row>
        <row r="3">
          <cell r="E3" t="str">
            <v>Correlativo de la Actividad</v>
          </cell>
          <cell r="F3" t="str">
            <v>ACTIVIDADES</v>
          </cell>
        </row>
        <row r="4">
          <cell r="E4">
            <v>0</v>
          </cell>
          <cell r="F4">
            <v>0</v>
          </cell>
        </row>
        <row r="5">
          <cell r="E5">
            <v>0</v>
          </cell>
          <cell r="F5">
            <v>0</v>
          </cell>
        </row>
        <row r="6">
          <cell r="E6">
            <v>0</v>
          </cell>
          <cell r="F6">
            <v>0</v>
          </cell>
        </row>
        <row r="7">
          <cell r="E7" t="str">
            <v>7.1.1.1</v>
          </cell>
          <cell r="F7" t="str">
            <v xml:space="preserve">Seminarios y talleres de etica </v>
          </cell>
        </row>
        <row r="8">
          <cell r="E8">
            <v>0</v>
          </cell>
          <cell r="F8">
            <v>0</v>
          </cell>
        </row>
        <row r="9">
          <cell r="E9">
            <v>0</v>
          </cell>
          <cell r="F9">
            <v>0</v>
          </cell>
        </row>
        <row r="10">
          <cell r="E10" t="str">
            <v>7.2.1.1</v>
          </cell>
          <cell r="F10" t="str">
            <v>Gestion para la generación de recursos de aprendizaje de la carrera de odontologia</v>
          </cell>
        </row>
        <row r="11">
          <cell r="E11">
            <v>0</v>
          </cell>
          <cell r="F11">
            <v>0</v>
          </cell>
        </row>
      </sheetData>
      <sheetData sheetId="18" refreshError="1">
        <row r="1">
          <cell r="E1">
            <v>0</v>
          </cell>
          <cell r="F1">
            <v>0</v>
          </cell>
        </row>
        <row r="2">
          <cell r="E2">
            <v>0</v>
          </cell>
          <cell r="F2">
            <v>0</v>
          </cell>
        </row>
        <row r="3">
          <cell r="E3">
            <v>0</v>
          </cell>
          <cell r="F3">
            <v>0</v>
          </cell>
        </row>
        <row r="4">
          <cell r="E4">
            <v>0</v>
          </cell>
          <cell r="F4">
            <v>0</v>
          </cell>
        </row>
        <row r="5">
          <cell r="E5">
            <v>0</v>
          </cell>
          <cell r="F5">
            <v>0</v>
          </cell>
        </row>
        <row r="6">
          <cell r="E6" t="str">
            <v>Correlativo de la Actividad</v>
          </cell>
          <cell r="F6" t="str">
            <v>ACTIVIDADES</v>
          </cell>
        </row>
        <row r="7">
          <cell r="E7">
            <v>0</v>
          </cell>
          <cell r="F7">
            <v>0</v>
          </cell>
        </row>
        <row r="8">
          <cell r="E8">
            <v>0</v>
          </cell>
          <cell r="F8">
            <v>0</v>
          </cell>
        </row>
        <row r="9">
          <cell r="E9">
            <v>0</v>
          </cell>
          <cell r="F9">
            <v>0</v>
          </cell>
        </row>
        <row r="10">
          <cell r="E10" t="str">
            <v>8.1.1.1</v>
          </cell>
          <cell r="F10" t="str">
            <v xml:space="preserve">Conformación de comites para la programación operativa y académica de la Facultad de odontología </v>
          </cell>
        </row>
        <row r="11">
          <cell r="E11" t="str">
            <v>8.2.1.1</v>
          </cell>
          <cell r="F11" t="str">
            <v xml:space="preserve">Gestión para matenimiento y evaluación de sistema informatico de gestión de pacientes "ODONTOSIS" </v>
          </cell>
        </row>
        <row r="12">
          <cell r="E12" t="str">
            <v>8.2.1.2</v>
          </cell>
          <cell r="F12" t="str">
            <v xml:space="preserve">Gestión de mantenimiento y evaluación de sistema de informatico para la adminstración de almacen de la Facultad de Odontología </v>
          </cell>
        </row>
        <row r="13">
          <cell r="E13">
            <v>0</v>
          </cell>
          <cell r="F13">
            <v>0</v>
          </cell>
        </row>
      </sheetData>
      <sheetData sheetId="19" refreshError="1">
        <row r="1">
          <cell r="E1">
            <v>0</v>
          </cell>
          <cell r="F1">
            <v>0</v>
          </cell>
        </row>
        <row r="2">
          <cell r="E2">
            <v>0</v>
          </cell>
          <cell r="F2">
            <v>0</v>
          </cell>
        </row>
        <row r="3">
          <cell r="E3">
            <v>0</v>
          </cell>
          <cell r="F3">
            <v>0</v>
          </cell>
        </row>
        <row r="4">
          <cell r="E4" t="str">
            <v>Correlativo de la Actividad</v>
          </cell>
          <cell r="F4" t="str">
            <v>ACTIVIDADES</v>
          </cell>
        </row>
        <row r="5">
          <cell r="E5">
            <v>0</v>
          </cell>
          <cell r="F5">
            <v>0</v>
          </cell>
        </row>
        <row r="6">
          <cell r="E6">
            <v>0</v>
          </cell>
          <cell r="F6">
            <v>0</v>
          </cell>
        </row>
        <row r="7">
          <cell r="E7">
            <v>0</v>
          </cell>
          <cell r="F7">
            <v>0</v>
          </cell>
        </row>
        <row r="8">
          <cell r="E8" t="str">
            <v>9.1.1.1</v>
          </cell>
          <cell r="F8" t="str">
            <v>Implementación de recursos de aprendizaje virtuales generados en las diferentes asignaturas de la Carrera de Odontología.</v>
          </cell>
        </row>
        <row r="9">
          <cell r="E9" t="str">
            <v>9.1.1.2</v>
          </cell>
          <cell r="F9" t="str">
            <v>Presentación de proyecto "Aula Siglo XXI" ante DIE</v>
          </cell>
        </row>
        <row r="10">
          <cell r="E10" t="str">
            <v>9.1.1.3</v>
          </cell>
          <cell r="F10" t="str">
            <v xml:space="preserve">Gestion para la conformación de la unidad de comunicación interna de la Facultad de Odontología </v>
          </cell>
        </row>
        <row r="11">
          <cell r="E11" t="str">
            <v>9.1.1.4</v>
          </cell>
          <cell r="F11" t="str">
            <v xml:space="preserve">Gestion para el equipamiento requerido por la unidad de comunicación interna de la Facultad de Odontología </v>
          </cell>
        </row>
        <row r="12">
          <cell r="E12" t="str">
            <v>9.1.1.5</v>
          </cell>
          <cell r="F12" t="str">
            <v xml:space="preserve">Gestion para el equipamiento de simuladores </v>
          </cell>
        </row>
        <row r="13">
          <cell r="E13">
            <v>0</v>
          </cell>
          <cell r="F13">
            <v>0</v>
          </cell>
        </row>
      </sheetData>
      <sheetData sheetId="20" refreshError="1">
        <row r="1">
          <cell r="E1">
            <v>0</v>
          </cell>
          <cell r="F1">
            <v>0</v>
          </cell>
        </row>
        <row r="2">
          <cell r="E2">
            <v>0</v>
          </cell>
          <cell r="F2">
            <v>0</v>
          </cell>
        </row>
        <row r="3">
          <cell r="E3">
            <v>0</v>
          </cell>
          <cell r="F3">
            <v>0</v>
          </cell>
        </row>
        <row r="4">
          <cell r="E4" t="str">
            <v>Correlativo de la Actividad</v>
          </cell>
          <cell r="F4" t="str">
            <v>ACTIVIDADES</v>
          </cell>
        </row>
        <row r="5">
          <cell r="E5">
            <v>0</v>
          </cell>
          <cell r="F5">
            <v>0</v>
          </cell>
        </row>
        <row r="6">
          <cell r="E6">
            <v>0</v>
          </cell>
          <cell r="F6">
            <v>0</v>
          </cell>
        </row>
        <row r="7">
          <cell r="E7">
            <v>0</v>
          </cell>
          <cell r="F7">
            <v>0</v>
          </cell>
        </row>
        <row r="8">
          <cell r="E8" t="str">
            <v>10.1.1.1</v>
          </cell>
          <cell r="F8" t="str">
            <v>Presentar el propuesta del programa de Odontopediatria para proceso de aprobación ante las instancias correspondientes</v>
          </cell>
        </row>
        <row r="9">
          <cell r="E9" t="str">
            <v>10.1.1.2</v>
          </cell>
          <cell r="F9" t="str">
            <v>Presentar el propuesta del programa de Endodoncia para proceso de aprobación ante las instancias correspondientes</v>
          </cell>
        </row>
        <row r="10">
          <cell r="E10" t="str">
            <v>10.2.1.1</v>
          </cell>
          <cell r="F10" t="str">
            <v>Inicio de Gestion para construcción del Postgrado de Cirugia Maxilofacial</v>
          </cell>
        </row>
        <row r="11">
          <cell r="E11" t="str">
            <v>10.2.1.2</v>
          </cell>
          <cell r="F11" t="str">
            <v>Inicio de Gestion para construcción del Postgrado de Periodoncia</v>
          </cell>
        </row>
        <row r="12">
          <cell r="E12" t="str">
            <v>10.3.1.1</v>
          </cell>
          <cell r="F12" t="str">
            <v>Instaurar como parte del plan de estudios de cada programa de postgrado obtener el diplomado de investigación cientifica que ofrese la DICyP</v>
          </cell>
        </row>
        <row r="13">
          <cell r="E13" t="str">
            <v>10.3.2.1</v>
          </cell>
          <cell r="F13" t="str">
            <v>Promover la publicación de investigaciones previa a tesis de estudiantes de postgrado.</v>
          </cell>
        </row>
        <row r="14">
          <cell r="E14" t="str">
            <v>10.4.1.1</v>
          </cell>
          <cell r="F14" t="str">
            <v>Vinculación mediante la oferta de servicios odontologicos a traves de los programas de postgrado, brindando un servicio con los mas altos estandares de calidad.</v>
          </cell>
        </row>
        <row r="15">
          <cell r="E15" t="str">
            <v>10.5.1.1</v>
          </cell>
          <cell r="F15" t="str">
            <v>Docentes del programa de Administración de Clinicas Odontologícas con movilidad de la UP (universidad de Panamá) (viaticos)</v>
          </cell>
        </row>
        <row r="16">
          <cell r="E16" t="str">
            <v>10.5.1.2</v>
          </cell>
          <cell r="F16" t="str">
            <v>Estudiantes de Programas de convenio con UP desarrollan movilidad para defensa de Tesis y Cereminia de Graduación (Viaticos)</v>
          </cell>
        </row>
        <row r="17">
          <cell r="E17" t="str">
            <v>10.6.1.1</v>
          </cell>
          <cell r="F17" t="str">
            <v>Promover la capacitación del personal Docente de Postgrado a traves de la oferta de cursos y seminarios que presenta DICyP.</v>
          </cell>
        </row>
        <row r="18">
          <cell r="E18">
            <v>0</v>
          </cell>
          <cell r="F18">
            <v>0</v>
          </cell>
        </row>
      </sheetData>
      <sheetData sheetId="21" refreshError="1">
        <row r="3">
          <cell r="E3">
            <v>0</v>
          </cell>
          <cell r="F3">
            <v>0</v>
          </cell>
        </row>
        <row r="4">
          <cell r="E4">
            <v>0</v>
          </cell>
          <cell r="F4">
            <v>0</v>
          </cell>
        </row>
        <row r="5">
          <cell r="E5" t="str">
            <v>Correlativo de la Actividad</v>
          </cell>
          <cell r="F5" t="str">
            <v>ACTIVIDADES</v>
          </cell>
        </row>
        <row r="6">
          <cell r="E6">
            <v>0</v>
          </cell>
          <cell r="F6">
            <v>0</v>
          </cell>
        </row>
        <row r="7">
          <cell r="E7">
            <v>0</v>
          </cell>
          <cell r="F7">
            <v>0</v>
          </cell>
        </row>
        <row r="8">
          <cell r="E8">
            <v>0</v>
          </cell>
          <cell r="F8">
            <v>0</v>
          </cell>
        </row>
        <row r="9">
          <cell r="E9" t="str">
            <v>11.1.1.1</v>
          </cell>
          <cell r="F9" t="str">
            <v>Gestionar el diagnostico para la ampliación del acceso de señal inalambrica</v>
          </cell>
        </row>
        <row r="10">
          <cell r="E10" t="str">
            <v>11.2.1.1</v>
          </cell>
          <cell r="F10" t="str">
            <v>Gestion para el acondicionamiento de las clinicas de Postgrado de Rehabilitación Bucal en Protesis</v>
          </cell>
        </row>
        <row r="11">
          <cell r="E11" t="str">
            <v>11.2.1.2</v>
          </cell>
          <cell r="F11" t="str">
            <v xml:space="preserve">Gestión para el acondicionamiento de las aulas de Postgrado </v>
          </cell>
        </row>
        <row r="12">
          <cell r="E12" t="str">
            <v>11.2.1.3</v>
          </cell>
          <cell r="F12" t="str">
            <v xml:space="preserve">Gestión para equipamiento de el area de taller y el laboratorio para desarrollar el Tecnico Universitario en Protesis Dental </v>
          </cell>
        </row>
        <row r="13">
          <cell r="E13" t="str">
            <v>11.2.1.4</v>
          </cell>
          <cell r="F13" t="str">
            <v xml:space="preserve">Gestionar PACC 2017 para asegurar suministro de insumos para fortalecer atenciones en clinicas </v>
          </cell>
        </row>
        <row r="14">
          <cell r="E14" t="str">
            <v>11.3.1.1</v>
          </cell>
          <cell r="F14" t="str">
            <v>Gestionar el diagnostico para definir necesidades en relación a la creación de recursos de aprendizaje, su almacenamiento, y uso como herramienta</v>
          </cell>
        </row>
        <row r="15">
          <cell r="E15" t="str">
            <v>11.3.1.2</v>
          </cell>
          <cell r="F15" t="str">
            <v xml:space="preserve">Gestion para fortalecer los procesos administrativos y de oficina </v>
          </cell>
        </row>
        <row r="16">
          <cell r="E16" t="str">
            <v>11.3.1.3</v>
          </cell>
          <cell r="F16" t="str">
            <v xml:space="preserve">Gestion para fortalecer los procesos administrativos y sanitarios </v>
          </cell>
        </row>
        <row r="17">
          <cell r="E17">
            <v>0</v>
          </cell>
          <cell r="F17">
            <v>0</v>
          </cell>
        </row>
      </sheetData>
      <sheetData sheetId="22" refreshError="1">
        <row r="1">
          <cell r="E1">
            <v>0</v>
          </cell>
          <cell r="F1">
            <v>0</v>
          </cell>
        </row>
        <row r="2">
          <cell r="E2">
            <v>0</v>
          </cell>
          <cell r="F2">
            <v>0</v>
          </cell>
        </row>
        <row r="3">
          <cell r="E3">
            <v>0</v>
          </cell>
          <cell r="F3">
            <v>0</v>
          </cell>
        </row>
        <row r="4">
          <cell r="E4">
            <v>0</v>
          </cell>
          <cell r="F4">
            <v>0</v>
          </cell>
        </row>
        <row r="5">
          <cell r="E5" t="str">
            <v>Correlativo de la Actividad</v>
          </cell>
          <cell r="F5" t="str">
            <v>ACTIVIDADES</v>
          </cell>
        </row>
        <row r="6">
          <cell r="E6">
            <v>0</v>
          </cell>
          <cell r="F6">
            <v>0</v>
          </cell>
        </row>
        <row r="7">
          <cell r="E7">
            <v>0</v>
          </cell>
          <cell r="F7">
            <v>0</v>
          </cell>
        </row>
        <row r="8">
          <cell r="E8">
            <v>0</v>
          </cell>
          <cell r="F8">
            <v>0</v>
          </cell>
        </row>
        <row r="9">
          <cell r="E9" t="str">
            <v>13.1.1.1</v>
          </cell>
          <cell r="F9" t="str">
            <v>Contratación de un experto en desarrollo curricular para la elaboración de plan de estudio, diagnostico y estudio de factibilidad del programa de Cirugia Maxilofacial</v>
          </cell>
        </row>
        <row r="10">
          <cell r="E10" t="str">
            <v>13.1.1.2</v>
          </cell>
          <cell r="F10" t="str">
            <v>Contratación de un experto en desarrollo curricular para la elaboración de plan de estudio, diagnostico y estudio de factibilidad del programa de Periodoncia</v>
          </cell>
        </row>
        <row r="11">
          <cell r="E11">
            <v>0</v>
          </cell>
          <cell r="F11">
            <v>0</v>
          </cell>
        </row>
      </sheetData>
      <sheetData sheetId="23" refreshError="1">
        <row r="1">
          <cell r="E1">
            <v>0</v>
          </cell>
        </row>
        <row r="2">
          <cell r="E2">
            <v>0</v>
          </cell>
        </row>
        <row r="3">
          <cell r="E3">
            <v>0</v>
          </cell>
          <cell r="F3">
            <v>0</v>
          </cell>
        </row>
        <row r="4">
          <cell r="E4" t="str">
            <v>Correlativo de la Actividad</v>
          </cell>
          <cell r="F4" t="str">
            <v>ACTIVIDADES</v>
          </cell>
        </row>
        <row r="5">
          <cell r="E5">
            <v>0</v>
          </cell>
          <cell r="F5">
            <v>0</v>
          </cell>
        </row>
        <row r="6">
          <cell r="E6">
            <v>0</v>
          </cell>
          <cell r="F6">
            <v>0</v>
          </cell>
        </row>
        <row r="7">
          <cell r="E7">
            <v>0</v>
          </cell>
          <cell r="F7">
            <v>0</v>
          </cell>
        </row>
        <row r="8">
          <cell r="E8" t="str">
            <v>12.1.1.1</v>
          </cell>
          <cell r="F8" t="str">
            <v>Capacitación de personal adminstrativo en el uso de las herramientas informaticas</v>
          </cell>
        </row>
        <row r="9">
          <cell r="E9" t="str">
            <v>12.1.1.2</v>
          </cell>
          <cell r="F9" t="str">
            <v xml:space="preserve">Capacitación docente en la producción de recursos de aprendizaje virtuales </v>
          </cell>
        </row>
        <row r="10">
          <cell r="E10" t="str">
            <v>12.1.1.3</v>
          </cell>
          <cell r="F10" t="str">
            <v xml:space="preserve">Capacitación docente en el proceso de virtualización </v>
          </cell>
        </row>
        <row r="11">
          <cell r="E11" t="str">
            <v>12.1.1.4</v>
          </cell>
          <cell r="F11" t="str">
            <v xml:space="preserve">Capacitación docente para asesoria virtual </v>
          </cell>
        </row>
        <row r="12">
          <cell r="E12" t="str">
            <v>12.1.1.5</v>
          </cell>
          <cell r="F12" t="str">
            <v xml:space="preserve">Capacitaciones y actualizaciones en la propia diciplina </v>
          </cell>
        </row>
        <row r="13">
          <cell r="E13" t="str">
            <v>12.1.1.6</v>
          </cell>
          <cell r="F13" t="str">
            <v xml:space="preserve">Capacitaciones pedagógicas y didacticas en colaboración con el Instituto de Profesionalización y Superación Docente. </v>
          </cell>
        </row>
        <row r="14">
          <cell r="E14" t="str">
            <v>12.1.1.7</v>
          </cell>
          <cell r="F14" t="str">
            <v>Gestion para contratación de  profesores por hora</v>
          </cell>
        </row>
        <row r="15">
          <cell r="E15">
            <v>0</v>
          </cell>
          <cell r="F15">
            <v>0</v>
          </cell>
        </row>
      </sheetData>
      <sheetData sheetId="24" refreshError="1"/>
      <sheetData sheetId="25" refreshError="1">
        <row r="1">
          <cell r="E1">
            <v>0</v>
          </cell>
          <cell r="F1">
            <v>0</v>
          </cell>
        </row>
        <row r="2">
          <cell r="E2">
            <v>0</v>
          </cell>
          <cell r="F2">
            <v>0</v>
          </cell>
        </row>
        <row r="3">
          <cell r="E3">
            <v>0</v>
          </cell>
          <cell r="F3">
            <v>0</v>
          </cell>
        </row>
        <row r="4">
          <cell r="E4" t="str">
            <v>Correlativo de la Actividad</v>
          </cell>
          <cell r="F4" t="str">
            <v>ACTIVIDADES</v>
          </cell>
        </row>
        <row r="5">
          <cell r="E5">
            <v>0</v>
          </cell>
          <cell r="F5">
            <v>0</v>
          </cell>
        </row>
        <row r="6">
          <cell r="E6">
            <v>0</v>
          </cell>
          <cell r="F6">
            <v>0</v>
          </cell>
        </row>
        <row r="7">
          <cell r="E7">
            <v>0</v>
          </cell>
          <cell r="F7">
            <v>0</v>
          </cell>
        </row>
        <row r="8">
          <cell r="E8" t="str">
            <v>14.1.1.1</v>
          </cell>
          <cell r="F8" t="str">
            <v>Movilidad de docentes de UP en programa de Postgrado de Elevación Académica</v>
          </cell>
        </row>
        <row r="9">
          <cell r="E9" t="str">
            <v>14.1.1.2</v>
          </cell>
          <cell r="F9" t="str">
            <v>Movilidad de docentes de UP en programa de Postgrado de Administración de Clinicas Odontologicas</v>
          </cell>
        </row>
        <row r="10">
          <cell r="E10" t="str">
            <v>14.1.1.3</v>
          </cell>
          <cell r="F10" t="str">
            <v>Movilidad de docentes de la Facultad de Odontología UNAH en programa de Elevación Académica</v>
          </cell>
        </row>
        <row r="11">
          <cell r="E11" t="str">
            <v>14.2.1.1</v>
          </cell>
          <cell r="F11" t="str">
            <v xml:space="preserve">Posicionar la institución y la Facultad de Odontología en la sociedad hondureña  a traves de una planta docente con incrementado perfil académico </v>
          </cell>
        </row>
        <row r="12">
          <cell r="E12" t="str">
            <v>14.3.1.1</v>
          </cell>
          <cell r="F12" t="str">
            <v xml:space="preserve">Actualizar y socializar los convenios de internacionalización para que este disponible al público en general a través del sitio web oficial de la UNAH, de la Facultad de Odontología, redes sociales </v>
          </cell>
        </row>
        <row r="13">
          <cell r="E13">
            <v>0</v>
          </cell>
          <cell r="F13">
            <v>0</v>
          </cell>
        </row>
      </sheetData>
      <sheetData sheetId="26" refreshError="1">
        <row r="1">
          <cell r="E1" t="str">
            <v>GOBERNABILIDAD Y PROCESO DE GESTIÓN DESCENTRALIZADAS EN REDES</v>
          </cell>
          <cell r="F1">
            <v>0</v>
          </cell>
        </row>
        <row r="5">
          <cell r="E5">
            <v>0</v>
          </cell>
          <cell r="F5">
            <v>0</v>
          </cell>
        </row>
        <row r="6">
          <cell r="E6" t="str">
            <v>Correlativo de la Actividad</v>
          </cell>
          <cell r="F6" t="str">
            <v>ACTIVIDADES</v>
          </cell>
        </row>
        <row r="7">
          <cell r="E7">
            <v>0</v>
          </cell>
          <cell r="F7">
            <v>0</v>
          </cell>
        </row>
        <row r="8">
          <cell r="E8">
            <v>0</v>
          </cell>
          <cell r="F8">
            <v>0</v>
          </cell>
        </row>
        <row r="9">
          <cell r="E9">
            <v>0</v>
          </cell>
          <cell r="F9">
            <v>0</v>
          </cell>
        </row>
        <row r="10">
          <cell r="E10">
            <v>0</v>
          </cell>
          <cell r="F10">
            <v>0</v>
          </cell>
        </row>
        <row r="11">
          <cell r="E11">
            <v>0</v>
          </cell>
          <cell r="F11">
            <v>0</v>
          </cell>
        </row>
        <row r="12">
          <cell r="E12">
            <v>0</v>
          </cell>
          <cell r="F12">
            <v>0</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row r="22">
          <cell r="E22">
            <v>0</v>
          </cell>
          <cell r="F22">
            <v>0</v>
          </cell>
        </row>
        <row r="23">
          <cell r="E23">
            <v>0</v>
          </cell>
          <cell r="F23">
            <v>0</v>
          </cell>
        </row>
        <row r="24">
          <cell r="E24">
            <v>0</v>
          </cell>
          <cell r="F24">
            <v>0</v>
          </cell>
        </row>
        <row r="25">
          <cell r="E25">
            <v>0</v>
          </cell>
          <cell r="F25">
            <v>0</v>
          </cell>
        </row>
        <row r="26">
          <cell r="E26">
            <v>0</v>
          </cell>
          <cell r="F26">
            <v>0</v>
          </cell>
        </row>
        <row r="27">
          <cell r="E27">
            <v>0</v>
          </cell>
          <cell r="F27">
            <v>0</v>
          </cell>
        </row>
        <row r="28">
          <cell r="E28">
            <v>0</v>
          </cell>
          <cell r="F28">
            <v>0</v>
          </cell>
        </row>
        <row r="29">
          <cell r="E29">
            <v>0</v>
          </cell>
          <cell r="F29">
            <v>0</v>
          </cell>
        </row>
      </sheetData>
      <sheetData sheetId="27" refreshError="1">
        <row r="1">
          <cell r="E1" t="str">
            <v>DESARROLLO DEL SISTEMA DE EDUCACIÓN SUPERIOR</v>
          </cell>
          <cell r="F1">
            <v>0</v>
          </cell>
        </row>
        <row r="2">
          <cell r="E2">
            <v>0</v>
          </cell>
          <cell r="F2">
            <v>0</v>
          </cell>
        </row>
        <row r="3">
          <cell r="E3">
            <v>0</v>
          </cell>
          <cell r="F3">
            <v>0</v>
          </cell>
        </row>
        <row r="5">
          <cell r="E5">
            <v>0</v>
          </cell>
          <cell r="F5">
            <v>0</v>
          </cell>
        </row>
        <row r="6">
          <cell r="E6" t="str">
            <v>Correlativo de la Actividad</v>
          </cell>
          <cell r="F6" t="str">
            <v>ACTIVIDADES</v>
          </cell>
        </row>
        <row r="7">
          <cell r="E7">
            <v>0</v>
          </cell>
          <cell r="F7">
            <v>0</v>
          </cell>
        </row>
        <row r="8">
          <cell r="E8">
            <v>0</v>
          </cell>
          <cell r="F8">
            <v>0</v>
          </cell>
        </row>
        <row r="9">
          <cell r="E9">
            <v>0</v>
          </cell>
          <cell r="F9">
            <v>0</v>
          </cell>
        </row>
        <row r="10">
          <cell r="E10">
            <v>0</v>
          </cell>
          <cell r="F10">
            <v>0</v>
          </cell>
        </row>
        <row r="11">
          <cell r="E11">
            <v>0</v>
          </cell>
          <cell r="F11">
            <v>0</v>
          </cell>
        </row>
        <row r="12">
          <cell r="E12">
            <v>0</v>
          </cell>
          <cell r="F12">
            <v>0</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row r="22">
          <cell r="E22">
            <v>0</v>
          </cell>
          <cell r="F22">
            <v>0</v>
          </cell>
        </row>
        <row r="23">
          <cell r="E23">
            <v>0</v>
          </cell>
          <cell r="F23">
            <v>0</v>
          </cell>
        </row>
        <row r="24">
          <cell r="E24">
            <v>0</v>
          </cell>
          <cell r="F24">
            <v>0</v>
          </cell>
        </row>
        <row r="25">
          <cell r="E25">
            <v>0</v>
          </cell>
          <cell r="F25">
            <v>0</v>
          </cell>
        </row>
        <row r="26">
          <cell r="E26">
            <v>0</v>
          </cell>
          <cell r="F26">
            <v>0</v>
          </cell>
        </row>
        <row r="27">
          <cell r="E27">
            <v>0</v>
          </cell>
          <cell r="F27">
            <v>0</v>
          </cell>
        </row>
        <row r="28">
          <cell r="E28">
            <v>0</v>
          </cell>
          <cell r="F28">
            <v>0</v>
          </cell>
        </row>
        <row r="29">
          <cell r="E29">
            <v>0</v>
          </cell>
          <cell r="F29">
            <v>0</v>
          </cell>
        </row>
        <row r="30">
          <cell r="E30">
            <v>0</v>
          </cell>
          <cell r="F30">
            <v>0</v>
          </cell>
        </row>
        <row r="31">
          <cell r="E31">
            <v>0</v>
          </cell>
          <cell r="F31">
            <v>0</v>
          </cell>
        </row>
        <row r="32">
          <cell r="E32">
            <v>0</v>
          </cell>
          <cell r="F32">
            <v>0</v>
          </cell>
        </row>
        <row r="33">
          <cell r="E33">
            <v>0</v>
          </cell>
          <cell r="F33">
            <v>0</v>
          </cell>
        </row>
        <row r="34">
          <cell r="E34">
            <v>0</v>
          </cell>
          <cell r="F34">
            <v>0</v>
          </cell>
        </row>
        <row r="35">
          <cell r="E35">
            <v>0</v>
          </cell>
          <cell r="F35">
            <v>0</v>
          </cell>
        </row>
        <row r="36">
          <cell r="E36">
            <v>0</v>
          </cell>
          <cell r="F36">
            <v>0</v>
          </cell>
        </row>
        <row r="37">
          <cell r="E37">
            <v>0</v>
          </cell>
          <cell r="F37">
            <v>0</v>
          </cell>
        </row>
        <row r="38">
          <cell r="E38">
            <v>0</v>
          </cell>
          <cell r="F38">
            <v>0</v>
          </cell>
        </row>
        <row r="39">
          <cell r="E39">
            <v>0</v>
          </cell>
          <cell r="F39">
            <v>0</v>
          </cell>
        </row>
        <row r="40">
          <cell r="E40">
            <v>0</v>
          </cell>
          <cell r="F40">
            <v>0</v>
          </cell>
        </row>
        <row r="41">
          <cell r="E41">
            <v>0</v>
          </cell>
          <cell r="F41">
            <v>0</v>
          </cell>
        </row>
        <row r="42">
          <cell r="E42">
            <v>0</v>
          </cell>
          <cell r="F42">
            <v>0</v>
          </cell>
        </row>
        <row r="43">
          <cell r="E43">
            <v>0</v>
          </cell>
          <cell r="F43">
            <v>0</v>
          </cell>
        </row>
        <row r="44">
          <cell r="E44">
            <v>0</v>
          </cell>
          <cell r="F44">
            <v>0</v>
          </cell>
        </row>
        <row r="45">
          <cell r="E45">
            <v>0</v>
          </cell>
          <cell r="F45">
            <v>0</v>
          </cell>
        </row>
        <row r="46">
          <cell r="E46">
            <v>0</v>
          </cell>
          <cell r="F46">
            <v>0</v>
          </cell>
        </row>
        <row r="47">
          <cell r="E47">
            <v>0</v>
          </cell>
          <cell r="F47">
            <v>0</v>
          </cell>
        </row>
        <row r="48">
          <cell r="E48">
            <v>0</v>
          </cell>
          <cell r="F48">
            <v>0</v>
          </cell>
        </row>
        <row r="49">
          <cell r="E49">
            <v>0</v>
          </cell>
          <cell r="F49">
            <v>0</v>
          </cell>
        </row>
        <row r="50">
          <cell r="E50">
            <v>0</v>
          </cell>
          <cell r="F50">
            <v>0</v>
          </cell>
        </row>
        <row r="51">
          <cell r="E51">
            <v>0</v>
          </cell>
          <cell r="F51">
            <v>0</v>
          </cell>
        </row>
        <row r="52">
          <cell r="E52">
            <v>0</v>
          </cell>
          <cell r="F52">
            <v>0</v>
          </cell>
        </row>
        <row r="53">
          <cell r="E53">
            <v>0</v>
          </cell>
          <cell r="F53">
            <v>0</v>
          </cell>
        </row>
        <row r="54">
          <cell r="E54">
            <v>0</v>
          </cell>
          <cell r="F54">
            <v>0</v>
          </cell>
        </row>
        <row r="55">
          <cell r="E55">
            <v>0</v>
          </cell>
          <cell r="F55">
            <v>0</v>
          </cell>
        </row>
        <row r="56">
          <cell r="E56">
            <v>0</v>
          </cell>
          <cell r="F56">
            <v>0</v>
          </cell>
        </row>
        <row r="57">
          <cell r="E57">
            <v>0</v>
          </cell>
          <cell r="F57">
            <v>0</v>
          </cell>
        </row>
        <row r="58">
          <cell r="E58">
            <v>0</v>
          </cell>
          <cell r="F58">
            <v>0</v>
          </cell>
        </row>
        <row r="59">
          <cell r="E59">
            <v>0</v>
          </cell>
          <cell r="F59">
            <v>0</v>
          </cell>
        </row>
        <row r="60">
          <cell r="E60">
            <v>0</v>
          </cell>
          <cell r="F60">
            <v>0</v>
          </cell>
        </row>
        <row r="61">
          <cell r="E61">
            <v>0</v>
          </cell>
          <cell r="F61">
            <v>0</v>
          </cell>
        </row>
        <row r="62">
          <cell r="E62">
            <v>0</v>
          </cell>
          <cell r="F62">
            <v>0</v>
          </cell>
        </row>
        <row r="63">
          <cell r="E63">
            <v>0</v>
          </cell>
          <cell r="F63">
            <v>0</v>
          </cell>
        </row>
        <row r="64">
          <cell r="E64">
            <v>0</v>
          </cell>
          <cell r="F64">
            <v>0</v>
          </cell>
        </row>
        <row r="65">
          <cell r="E65">
            <v>0</v>
          </cell>
          <cell r="F65">
            <v>0</v>
          </cell>
        </row>
        <row r="66">
          <cell r="E66">
            <v>0</v>
          </cell>
          <cell r="F66">
            <v>0</v>
          </cell>
        </row>
        <row r="67">
          <cell r="E67">
            <v>0</v>
          </cell>
          <cell r="F67">
            <v>0</v>
          </cell>
        </row>
        <row r="68">
          <cell r="E68">
            <v>0</v>
          </cell>
          <cell r="F68">
            <v>0</v>
          </cell>
        </row>
        <row r="69">
          <cell r="E69">
            <v>0</v>
          </cell>
          <cell r="F69">
            <v>0</v>
          </cell>
        </row>
        <row r="70">
          <cell r="E70">
            <v>0</v>
          </cell>
          <cell r="F70">
            <v>0</v>
          </cell>
        </row>
      </sheetData>
      <sheetData sheetId="28" refreshError="1">
        <row r="1">
          <cell r="E1" t="str">
            <v>GESTIÓN DE TECNOLOGÍAS DE INFORMACIÓN Y COMUNICACIÓN</v>
          </cell>
          <cell r="F1">
            <v>0</v>
          </cell>
        </row>
        <row r="2">
          <cell r="E2">
            <v>0</v>
          </cell>
          <cell r="F2">
            <v>0</v>
          </cell>
        </row>
        <row r="3">
          <cell r="E3">
            <v>0</v>
          </cell>
          <cell r="F3">
            <v>0</v>
          </cell>
        </row>
        <row r="6">
          <cell r="E6">
            <v>0</v>
          </cell>
          <cell r="F6">
            <v>0</v>
          </cell>
        </row>
        <row r="7">
          <cell r="E7" t="str">
            <v>Correlativo de la Actividad</v>
          </cell>
          <cell r="F7" t="str">
            <v>ACTIVIDADES</v>
          </cell>
        </row>
        <row r="8">
          <cell r="E8">
            <v>0</v>
          </cell>
          <cell r="F8">
            <v>0</v>
          </cell>
        </row>
        <row r="9">
          <cell r="E9">
            <v>0</v>
          </cell>
          <cell r="F9">
            <v>0</v>
          </cell>
        </row>
        <row r="10">
          <cell r="E10">
            <v>0</v>
          </cell>
          <cell r="F10">
            <v>0</v>
          </cell>
        </row>
        <row r="11">
          <cell r="E11" t="str">
            <v>17.1.1.1</v>
          </cell>
          <cell r="F11" t="str">
            <v>Gestionar el diagnostico para el equipamiento de Aula siglo XXI</v>
          </cell>
        </row>
        <row r="12">
          <cell r="E12" t="str">
            <v>17.1.1.2</v>
          </cell>
          <cell r="F12" t="str">
            <v>Gestionar ante Cooperantes para el acondicionamiento fisico y de equipo necesario para un  Aula Siglo XXI</v>
          </cell>
        </row>
        <row r="13">
          <cell r="E13" t="str">
            <v>17.2.1.1</v>
          </cell>
          <cell r="F13" t="str">
            <v>Pontenciar la formación docente en el area TIC'S</v>
          </cell>
        </row>
        <row r="14">
          <cell r="E14" t="str">
            <v>17.3.1.1</v>
          </cell>
          <cell r="F14" t="str">
            <v>Gestión de mantenimineto de sistema de adminstración de pacientes que son atendidos en las clínicas de Facultad de Odontología</v>
          </cell>
        </row>
        <row r="15">
          <cell r="E15">
            <v>0</v>
          </cell>
          <cell r="F15">
            <v>0</v>
          </cell>
        </row>
      </sheetData>
    </sheetDataSet>
  </externalBook>
</externalLink>
</file>

<file path=xl/tables/table1.xml><?xml version="1.0" encoding="utf-8"?>
<table xmlns="http://schemas.openxmlformats.org/spreadsheetml/2006/main" id="1" name="Tabla17" displayName="Tabla17" ref="B3:C13" totalsRowShown="0" headerRowDxfId="56" dataDxfId="55">
  <autoFilter ref="B3:C13"/>
  <tableColumns count="2">
    <tableColumn id="1" name="Descripción" dataDxfId="54"/>
    <tableColumn id="2" name="Monto" dataDxfId="53" dataCellStyle="Millares"/>
  </tableColumns>
  <tableStyleInfo name="TableStyleDark2" showFirstColumn="0" showLastColumn="0" showRowStripes="1" showColumnStripes="0"/>
</table>
</file>

<file path=xl/tables/table2.xml><?xml version="1.0" encoding="utf-8"?>
<table xmlns="http://schemas.openxmlformats.org/spreadsheetml/2006/main" id="3" name="Tabla14" displayName="Tabla14" ref="B39:D57" totalsRowShown="0" headerRowDxfId="52" dataDxfId="51">
  <autoFilter ref="B39:D57"/>
  <tableColumns count="3">
    <tableColumn id="1" name="Descripción" dataDxfId="50"/>
    <tableColumn id="2" name="Cantidad" dataDxfId="49" dataCellStyle="Millares"/>
    <tableColumn id="3" name="Montos" dataDxfId="48">
      <calculatedColumnFormula>SUMIF('2. CONTRATACION DE PERSONAL'!C:C,'2. CONTRATACION DE PERSONAL'!$C$17,'2. CONTRATACION DE PERSONAL'!G:G)</calculatedColumnFormula>
    </tableColumn>
  </tableColumns>
  <tableStyleInfo name="TableStyleDark2" showFirstColumn="0" showLastColumn="0" showRowStripes="1" showColumnStripes="0"/>
</table>
</file>

<file path=xl/tables/table3.xml><?xml version="1.0" encoding="utf-8"?>
<table xmlns="http://schemas.openxmlformats.org/spreadsheetml/2006/main" id="2" name="Tabla13" displayName="Tabla13" ref="B68:D80" totalsRowShown="0" headerRowDxfId="47" dataDxfId="46">
  <autoFilter ref="B68:D80"/>
  <tableColumns count="3">
    <tableColumn id="1" name="Descripción" dataDxfId="45"/>
    <tableColumn id="2" name="Cantidad" dataDxfId="44" dataCellStyle="Millares"/>
    <tableColumn id="3" name="Montos" dataDxfId="43">
      <calculatedColumnFormula>SUMIF('3. EQUIPO DE OFICINA'!$C:$C,'Cuadro Resumen'!$B$69:$B$78,'3. EQUIPO DE OFICINA'!$F:$F)</calculatedColumnFormula>
    </tableColumn>
  </tableColumns>
  <tableStyleInfo name="TableStyleDark2" showFirstColumn="0" showLastColumn="0" showRowStripes="1" showColumnStripes="0"/>
</table>
</file>

<file path=xl/tables/table4.xml><?xml version="1.0" encoding="utf-8"?>
<table xmlns="http://schemas.openxmlformats.org/spreadsheetml/2006/main" id="4" name="Tabla4" displayName="Tabla4" ref="B85:D103" totalsRowShown="0" headerRowDxfId="42">
  <autoFilter ref="B85:D103"/>
  <tableColumns count="3">
    <tableColumn id="1" name="Descripción " dataDxfId="41"/>
    <tableColumn id="2" name="Cantidad" dataDxfId="40" dataCellStyle="Millares"/>
    <tableColumn id="3" name="Montos" dataDxfId="39">
      <calculatedColumnFormula>SUMIF('4. EQUIPO TECNOLÓGICOS'!$C:$C,'Cuadro Resumen'!$B$86:$B$102,'4. EQUIPO TECNOLÓGICOS'!F:F)</calculatedColumnFormula>
    </tableColumn>
  </tableColumns>
  <tableStyleInfo name="TableStyleDark2" showFirstColumn="0" showLastColumn="0" showRowStripes="1" showColumnStripes="0"/>
</table>
</file>

<file path=xl/tables/table5.xml><?xml version="1.0" encoding="utf-8"?>
<table xmlns="http://schemas.openxmlformats.org/spreadsheetml/2006/main" id="5" name="Tabla5" displayName="Tabla5" ref="H3:I14" totalsRowShown="0" headerRowBorderDxfId="38" tableBorderDxfId="37">
  <autoFilter ref="H3:I14"/>
  <tableColumns count="2">
    <tableColumn id="1" name="Dimensión" dataDxfId="36"/>
    <tableColumn id="2" name="Monto" dataDxfId="35" dataCellStyle="Millares"/>
  </tableColumns>
  <tableStyleInfo name="TableStyleDark2" showFirstColumn="0" showLastColumn="0" showRowStripes="1" showColumnStripes="0"/>
</table>
</file>

<file path=xl/tables/table6.xml><?xml version="1.0" encoding="utf-8"?>
<table xmlns="http://schemas.openxmlformats.org/spreadsheetml/2006/main" id="6" name="Tabla6" displayName="Tabla6" ref="H17:I25" totalsRowShown="0" headerRowBorderDxfId="34" tableBorderDxfId="33">
  <autoFilter ref="H17:I25"/>
  <tableColumns count="2">
    <tableColumn id="1" name="Dimensión" dataDxfId="32"/>
    <tableColumn id="2" name="Monto" dataDxfId="31"/>
  </tableColumns>
  <tableStyleInfo name="TableStyleDark2" showFirstColumn="0" showLastColumn="0" showRowStripes="1" showColumnStripes="0"/>
</table>
</file>

<file path=xl/tables/table7.xml><?xml version="1.0" encoding="utf-8"?>
<table xmlns="http://schemas.openxmlformats.org/spreadsheetml/2006/main" id="7" name="Tabla7" displayName="Tabla7" ref="E7:F11" totalsRowShown="0" headerRowDxfId="30" headerRowBorderDxfId="29" tableBorderDxfId="28">
  <autoFilter ref="E7:F11"/>
  <tableColumns count="2">
    <tableColumn id="1" name="Presupuesto" dataDxfId="27"/>
    <tableColumn id="2" name=" Monto " dataDxfId="26">
      <calculatedColumnFormula>Presupuesto!E565</calculatedColumnFormula>
    </tableColumn>
  </tableColumns>
  <tableStyleInfo name="TableStyleDark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 Id="rId9" Type="http://schemas.openxmlformats.org/officeDocument/2006/relationships/table" Target="../tables/table7.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B2:O220"/>
  <sheetViews>
    <sheetView showGridLines="0" topLeftCell="C7" workbookViewId="0">
      <selection activeCell="E17" sqref="E17"/>
    </sheetView>
  </sheetViews>
  <sheetFormatPr baseColWidth="10" defaultColWidth="11.5703125" defaultRowHeight="15"/>
  <cols>
    <col min="1" max="1" width="2.85546875" style="21" customWidth="1"/>
    <col min="2" max="2" width="35" style="21" customWidth="1"/>
    <col min="3" max="3" width="21.5703125" style="21" customWidth="1"/>
    <col min="4" max="4" width="18.42578125" style="21" customWidth="1"/>
    <col min="5" max="5" width="30.85546875" style="21" customWidth="1"/>
    <col min="6" max="6" width="19.140625" style="21" customWidth="1"/>
    <col min="7" max="7" width="14.28515625" style="21" customWidth="1"/>
    <col min="8" max="8" width="58.5703125" style="21" customWidth="1"/>
    <col min="9" max="9" width="21" style="131" customWidth="1"/>
    <col min="10" max="10" width="15.85546875" style="21" bestFit="1" customWidth="1"/>
    <col min="11" max="16384" width="11.5703125" style="21"/>
  </cols>
  <sheetData>
    <row r="2" spans="2:11" ht="16.5" thickBot="1">
      <c r="H2" s="527" t="s">
        <v>1329</v>
      </c>
      <c r="I2" s="527"/>
    </row>
    <row r="3" spans="2:11" ht="19.5" thickBot="1">
      <c r="B3" s="16" t="s">
        <v>5</v>
      </c>
      <c r="C3" s="16" t="s">
        <v>351</v>
      </c>
      <c r="H3" s="335" t="s">
        <v>350</v>
      </c>
      <c r="I3" s="336" t="s">
        <v>351</v>
      </c>
    </row>
    <row r="4" spans="2:11" ht="18.75">
      <c r="B4" s="17" t="s">
        <v>82</v>
      </c>
      <c r="C4" s="136">
        <f>'1. TALLERES SEMINARIOS'!D5</f>
        <v>128949.16666666667</v>
      </c>
      <c r="H4" s="328" t="s">
        <v>1317</v>
      </c>
      <c r="I4" s="331">
        <f>'1. Desarrollo e Innov. Curricu.'!Q16</f>
        <v>382060</v>
      </c>
    </row>
    <row r="5" spans="2:11" ht="18.75">
      <c r="B5" s="17" t="s">
        <v>375</v>
      </c>
      <c r="C5" s="136">
        <f>'2. CONTRATACION DE PERSONAL'!D5</f>
        <v>585124.92000000004</v>
      </c>
      <c r="H5" s="329" t="s">
        <v>1319</v>
      </c>
      <c r="I5" s="332">
        <f>'2. Investigación Científica'!Q18</f>
        <v>68000</v>
      </c>
    </row>
    <row r="6" spans="2:11" ht="18.75">
      <c r="B6" s="17" t="s">
        <v>86</v>
      </c>
      <c r="C6" s="136">
        <f>'3. EQUIPO DE OFICINA'!D5</f>
        <v>531800</v>
      </c>
      <c r="H6" s="329" t="s">
        <v>431</v>
      </c>
      <c r="I6" s="332">
        <f>'3. Vinculación Univ. Sociedad'!Q18</f>
        <v>65100</v>
      </c>
    </row>
    <row r="7" spans="2:11" ht="19.5" thickBot="1">
      <c r="B7" s="17" t="s">
        <v>376</v>
      </c>
      <c r="C7" s="136">
        <f>'4. EQUIPO TECNOLÓGICOS'!D5</f>
        <v>451400</v>
      </c>
      <c r="E7" s="339" t="s">
        <v>79</v>
      </c>
      <c r="F7" s="348" t="s">
        <v>1422</v>
      </c>
      <c r="H7" s="329" t="s">
        <v>1318</v>
      </c>
      <c r="I7" s="332">
        <f>'4. Docencia y Profesorado Univ.'!Q12</f>
        <v>13750</v>
      </c>
    </row>
    <row r="8" spans="2:11" ht="18.75">
      <c r="B8" s="17" t="s">
        <v>87</v>
      </c>
      <c r="C8" s="136">
        <f>'5. ACTIVIDADES ESPECIALES'!D5</f>
        <v>35236630</v>
      </c>
      <c r="E8" s="344" t="s">
        <v>1424</v>
      </c>
      <c r="F8" s="345">
        <f>Presupuesto!D566</f>
        <v>7777279.166666667</v>
      </c>
      <c r="H8" s="329" t="s">
        <v>1320</v>
      </c>
      <c r="I8" s="332">
        <f>'5. Estudiantes y Graduados'!Q19</f>
        <v>18000</v>
      </c>
    </row>
    <row r="9" spans="2:11" ht="19.5" thickBot="1">
      <c r="B9" s="27" t="s">
        <v>346</v>
      </c>
      <c r="C9" s="18">
        <f>'6. Becas'!D5</f>
        <v>0</v>
      </c>
      <c r="E9" s="346" t="s">
        <v>1446</v>
      </c>
      <c r="F9" s="347">
        <f>Presupuesto!E566</f>
        <v>29155624.920000002</v>
      </c>
      <c r="H9" s="329" t="s">
        <v>432</v>
      </c>
      <c r="I9" s="332">
        <f>'6. Gestión del Conocimiento'!Q11</f>
        <v>13500</v>
      </c>
    </row>
    <row r="10" spans="2:11" ht="19.5" thickBot="1">
      <c r="B10" s="27" t="s">
        <v>347</v>
      </c>
      <c r="C10" s="18">
        <f>'7. Infraestructura'!D5</f>
        <v>0</v>
      </c>
      <c r="E10" s="349" t="s">
        <v>1423</v>
      </c>
      <c r="F10" s="350">
        <f>Presupuesto!F566</f>
        <v>36932904.086666666</v>
      </c>
      <c r="G10" s="46"/>
      <c r="H10" s="329" t="s">
        <v>1321</v>
      </c>
      <c r="I10" s="333">
        <f>'7. Lo Esencial de la Reforma U.'!Q9</f>
        <v>20800</v>
      </c>
    </row>
    <row r="11" spans="2:11" ht="18.75">
      <c r="B11" s="17" t="s">
        <v>378</v>
      </c>
      <c r="C11" s="18">
        <f>'8. Venta de Servicios'!D5</f>
        <v>0</v>
      </c>
      <c r="E11" s="351" t="s">
        <v>365</v>
      </c>
      <c r="F11" s="352">
        <f>Presupuesto!AR566</f>
        <v>36932904.086666666</v>
      </c>
      <c r="G11" s="46"/>
      <c r="H11" s="329" t="s">
        <v>1323</v>
      </c>
      <c r="I11" s="333">
        <f>'8. Cultura de Inno. Insti...'!Q14</f>
        <v>27359700</v>
      </c>
    </row>
    <row r="12" spans="2:11" ht="18.75">
      <c r="B12" s="27"/>
      <c r="C12" s="18"/>
      <c r="F12" s="46"/>
      <c r="G12" s="46"/>
      <c r="H12" s="329" t="s">
        <v>1417</v>
      </c>
      <c r="I12" s="333">
        <f>'9. Asegura. de la Calid. y M'!Q13</f>
        <v>3000</v>
      </c>
      <c r="K12" s="91"/>
    </row>
    <row r="13" spans="2:11" ht="24" thickBot="1">
      <c r="B13" s="19" t="s">
        <v>85</v>
      </c>
      <c r="C13" s="343">
        <f>SUM(C4:C12)</f>
        <v>36933904.086666666</v>
      </c>
      <c r="F13" s="46"/>
      <c r="G13" s="46"/>
      <c r="H13" s="330" t="s">
        <v>1403</v>
      </c>
      <c r="I13" s="334">
        <f>'10. Posgrado'!Q18</f>
        <v>14000</v>
      </c>
    </row>
    <row r="14" spans="2:11" ht="23.25">
      <c r="B14" s="19"/>
      <c r="C14" s="20"/>
      <c r="F14" s="525">
        <f>C13-F10</f>
        <v>1000</v>
      </c>
      <c r="G14" s="46"/>
      <c r="H14" s="337" t="s">
        <v>85</v>
      </c>
      <c r="I14" s="338">
        <f>SUM(I4:I13)</f>
        <v>27957910</v>
      </c>
    </row>
    <row r="15" spans="2:11" ht="15.75">
      <c r="F15" s="46"/>
      <c r="G15" s="46"/>
      <c r="H15" s="528"/>
      <c r="I15" s="528"/>
    </row>
    <row r="16" spans="2:11" ht="16.5" thickBot="1">
      <c r="F16" s="46"/>
      <c r="G16" s="46"/>
      <c r="H16" s="529" t="s">
        <v>1331</v>
      </c>
      <c r="I16" s="529"/>
    </row>
    <row r="17" spans="2:15" ht="15.75" thickBot="1">
      <c r="F17" s="46"/>
      <c r="G17" s="46"/>
      <c r="H17" s="339" t="s">
        <v>350</v>
      </c>
      <c r="I17" s="340" t="s">
        <v>351</v>
      </c>
      <c r="J17" s="131"/>
    </row>
    <row r="18" spans="2:15">
      <c r="H18" s="392" t="s">
        <v>1324</v>
      </c>
      <c r="I18" s="393">
        <f>'Gestion administrativa '!Q19</f>
        <v>8343710</v>
      </c>
      <c r="J18" s="131"/>
    </row>
    <row r="19" spans="2:15">
      <c r="H19" s="394" t="s">
        <v>1325</v>
      </c>
      <c r="I19" s="395">
        <f>'12. Gestión del Talento Humano'!Q15</f>
        <v>1500</v>
      </c>
      <c r="J19" s="131"/>
    </row>
    <row r="20" spans="2:15">
      <c r="B20" s="386" t="s">
        <v>1444</v>
      </c>
      <c r="C20" s="387">
        <v>22.584900000000001</v>
      </c>
      <c r="D20" s="386" t="s">
        <v>1464</v>
      </c>
      <c r="E20" s="388"/>
      <c r="H20" s="394" t="s">
        <v>1326</v>
      </c>
      <c r="I20" s="395">
        <f>'13. Gestión Académica'!Q11</f>
        <v>360000</v>
      </c>
      <c r="J20" s="131"/>
    </row>
    <row r="21" spans="2:15">
      <c r="H21" s="394" t="s">
        <v>1327</v>
      </c>
      <c r="I21" s="395">
        <f>'14. Internacional... de la E.S.'!Q13</f>
        <v>0</v>
      </c>
      <c r="J21" s="131"/>
    </row>
    <row r="22" spans="2:15">
      <c r="H22" s="396" t="s">
        <v>1328</v>
      </c>
      <c r="I22" s="397">
        <f>'15. Gobernabilidad y Proceso...'!Q29</f>
        <v>0</v>
      </c>
      <c r="J22" s="131"/>
    </row>
    <row r="23" spans="2:15">
      <c r="H23" s="398" t="s">
        <v>1418</v>
      </c>
      <c r="I23" s="399">
        <f>'16. Desa. del Sistema Educ.Sup.'!Q70</f>
        <v>0</v>
      </c>
      <c r="J23" s="131"/>
    </row>
    <row r="24" spans="2:15" s="378" customFormat="1" ht="15.75" thickBot="1">
      <c r="H24" s="400" t="s">
        <v>1453</v>
      </c>
      <c r="I24" s="401">
        <f>'17. Gestión TIC'!Q15</f>
        <v>1100</v>
      </c>
      <c r="J24" s="131"/>
    </row>
    <row r="25" spans="2:15" ht="15.75" thickBot="1">
      <c r="H25" s="390" t="s">
        <v>85</v>
      </c>
      <c r="I25" s="391">
        <f>SUM(I18:I24)</f>
        <v>8706310</v>
      </c>
    </row>
    <row r="26" spans="2:15" ht="15.75" thickBot="1"/>
    <row r="27" spans="2:15" ht="15.75" thickBot="1">
      <c r="H27" s="341" t="s">
        <v>1330</v>
      </c>
      <c r="I27" s="342">
        <f>I14+I25</f>
        <v>36664220</v>
      </c>
    </row>
    <row r="28" spans="2:15">
      <c r="H28" s="270"/>
      <c r="I28" s="271"/>
    </row>
    <row r="29" spans="2:15">
      <c r="H29" s="270"/>
      <c r="I29" s="271"/>
    </row>
    <row r="30" spans="2:15">
      <c r="H30" s="131"/>
    </row>
    <row r="31" spans="2:15">
      <c r="B31" s="21" t="s">
        <v>442</v>
      </c>
      <c r="C31" s="21" t="s">
        <v>443</v>
      </c>
      <c r="D31" s="21" t="s">
        <v>444</v>
      </c>
      <c r="E31" s="21" t="s">
        <v>445</v>
      </c>
      <c r="F31" s="21" t="s">
        <v>446</v>
      </c>
      <c r="G31" s="21" t="s">
        <v>447</v>
      </c>
      <c r="H31" s="21" t="s">
        <v>448</v>
      </c>
      <c r="I31" s="131" t="s">
        <v>449</v>
      </c>
      <c r="J31" s="21" t="s">
        <v>450</v>
      </c>
      <c r="K31" s="21" t="s">
        <v>451</v>
      </c>
      <c r="L31" s="21" t="s">
        <v>452</v>
      </c>
      <c r="M31" s="21" t="s">
        <v>453</v>
      </c>
      <c r="N31" s="21" t="s">
        <v>454</v>
      </c>
      <c r="O31" s="21" t="s">
        <v>455</v>
      </c>
    </row>
    <row r="33" spans="2:8">
      <c r="H33" s="91"/>
    </row>
    <row r="35" spans="2:8" ht="18.75">
      <c r="B35" s="17"/>
      <c r="C35" s="18"/>
    </row>
    <row r="36" spans="2:8" ht="18.75">
      <c r="B36" s="17"/>
      <c r="C36" s="18"/>
    </row>
    <row r="37" spans="2:8">
      <c r="B37" s="132" t="s">
        <v>373</v>
      </c>
    </row>
    <row r="39" spans="2:8" ht="18.75">
      <c r="B39" s="16" t="s">
        <v>5</v>
      </c>
      <c r="C39" s="16" t="s">
        <v>23</v>
      </c>
      <c r="D39" s="169" t="s">
        <v>435</v>
      </c>
    </row>
    <row r="40" spans="2:8" ht="18.75">
      <c r="B40" s="21" t="s">
        <v>442</v>
      </c>
      <c r="C40" s="102">
        <f>SUMIF('2. CONTRATACION DE PERSONAL'!C:C,'Cuadro Resumen'!$B$40:$B$56,'2. CONTRATACION DE PERSONAL'!D:D)</f>
        <v>0</v>
      </c>
      <c r="D40" s="170">
        <f>SUMIF('2. CONTRATACION DE PERSONAL'!$C:$C,'Cuadro Resumen'!$B$40:$B$56,'2. CONTRATACION DE PERSONAL'!$G:$G)</f>
        <v>0</v>
      </c>
    </row>
    <row r="41" spans="2:8" ht="18.75">
      <c r="B41" s="21" t="s">
        <v>443</v>
      </c>
      <c r="C41" s="102">
        <f>SUMIF('2. CONTRATACION DE PERSONAL'!C:C,'Cuadro Resumen'!$B$40:$B$56,'2. CONTRATACION DE PERSONAL'!D:D)</f>
        <v>0</v>
      </c>
      <c r="D41" s="170">
        <f>SUMIF('2. CONTRATACION DE PERSONAL'!$C:$C,'Cuadro Resumen'!$B$40:$B$56,'2. CONTRATACION DE PERSONAL'!$G:$G)</f>
        <v>0</v>
      </c>
    </row>
    <row r="42" spans="2:8" ht="18.75">
      <c r="B42" s="21" t="s">
        <v>444</v>
      </c>
      <c r="C42" s="102">
        <f>SUMIF('2. CONTRATACION DE PERSONAL'!C:C,'Cuadro Resumen'!$B$40:$B$56,'2. CONTRATACION DE PERSONAL'!D:D)</f>
        <v>0</v>
      </c>
      <c r="D42" s="170">
        <f>SUMIF('2. CONTRATACION DE PERSONAL'!$C:$C,'Cuadro Resumen'!$B$40:$B$56,'2. CONTRATACION DE PERSONAL'!$G:$G)</f>
        <v>0</v>
      </c>
    </row>
    <row r="43" spans="2:8" ht="18.75">
      <c r="B43" s="21" t="s">
        <v>445</v>
      </c>
      <c r="C43" s="102">
        <f>SUMIF('2. CONTRATACION DE PERSONAL'!C:C,'Cuadro Resumen'!$B$40:$B$56,'2. CONTRATACION DE PERSONAL'!D:D)</f>
        <v>0</v>
      </c>
      <c r="D43" s="170">
        <f>SUMIF('2. CONTRATACION DE PERSONAL'!$C:$C,'Cuadro Resumen'!$B$40:$B$56,'2. CONTRATACION DE PERSONAL'!$G:$G)</f>
        <v>0</v>
      </c>
    </row>
    <row r="44" spans="2:8" ht="18.75">
      <c r="B44" s="21" t="s">
        <v>446</v>
      </c>
      <c r="C44" s="102">
        <f>SUMIF('2. CONTRATACION DE PERSONAL'!C:C,'Cuadro Resumen'!$B$40:$B$56,'2. CONTRATACION DE PERSONAL'!D:D)</f>
        <v>0</v>
      </c>
      <c r="D44" s="170">
        <f>SUMIF('2. CONTRATACION DE PERSONAL'!$C:$C,'Cuadro Resumen'!$B$40:$B$56,'2. CONTRATACION DE PERSONAL'!$G:$G)</f>
        <v>0</v>
      </c>
    </row>
    <row r="45" spans="2:8" ht="18.75">
      <c r="B45" s="21" t="s">
        <v>447</v>
      </c>
      <c r="C45" s="102">
        <f>SUMIF('2. CONTRATACION DE PERSONAL'!C:C,'Cuadro Resumen'!$B$40:$B$56,'2. CONTRATACION DE PERSONAL'!D:D)</f>
        <v>0</v>
      </c>
      <c r="D45" s="170">
        <f>SUMIF('2. CONTRATACION DE PERSONAL'!$C:$C,'Cuadro Resumen'!$B$40:$B$56,'2. CONTRATACION DE PERSONAL'!$G:$G)</f>
        <v>0</v>
      </c>
    </row>
    <row r="46" spans="2:8" ht="18.75">
      <c r="B46" s="21" t="s">
        <v>448</v>
      </c>
      <c r="C46" s="102">
        <f>SUMIF('2. CONTRATACION DE PERSONAL'!C:C,'Cuadro Resumen'!$B$40:$B$56,'2. CONTRATACION DE PERSONAL'!D:D)</f>
        <v>0</v>
      </c>
      <c r="D46" s="170">
        <f>SUMIF('2. CONTRATACION DE PERSONAL'!$C:$C,'Cuadro Resumen'!$B$40:$B$56,'2. CONTRATACION DE PERSONAL'!$G:$G)</f>
        <v>0</v>
      </c>
    </row>
    <row r="47" spans="2:8" ht="18.75">
      <c r="B47" s="21" t="s">
        <v>449</v>
      </c>
      <c r="C47" s="102">
        <f>SUMIF('2. CONTRATACION DE PERSONAL'!C:C,'Cuadro Resumen'!$B$40:$B$56,'2. CONTRATACION DE PERSONAL'!D:D)</f>
        <v>0</v>
      </c>
      <c r="D47" s="170">
        <f>SUMIF('2. CONTRATACION DE PERSONAL'!$C:$C,'Cuadro Resumen'!$B$40:$B$56,'2. CONTRATACION DE PERSONAL'!$G:$G)</f>
        <v>0</v>
      </c>
    </row>
    <row r="48" spans="2:8" ht="18.75">
      <c r="B48" s="21" t="s">
        <v>450</v>
      </c>
      <c r="C48" s="102">
        <f>SUMIF('2. CONTRATACION DE PERSONAL'!C:C,'Cuadro Resumen'!$B$40:$B$56,'2. CONTRATACION DE PERSONAL'!D:D)</f>
        <v>0</v>
      </c>
      <c r="D48" s="170">
        <f>SUMIF('2. CONTRATACION DE PERSONAL'!$C:$C,'Cuadro Resumen'!$B$40:$B$56,'2. CONTRATACION DE PERSONAL'!$G:$G)</f>
        <v>0</v>
      </c>
    </row>
    <row r="49" spans="2:4" ht="18.75">
      <c r="B49" s="21" t="s">
        <v>451</v>
      </c>
      <c r="C49" s="102">
        <f>SUMIF('2. CONTRATACION DE PERSONAL'!C:C,'Cuadro Resumen'!$B$40:$B$56,'2. CONTRATACION DE PERSONAL'!D:D)</f>
        <v>0</v>
      </c>
      <c r="D49" s="170">
        <f>SUMIF('2. CONTRATACION DE PERSONAL'!$C:$C,'Cuadro Resumen'!$B$40:$B$56,'2. CONTRATACION DE PERSONAL'!$G:$G)</f>
        <v>0</v>
      </c>
    </row>
    <row r="50" spans="2:4" ht="18.75">
      <c r="B50" s="21" t="s">
        <v>452</v>
      </c>
      <c r="C50" s="102">
        <f>SUMIF('2. CONTRATACION DE PERSONAL'!C:C,'Cuadro Resumen'!$B$40:$B$56,'2. CONTRATACION DE PERSONAL'!D:D)</f>
        <v>0</v>
      </c>
      <c r="D50" s="170">
        <f>SUMIF('2. CONTRATACION DE PERSONAL'!$C:$C,'Cuadro Resumen'!$B$40:$B$56,'2. CONTRATACION DE PERSONAL'!$G:$G)</f>
        <v>0</v>
      </c>
    </row>
    <row r="51" spans="2:4" ht="18.75">
      <c r="B51" s="21" t="s">
        <v>453</v>
      </c>
      <c r="C51" s="102">
        <f>SUMIF('2. CONTRATACION DE PERSONAL'!C:C,'Cuadro Resumen'!$B$40:$B$56,'2. CONTRATACION DE PERSONAL'!D:D)</f>
        <v>0</v>
      </c>
      <c r="D51" s="170">
        <f>SUMIF('2. CONTRATACION DE PERSONAL'!$C:$C,'Cuadro Resumen'!$B$40:$B$56,'2. CONTRATACION DE PERSONAL'!$G:$G)</f>
        <v>0</v>
      </c>
    </row>
    <row r="52" spans="2:4" ht="18.75">
      <c r="B52" s="21" t="s">
        <v>454</v>
      </c>
      <c r="C52" s="102">
        <f>SUMIF('2. CONTRATACION DE PERSONAL'!C:C,'Cuadro Resumen'!$B$40:$B$56,'2. CONTRATACION DE PERSONAL'!D:D)</f>
        <v>36</v>
      </c>
      <c r="D52" s="170">
        <f>SUMIF('2. CONTRATACION DE PERSONAL'!$C:$C,'Cuadro Resumen'!$B$40:$B$56,'2. CONTRATACION DE PERSONAL'!$G:$G)</f>
        <v>200111.04</v>
      </c>
    </row>
    <row r="53" spans="2:4" ht="18.75">
      <c r="B53" s="21" t="s">
        <v>455</v>
      </c>
      <c r="C53" s="102">
        <f>SUMIF('2. CONTRATACION DE PERSONAL'!C:C,'Cuadro Resumen'!$B$40:$B$56,'2. CONTRATACION DE PERSONAL'!D:D)</f>
        <v>0</v>
      </c>
      <c r="D53" s="170">
        <f>SUMIF('2. CONTRATACION DE PERSONAL'!$C:$C,'Cuadro Resumen'!$B$40:$B$56,'2. CONTRATACION DE PERSONAL'!$G:$G)</f>
        <v>0</v>
      </c>
    </row>
    <row r="54" spans="2:4" ht="18.75">
      <c r="B54" s="17" t="s">
        <v>51</v>
      </c>
      <c r="C54" s="102">
        <f>SUMIF('2. CONTRATACION DE PERSONAL'!C:C,'Cuadro Resumen'!$B$40:$B$56,'2. CONTRATACION DE PERSONAL'!D:D)</f>
        <v>0</v>
      </c>
      <c r="D54" s="170">
        <f>SUMIF('2. CONTRATACION DE PERSONAL'!$C:$C,'Cuadro Resumen'!$B$40:$B$56,'2. CONTRATACION DE PERSONAL'!$G:$G)</f>
        <v>0</v>
      </c>
    </row>
    <row r="55" spans="2:4" ht="18.75">
      <c r="B55" s="17" t="s">
        <v>28</v>
      </c>
      <c r="C55" s="102">
        <f>SUMIF('2. CONTRATACION DE PERSONAL'!C:C,'Cuadro Resumen'!$B$40:$B$56,'2. CONTRATACION DE PERSONAL'!D:D)</f>
        <v>2</v>
      </c>
      <c r="D55" s="170">
        <f>SUMIF('2. CONTRATACION DE PERSONAL'!$C:$C,'Cuadro Resumen'!$B$40:$B$56,'2. CONTRATACION DE PERSONAL'!$G:$G)</f>
        <v>360000</v>
      </c>
    </row>
    <row r="56" spans="2:4" ht="18.75">
      <c r="B56" s="17" t="s">
        <v>29</v>
      </c>
      <c r="C56" s="102">
        <f>SUMIF('2. CONTRATACION DE PERSONAL'!C:C,'Cuadro Resumen'!$B$40:$B$56,'2. CONTRATACION DE PERSONAL'!D:D)</f>
        <v>0</v>
      </c>
      <c r="D56" s="170">
        <f>SUMIF('2. CONTRATACION DE PERSONAL'!$C:$C,'Cuadro Resumen'!$B$40:$B$56,'2. CONTRATACION DE PERSONAL'!$G:$G)</f>
        <v>0</v>
      </c>
    </row>
    <row r="57" spans="2:4" ht="23.25">
      <c r="B57" s="19" t="s">
        <v>85</v>
      </c>
      <c r="C57" s="103">
        <f>SUBTOTAL(109,C40:C56)</f>
        <v>38</v>
      </c>
      <c r="D57" s="170">
        <f>SUM(D40:D56)</f>
        <v>560111.04</v>
      </c>
    </row>
    <row r="66" spans="2:4">
      <c r="B66" s="132" t="s">
        <v>340</v>
      </c>
    </row>
    <row r="68" spans="2:4" ht="18.75">
      <c r="B68" s="16" t="s">
        <v>5</v>
      </c>
      <c r="C68" s="16" t="s">
        <v>23</v>
      </c>
      <c r="D68" s="169" t="s">
        <v>435</v>
      </c>
    </row>
    <row r="69" spans="2:4" ht="18.75">
      <c r="B69" s="17" t="s">
        <v>31</v>
      </c>
      <c r="C69" s="18">
        <f>SUMIF('3. EQUIPO DE OFICINA'!C:C,'Cuadro Resumen'!$B$69:$B$78,'3. EQUIPO DE OFICINA'!D:D)</f>
        <v>16</v>
      </c>
      <c r="D69" s="171">
        <f>SUMIF('3. EQUIPO DE OFICINA'!$C:$C,'Cuadro Resumen'!$B$69:$B$78,'3. EQUIPO DE OFICINA'!$F:$F)</f>
        <v>44800</v>
      </c>
    </row>
    <row r="70" spans="2:4" ht="18.75">
      <c r="B70" s="27" t="s">
        <v>32</v>
      </c>
      <c r="C70" s="18">
        <f>SUMIF('3. EQUIPO DE OFICINA'!C:C,'Cuadro Resumen'!$B$69:$B$78,'3. EQUIPO DE OFICINA'!D:D)</f>
        <v>15</v>
      </c>
      <c r="D70" s="171">
        <f>SUMIF('3. EQUIPO DE OFICINA'!$C:$C,'Cuadro Resumen'!$B$69:$B$78,'3. EQUIPO DE OFICINA'!$F:$F)</f>
        <v>36000</v>
      </c>
    </row>
    <row r="71" spans="2:4" ht="18.75">
      <c r="B71" s="27" t="s">
        <v>33</v>
      </c>
      <c r="C71" s="18">
        <f>SUMIF('3. EQUIPO DE OFICINA'!C:C,'Cuadro Resumen'!$B$69:$B$78,'3. EQUIPO DE OFICINA'!D:D)</f>
        <v>20</v>
      </c>
      <c r="D71" s="171">
        <f>SUMIF('3. EQUIPO DE OFICINA'!$C:$C,'Cuadro Resumen'!$B$69:$B$78,'3. EQUIPO DE OFICINA'!$F:$F)</f>
        <v>20000</v>
      </c>
    </row>
    <row r="72" spans="2:4" ht="18.75">
      <c r="B72" s="27" t="s">
        <v>34</v>
      </c>
      <c r="C72" s="18">
        <f>SUMIF('3. EQUIPO DE OFICINA'!C:C,'Cuadro Resumen'!$B$69:$B$78,'3. EQUIPO DE OFICINA'!D:D)</f>
        <v>2</v>
      </c>
      <c r="D72" s="171">
        <f>SUMIF('3. EQUIPO DE OFICINA'!$C:$C,'Cuadro Resumen'!$B$69:$B$78,'3. EQUIPO DE OFICINA'!$F:$F)</f>
        <v>20000</v>
      </c>
    </row>
    <row r="73" spans="2:4" ht="18.75">
      <c r="B73" s="27" t="s">
        <v>35</v>
      </c>
      <c r="C73" s="18">
        <f>SUMIF('3. EQUIPO DE OFICINA'!C:C,'Cuadro Resumen'!$B$69:$B$78,'3. EQUIPO DE OFICINA'!D:D)</f>
        <v>15</v>
      </c>
      <c r="D73" s="171">
        <f>SUMIF('3. EQUIPO DE OFICINA'!$C:$C,'Cuadro Resumen'!$B$69:$B$78,'3. EQUIPO DE OFICINA'!$F:$F)</f>
        <v>45000</v>
      </c>
    </row>
    <row r="74" spans="2:4" ht="18.75">
      <c r="B74" s="27" t="s">
        <v>36</v>
      </c>
      <c r="C74" s="18">
        <f>SUMIF('3. EQUIPO DE OFICINA'!C:C,'Cuadro Resumen'!$B$69:$B$78,'3. EQUIPO DE OFICINA'!D:D)</f>
        <v>2</v>
      </c>
      <c r="D74" s="171">
        <f>SUMIF('3. EQUIPO DE OFICINA'!$C:$C,'Cuadro Resumen'!$B$69:$B$78,'3. EQUIPO DE OFICINA'!$F:$F)</f>
        <v>10000</v>
      </c>
    </row>
    <row r="75" spans="2:4" ht="18.75">
      <c r="B75" s="27" t="s">
        <v>37</v>
      </c>
      <c r="C75" s="18">
        <f>SUMIF('3. EQUIPO DE OFICINA'!C:C,'Cuadro Resumen'!$B$69:$B$78,'3. EQUIPO DE OFICINA'!D:D)</f>
        <v>0</v>
      </c>
      <c r="D75" s="171">
        <f>SUMIF('3. EQUIPO DE OFICINA'!$C:$C,'Cuadro Resumen'!$B$69:$B$78,'3. EQUIPO DE OFICINA'!$F:$F)</f>
        <v>0</v>
      </c>
    </row>
    <row r="76" spans="2:4" ht="18.75">
      <c r="B76" s="17" t="s">
        <v>38</v>
      </c>
      <c r="C76" s="18">
        <f>SUMIF('3. EQUIPO DE OFICINA'!C:C,'Cuadro Resumen'!$B$69:$B$78,'3. EQUIPO DE OFICINA'!D:D)</f>
        <v>0</v>
      </c>
      <c r="D76" s="171">
        <f>SUMIF('3. EQUIPO DE OFICINA'!$C:$C,'Cuadro Resumen'!$B$69:$B$78,'3. EQUIPO DE OFICINA'!$F:$F)</f>
        <v>0</v>
      </c>
    </row>
    <row r="77" spans="2:4" ht="18.75">
      <c r="B77" s="17" t="s">
        <v>39</v>
      </c>
      <c r="C77" s="18">
        <f>SUMIF('3. EQUIPO DE OFICINA'!C:C,'Cuadro Resumen'!$B$69:$B$78,'3. EQUIPO DE OFICINA'!D:D)</f>
        <v>0</v>
      </c>
      <c r="D77" s="171">
        <f>SUMIF('3. EQUIPO DE OFICINA'!$C:$C,'Cuadro Resumen'!$B$69:$B$78,'3. EQUIPO DE OFICINA'!$F:$F)</f>
        <v>0</v>
      </c>
    </row>
    <row r="78" spans="2:4" ht="18.75">
      <c r="B78" s="17" t="s">
        <v>40</v>
      </c>
      <c r="C78" s="18">
        <f>SUMIF('3. EQUIPO DE OFICINA'!C:C,'Cuadro Resumen'!$B$69:$B$78,'3. EQUIPO DE OFICINA'!D:D)</f>
        <v>0</v>
      </c>
      <c r="D78" s="171">
        <f>SUMIF('3. EQUIPO DE OFICINA'!$C:$C,'Cuadro Resumen'!$B$69:$B$78,'3. EQUIPO DE OFICINA'!$F:$F)</f>
        <v>0</v>
      </c>
    </row>
    <row r="79" spans="2:4" ht="18.75">
      <c r="B79" s="17"/>
      <c r="C79" s="18">
        <f>SUMIF('3. EQUIPO DE OFICINA'!C:C,'Cuadro Resumen'!$B$69:$B$78,'3. EQUIPO DE OFICINA'!D:D)</f>
        <v>0</v>
      </c>
      <c r="D79" s="171">
        <f>SUMIF('3. EQUIPO DE OFICINA'!$C:$C,'Cuadro Resumen'!$B$69:$B$78,'3. EQUIPO DE OFICINA'!$F:$F)</f>
        <v>0</v>
      </c>
    </row>
    <row r="80" spans="2:4" ht="23.25">
      <c r="B80" s="19" t="s">
        <v>85</v>
      </c>
      <c r="C80" s="20">
        <f>SUM(C69:C79)</f>
        <v>70</v>
      </c>
      <c r="D80" s="172">
        <f>SUM(D69:D79)</f>
        <v>175800</v>
      </c>
    </row>
    <row r="83" spans="2:4">
      <c r="B83" s="132" t="s">
        <v>341</v>
      </c>
    </row>
    <row r="85" spans="2:4" ht="18.75">
      <c r="B85" s="16" t="s">
        <v>342</v>
      </c>
      <c r="C85" s="16" t="s">
        <v>23</v>
      </c>
      <c r="D85" s="169" t="s">
        <v>435</v>
      </c>
    </row>
    <row r="86" spans="2:4" ht="37.5">
      <c r="B86" s="237" t="s">
        <v>1297</v>
      </c>
      <c r="C86" s="18">
        <f>SUMIF('4. EQUIPO TECNOLÓGICOS'!C:C,'Cuadro Resumen'!$B$86:$B$102,'4. EQUIPO TECNOLÓGICOS'!D:D)</f>
        <v>0</v>
      </c>
      <c r="D86" s="18">
        <f>SUMIF('4. EQUIPO TECNOLÓGICOS'!$C:$C,'Cuadro Resumen'!$B$86:$B$102,'4. EQUIPO TECNOLÓGICOS'!F:F)</f>
        <v>0</v>
      </c>
    </row>
    <row r="87" spans="2:4" ht="18.75">
      <c r="B87" s="237" t="s">
        <v>1298</v>
      </c>
      <c r="C87" s="18">
        <f>SUMIF('4. EQUIPO TECNOLÓGICOS'!C:C,'Cuadro Resumen'!$B$86:$B$102,'4. EQUIPO TECNOLÓGICOS'!D:D)</f>
        <v>1</v>
      </c>
      <c r="D87" s="18">
        <f>SUMIF('4. EQUIPO TECNOLÓGICOS'!$C:$C,'Cuadro Resumen'!$B$86:$B$102,'4. EQUIPO TECNOLÓGICOS'!F:F)</f>
        <v>15000</v>
      </c>
    </row>
    <row r="88" spans="2:4" ht="37.5">
      <c r="B88" s="237" t="s">
        <v>1296</v>
      </c>
      <c r="C88" s="18">
        <f>SUMIF('4. EQUIPO TECNOLÓGICOS'!C:C,'Cuadro Resumen'!$B$86:$B$102,'4. EQUIPO TECNOLÓGICOS'!D:D)</f>
        <v>0</v>
      </c>
      <c r="D88" s="18">
        <f>SUMIF('4. EQUIPO TECNOLÓGICOS'!$C:$C,'Cuadro Resumen'!$B$86:$B$102,'4. EQUIPO TECNOLÓGICOS'!F:F)</f>
        <v>0</v>
      </c>
    </row>
    <row r="89" spans="2:4" ht="37.5">
      <c r="B89" s="237" t="s">
        <v>1299</v>
      </c>
      <c r="C89" s="18">
        <f>SUMIF('4. EQUIPO TECNOLÓGICOS'!C:C,'Cuadro Resumen'!$B$86:$B$102,'4. EQUIPO TECNOLÓGICOS'!D:D)</f>
        <v>10</v>
      </c>
      <c r="D89" s="18">
        <f>SUMIF('4. EQUIPO TECNOLÓGICOS'!$C:$C,'Cuadro Resumen'!$B$86:$B$102,'4. EQUIPO TECNOLÓGICOS'!F:F)</f>
        <v>180000</v>
      </c>
    </row>
    <row r="90" spans="2:4" ht="18.75">
      <c r="B90" s="17" t="s">
        <v>374</v>
      </c>
      <c r="C90" s="18">
        <f>SUMIF('4. EQUIPO TECNOLÓGICOS'!C:C,'Cuadro Resumen'!$B$86:$B$102,'4. EQUIPO TECNOLÓGICOS'!D:D)</f>
        <v>0</v>
      </c>
      <c r="D90" s="18">
        <f>SUMIF('4. EQUIPO TECNOLÓGICOS'!$C:$C,'Cuadro Resumen'!$B$86:$B$102,'4. EQUIPO TECNOLÓGICOS'!F:F)</f>
        <v>0</v>
      </c>
    </row>
    <row r="91" spans="2:4" ht="18.75">
      <c r="B91" s="27" t="s">
        <v>41</v>
      </c>
      <c r="C91" s="18">
        <f>SUMIF('4. EQUIPO TECNOLÓGICOS'!C:C,'Cuadro Resumen'!$B$86:$B$102,'4. EQUIPO TECNOLÓGICOS'!D:D)</f>
        <v>0</v>
      </c>
      <c r="D91" s="18">
        <f>SUMIF('4. EQUIPO TECNOLÓGICOS'!$C:$C,'Cuadro Resumen'!$B$86:$B$102,'4. EQUIPO TECNOLÓGICOS'!F:F)</f>
        <v>0</v>
      </c>
    </row>
    <row r="92" spans="2:4" ht="18.75">
      <c r="B92" s="27" t="s">
        <v>42</v>
      </c>
      <c r="C92" s="18">
        <f>SUMIF('4. EQUIPO TECNOLÓGICOS'!C:C,'Cuadro Resumen'!$B$86:$B$102,'4. EQUIPO TECNOLÓGICOS'!D:D)</f>
        <v>0</v>
      </c>
      <c r="D92" s="18">
        <f>SUMIF('4. EQUIPO TECNOLÓGICOS'!$C:$C,'Cuadro Resumen'!$B$86:$B$102,'4. EQUIPO TECNOLÓGICOS'!F:F)</f>
        <v>0</v>
      </c>
    </row>
    <row r="93" spans="2:4" ht="18.75">
      <c r="B93" s="27" t="s">
        <v>43</v>
      </c>
      <c r="C93" s="18">
        <f>SUMIF('4. EQUIPO TECNOLÓGICOS'!C:C,'Cuadro Resumen'!$B$86:$B$102,'4. EQUIPO TECNOLÓGICOS'!D:D)</f>
        <v>0</v>
      </c>
      <c r="D93" s="18">
        <f>SUMIF('4. EQUIPO TECNOLÓGICOS'!$C:$C,'Cuadro Resumen'!$B$86:$B$102,'4. EQUIPO TECNOLÓGICOS'!F:F)</f>
        <v>0</v>
      </c>
    </row>
    <row r="94" spans="2:4" ht="18.75">
      <c r="B94" s="17" t="s">
        <v>8</v>
      </c>
      <c r="C94" s="18">
        <f>SUMIF('4. EQUIPO TECNOLÓGICOS'!C:C,'Cuadro Resumen'!$B$86:$B$102,'4. EQUIPO TECNOLÓGICOS'!D:D)</f>
        <v>0</v>
      </c>
      <c r="D94" s="18">
        <f>SUMIF('4. EQUIPO TECNOLÓGICOS'!$C:$C,'Cuadro Resumen'!$B$86:$B$102,'4. EQUIPO TECNOLÓGICOS'!F:F)</f>
        <v>0</v>
      </c>
    </row>
    <row r="95" spans="2:4" ht="18.75">
      <c r="B95" s="27" t="s">
        <v>44</v>
      </c>
      <c r="C95" s="18">
        <f>SUMIF('4. EQUIPO TECNOLÓGICOS'!C:C,'Cuadro Resumen'!$B$86:$B$102,'4. EQUIPO TECNOLÓGICOS'!D:D)</f>
        <v>7</v>
      </c>
      <c r="D95" s="18">
        <f>SUMIF('4. EQUIPO TECNOLÓGICOS'!$C:$C,'Cuadro Resumen'!$B$86:$B$102,'4. EQUIPO TECNOLÓGICOS'!F:F)</f>
        <v>114000</v>
      </c>
    </row>
    <row r="96" spans="2:4" ht="18.75">
      <c r="B96" s="17" t="s">
        <v>45</v>
      </c>
      <c r="C96" s="18">
        <f>SUMIF('4. EQUIPO TECNOLÓGICOS'!C:C,'Cuadro Resumen'!$B$86:$B$102,'4. EQUIPO TECNOLÓGICOS'!D:D)</f>
        <v>0</v>
      </c>
      <c r="D96" s="18">
        <f>SUMIF('4. EQUIPO TECNOLÓGICOS'!$C:$C,'Cuadro Resumen'!$B$86:$B$102,'4. EQUIPO TECNOLÓGICOS'!F:F)</f>
        <v>0</v>
      </c>
    </row>
    <row r="97" spans="2:4" ht="18.75">
      <c r="B97" s="27" t="s">
        <v>46</v>
      </c>
      <c r="C97" s="18">
        <f>SUMIF('4. EQUIPO TECNOLÓGICOS'!C:C,'Cuadro Resumen'!$B$86:$B$102,'4. EQUIPO TECNOLÓGICOS'!D:D)</f>
        <v>0</v>
      </c>
      <c r="D97" s="18">
        <f>SUMIF('4. EQUIPO TECNOLÓGICOS'!$C:$C,'Cuadro Resumen'!$B$86:$B$102,'4. EQUIPO TECNOLÓGICOS'!F:F)</f>
        <v>0</v>
      </c>
    </row>
    <row r="98" spans="2:4" ht="18.75">
      <c r="B98" s="27" t="s">
        <v>47</v>
      </c>
      <c r="C98" s="18">
        <f>SUMIF('4. EQUIPO TECNOLÓGICOS'!C:C,'Cuadro Resumen'!$B$86:$B$102,'4. EQUIPO TECNOLÓGICOS'!D:D)</f>
        <v>6</v>
      </c>
      <c r="D98" s="18">
        <f>SUMIF('4. EQUIPO TECNOLÓGICOS'!$C:$C,'Cuadro Resumen'!$B$86:$B$102,'4. EQUIPO TECNOLÓGICOS'!F:F)</f>
        <v>15000</v>
      </c>
    </row>
    <row r="99" spans="2:4" ht="18.75">
      <c r="B99" s="17" t="s">
        <v>1421</v>
      </c>
      <c r="C99" s="18">
        <f>SUMIF('4. EQUIPO TECNOLÓGICOS'!C:C,'Cuadro Resumen'!$B$86:$B$102,'4. EQUIPO TECNOLÓGICOS'!D:D)</f>
        <v>0</v>
      </c>
      <c r="D99" s="18">
        <f>SUMIF('4. EQUIPO TECNOLÓGICOS'!$C:$C,'Cuadro Resumen'!$B$86:$B$102,'4. EQUIPO TECNOLÓGICOS'!F:F)</f>
        <v>0</v>
      </c>
    </row>
    <row r="100" spans="2:4" ht="18.75">
      <c r="B100" s="27" t="s">
        <v>48</v>
      </c>
      <c r="C100" s="18">
        <f>SUMIF('4. EQUIPO TECNOLÓGICOS'!C:C,'Cuadro Resumen'!$B$86:$B$102,'4. EQUIPO TECNOLÓGICOS'!D:D)</f>
        <v>0</v>
      </c>
      <c r="D100" s="18">
        <f>SUMIF('4. EQUIPO TECNOLÓGICOS'!$C:$C,'Cuadro Resumen'!$B$86:$B$102,'4. EQUIPO TECNOLÓGICOS'!F:F)</f>
        <v>0</v>
      </c>
    </row>
    <row r="101" spans="2:4" ht="18.75">
      <c r="B101" s="27" t="s">
        <v>49</v>
      </c>
      <c r="C101" s="18">
        <f>SUMIF('4. EQUIPO TECNOLÓGICOS'!C:C,'Cuadro Resumen'!$B$86:$B$102,'4. EQUIPO TECNOLÓGICOS'!D:D)</f>
        <v>0</v>
      </c>
      <c r="D101" s="18">
        <f>SUMIF('4. EQUIPO TECNOLÓGICOS'!$C:$C,'Cuadro Resumen'!$B$86:$B$102,'4. EQUIPO TECNOLÓGICOS'!F:F)</f>
        <v>0</v>
      </c>
    </row>
    <row r="102" spans="2:4" ht="18.75">
      <c r="B102" s="27" t="s">
        <v>50</v>
      </c>
      <c r="C102" s="18">
        <f>SUMIF('4. EQUIPO TECNOLÓGICOS'!C:C,'Cuadro Resumen'!$B$86:$B$102,'4. EQUIPO TECNOLÓGICOS'!D:D)</f>
        <v>10</v>
      </c>
      <c r="D102" s="18">
        <f>SUMIF('4. EQUIPO TECNOLÓGICOS'!$C:$C,'Cuadro Resumen'!$B$86:$B$102,'4. EQUIPO TECNOLÓGICOS'!F:F)</f>
        <v>200</v>
      </c>
    </row>
    <row r="103" spans="2:4" ht="23.25">
      <c r="B103" s="19" t="s">
        <v>85</v>
      </c>
      <c r="C103" s="20">
        <f>SUM(C86:C102)</f>
        <v>34</v>
      </c>
      <c r="D103" s="20">
        <f>SUM(D86:D102)</f>
        <v>324200</v>
      </c>
    </row>
    <row r="107" spans="2:4">
      <c r="B107" s="132" t="s">
        <v>433</v>
      </c>
    </row>
    <row r="128" spans="2:2">
      <c r="B128" s="132" t="s">
        <v>434</v>
      </c>
    </row>
    <row r="129" spans="2:4">
      <c r="B129" s="21" t="s">
        <v>80</v>
      </c>
      <c r="C129" s="21" t="s">
        <v>23</v>
      </c>
      <c r="D129" s="21" t="s">
        <v>435</v>
      </c>
    </row>
    <row r="130" spans="2:4">
      <c r="B130" s="21" t="s">
        <v>436</v>
      </c>
    </row>
    <row r="131" spans="2:4">
      <c r="B131" s="21" t="s">
        <v>426</v>
      </c>
    </row>
    <row r="132" spans="2:4">
      <c r="B132" s="21" t="s">
        <v>440</v>
      </c>
    </row>
    <row r="145" spans="2:2">
      <c r="B145" s="132" t="s">
        <v>441</v>
      </c>
    </row>
    <row r="196" spans="2:9" s="57" customFormat="1">
      <c r="I196" s="362"/>
    </row>
    <row r="198" spans="2:9" hidden="1">
      <c r="B198" s="530" t="s">
        <v>1437</v>
      </c>
      <c r="C198" s="530"/>
      <c r="D198" s="530"/>
      <c r="E198" s="530"/>
      <c r="F198" s="530"/>
    </row>
    <row r="199" spans="2:9" hidden="1">
      <c r="B199" s="366" t="s">
        <v>1438</v>
      </c>
      <c r="C199" s="365" t="s">
        <v>1439</v>
      </c>
      <c r="D199" s="365" t="s">
        <v>1439</v>
      </c>
      <c r="E199" s="365" t="s">
        <v>1440</v>
      </c>
      <c r="F199" s="365" t="s">
        <v>1440</v>
      </c>
    </row>
    <row r="200" spans="2:9" hidden="1">
      <c r="B200" s="364"/>
      <c r="C200" s="364" t="s">
        <v>1441</v>
      </c>
      <c r="D200" s="364" t="s">
        <v>1442</v>
      </c>
      <c r="E200" s="364" t="s">
        <v>1441</v>
      </c>
      <c r="F200" s="364" t="s">
        <v>1442</v>
      </c>
    </row>
    <row r="201" spans="2:9" hidden="1">
      <c r="B201" s="366" t="s">
        <v>0</v>
      </c>
      <c r="C201" s="363">
        <v>255</v>
      </c>
      <c r="D201" s="363">
        <v>235</v>
      </c>
      <c r="E201" s="363">
        <v>300</v>
      </c>
      <c r="F201" s="363">
        <v>280</v>
      </c>
    </row>
    <row r="202" spans="2:9" hidden="1">
      <c r="B202" s="366" t="s">
        <v>1</v>
      </c>
      <c r="C202" s="363">
        <v>225</v>
      </c>
      <c r="D202" s="363">
        <v>205</v>
      </c>
      <c r="E202" s="363">
        <v>270</v>
      </c>
      <c r="F202" s="363">
        <v>250</v>
      </c>
    </row>
    <row r="203" spans="2:9" hidden="1">
      <c r="B203" s="366" t="s">
        <v>2</v>
      </c>
      <c r="C203" s="363">
        <v>195</v>
      </c>
      <c r="D203" s="363">
        <v>180</v>
      </c>
      <c r="E203" s="363">
        <v>240</v>
      </c>
      <c r="F203" s="363">
        <v>220</v>
      </c>
    </row>
    <row r="204" spans="2:9" hidden="1">
      <c r="B204" s="366" t="s">
        <v>3</v>
      </c>
      <c r="C204" s="363">
        <v>165</v>
      </c>
      <c r="D204" s="363">
        <v>150</v>
      </c>
      <c r="E204" s="363">
        <v>210</v>
      </c>
      <c r="F204" s="363">
        <v>195</v>
      </c>
    </row>
    <row r="205" spans="2:9" hidden="1">
      <c r="B205" s="366" t="s">
        <v>1443</v>
      </c>
      <c r="C205" s="363">
        <v>145</v>
      </c>
      <c r="D205" s="363">
        <v>135</v>
      </c>
      <c r="E205" s="363">
        <v>185</v>
      </c>
      <c r="F205" s="363">
        <v>170</v>
      </c>
    </row>
    <row r="206" spans="2:9" hidden="1">
      <c r="B206" s="361"/>
      <c r="C206" s="361"/>
      <c r="D206" s="361"/>
      <c r="E206" s="361"/>
      <c r="F206" s="361"/>
    </row>
    <row r="207" spans="2:9" hidden="1">
      <c r="B207" s="531" t="s">
        <v>1444</v>
      </c>
      <c r="C207" s="531"/>
      <c r="D207" s="531"/>
      <c r="E207" s="389">
        <f>C20</f>
        <v>22.584900000000001</v>
      </c>
      <c r="F207" s="389" t="str">
        <f>D20</f>
        <v>Lunes, 08 de febrero del 2016 Fuente el BCH</v>
      </c>
    </row>
    <row r="208" spans="2:9" hidden="1">
      <c r="B208" s="361"/>
      <c r="C208" s="361"/>
      <c r="D208" s="361"/>
      <c r="E208" s="361"/>
      <c r="F208" s="361"/>
    </row>
    <row r="209" spans="2:9" hidden="1">
      <c r="B209" s="361"/>
      <c r="C209" s="361"/>
      <c r="D209" s="361"/>
      <c r="E209" s="361"/>
      <c r="F209" s="361"/>
    </row>
    <row r="210" spans="2:9" hidden="1">
      <c r="B210" s="530" t="s">
        <v>1437</v>
      </c>
      <c r="C210" s="530"/>
      <c r="D210" s="530"/>
      <c r="E210" s="530"/>
      <c r="F210" s="530"/>
    </row>
    <row r="211" spans="2:9" hidden="1">
      <c r="B211" s="366" t="s">
        <v>1438</v>
      </c>
      <c r="C211" s="365" t="s">
        <v>1439</v>
      </c>
      <c r="D211" s="365" t="s">
        <v>1439</v>
      </c>
      <c r="E211" s="365" t="s">
        <v>1440</v>
      </c>
      <c r="F211" s="365" t="s">
        <v>1440</v>
      </c>
    </row>
    <row r="212" spans="2:9" hidden="1">
      <c r="B212" s="364"/>
      <c r="C212" s="364" t="s">
        <v>1441</v>
      </c>
      <c r="D212" s="364" t="s">
        <v>1442</v>
      </c>
      <c r="E212" s="364" t="s">
        <v>1441</v>
      </c>
      <c r="F212" s="364" t="s">
        <v>1442</v>
      </c>
    </row>
    <row r="213" spans="2:9" hidden="1">
      <c r="B213" s="366" t="s">
        <v>0</v>
      </c>
      <c r="C213" s="367">
        <f>+C201*E207</f>
        <v>5759.1495000000004</v>
      </c>
      <c r="D213" s="368">
        <f>+D201*E207</f>
        <v>5307.4515000000001</v>
      </c>
      <c r="E213" s="368">
        <f>+E201*E207</f>
        <v>6775.47</v>
      </c>
      <c r="F213" s="368">
        <f>+F201*E207</f>
        <v>6323.7719999999999</v>
      </c>
    </row>
    <row r="214" spans="2:9" hidden="1">
      <c r="B214" s="366" t="s">
        <v>1</v>
      </c>
      <c r="C214" s="367">
        <f>+C202*E207</f>
        <v>5081.6025</v>
      </c>
      <c r="D214" s="368">
        <f>+D202*E207</f>
        <v>4629.9045000000006</v>
      </c>
      <c r="E214" s="368">
        <f>+E202*E207</f>
        <v>6097.9230000000007</v>
      </c>
      <c r="F214" s="368">
        <f>+F202*E207</f>
        <v>5646.2250000000004</v>
      </c>
    </row>
    <row r="215" spans="2:9" hidden="1">
      <c r="B215" s="366" t="s">
        <v>2</v>
      </c>
      <c r="C215" s="367">
        <f>+C203*E207</f>
        <v>4404.0555000000004</v>
      </c>
      <c r="D215" s="368">
        <f>+D203*E207</f>
        <v>4065.2820000000002</v>
      </c>
      <c r="E215" s="368">
        <f>+E203*E207</f>
        <v>5420.3760000000002</v>
      </c>
      <c r="F215" s="368">
        <f>+F203*E207</f>
        <v>4968.6779999999999</v>
      </c>
    </row>
    <row r="216" spans="2:9" hidden="1">
      <c r="B216" s="366" t="s">
        <v>3</v>
      </c>
      <c r="C216" s="367">
        <f>+C204*E207</f>
        <v>3726.5085000000004</v>
      </c>
      <c r="D216" s="368">
        <f>+D204*E207</f>
        <v>3387.7350000000001</v>
      </c>
      <c r="E216" s="368">
        <f>+E204*E207</f>
        <v>4742.8290000000006</v>
      </c>
      <c r="F216" s="368">
        <f>+F204*E207</f>
        <v>4404.0555000000004</v>
      </c>
    </row>
    <row r="217" spans="2:9" hidden="1">
      <c r="B217" s="366" t="s">
        <v>1443</v>
      </c>
      <c r="C217" s="367">
        <f>+C205*E207</f>
        <v>3274.8105</v>
      </c>
      <c r="D217" s="368">
        <f>+D205*E207</f>
        <v>3048.9615000000003</v>
      </c>
      <c r="E217" s="368">
        <f>+E205*E207</f>
        <v>4178.2065000000002</v>
      </c>
      <c r="F217" s="368">
        <f>+F205*E207</f>
        <v>3839.433</v>
      </c>
    </row>
    <row r="218" spans="2:9" hidden="1"/>
    <row r="220" spans="2:9" s="57" customFormat="1">
      <c r="I220" s="362"/>
    </row>
  </sheetData>
  <sheetProtection password="9C1F" sheet="1" objects="1" scenarios="1"/>
  <mergeCells count="6">
    <mergeCell ref="H2:I2"/>
    <mergeCell ref="H15:I15"/>
    <mergeCell ref="H16:I16"/>
    <mergeCell ref="B198:F198"/>
    <mergeCell ref="B210:F210"/>
    <mergeCell ref="B207:D207"/>
  </mergeCells>
  <pageMargins left="0.7" right="0.7" top="0.75" bottom="0.75" header="0.3" footer="0.3"/>
  <pageSetup orientation="portrait" r:id="rId1"/>
  <drawing r:id="rId2"/>
  <tableParts count="7">
    <tablePart r:id="rId3"/>
    <tablePart r:id="rId4"/>
    <tablePart r:id="rId5"/>
    <tablePart r:id="rId6"/>
    <tablePart r:id="rId7"/>
    <tablePart r:id="rId8"/>
    <tablePart r:id="rId9"/>
  </tableParts>
</worksheet>
</file>

<file path=xl/worksheets/sheet10.xml><?xml version="1.0" encoding="utf-8"?>
<worksheet xmlns="http://schemas.openxmlformats.org/spreadsheetml/2006/main" xmlns:r="http://schemas.openxmlformats.org/officeDocument/2006/relationships">
  <sheetPr>
    <tabColor rgb="FFFFFF00"/>
  </sheetPr>
  <dimension ref="A1:UI179"/>
  <sheetViews>
    <sheetView showGridLines="0" topLeftCell="A4" zoomScale="86" zoomScaleNormal="86" zoomScaleSheetLayoutView="90" workbookViewId="0">
      <selection activeCell="C28" sqref="C28"/>
    </sheetView>
  </sheetViews>
  <sheetFormatPr baseColWidth="10" defaultColWidth="11.5703125" defaultRowHeight="15"/>
  <cols>
    <col min="1" max="1" width="3.85546875" style="21" customWidth="1"/>
    <col min="2" max="2" width="8.85546875" style="21" customWidth="1"/>
    <col min="3" max="3" width="53.42578125" style="21" customWidth="1"/>
    <col min="4" max="4" width="25.7109375" style="21" customWidth="1"/>
    <col min="5" max="5" width="24.140625" style="21" customWidth="1"/>
    <col min="6" max="6" width="21.85546875" style="21" customWidth="1"/>
    <col min="7" max="7" width="16.5703125" style="12" customWidth="1"/>
    <col min="8" max="8" width="14.28515625" style="21" customWidth="1"/>
    <col min="9" max="9" width="40.28515625" style="21" customWidth="1"/>
    <col min="10" max="10" width="28.140625" style="21" bestFit="1" customWidth="1"/>
    <col min="11" max="11" width="19.85546875" style="21" bestFit="1" customWidth="1"/>
    <col min="12" max="12" width="34.85546875" style="21" bestFit="1" customWidth="1"/>
    <col min="13" max="16384" width="11.5703125" style="21"/>
  </cols>
  <sheetData>
    <row r="1" spans="1:555" ht="26.25" hidden="1">
      <c r="A1" s="122" t="s">
        <v>211</v>
      </c>
      <c r="B1" s="125" t="s">
        <v>212</v>
      </c>
      <c r="C1" s="116" t="s">
        <v>213</v>
      </c>
      <c r="D1" s="116" t="s">
        <v>456</v>
      </c>
      <c r="E1" s="116" t="s">
        <v>458</v>
      </c>
      <c r="F1" s="116" t="s">
        <v>460</v>
      </c>
      <c r="G1" s="116" t="s">
        <v>462</v>
      </c>
      <c r="H1" s="116" t="s">
        <v>464</v>
      </c>
      <c r="I1" s="116" t="s">
        <v>466</v>
      </c>
      <c r="J1" s="116" t="s">
        <v>214</v>
      </c>
      <c r="K1" s="116" t="s">
        <v>469</v>
      </c>
      <c r="L1" s="116" t="s">
        <v>215</v>
      </c>
      <c r="M1" s="116" t="s">
        <v>471</v>
      </c>
      <c r="N1" s="116" t="s">
        <v>473</v>
      </c>
      <c r="O1" s="116" t="s">
        <v>475</v>
      </c>
      <c r="P1" s="116" t="s">
        <v>216</v>
      </c>
      <c r="Q1" s="116" t="s">
        <v>476</v>
      </c>
      <c r="R1" s="116" t="s">
        <v>479</v>
      </c>
      <c r="S1" s="116" t="s">
        <v>217</v>
      </c>
      <c r="T1" s="116" t="s">
        <v>481</v>
      </c>
      <c r="U1" s="116" t="s">
        <v>218</v>
      </c>
      <c r="V1" s="116" t="s">
        <v>482</v>
      </c>
      <c r="W1" s="116" t="s">
        <v>483</v>
      </c>
      <c r="X1" s="116" t="s">
        <v>487</v>
      </c>
      <c r="Y1" s="116" t="s">
        <v>234</v>
      </c>
      <c r="Z1" s="116" t="s">
        <v>488</v>
      </c>
      <c r="AA1" s="116" t="s">
        <v>490</v>
      </c>
      <c r="AB1" s="116" t="s">
        <v>492</v>
      </c>
      <c r="AC1" s="116" t="s">
        <v>235</v>
      </c>
      <c r="AD1" s="116" t="s">
        <v>494</v>
      </c>
      <c r="AE1" s="116" t="s">
        <v>496</v>
      </c>
      <c r="AF1" s="116" t="s">
        <v>498</v>
      </c>
      <c r="AG1" s="116" t="s">
        <v>500</v>
      </c>
      <c r="AH1" s="116" t="s">
        <v>210</v>
      </c>
      <c r="AI1" s="116" t="s">
        <v>502</v>
      </c>
      <c r="AJ1" s="125" t="s">
        <v>219</v>
      </c>
      <c r="AK1" s="116" t="s">
        <v>504</v>
      </c>
      <c r="AL1" s="116" t="s">
        <v>220</v>
      </c>
      <c r="AM1" s="116" t="s">
        <v>506</v>
      </c>
      <c r="AN1" s="116" t="s">
        <v>508</v>
      </c>
      <c r="AO1" s="116" t="s">
        <v>221</v>
      </c>
      <c r="AP1" s="116" t="s">
        <v>510</v>
      </c>
      <c r="AQ1" s="116" t="s">
        <v>512</v>
      </c>
      <c r="AR1" s="116" t="s">
        <v>222</v>
      </c>
      <c r="AS1" s="116" t="s">
        <v>513</v>
      </c>
      <c r="AT1" s="116" t="s">
        <v>515</v>
      </c>
      <c r="AU1" s="116" t="s">
        <v>516</v>
      </c>
      <c r="AV1" s="116" t="s">
        <v>517</v>
      </c>
      <c r="AW1" s="116" t="s">
        <v>519</v>
      </c>
      <c r="AX1" s="116" t="s">
        <v>521</v>
      </c>
      <c r="AY1" s="116" t="s">
        <v>522</v>
      </c>
      <c r="AZ1" s="116" t="s">
        <v>223</v>
      </c>
      <c r="BA1" s="116" t="s">
        <v>524</v>
      </c>
      <c r="BB1" s="116" t="s">
        <v>526</v>
      </c>
      <c r="BC1" s="116" t="s">
        <v>528</v>
      </c>
      <c r="BD1" s="116" t="s">
        <v>530</v>
      </c>
      <c r="BE1" s="116" t="s">
        <v>532</v>
      </c>
      <c r="BF1" s="116" t="s">
        <v>534</v>
      </c>
      <c r="BG1" s="116" t="s">
        <v>536</v>
      </c>
      <c r="BH1" s="116" t="s">
        <v>538</v>
      </c>
      <c r="BI1" s="116" t="s">
        <v>236</v>
      </c>
      <c r="BJ1" s="116" t="s">
        <v>540</v>
      </c>
      <c r="BK1" s="116" t="s">
        <v>542</v>
      </c>
      <c r="BL1" s="116" t="s">
        <v>544</v>
      </c>
      <c r="BM1" s="116" t="s">
        <v>546</v>
      </c>
      <c r="BN1" s="116" t="s">
        <v>548</v>
      </c>
      <c r="BO1" s="116" t="s">
        <v>550</v>
      </c>
      <c r="BP1" s="116" t="s">
        <v>552</v>
      </c>
      <c r="BQ1" s="116" t="s">
        <v>554</v>
      </c>
      <c r="BR1" s="116" t="s">
        <v>556</v>
      </c>
      <c r="BS1" s="116" t="s">
        <v>558</v>
      </c>
      <c r="BT1" s="125" t="s">
        <v>224</v>
      </c>
      <c r="BU1" s="116" t="s">
        <v>225</v>
      </c>
      <c r="BV1" s="116" t="s">
        <v>560</v>
      </c>
      <c r="BW1" s="116" t="s">
        <v>226</v>
      </c>
      <c r="BX1" s="116" t="s">
        <v>562</v>
      </c>
      <c r="BY1" s="116" t="s">
        <v>564</v>
      </c>
      <c r="BZ1" s="125" t="s">
        <v>227</v>
      </c>
      <c r="CA1" s="116" t="s">
        <v>228</v>
      </c>
      <c r="CB1" s="116" t="s">
        <v>566</v>
      </c>
      <c r="CC1" s="116" t="s">
        <v>229</v>
      </c>
      <c r="CD1" s="116" t="s">
        <v>568</v>
      </c>
      <c r="CE1" s="116" t="s">
        <v>570</v>
      </c>
      <c r="CF1" s="116" t="s">
        <v>572</v>
      </c>
      <c r="CG1" s="125" t="s">
        <v>230</v>
      </c>
      <c r="CH1" s="116" t="s">
        <v>578</v>
      </c>
      <c r="CI1" s="116" t="s">
        <v>580</v>
      </c>
      <c r="CJ1" s="116" t="s">
        <v>231</v>
      </c>
      <c r="CK1" s="116" t="s">
        <v>574</v>
      </c>
      <c r="CL1" s="116" t="s">
        <v>576</v>
      </c>
      <c r="CM1" s="116" t="s">
        <v>232</v>
      </c>
      <c r="CN1" s="116" t="s">
        <v>582</v>
      </c>
      <c r="CO1" s="116" t="s">
        <v>233</v>
      </c>
      <c r="CP1" s="116" t="s">
        <v>583</v>
      </c>
      <c r="CQ1" s="113" t="s">
        <v>237</v>
      </c>
      <c r="CR1" s="125" t="s">
        <v>238</v>
      </c>
      <c r="CS1" s="116" t="s">
        <v>584</v>
      </c>
      <c r="CT1" s="116" t="s">
        <v>585</v>
      </c>
      <c r="CU1" s="116" t="s">
        <v>587</v>
      </c>
      <c r="CV1" s="116" t="s">
        <v>239</v>
      </c>
      <c r="CW1" s="116" t="s">
        <v>589</v>
      </c>
      <c r="CX1" s="116" t="s">
        <v>591</v>
      </c>
      <c r="CY1" s="116" t="s">
        <v>593</v>
      </c>
      <c r="CZ1" s="116" t="s">
        <v>595</v>
      </c>
      <c r="DA1" s="116" t="s">
        <v>597</v>
      </c>
      <c r="DB1" s="116" t="s">
        <v>599</v>
      </c>
      <c r="DC1" s="125" t="s">
        <v>240</v>
      </c>
      <c r="DD1" s="116" t="s">
        <v>241</v>
      </c>
      <c r="DE1" s="116" t="s">
        <v>601</v>
      </c>
      <c r="DF1" s="116" t="s">
        <v>242</v>
      </c>
      <c r="DG1" s="116" t="s">
        <v>603</v>
      </c>
      <c r="DH1" s="116" t="s">
        <v>605</v>
      </c>
      <c r="DI1" s="116" t="s">
        <v>607</v>
      </c>
      <c r="DJ1" s="116" t="s">
        <v>609</v>
      </c>
      <c r="DK1" s="116" t="s">
        <v>611</v>
      </c>
      <c r="DL1" s="116" t="s">
        <v>613</v>
      </c>
      <c r="DM1" s="116" t="s">
        <v>615</v>
      </c>
      <c r="DN1" s="116" t="s">
        <v>243</v>
      </c>
      <c r="DO1" s="116" t="s">
        <v>617</v>
      </c>
      <c r="DP1" s="116" t="s">
        <v>619</v>
      </c>
      <c r="DQ1" s="116" t="s">
        <v>621</v>
      </c>
      <c r="DR1" s="125" t="s">
        <v>244</v>
      </c>
      <c r="DS1" s="116" t="s">
        <v>623</v>
      </c>
      <c r="DT1" s="116" t="s">
        <v>245</v>
      </c>
      <c r="DU1" s="116" t="s">
        <v>625</v>
      </c>
      <c r="DV1" s="116" t="s">
        <v>246</v>
      </c>
      <c r="DW1" s="116" t="s">
        <v>627</v>
      </c>
      <c r="DX1" s="116" t="s">
        <v>629</v>
      </c>
      <c r="DY1" s="116" t="s">
        <v>631</v>
      </c>
      <c r="DZ1" s="116" t="s">
        <v>633</v>
      </c>
      <c r="EA1" s="116" t="s">
        <v>635</v>
      </c>
      <c r="EB1" s="116" t="s">
        <v>637</v>
      </c>
      <c r="EC1" s="116" t="s">
        <v>639</v>
      </c>
      <c r="ED1" s="116" t="s">
        <v>641</v>
      </c>
      <c r="EE1" s="116" t="s">
        <v>643</v>
      </c>
      <c r="EF1" s="116" t="s">
        <v>645</v>
      </c>
      <c r="EG1" s="116" t="s">
        <v>647</v>
      </c>
      <c r="EH1" s="125" t="s">
        <v>247</v>
      </c>
      <c r="EI1" s="116" t="s">
        <v>649</v>
      </c>
      <c r="EJ1" s="116" t="s">
        <v>248</v>
      </c>
      <c r="EK1" s="116" t="s">
        <v>651</v>
      </c>
      <c r="EL1" s="116" t="s">
        <v>653</v>
      </c>
      <c r="EM1" s="116" t="s">
        <v>249</v>
      </c>
      <c r="EN1" s="116" t="s">
        <v>655</v>
      </c>
      <c r="EO1" s="116" t="s">
        <v>657</v>
      </c>
      <c r="EP1" s="116" t="s">
        <v>250</v>
      </c>
      <c r="EQ1" s="116" t="s">
        <v>659</v>
      </c>
      <c r="ER1" s="116" t="s">
        <v>661</v>
      </c>
      <c r="ES1" s="116" t="s">
        <v>663</v>
      </c>
      <c r="ET1" s="116" t="s">
        <v>251</v>
      </c>
      <c r="EU1" s="116" t="s">
        <v>665</v>
      </c>
      <c r="EV1" s="116" t="s">
        <v>667</v>
      </c>
      <c r="EW1" s="125" t="s">
        <v>252</v>
      </c>
      <c r="EX1" s="116" t="s">
        <v>253</v>
      </c>
      <c r="EY1" s="116" t="s">
        <v>669</v>
      </c>
      <c r="EZ1" s="116" t="s">
        <v>671</v>
      </c>
      <c r="FA1" s="116" t="s">
        <v>673</v>
      </c>
      <c r="FB1" s="116" t="s">
        <v>675</v>
      </c>
      <c r="FC1" s="116" t="s">
        <v>254</v>
      </c>
      <c r="FD1" s="116" t="s">
        <v>677</v>
      </c>
      <c r="FE1" s="116" t="s">
        <v>679</v>
      </c>
      <c r="FF1" s="116" t="s">
        <v>681</v>
      </c>
      <c r="FG1" s="116" t="s">
        <v>683</v>
      </c>
      <c r="FH1" s="116" t="s">
        <v>685</v>
      </c>
      <c r="FI1" s="116" t="s">
        <v>255</v>
      </c>
      <c r="FJ1" s="116" t="s">
        <v>688</v>
      </c>
      <c r="FK1" s="116" t="s">
        <v>256</v>
      </c>
      <c r="FL1" s="116" t="s">
        <v>691</v>
      </c>
      <c r="FM1" s="116" t="s">
        <v>692</v>
      </c>
      <c r="FN1" s="116" t="s">
        <v>694</v>
      </c>
      <c r="FO1" s="116" t="s">
        <v>257</v>
      </c>
      <c r="FP1" s="116" t="s">
        <v>697</v>
      </c>
      <c r="FQ1" s="116" t="s">
        <v>698</v>
      </c>
      <c r="FR1" s="116" t="s">
        <v>700</v>
      </c>
      <c r="FS1" s="116" t="s">
        <v>258</v>
      </c>
      <c r="FT1" s="116" t="s">
        <v>703</v>
      </c>
      <c r="FU1" s="116" t="s">
        <v>705</v>
      </c>
      <c r="FV1" s="116" t="s">
        <v>707</v>
      </c>
      <c r="FW1" s="125" t="s">
        <v>259</v>
      </c>
      <c r="FX1" s="125" t="s">
        <v>260</v>
      </c>
      <c r="FY1" s="116" t="s">
        <v>266</v>
      </c>
      <c r="FZ1" s="116" t="s">
        <v>709</v>
      </c>
      <c r="GA1" s="116" t="s">
        <v>711</v>
      </c>
      <c r="GB1" s="116" t="s">
        <v>713</v>
      </c>
      <c r="GC1" s="116" t="s">
        <v>715</v>
      </c>
      <c r="GD1" s="116" t="s">
        <v>717</v>
      </c>
      <c r="GE1" s="116" t="s">
        <v>719</v>
      </c>
      <c r="GF1" s="125" t="s">
        <v>261</v>
      </c>
      <c r="GG1" s="116" t="s">
        <v>267</v>
      </c>
      <c r="GH1" s="116" t="s">
        <v>721</v>
      </c>
      <c r="GI1" s="116" t="s">
        <v>723</v>
      </c>
      <c r="GJ1" s="116" t="s">
        <v>724</v>
      </c>
      <c r="GK1" s="116" t="s">
        <v>268</v>
      </c>
      <c r="GL1" s="116" t="s">
        <v>727</v>
      </c>
      <c r="GM1" s="116" t="s">
        <v>728</v>
      </c>
      <c r="GN1" s="125" t="s">
        <v>262</v>
      </c>
      <c r="GO1" s="116" t="s">
        <v>263</v>
      </c>
      <c r="GP1" s="116" t="s">
        <v>730</v>
      </c>
      <c r="GQ1" s="116" t="s">
        <v>732</v>
      </c>
      <c r="GR1" s="116" t="s">
        <v>734</v>
      </c>
      <c r="GS1" s="116" t="s">
        <v>736</v>
      </c>
      <c r="GT1" s="116" t="s">
        <v>738</v>
      </c>
      <c r="GU1" s="125" t="s">
        <v>264</v>
      </c>
      <c r="GV1" s="116" t="s">
        <v>265</v>
      </c>
      <c r="GW1" s="116" t="s">
        <v>740</v>
      </c>
      <c r="GX1" s="116" t="s">
        <v>742</v>
      </c>
      <c r="GY1" s="116" t="s">
        <v>744</v>
      </c>
      <c r="GZ1" s="116" t="s">
        <v>746</v>
      </c>
      <c r="HA1" s="116" t="s">
        <v>748</v>
      </c>
      <c r="HB1" s="116" t="s">
        <v>750</v>
      </c>
      <c r="HC1" s="113" t="s">
        <v>269</v>
      </c>
      <c r="HD1" s="125" t="s">
        <v>270</v>
      </c>
      <c r="HE1" s="116" t="s">
        <v>271</v>
      </c>
      <c r="HF1" s="116" t="s">
        <v>752</v>
      </c>
      <c r="HG1" s="116" t="s">
        <v>754</v>
      </c>
      <c r="HH1" s="116" t="s">
        <v>756</v>
      </c>
      <c r="HI1" s="116" t="s">
        <v>758</v>
      </c>
      <c r="HJ1" s="116" t="s">
        <v>272</v>
      </c>
      <c r="HK1" s="116" t="s">
        <v>761</v>
      </c>
      <c r="HL1" s="116" t="s">
        <v>289</v>
      </c>
      <c r="HM1" s="116" t="s">
        <v>799</v>
      </c>
      <c r="HN1" s="116" t="s">
        <v>801</v>
      </c>
      <c r="HO1" s="116" t="s">
        <v>803</v>
      </c>
      <c r="HP1" s="125" t="s">
        <v>273</v>
      </c>
      <c r="HQ1" s="116" t="s">
        <v>763</v>
      </c>
      <c r="HR1" s="116" t="s">
        <v>765</v>
      </c>
      <c r="HS1" s="116" t="s">
        <v>274</v>
      </c>
      <c r="HT1" s="116" t="s">
        <v>768</v>
      </c>
      <c r="HU1" s="116" t="s">
        <v>770</v>
      </c>
      <c r="HV1" s="116" t="s">
        <v>771</v>
      </c>
      <c r="HW1" s="116" t="s">
        <v>773</v>
      </c>
      <c r="HX1" s="125" t="s">
        <v>275</v>
      </c>
      <c r="HY1" s="116" t="s">
        <v>775</v>
      </c>
      <c r="HZ1" s="116" t="s">
        <v>777</v>
      </c>
      <c r="IA1" s="116" t="s">
        <v>779</v>
      </c>
      <c r="IB1" s="116" t="s">
        <v>276</v>
      </c>
      <c r="IC1" s="116" t="s">
        <v>781</v>
      </c>
      <c r="ID1" s="116" t="s">
        <v>783</v>
      </c>
      <c r="IE1" s="116" t="s">
        <v>277</v>
      </c>
      <c r="IF1" s="116" t="s">
        <v>785</v>
      </c>
      <c r="IG1" s="116" t="s">
        <v>787</v>
      </c>
      <c r="IH1" s="116" t="s">
        <v>278</v>
      </c>
      <c r="II1" s="116" t="s">
        <v>789</v>
      </c>
      <c r="IJ1" s="116" t="s">
        <v>791</v>
      </c>
      <c r="IK1" s="116" t="s">
        <v>793</v>
      </c>
      <c r="IL1" s="116" t="s">
        <v>795</v>
      </c>
      <c r="IM1" s="116" t="s">
        <v>279</v>
      </c>
      <c r="IN1" s="116" t="s">
        <v>797</v>
      </c>
      <c r="IO1" s="125" t="s">
        <v>280</v>
      </c>
      <c r="IP1" s="116" t="s">
        <v>805</v>
      </c>
      <c r="IQ1" s="116" t="s">
        <v>807</v>
      </c>
      <c r="IR1" s="116" t="s">
        <v>281</v>
      </c>
      <c r="IS1" s="116" t="s">
        <v>809</v>
      </c>
      <c r="IT1" s="116" t="s">
        <v>811</v>
      </c>
      <c r="IU1" s="116" t="s">
        <v>813</v>
      </c>
      <c r="IV1" s="125" t="s">
        <v>282</v>
      </c>
      <c r="IW1" s="116" t="s">
        <v>815</v>
      </c>
      <c r="IX1" s="116" t="s">
        <v>283</v>
      </c>
      <c r="IY1" s="116" t="s">
        <v>818</v>
      </c>
      <c r="IZ1" s="116" t="s">
        <v>820</v>
      </c>
      <c r="JA1" s="116" t="s">
        <v>822</v>
      </c>
      <c r="JB1" s="116" t="s">
        <v>824</v>
      </c>
      <c r="JC1" s="116" t="s">
        <v>826</v>
      </c>
      <c r="JD1" s="116" t="s">
        <v>828</v>
      </c>
      <c r="JE1" s="116" t="s">
        <v>284</v>
      </c>
      <c r="JF1" s="116" t="s">
        <v>831</v>
      </c>
      <c r="JG1" s="116" t="s">
        <v>833</v>
      </c>
      <c r="JH1" s="116" t="s">
        <v>835</v>
      </c>
      <c r="JI1" s="116" t="s">
        <v>837</v>
      </c>
      <c r="JJ1" s="116" t="s">
        <v>839</v>
      </c>
      <c r="JK1" s="116" t="s">
        <v>841</v>
      </c>
      <c r="JL1" s="116" t="s">
        <v>843</v>
      </c>
      <c r="JM1" s="116" t="s">
        <v>845</v>
      </c>
      <c r="JN1" s="116" t="s">
        <v>285</v>
      </c>
      <c r="JO1" s="116" t="s">
        <v>848</v>
      </c>
      <c r="JP1" s="116" t="s">
        <v>850</v>
      </c>
      <c r="JQ1" s="116" t="s">
        <v>852</v>
      </c>
      <c r="JR1" s="116" t="s">
        <v>854</v>
      </c>
      <c r="JS1" s="116" t="s">
        <v>855</v>
      </c>
      <c r="JT1" s="116" t="s">
        <v>857</v>
      </c>
      <c r="JU1" s="116" t="s">
        <v>859</v>
      </c>
      <c r="JV1" s="116" t="s">
        <v>861</v>
      </c>
      <c r="JW1" s="116" t="s">
        <v>863</v>
      </c>
      <c r="JX1" s="116" t="s">
        <v>865</v>
      </c>
      <c r="JY1" s="116" t="s">
        <v>867</v>
      </c>
      <c r="JZ1" s="116" t="s">
        <v>869</v>
      </c>
      <c r="KA1" s="116" t="s">
        <v>871</v>
      </c>
      <c r="KB1" s="116" t="s">
        <v>873</v>
      </c>
      <c r="KC1" s="116" t="s">
        <v>875</v>
      </c>
      <c r="KD1" s="116" t="s">
        <v>877</v>
      </c>
      <c r="KE1" s="116" t="s">
        <v>879</v>
      </c>
      <c r="KF1" s="116" t="s">
        <v>881</v>
      </c>
      <c r="KG1" s="116" t="s">
        <v>883</v>
      </c>
      <c r="KH1" s="116" t="s">
        <v>885</v>
      </c>
      <c r="KI1" s="116" t="s">
        <v>887</v>
      </c>
      <c r="KJ1" s="116" t="s">
        <v>889</v>
      </c>
      <c r="KK1" s="116" t="s">
        <v>891</v>
      </c>
      <c r="KL1" s="116" t="s">
        <v>893</v>
      </c>
      <c r="KM1" s="116" t="s">
        <v>895</v>
      </c>
      <c r="KN1" s="116" t="s">
        <v>897</v>
      </c>
      <c r="KO1" s="125" t="s">
        <v>286</v>
      </c>
      <c r="KP1" s="116" t="s">
        <v>899</v>
      </c>
      <c r="KQ1" s="116" t="s">
        <v>287</v>
      </c>
      <c r="KR1" s="116" t="s">
        <v>902</v>
      </c>
      <c r="KS1" s="116" t="s">
        <v>904</v>
      </c>
      <c r="KT1" s="116" t="s">
        <v>906</v>
      </c>
      <c r="KU1" s="116" t="s">
        <v>908</v>
      </c>
      <c r="KV1" s="116" t="s">
        <v>288</v>
      </c>
      <c r="KW1" s="116" t="s">
        <v>911</v>
      </c>
      <c r="KX1" s="116" t="s">
        <v>913</v>
      </c>
      <c r="KY1" s="116" t="s">
        <v>915</v>
      </c>
      <c r="KZ1" s="116" t="s">
        <v>917</v>
      </c>
      <c r="LA1" s="116" t="s">
        <v>919</v>
      </c>
      <c r="LB1" s="116" t="s">
        <v>921</v>
      </c>
      <c r="LC1" s="116" t="s">
        <v>923</v>
      </c>
      <c r="LD1" s="113" t="s">
        <v>290</v>
      </c>
      <c r="LE1" s="125" t="s">
        <v>291</v>
      </c>
      <c r="LF1" s="116" t="s">
        <v>292</v>
      </c>
      <c r="LG1" s="116" t="s">
        <v>306</v>
      </c>
      <c r="LH1" s="116" t="s">
        <v>925</v>
      </c>
      <c r="LI1" s="116" t="s">
        <v>927</v>
      </c>
      <c r="LJ1" s="116" t="s">
        <v>929</v>
      </c>
      <c r="LK1" s="116" t="s">
        <v>931</v>
      </c>
      <c r="LL1" s="116" t="s">
        <v>307</v>
      </c>
      <c r="LM1" s="116" t="s">
        <v>933</v>
      </c>
      <c r="LN1" s="116" t="s">
        <v>308</v>
      </c>
      <c r="LO1" s="116" t="s">
        <v>935</v>
      </c>
      <c r="LP1" s="116" t="s">
        <v>293</v>
      </c>
      <c r="LQ1" s="116" t="s">
        <v>937</v>
      </c>
      <c r="LR1" s="116" t="s">
        <v>309</v>
      </c>
      <c r="LS1" s="116" t="s">
        <v>939</v>
      </c>
      <c r="LT1" s="116" t="s">
        <v>941</v>
      </c>
      <c r="LU1" s="116" t="s">
        <v>310</v>
      </c>
      <c r="LV1" s="125" t="s">
        <v>294</v>
      </c>
      <c r="LW1" s="116" t="s">
        <v>295</v>
      </c>
      <c r="LX1" s="116" t="s">
        <v>943</v>
      </c>
      <c r="LY1" s="116" t="s">
        <v>945</v>
      </c>
      <c r="LZ1" s="116" t="s">
        <v>946</v>
      </c>
      <c r="MA1" s="116" t="s">
        <v>948</v>
      </c>
      <c r="MB1" s="116" t="s">
        <v>949</v>
      </c>
      <c r="MC1" s="116" t="s">
        <v>951</v>
      </c>
      <c r="MD1" s="116" t="s">
        <v>953</v>
      </c>
      <c r="ME1" s="116" t="s">
        <v>955</v>
      </c>
      <c r="MF1" s="116" t="s">
        <v>957</v>
      </c>
      <c r="MG1" s="116" t="s">
        <v>296</v>
      </c>
      <c r="MH1" s="116" t="s">
        <v>960</v>
      </c>
      <c r="MI1" s="116" t="s">
        <v>961</v>
      </c>
      <c r="MJ1" s="116" t="s">
        <v>963</v>
      </c>
      <c r="MK1" s="116" t="s">
        <v>297</v>
      </c>
      <c r="ML1" s="116" t="s">
        <v>966</v>
      </c>
      <c r="MM1" s="116" t="s">
        <v>967</v>
      </c>
      <c r="MN1" s="116" t="s">
        <v>969</v>
      </c>
      <c r="MO1" s="116" t="s">
        <v>971</v>
      </c>
      <c r="MP1" s="116" t="s">
        <v>298</v>
      </c>
      <c r="MQ1" s="116" t="s">
        <v>974</v>
      </c>
      <c r="MR1" s="116" t="s">
        <v>976</v>
      </c>
      <c r="MS1" s="116" t="s">
        <v>978</v>
      </c>
      <c r="MT1" s="116" t="s">
        <v>980</v>
      </c>
      <c r="MU1" s="116" t="s">
        <v>299</v>
      </c>
      <c r="MV1" s="116" t="s">
        <v>983</v>
      </c>
      <c r="MW1" s="116" t="s">
        <v>985</v>
      </c>
      <c r="MX1" s="116" t="s">
        <v>987</v>
      </c>
      <c r="MY1" s="116" t="s">
        <v>989</v>
      </c>
      <c r="MZ1" s="116" t="s">
        <v>991</v>
      </c>
      <c r="NA1" s="116" t="s">
        <v>993</v>
      </c>
      <c r="NB1" s="116" t="s">
        <v>995</v>
      </c>
      <c r="NC1" s="116" t="s">
        <v>997</v>
      </c>
      <c r="ND1" s="116" t="s">
        <v>999</v>
      </c>
      <c r="NE1" s="116" t="s">
        <v>1001</v>
      </c>
      <c r="NF1" s="116" t="s">
        <v>1003</v>
      </c>
      <c r="NG1" s="116" t="s">
        <v>1004</v>
      </c>
      <c r="NH1" s="125" t="s">
        <v>300</v>
      </c>
      <c r="NI1" s="116" t="s">
        <v>301</v>
      </c>
      <c r="NJ1" s="116" t="s">
        <v>1006</v>
      </c>
      <c r="NK1" s="116" t="s">
        <v>1008</v>
      </c>
      <c r="NL1" s="116" t="s">
        <v>1010</v>
      </c>
      <c r="NM1" s="116" t="s">
        <v>1012</v>
      </c>
      <c r="NN1" s="125" t="s">
        <v>302</v>
      </c>
      <c r="NO1" s="116" t="s">
        <v>303</v>
      </c>
      <c r="NP1" s="116" t="s">
        <v>1013</v>
      </c>
      <c r="NQ1" s="116" t="s">
        <v>304</v>
      </c>
      <c r="NR1" s="116" t="s">
        <v>1015</v>
      </c>
      <c r="NS1" s="116" t="s">
        <v>1017</v>
      </c>
      <c r="NT1" s="116" t="s">
        <v>305</v>
      </c>
      <c r="NU1" s="116" t="s">
        <v>1019</v>
      </c>
      <c r="NV1" s="113" t="s">
        <v>311</v>
      </c>
      <c r="NW1" s="125" t="s">
        <v>312</v>
      </c>
      <c r="NX1" s="116" t="s">
        <v>313</v>
      </c>
      <c r="NY1" s="116" t="s">
        <v>1022</v>
      </c>
      <c r="NZ1" s="116" t="s">
        <v>1024</v>
      </c>
      <c r="OA1" s="116" t="s">
        <v>314</v>
      </c>
      <c r="OB1" s="116" t="s">
        <v>324</v>
      </c>
      <c r="OC1" s="116" t="s">
        <v>1026</v>
      </c>
      <c r="OD1" s="116" t="s">
        <v>1028</v>
      </c>
      <c r="OE1" s="116" t="s">
        <v>1030</v>
      </c>
      <c r="OF1" s="116" t="s">
        <v>1032</v>
      </c>
      <c r="OG1" s="116" t="s">
        <v>1034</v>
      </c>
      <c r="OH1" s="116" t="s">
        <v>1036</v>
      </c>
      <c r="OI1" s="116" t="s">
        <v>1038</v>
      </c>
      <c r="OJ1" s="116" t="s">
        <v>1040</v>
      </c>
      <c r="OK1" s="116" t="s">
        <v>1042</v>
      </c>
      <c r="OL1" s="116" t="s">
        <v>1044</v>
      </c>
      <c r="OM1" s="116" t="s">
        <v>1046</v>
      </c>
      <c r="ON1" s="116" t="s">
        <v>1048</v>
      </c>
      <c r="OO1" s="116" t="s">
        <v>1050</v>
      </c>
      <c r="OP1" s="116" t="s">
        <v>1052</v>
      </c>
      <c r="OQ1" s="116" t="s">
        <v>1054</v>
      </c>
      <c r="OR1" s="116" t="s">
        <v>1056</v>
      </c>
      <c r="OS1" s="116" t="s">
        <v>1058</v>
      </c>
      <c r="OT1" s="116" t="s">
        <v>1060</v>
      </c>
      <c r="OU1" s="116" t="s">
        <v>1062</v>
      </c>
      <c r="OV1" s="116" t="s">
        <v>1064</v>
      </c>
      <c r="OW1" s="116" t="s">
        <v>1066</v>
      </c>
      <c r="OX1" s="116" t="s">
        <v>1068</v>
      </c>
      <c r="OY1" s="116" t="s">
        <v>325</v>
      </c>
      <c r="OZ1" s="116" t="s">
        <v>1071</v>
      </c>
      <c r="PA1" s="116" t="s">
        <v>1073</v>
      </c>
      <c r="PB1" s="116" t="s">
        <v>1074</v>
      </c>
      <c r="PC1" s="116" t="s">
        <v>1076</v>
      </c>
      <c r="PD1" s="116" t="s">
        <v>1078</v>
      </c>
      <c r="PE1" s="116" t="s">
        <v>1080</v>
      </c>
      <c r="PF1" s="116" t="s">
        <v>1082</v>
      </c>
      <c r="PG1" s="116" t="s">
        <v>1084</v>
      </c>
      <c r="PH1" s="116" t="s">
        <v>1086</v>
      </c>
      <c r="PI1" s="116" t="s">
        <v>1088</v>
      </c>
      <c r="PJ1" s="116" t="s">
        <v>1090</v>
      </c>
      <c r="PK1" s="116" t="s">
        <v>1092</v>
      </c>
      <c r="PL1" s="116" t="s">
        <v>1094</v>
      </c>
      <c r="PM1" s="116" t="s">
        <v>1096</v>
      </c>
      <c r="PN1" s="116" t="s">
        <v>1098</v>
      </c>
      <c r="PO1" s="116" t="s">
        <v>1100</v>
      </c>
      <c r="PP1" s="116" t="s">
        <v>1102</v>
      </c>
      <c r="PQ1" s="116" t="s">
        <v>1104</v>
      </c>
      <c r="PR1" s="116" t="s">
        <v>1106</v>
      </c>
      <c r="PS1" s="116" t="s">
        <v>1108</v>
      </c>
      <c r="PT1" s="116" t="s">
        <v>1110</v>
      </c>
      <c r="PU1" s="116" t="s">
        <v>1112</v>
      </c>
      <c r="PV1" s="116" t="s">
        <v>1114</v>
      </c>
      <c r="PW1" s="116" t="s">
        <v>1116</v>
      </c>
      <c r="PX1" s="116" t="s">
        <v>1118</v>
      </c>
      <c r="PY1" s="116" t="s">
        <v>1120</v>
      </c>
      <c r="PZ1" s="116" t="s">
        <v>315</v>
      </c>
      <c r="QA1" s="116" t="s">
        <v>1122</v>
      </c>
      <c r="QB1" s="116" t="s">
        <v>1124</v>
      </c>
      <c r="QC1" s="116" t="s">
        <v>1126</v>
      </c>
      <c r="QD1" s="116" t="s">
        <v>1128</v>
      </c>
      <c r="QE1" s="116" t="s">
        <v>1130</v>
      </c>
      <c r="QF1" s="125" t="s">
        <v>316</v>
      </c>
      <c r="QG1" s="116" t="s">
        <v>317</v>
      </c>
      <c r="QH1" s="116" t="s">
        <v>1132</v>
      </c>
      <c r="QI1" s="116" t="s">
        <v>1134</v>
      </c>
      <c r="QJ1" s="116" t="s">
        <v>1136</v>
      </c>
      <c r="QK1" s="116" t="s">
        <v>1138</v>
      </c>
      <c r="QL1" s="116" t="s">
        <v>1140</v>
      </c>
      <c r="QM1" s="116" t="s">
        <v>1142</v>
      </c>
      <c r="QN1" s="125" t="s">
        <v>318</v>
      </c>
      <c r="QO1" s="116" t="s">
        <v>1144</v>
      </c>
      <c r="QP1" s="116" t="s">
        <v>319</v>
      </c>
      <c r="QQ1" s="116" t="s">
        <v>326</v>
      </c>
      <c r="QR1" s="116" t="s">
        <v>1146</v>
      </c>
      <c r="QS1" s="116" t="s">
        <v>1148</v>
      </c>
      <c r="QT1" s="116" t="s">
        <v>1150</v>
      </c>
      <c r="QU1" s="116" t="s">
        <v>1152</v>
      </c>
      <c r="QV1" s="116" t="s">
        <v>1154</v>
      </c>
      <c r="QW1" s="116" t="s">
        <v>1156</v>
      </c>
      <c r="QX1" s="116" t="s">
        <v>1158</v>
      </c>
      <c r="QY1" s="116" t="s">
        <v>1160</v>
      </c>
      <c r="QZ1" s="116" t="s">
        <v>1162</v>
      </c>
      <c r="RA1" s="116" t="s">
        <v>1164</v>
      </c>
      <c r="RB1" s="116" t="s">
        <v>1166</v>
      </c>
      <c r="RC1" s="116" t="s">
        <v>1168</v>
      </c>
      <c r="RD1" s="116" t="s">
        <v>1170</v>
      </c>
      <c r="RE1" s="116" t="s">
        <v>1172</v>
      </c>
      <c r="RF1" s="125" t="s">
        <v>320</v>
      </c>
      <c r="RG1" s="116" t="s">
        <v>321</v>
      </c>
      <c r="RH1" s="116" t="s">
        <v>1174</v>
      </c>
      <c r="RI1" s="116" t="s">
        <v>1176</v>
      </c>
      <c r="RJ1" s="125" t="s">
        <v>322</v>
      </c>
      <c r="RK1" s="116" t="s">
        <v>323</v>
      </c>
      <c r="RL1" s="116" t="s">
        <v>1178</v>
      </c>
      <c r="RM1" s="116" t="s">
        <v>1179</v>
      </c>
      <c r="RN1" s="116" t="s">
        <v>1180</v>
      </c>
      <c r="RO1" s="116" t="s">
        <v>1181</v>
      </c>
      <c r="RP1" s="116" t="s">
        <v>1183</v>
      </c>
      <c r="RQ1" s="116" t="s">
        <v>1184</v>
      </c>
      <c r="RR1" s="116" t="s">
        <v>1186</v>
      </c>
      <c r="RS1" s="116" t="s">
        <v>1187</v>
      </c>
      <c r="RT1" s="113" t="s">
        <v>327</v>
      </c>
      <c r="RU1" s="125" t="s">
        <v>328</v>
      </c>
      <c r="RV1" s="116" t="s">
        <v>329</v>
      </c>
      <c r="RW1" s="116" t="s">
        <v>1189</v>
      </c>
      <c r="RX1" s="116" t="s">
        <v>1191</v>
      </c>
      <c r="RY1" s="116" t="s">
        <v>330</v>
      </c>
      <c r="RZ1" s="116" t="s">
        <v>1193</v>
      </c>
      <c r="SA1" s="116" t="s">
        <v>1195</v>
      </c>
      <c r="SB1" s="116" t="s">
        <v>1197</v>
      </c>
      <c r="SC1" s="116" t="s">
        <v>1199</v>
      </c>
      <c r="SD1" s="125" t="s">
        <v>331</v>
      </c>
      <c r="SE1" s="116" t="s">
        <v>332</v>
      </c>
      <c r="SF1" s="116" t="s">
        <v>1201</v>
      </c>
      <c r="SG1" s="116" t="s">
        <v>1203</v>
      </c>
      <c r="SH1" s="116" t="s">
        <v>1205</v>
      </c>
      <c r="SI1" s="116" t="s">
        <v>1207</v>
      </c>
      <c r="SJ1" s="116" t="s">
        <v>1209</v>
      </c>
      <c r="SK1" s="116" t="s">
        <v>1211</v>
      </c>
      <c r="SL1" s="116" t="s">
        <v>1213</v>
      </c>
      <c r="SM1" s="116" t="s">
        <v>1215</v>
      </c>
      <c r="SN1" s="116" t="s">
        <v>1217</v>
      </c>
      <c r="SO1" s="116" t="s">
        <v>1219</v>
      </c>
      <c r="SP1" s="116" t="s">
        <v>1221</v>
      </c>
      <c r="SQ1" s="116" t="s">
        <v>1223</v>
      </c>
      <c r="SR1" s="116" t="s">
        <v>1225</v>
      </c>
      <c r="SS1" s="116" t="s">
        <v>1227</v>
      </c>
      <c r="ST1" s="116" t="s">
        <v>1229</v>
      </c>
      <c r="SU1" s="113" t="s">
        <v>333</v>
      </c>
      <c r="SV1" s="125" t="s">
        <v>334</v>
      </c>
      <c r="SW1" s="116" t="s">
        <v>335</v>
      </c>
      <c r="SX1" s="116" t="s">
        <v>1231</v>
      </c>
      <c r="SY1" s="116" t="s">
        <v>1233</v>
      </c>
      <c r="SZ1" s="116" t="s">
        <v>1235</v>
      </c>
      <c r="TA1" s="116" t="s">
        <v>1237</v>
      </c>
      <c r="TB1" s="116" t="s">
        <v>1239</v>
      </c>
      <c r="TC1" s="116" t="s">
        <v>336</v>
      </c>
      <c r="TD1" s="116" t="s">
        <v>1241</v>
      </c>
      <c r="TE1" s="116" t="s">
        <v>1243</v>
      </c>
      <c r="TF1" s="116" t="s">
        <v>1245</v>
      </c>
      <c r="TG1" s="116" t="s">
        <v>1247</v>
      </c>
      <c r="TH1" s="116" t="s">
        <v>1249</v>
      </c>
      <c r="TI1" s="116" t="s">
        <v>1251</v>
      </c>
      <c r="TJ1" s="125" t="s">
        <v>337</v>
      </c>
      <c r="TK1" s="116" t="s">
        <v>338</v>
      </c>
      <c r="TL1" s="116" t="s">
        <v>339</v>
      </c>
      <c r="TM1" s="116" t="s">
        <v>1253</v>
      </c>
      <c r="TN1" s="116" t="s">
        <v>1255</v>
      </c>
      <c r="TO1" s="116" t="s">
        <v>1256</v>
      </c>
      <c r="TP1" s="116" t="s">
        <v>1258</v>
      </c>
      <c r="TQ1" s="116" t="s">
        <v>1260</v>
      </c>
      <c r="TR1" s="116" t="s">
        <v>1262</v>
      </c>
      <c r="TS1" s="116" t="s">
        <v>1264</v>
      </c>
      <c r="TT1" s="116" t="s">
        <v>1266</v>
      </c>
      <c r="TU1" s="116" t="s">
        <v>1268</v>
      </c>
      <c r="TV1" s="116" t="s">
        <v>1270</v>
      </c>
      <c r="TW1" s="116" t="s">
        <v>1272</v>
      </c>
      <c r="TX1" s="116" t="s">
        <v>1274</v>
      </c>
      <c r="TY1" s="116" t="s">
        <v>1276</v>
      </c>
      <c r="TZ1" s="116" t="s">
        <v>1278</v>
      </c>
      <c r="UA1" s="116" t="s">
        <v>1280</v>
      </c>
      <c r="UB1" s="116" t="s">
        <v>1282</v>
      </c>
      <c r="UC1" s="113" t="s">
        <v>1284</v>
      </c>
      <c r="UD1" s="116" t="s">
        <v>1286</v>
      </c>
      <c r="UE1" s="116" t="s">
        <v>1288</v>
      </c>
      <c r="UF1" s="116" t="s">
        <v>1290</v>
      </c>
      <c r="UG1" s="116" t="s">
        <v>1292</v>
      </c>
      <c r="UH1" s="116" t="s">
        <v>1294</v>
      </c>
      <c r="UI1" s="119"/>
    </row>
    <row r="2" spans="1:555" s="57" customFormat="1" hidden="1">
      <c r="A2" s="57" t="s">
        <v>1317</v>
      </c>
      <c r="B2" s="57" t="s">
        <v>1319</v>
      </c>
      <c r="C2" s="57" t="s">
        <v>431</v>
      </c>
      <c r="D2" s="57" t="s">
        <v>1318</v>
      </c>
      <c r="E2" s="57" t="s">
        <v>1320</v>
      </c>
      <c r="F2" s="57" t="s">
        <v>432</v>
      </c>
      <c r="G2" s="95" t="s">
        <v>1321</v>
      </c>
      <c r="H2" s="57" t="s">
        <v>1322</v>
      </c>
      <c r="I2" s="57" t="s">
        <v>1323</v>
      </c>
      <c r="J2" s="57" t="s">
        <v>1403</v>
      </c>
      <c r="K2" s="57" t="s">
        <v>1324</v>
      </c>
      <c r="L2" s="57" t="s">
        <v>1325</v>
      </c>
      <c r="M2" s="57" t="s">
        <v>1326</v>
      </c>
      <c r="N2" s="57" t="s">
        <v>1327</v>
      </c>
      <c r="O2" s="57" t="s">
        <v>1328</v>
      </c>
      <c r="P2" s="57" t="s">
        <v>1418</v>
      </c>
      <c r="Q2" s="57" t="s">
        <v>1453</v>
      </c>
      <c r="R2" s="374" t="str">
        <f>+Presupuesto!D11</f>
        <v>Recurrente</v>
      </c>
      <c r="S2" s="374" t="str">
        <f>+Presupuesto!E11</f>
        <v>Programa / Proyecto 2017</v>
      </c>
      <c r="U2" s="57" t="s">
        <v>354</v>
      </c>
      <c r="V2" s="57" t="s">
        <v>372</v>
      </c>
      <c r="W2" s="57" t="s">
        <v>355</v>
      </c>
      <c r="X2" s="57" t="s">
        <v>356</v>
      </c>
      <c r="Y2" s="57" t="s">
        <v>357</v>
      </c>
      <c r="Z2" s="57" t="s">
        <v>358</v>
      </c>
      <c r="AA2" s="57" t="s">
        <v>359</v>
      </c>
      <c r="AB2" s="57" t="s">
        <v>360</v>
      </c>
      <c r="AC2" s="57" t="s">
        <v>361</v>
      </c>
      <c r="AD2" s="57" t="s">
        <v>362</v>
      </c>
      <c r="AE2" s="57" t="s">
        <v>363</v>
      </c>
      <c r="AF2" s="57" t="s">
        <v>364</v>
      </c>
      <c r="AH2" s="369" t="s">
        <v>380</v>
      </c>
      <c r="AI2" s="369" t="s">
        <v>381</v>
      </c>
      <c r="AJ2" s="369" t="s">
        <v>382</v>
      </c>
      <c r="AK2" s="369" t="s">
        <v>383</v>
      </c>
      <c r="AL2" s="369" t="s">
        <v>384</v>
      </c>
      <c r="AM2" s="369" t="s">
        <v>387</v>
      </c>
      <c r="AN2" s="369" t="s">
        <v>385</v>
      </c>
      <c r="AO2" s="369" t="s">
        <v>386</v>
      </c>
      <c r="AP2" s="369" t="s">
        <v>388</v>
      </c>
      <c r="AQ2" s="369" t="s">
        <v>389</v>
      </c>
      <c r="AR2" s="369" t="s">
        <v>390</v>
      </c>
      <c r="AS2" s="369" t="s">
        <v>391</v>
      </c>
      <c r="AT2" s="369" t="s">
        <v>392</v>
      </c>
      <c r="AU2" s="369" t="s">
        <v>393</v>
      </c>
      <c r="AV2" s="369" t="s">
        <v>394</v>
      </c>
      <c r="AW2" s="369" t="s">
        <v>395</v>
      </c>
      <c r="AX2" s="369" t="s">
        <v>396</v>
      </c>
      <c r="AY2" s="369" t="s">
        <v>397</v>
      </c>
      <c r="AZ2" s="369" t="s">
        <v>398</v>
      </c>
      <c r="BA2" s="369" t="s">
        <v>399</v>
      </c>
      <c r="BB2" s="369" t="s">
        <v>400</v>
      </c>
      <c r="BC2" s="369" t="s">
        <v>401</v>
      </c>
      <c r="BD2" s="369" t="s">
        <v>402</v>
      </c>
      <c r="BE2" s="369" t="s">
        <v>403</v>
      </c>
      <c r="BF2" s="369" t="s">
        <v>404</v>
      </c>
      <c r="BG2" s="369" t="s">
        <v>405</v>
      </c>
      <c r="BH2" s="369" t="s">
        <v>406</v>
      </c>
      <c r="BI2" s="369" t="s">
        <v>407</v>
      </c>
      <c r="BJ2" s="369" t="s">
        <v>408</v>
      </c>
      <c r="BK2" s="369" t="s">
        <v>409</v>
      </c>
      <c r="BL2" s="369" t="s">
        <v>410</v>
      </c>
      <c r="BM2" s="369" t="s">
        <v>411</v>
      </c>
      <c r="BN2" s="369" t="s">
        <v>412</v>
      </c>
      <c r="BO2" s="369" t="s">
        <v>413</v>
      </c>
      <c r="BP2" s="369" t="s">
        <v>414</v>
      </c>
      <c r="BQ2" s="369" t="s">
        <v>415</v>
      </c>
      <c r="BR2" s="369" t="s">
        <v>416</v>
      </c>
      <c r="BS2" s="369" t="s">
        <v>417</v>
      </c>
      <c r="BT2" s="369" t="s">
        <v>418</v>
      </c>
      <c r="BU2" s="369" t="s">
        <v>419</v>
      </c>
    </row>
    <row r="3" spans="1:555" hidden="1">
      <c r="AH3" s="370">
        <v>2500</v>
      </c>
      <c r="AI3" s="370">
        <v>1900</v>
      </c>
      <c r="AJ3" s="370">
        <v>1650</v>
      </c>
      <c r="AK3" s="370">
        <v>1580</v>
      </c>
      <c r="AL3" s="370">
        <v>2250</v>
      </c>
      <c r="AM3" s="370">
        <v>1650</v>
      </c>
      <c r="AN3" s="370">
        <v>1400</v>
      </c>
      <c r="AO3" s="371">
        <v>1340</v>
      </c>
      <c r="AP3" s="371">
        <v>2000</v>
      </c>
      <c r="AQ3" s="371">
        <v>1400</v>
      </c>
      <c r="AR3" s="371">
        <v>1150</v>
      </c>
      <c r="AS3" s="371">
        <v>1100</v>
      </c>
      <c r="AT3" s="371">
        <v>1750</v>
      </c>
      <c r="AU3" s="371">
        <v>1150</v>
      </c>
      <c r="AV3" s="371">
        <v>900</v>
      </c>
      <c r="AW3" s="371">
        <v>860</v>
      </c>
      <c r="AX3" s="371">
        <v>1200</v>
      </c>
      <c r="AY3" s="372">
        <v>900</v>
      </c>
      <c r="AZ3" s="372">
        <v>650</v>
      </c>
      <c r="BA3" s="372">
        <v>620</v>
      </c>
      <c r="BB3" s="370">
        <f>+'Cuadro Resumen'!C213</f>
        <v>5759.1495000000004</v>
      </c>
      <c r="BC3" s="370">
        <f>+'Cuadro Resumen'!D213</f>
        <v>5307.4515000000001</v>
      </c>
      <c r="BD3" s="370">
        <f>+'Cuadro Resumen'!E213</f>
        <v>6775.47</v>
      </c>
      <c r="BE3" s="370">
        <f>+'Cuadro Resumen'!F213</f>
        <v>6323.7719999999999</v>
      </c>
      <c r="BF3" s="370">
        <f>+'Cuadro Resumen'!C214</f>
        <v>5081.6025</v>
      </c>
      <c r="BG3" s="370">
        <f>+'Cuadro Resumen'!D214</f>
        <v>4629.9045000000006</v>
      </c>
      <c r="BH3" s="370">
        <f>+'Cuadro Resumen'!E214</f>
        <v>6097.9230000000007</v>
      </c>
      <c r="BI3" s="370">
        <f>+'Cuadro Resumen'!F214</f>
        <v>5646.2250000000004</v>
      </c>
      <c r="BJ3" s="371">
        <f>+'Cuadro Resumen'!C215</f>
        <v>4404.0555000000004</v>
      </c>
      <c r="BK3" s="371">
        <f>+'Cuadro Resumen'!D215</f>
        <v>4065.2820000000002</v>
      </c>
      <c r="BL3" s="371">
        <f>+'Cuadro Resumen'!E215</f>
        <v>5420.3760000000002</v>
      </c>
      <c r="BM3" s="371">
        <f>+'Cuadro Resumen'!F215</f>
        <v>4968.6779999999999</v>
      </c>
      <c r="BN3" s="371">
        <f>+'Cuadro Resumen'!C216</f>
        <v>3726.5085000000004</v>
      </c>
      <c r="BO3" s="371">
        <f>+'Cuadro Resumen'!D216</f>
        <v>3387.7350000000001</v>
      </c>
      <c r="BP3" s="371">
        <f>+'Cuadro Resumen'!E216</f>
        <v>4742.8290000000006</v>
      </c>
      <c r="BQ3" s="371">
        <f>+'Cuadro Resumen'!F216</f>
        <v>4404.0555000000004</v>
      </c>
      <c r="BR3" s="371">
        <f>+'Cuadro Resumen'!C217</f>
        <v>3274.8105</v>
      </c>
      <c r="BS3" s="371">
        <f>+'Cuadro Resumen'!D217</f>
        <v>3048.9615000000003</v>
      </c>
      <c r="BT3" s="371">
        <f>+'Cuadro Resumen'!E217</f>
        <v>4178.2065000000002</v>
      </c>
      <c r="BU3" s="371">
        <f>+'Cuadro Resumen'!F217</f>
        <v>3839.433</v>
      </c>
    </row>
    <row r="4" spans="1:555" ht="15.75" thickBot="1"/>
    <row r="5" spans="1:555" ht="53.25" thickBot="1">
      <c r="C5" s="22" t="s">
        <v>379</v>
      </c>
      <c r="D5" s="133">
        <f>SUMIF(C:C,$C$10,D:D)</f>
        <v>0</v>
      </c>
    </row>
    <row r="6" spans="1:555">
      <c r="C6" s="42"/>
      <c r="D6" s="42"/>
      <c r="E6" s="42"/>
      <c r="F6" s="42"/>
      <c r="G6" s="13"/>
      <c r="H6" s="42"/>
      <c r="I6" s="42"/>
    </row>
    <row r="7" spans="1:555">
      <c r="C7" s="42"/>
      <c r="D7" s="42"/>
      <c r="E7" s="42"/>
      <c r="F7" s="42"/>
      <c r="G7" s="13"/>
      <c r="H7" s="42"/>
      <c r="I7" s="42"/>
    </row>
    <row r="8" spans="1:555">
      <c r="C8" s="42"/>
      <c r="D8" s="42"/>
      <c r="E8" s="42"/>
      <c r="F8" s="42"/>
      <c r="G8" s="13"/>
      <c r="H8" s="42"/>
      <c r="I8" s="42"/>
    </row>
    <row r="9" spans="1:555" ht="15.75" thickBot="1">
      <c r="C9" s="42"/>
      <c r="D9" s="42"/>
      <c r="E9" s="42"/>
      <c r="F9" s="42"/>
      <c r="G9" s="13"/>
      <c r="H9" s="42"/>
      <c r="I9" s="42"/>
      <c r="K9" s="111"/>
    </row>
    <row r="10" spans="1:555" ht="15.75" thickBot="1">
      <c r="C10" s="515" t="s">
        <v>11</v>
      </c>
      <c r="D10" s="293">
        <f>SUM(F17:F50)</f>
        <v>0</v>
      </c>
      <c r="G10" s="14"/>
      <c r="H10" s="7"/>
      <c r="I10" s="7"/>
    </row>
    <row r="11" spans="1:555">
      <c r="G11" s="14"/>
      <c r="H11" s="7"/>
      <c r="I11" s="7"/>
    </row>
    <row r="12" spans="1:555">
      <c r="F12" s="7"/>
      <c r="G12" s="14"/>
      <c r="H12" s="7"/>
      <c r="I12" s="7"/>
    </row>
    <row r="13" spans="1:555" ht="15.75">
      <c r="C13" s="233" t="s">
        <v>352</v>
      </c>
      <c r="D13" s="290"/>
      <c r="F13" s="7"/>
      <c r="G13" s="14"/>
      <c r="H13" s="7"/>
      <c r="I13" s="7"/>
    </row>
    <row r="14" spans="1:555" ht="18.75">
      <c r="C14" s="143"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Graduados'!$F:$G,2,FALSE),IFERROR(VLOOKUP(D13,'Gestion administrativa '!$F:$G,2,FALSE),IFERROR(VLOOKUP(D13,'13.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
      <c r="F14" s="7"/>
      <c r="G14" s="14"/>
      <c r="H14" s="7"/>
      <c r="I14" s="7"/>
    </row>
    <row r="15" spans="1:555" ht="42.75" thickBot="1">
      <c r="F15" s="28"/>
      <c r="G15" s="11"/>
      <c r="H15" s="11"/>
      <c r="I15" s="11"/>
      <c r="L15" s="159"/>
      <c r="M15" s="160"/>
      <c r="N15" s="159"/>
      <c r="O15" s="159"/>
      <c r="P15" s="162" t="s">
        <v>429</v>
      </c>
      <c r="Q15" s="162" t="s">
        <v>430</v>
      </c>
    </row>
    <row r="16" spans="1:555" ht="30.75" thickBot="1">
      <c r="C16" s="64" t="s">
        <v>12</v>
      </c>
      <c r="D16" s="64" t="s">
        <v>23</v>
      </c>
      <c r="E16" s="71" t="s">
        <v>25</v>
      </c>
      <c r="F16" s="70" t="s">
        <v>6</v>
      </c>
      <c r="G16" s="68" t="s">
        <v>91</v>
      </c>
      <c r="H16" s="71" t="s">
        <v>14</v>
      </c>
      <c r="I16" s="68" t="s">
        <v>92</v>
      </c>
      <c r="J16" s="68" t="s">
        <v>370</v>
      </c>
      <c r="K16" s="68" t="s">
        <v>371</v>
      </c>
      <c r="L16" s="156" t="s">
        <v>5</v>
      </c>
      <c r="M16" s="156" t="s">
        <v>23</v>
      </c>
      <c r="N16" s="157" t="s">
        <v>427</v>
      </c>
      <c r="O16" s="158" t="s">
        <v>428</v>
      </c>
      <c r="P16" s="161">
        <v>0.7</v>
      </c>
      <c r="Q16" s="161">
        <v>0.3</v>
      </c>
    </row>
    <row r="17" spans="3:17">
      <c r="C17" s="76"/>
      <c r="D17" s="93"/>
      <c r="E17" s="58"/>
      <c r="F17" s="32">
        <f t="shared" ref="F17:F50" si="0">D17*E17</f>
        <v>0</v>
      </c>
      <c r="G17" s="96"/>
      <c r="H17" s="77"/>
      <c r="I17" s="65" t="e">
        <f>VLOOKUP(H17,Presupuesto!$B$11:$C$565,2,0)</f>
        <v>#N/A</v>
      </c>
      <c r="J17" s="151" t="s">
        <v>1319</v>
      </c>
      <c r="K17" s="33" t="s">
        <v>372</v>
      </c>
      <c r="L17" s="76"/>
      <c r="M17" s="93"/>
      <c r="N17" s="58"/>
      <c r="O17" s="32">
        <f t="shared" ref="O17:O50" si="1">M17*N17</f>
        <v>0</v>
      </c>
      <c r="P17" s="32">
        <f t="shared" ref="P17:Q36" si="2">$O17*P$16</f>
        <v>0</v>
      </c>
      <c r="Q17" s="32">
        <f t="shared" si="2"/>
        <v>0</v>
      </c>
    </row>
    <row r="18" spans="3:17">
      <c r="C18" s="76"/>
      <c r="D18" s="93"/>
      <c r="E18" s="58"/>
      <c r="F18" s="32">
        <f t="shared" si="0"/>
        <v>0</v>
      </c>
      <c r="G18" s="96"/>
      <c r="H18" s="77"/>
      <c r="I18" s="65" t="e">
        <f>VLOOKUP(H18,Presupuesto!$B$11:$C$565,2,0)</f>
        <v>#N/A</v>
      </c>
      <c r="J18" s="33" t="str">
        <f>$J$17</f>
        <v>Investigación Científica</v>
      </c>
      <c r="K18" s="33" t="s">
        <v>372</v>
      </c>
      <c r="L18" s="76"/>
      <c r="M18" s="93"/>
      <c r="N18" s="58"/>
      <c r="O18" s="32">
        <f t="shared" si="1"/>
        <v>0</v>
      </c>
      <c r="P18" s="32">
        <f t="shared" si="2"/>
        <v>0</v>
      </c>
      <c r="Q18" s="32">
        <f t="shared" si="2"/>
        <v>0</v>
      </c>
    </row>
    <row r="19" spans="3:17">
      <c r="C19" s="76"/>
      <c r="D19" s="93"/>
      <c r="E19" s="58"/>
      <c r="F19" s="32">
        <f t="shared" si="0"/>
        <v>0</v>
      </c>
      <c r="G19" s="96"/>
      <c r="H19" s="77"/>
      <c r="I19" s="65" t="e">
        <f>VLOOKUP(H19,Presupuesto!$B$11:$C$565,2,0)</f>
        <v>#N/A</v>
      </c>
      <c r="J19" s="33" t="str">
        <f t="shared" ref="J19:J49" si="3">$J$17</f>
        <v>Investigación Científica</v>
      </c>
      <c r="K19" s="33" t="s">
        <v>372</v>
      </c>
      <c r="L19" s="76"/>
      <c r="M19" s="93"/>
      <c r="N19" s="58"/>
      <c r="O19" s="32">
        <f t="shared" si="1"/>
        <v>0</v>
      </c>
      <c r="P19" s="32">
        <f t="shared" si="2"/>
        <v>0</v>
      </c>
      <c r="Q19" s="32">
        <f t="shared" si="2"/>
        <v>0</v>
      </c>
    </row>
    <row r="20" spans="3:17">
      <c r="C20" s="76"/>
      <c r="D20" s="93"/>
      <c r="E20" s="58"/>
      <c r="F20" s="32">
        <f t="shared" si="0"/>
        <v>0</v>
      </c>
      <c r="G20" s="96"/>
      <c r="H20" s="77"/>
      <c r="I20" s="65" t="e">
        <f>VLOOKUP(H20,Presupuesto!$B$11:$C$565,2,0)</f>
        <v>#N/A</v>
      </c>
      <c r="J20" s="33" t="str">
        <f t="shared" si="3"/>
        <v>Investigación Científica</v>
      </c>
      <c r="K20" s="33" t="s">
        <v>372</v>
      </c>
      <c r="L20" s="76"/>
      <c r="M20" s="93"/>
      <c r="N20" s="58"/>
      <c r="O20" s="32">
        <f t="shared" si="1"/>
        <v>0</v>
      </c>
      <c r="P20" s="32">
        <f t="shared" si="2"/>
        <v>0</v>
      </c>
      <c r="Q20" s="32">
        <f t="shared" si="2"/>
        <v>0</v>
      </c>
    </row>
    <row r="21" spans="3:17">
      <c r="C21" s="76"/>
      <c r="D21" s="93"/>
      <c r="E21" s="58"/>
      <c r="F21" s="32">
        <f t="shared" si="0"/>
        <v>0</v>
      </c>
      <c r="G21" s="96"/>
      <c r="H21" s="77"/>
      <c r="I21" s="65" t="e">
        <f>VLOOKUP(H21,Presupuesto!$B$11:$C$565,2,0)</f>
        <v>#N/A</v>
      </c>
      <c r="J21" s="33" t="str">
        <f t="shared" si="3"/>
        <v>Investigación Científica</v>
      </c>
      <c r="K21" s="33" t="s">
        <v>361</v>
      </c>
      <c r="L21" s="76"/>
      <c r="M21" s="93"/>
      <c r="N21" s="58"/>
      <c r="O21" s="32">
        <f t="shared" si="1"/>
        <v>0</v>
      </c>
      <c r="P21" s="32">
        <f t="shared" si="2"/>
        <v>0</v>
      </c>
      <c r="Q21" s="32">
        <f t="shared" si="2"/>
        <v>0</v>
      </c>
    </row>
    <row r="22" spans="3:17">
      <c r="C22" s="76"/>
      <c r="D22" s="93"/>
      <c r="E22" s="58"/>
      <c r="F22" s="32">
        <f t="shared" si="0"/>
        <v>0</v>
      </c>
      <c r="G22" s="96"/>
      <c r="H22" s="77"/>
      <c r="I22" s="65" t="e">
        <f>VLOOKUP(H22,Presupuesto!$B$11:$C$565,2,0)</f>
        <v>#N/A</v>
      </c>
      <c r="J22" s="33" t="str">
        <f t="shared" si="3"/>
        <v>Investigación Científica</v>
      </c>
      <c r="K22" s="33" t="s">
        <v>372</v>
      </c>
      <c r="L22" s="76"/>
      <c r="M22" s="93"/>
      <c r="N22" s="58"/>
      <c r="O22" s="32">
        <f t="shared" si="1"/>
        <v>0</v>
      </c>
      <c r="P22" s="32">
        <f t="shared" si="2"/>
        <v>0</v>
      </c>
      <c r="Q22" s="32">
        <f t="shared" si="2"/>
        <v>0</v>
      </c>
    </row>
    <row r="23" spans="3:17">
      <c r="C23" s="76"/>
      <c r="D23" s="93"/>
      <c r="E23" s="58"/>
      <c r="F23" s="32">
        <f t="shared" si="0"/>
        <v>0</v>
      </c>
      <c r="G23" s="96"/>
      <c r="H23" s="77"/>
      <c r="I23" s="65" t="e">
        <f>VLOOKUP(H23,Presupuesto!$B$11:$C$565,2,0)</f>
        <v>#N/A</v>
      </c>
      <c r="J23" s="33" t="str">
        <f t="shared" si="3"/>
        <v>Investigación Científica</v>
      </c>
      <c r="K23" s="33" t="s">
        <v>372</v>
      </c>
      <c r="L23" s="76"/>
      <c r="M23" s="93"/>
      <c r="N23" s="58"/>
      <c r="O23" s="32">
        <f t="shared" si="1"/>
        <v>0</v>
      </c>
      <c r="P23" s="32">
        <f t="shared" si="2"/>
        <v>0</v>
      </c>
      <c r="Q23" s="32">
        <f t="shared" si="2"/>
        <v>0</v>
      </c>
    </row>
    <row r="24" spans="3:17">
      <c r="C24" s="76"/>
      <c r="D24" s="93"/>
      <c r="E24" s="58"/>
      <c r="F24" s="32">
        <f t="shared" si="0"/>
        <v>0</v>
      </c>
      <c r="G24" s="96"/>
      <c r="H24" s="77"/>
      <c r="I24" s="65" t="e">
        <f>VLOOKUP(H24,Presupuesto!$B$11:$C$565,2,0)</f>
        <v>#N/A</v>
      </c>
      <c r="J24" s="33" t="str">
        <f t="shared" si="3"/>
        <v>Investigación Científica</v>
      </c>
      <c r="K24" s="33" t="s">
        <v>372</v>
      </c>
      <c r="L24" s="76"/>
      <c r="M24" s="93"/>
      <c r="N24" s="58"/>
      <c r="O24" s="32">
        <f t="shared" si="1"/>
        <v>0</v>
      </c>
      <c r="P24" s="32">
        <f t="shared" si="2"/>
        <v>0</v>
      </c>
      <c r="Q24" s="32">
        <f t="shared" si="2"/>
        <v>0</v>
      </c>
    </row>
    <row r="25" spans="3:17">
      <c r="C25" s="76"/>
      <c r="D25" s="93"/>
      <c r="E25" s="58"/>
      <c r="F25" s="32">
        <f t="shared" si="0"/>
        <v>0</v>
      </c>
      <c r="G25" s="96"/>
      <c r="H25" s="77"/>
      <c r="I25" s="65" t="e">
        <f>VLOOKUP(H25,Presupuesto!$B$11:$C$565,2,0)</f>
        <v>#N/A</v>
      </c>
      <c r="J25" s="33" t="str">
        <f t="shared" si="3"/>
        <v>Investigación Científica</v>
      </c>
      <c r="K25" s="33" t="s">
        <v>372</v>
      </c>
      <c r="L25" s="76"/>
      <c r="M25" s="93"/>
      <c r="N25" s="58"/>
      <c r="O25" s="32">
        <f t="shared" si="1"/>
        <v>0</v>
      </c>
      <c r="P25" s="32">
        <f t="shared" si="2"/>
        <v>0</v>
      </c>
      <c r="Q25" s="32">
        <f t="shared" si="2"/>
        <v>0</v>
      </c>
    </row>
    <row r="26" spans="3:17">
      <c r="C26" s="76"/>
      <c r="D26" s="93"/>
      <c r="E26" s="58"/>
      <c r="F26" s="32">
        <f t="shared" si="0"/>
        <v>0</v>
      </c>
      <c r="G26" s="96"/>
      <c r="H26" s="77"/>
      <c r="I26" s="65" t="e">
        <f>VLOOKUP(H26,Presupuesto!$B$11:$C$565,2,0)</f>
        <v>#N/A</v>
      </c>
      <c r="J26" s="33" t="str">
        <f t="shared" si="3"/>
        <v>Investigación Científica</v>
      </c>
      <c r="K26" s="33" t="s">
        <v>372</v>
      </c>
      <c r="L26" s="76"/>
      <c r="M26" s="93"/>
      <c r="N26" s="58"/>
      <c r="O26" s="32">
        <f t="shared" si="1"/>
        <v>0</v>
      </c>
      <c r="P26" s="32">
        <f t="shared" si="2"/>
        <v>0</v>
      </c>
      <c r="Q26" s="32">
        <f t="shared" si="2"/>
        <v>0</v>
      </c>
    </row>
    <row r="27" spans="3:17">
      <c r="C27" s="76"/>
      <c r="D27" s="93"/>
      <c r="E27" s="58"/>
      <c r="F27" s="32">
        <f t="shared" si="0"/>
        <v>0</v>
      </c>
      <c r="G27" s="96"/>
      <c r="H27" s="77"/>
      <c r="I27" s="65" t="e">
        <f>VLOOKUP(H27,Presupuesto!$B$11:$C$565,2,0)</f>
        <v>#N/A</v>
      </c>
      <c r="J27" s="33" t="str">
        <f t="shared" si="3"/>
        <v>Investigación Científica</v>
      </c>
      <c r="K27" s="33" t="s">
        <v>372</v>
      </c>
      <c r="L27" s="76"/>
      <c r="M27" s="93"/>
      <c r="N27" s="58"/>
      <c r="O27" s="32">
        <f t="shared" si="1"/>
        <v>0</v>
      </c>
      <c r="P27" s="32">
        <f t="shared" si="2"/>
        <v>0</v>
      </c>
      <c r="Q27" s="32">
        <f t="shared" si="2"/>
        <v>0</v>
      </c>
    </row>
    <row r="28" spans="3:17">
      <c r="C28" s="76"/>
      <c r="D28" s="93"/>
      <c r="E28" s="58"/>
      <c r="F28" s="32">
        <f t="shared" si="0"/>
        <v>0</v>
      </c>
      <c r="G28" s="96"/>
      <c r="H28" s="77"/>
      <c r="I28" s="65" t="e">
        <f>VLOOKUP(H28,Presupuesto!$B$11:$C$565,2,0)</f>
        <v>#N/A</v>
      </c>
      <c r="J28" s="33" t="str">
        <f t="shared" si="3"/>
        <v>Investigación Científica</v>
      </c>
      <c r="K28" s="33" t="s">
        <v>372</v>
      </c>
      <c r="L28" s="76"/>
      <c r="M28" s="93"/>
      <c r="N28" s="58"/>
      <c r="O28" s="32">
        <f t="shared" si="1"/>
        <v>0</v>
      </c>
      <c r="P28" s="32">
        <f t="shared" si="2"/>
        <v>0</v>
      </c>
      <c r="Q28" s="32">
        <f t="shared" si="2"/>
        <v>0</v>
      </c>
    </row>
    <row r="29" spans="3:17">
      <c r="C29" s="76"/>
      <c r="D29" s="93"/>
      <c r="E29" s="58"/>
      <c r="F29" s="32">
        <f t="shared" si="0"/>
        <v>0</v>
      </c>
      <c r="G29" s="96"/>
      <c r="H29" s="77"/>
      <c r="I29" s="65" t="e">
        <f>VLOOKUP(H29,Presupuesto!$B$11:$C$565,2,0)</f>
        <v>#N/A</v>
      </c>
      <c r="J29" s="33" t="str">
        <f t="shared" si="3"/>
        <v>Investigación Científica</v>
      </c>
      <c r="K29" s="33" t="s">
        <v>372</v>
      </c>
      <c r="L29" s="76"/>
      <c r="M29" s="93"/>
      <c r="N29" s="58"/>
      <c r="O29" s="32">
        <f t="shared" si="1"/>
        <v>0</v>
      </c>
      <c r="P29" s="32">
        <f t="shared" si="2"/>
        <v>0</v>
      </c>
      <c r="Q29" s="32">
        <f t="shared" si="2"/>
        <v>0</v>
      </c>
    </row>
    <row r="30" spans="3:17">
      <c r="C30" s="76"/>
      <c r="D30" s="93"/>
      <c r="E30" s="58"/>
      <c r="F30" s="32">
        <f t="shared" si="0"/>
        <v>0</v>
      </c>
      <c r="G30" s="96"/>
      <c r="H30" s="77"/>
      <c r="I30" s="65" t="e">
        <f>VLOOKUP(H30,Presupuesto!$B$11:$C$565,2,0)</f>
        <v>#N/A</v>
      </c>
      <c r="J30" s="33" t="str">
        <f t="shared" si="3"/>
        <v>Investigación Científica</v>
      </c>
      <c r="K30" s="33" t="s">
        <v>372</v>
      </c>
      <c r="L30" s="76"/>
      <c r="M30" s="93"/>
      <c r="N30" s="58"/>
      <c r="O30" s="32">
        <f t="shared" si="1"/>
        <v>0</v>
      </c>
      <c r="P30" s="32">
        <f t="shared" si="2"/>
        <v>0</v>
      </c>
      <c r="Q30" s="32">
        <f t="shared" si="2"/>
        <v>0</v>
      </c>
    </row>
    <row r="31" spans="3:17">
      <c r="C31" s="76"/>
      <c r="D31" s="93"/>
      <c r="E31" s="58"/>
      <c r="F31" s="32">
        <f t="shared" si="0"/>
        <v>0</v>
      </c>
      <c r="G31" s="96"/>
      <c r="H31" s="77"/>
      <c r="I31" s="65" t="e">
        <f>VLOOKUP(H31,Presupuesto!$B$11:$C$565,2,0)</f>
        <v>#N/A</v>
      </c>
      <c r="J31" s="33" t="str">
        <f t="shared" si="3"/>
        <v>Investigación Científica</v>
      </c>
      <c r="K31" s="33" t="s">
        <v>372</v>
      </c>
      <c r="L31" s="76"/>
      <c r="M31" s="93"/>
      <c r="N31" s="58"/>
      <c r="O31" s="32">
        <f t="shared" si="1"/>
        <v>0</v>
      </c>
      <c r="P31" s="32">
        <f t="shared" si="2"/>
        <v>0</v>
      </c>
      <c r="Q31" s="32">
        <f t="shared" si="2"/>
        <v>0</v>
      </c>
    </row>
    <row r="32" spans="3:17">
      <c r="C32" s="76"/>
      <c r="D32" s="93"/>
      <c r="E32" s="58"/>
      <c r="F32" s="32">
        <f t="shared" si="0"/>
        <v>0</v>
      </c>
      <c r="G32" s="96"/>
      <c r="H32" s="77"/>
      <c r="I32" s="65" t="e">
        <f>VLOOKUP(H32,Presupuesto!$B$11:$C$565,2,0)</f>
        <v>#N/A</v>
      </c>
      <c r="J32" s="33" t="str">
        <f t="shared" si="3"/>
        <v>Investigación Científica</v>
      </c>
      <c r="K32" s="33" t="s">
        <v>372</v>
      </c>
      <c r="L32" s="76"/>
      <c r="M32" s="93"/>
      <c r="N32" s="58"/>
      <c r="O32" s="32">
        <f t="shared" si="1"/>
        <v>0</v>
      </c>
      <c r="P32" s="32">
        <f t="shared" si="2"/>
        <v>0</v>
      </c>
      <c r="Q32" s="32">
        <f t="shared" si="2"/>
        <v>0</v>
      </c>
    </row>
    <row r="33" spans="3:17">
      <c r="C33" s="76"/>
      <c r="D33" s="93"/>
      <c r="E33" s="58"/>
      <c r="F33" s="32">
        <f t="shared" si="0"/>
        <v>0</v>
      </c>
      <c r="G33" s="96"/>
      <c r="H33" s="77"/>
      <c r="I33" s="65" t="e">
        <f>VLOOKUP(H33,Presupuesto!$B$11:$C$565,2,0)</f>
        <v>#N/A</v>
      </c>
      <c r="J33" s="33" t="str">
        <f t="shared" si="3"/>
        <v>Investigación Científica</v>
      </c>
      <c r="K33" s="33" t="s">
        <v>372</v>
      </c>
      <c r="L33" s="76"/>
      <c r="M33" s="93"/>
      <c r="N33" s="58"/>
      <c r="O33" s="32">
        <f t="shared" si="1"/>
        <v>0</v>
      </c>
      <c r="P33" s="32">
        <f t="shared" si="2"/>
        <v>0</v>
      </c>
      <c r="Q33" s="32">
        <f t="shared" si="2"/>
        <v>0</v>
      </c>
    </row>
    <row r="34" spans="3:17">
      <c r="C34" s="76"/>
      <c r="D34" s="93"/>
      <c r="E34" s="58"/>
      <c r="F34" s="32">
        <f t="shared" si="0"/>
        <v>0</v>
      </c>
      <c r="G34" s="96"/>
      <c r="H34" s="77"/>
      <c r="I34" s="65" t="e">
        <f>VLOOKUP(H34,Presupuesto!$B$11:$C$565,2,0)</f>
        <v>#N/A</v>
      </c>
      <c r="J34" s="33" t="str">
        <f t="shared" si="3"/>
        <v>Investigación Científica</v>
      </c>
      <c r="K34" s="33" t="s">
        <v>372</v>
      </c>
      <c r="L34" s="76"/>
      <c r="M34" s="93"/>
      <c r="N34" s="58"/>
      <c r="O34" s="32">
        <f t="shared" si="1"/>
        <v>0</v>
      </c>
      <c r="P34" s="32">
        <f t="shared" si="2"/>
        <v>0</v>
      </c>
      <c r="Q34" s="32">
        <f t="shared" si="2"/>
        <v>0</v>
      </c>
    </row>
    <row r="35" spans="3:17">
      <c r="C35" s="76"/>
      <c r="D35" s="93"/>
      <c r="E35" s="58"/>
      <c r="F35" s="32">
        <f t="shared" si="0"/>
        <v>0</v>
      </c>
      <c r="G35" s="96"/>
      <c r="H35" s="77"/>
      <c r="I35" s="65" t="e">
        <f>VLOOKUP(H35,Presupuesto!$B$11:$C$565,2,0)</f>
        <v>#N/A</v>
      </c>
      <c r="J35" s="33" t="str">
        <f t="shared" si="3"/>
        <v>Investigación Científica</v>
      </c>
      <c r="K35" s="33" t="s">
        <v>372</v>
      </c>
      <c r="L35" s="76"/>
      <c r="M35" s="93"/>
      <c r="N35" s="58"/>
      <c r="O35" s="32">
        <f t="shared" si="1"/>
        <v>0</v>
      </c>
      <c r="P35" s="32">
        <f t="shared" si="2"/>
        <v>0</v>
      </c>
      <c r="Q35" s="32">
        <f t="shared" si="2"/>
        <v>0</v>
      </c>
    </row>
    <row r="36" spans="3:17">
      <c r="C36" s="76"/>
      <c r="D36" s="93"/>
      <c r="E36" s="58"/>
      <c r="F36" s="32">
        <f t="shared" si="0"/>
        <v>0</v>
      </c>
      <c r="G36" s="96"/>
      <c r="H36" s="77"/>
      <c r="I36" s="65" t="e">
        <f>VLOOKUP(H36,Presupuesto!$B$11:$C$565,2,0)</f>
        <v>#N/A</v>
      </c>
      <c r="J36" s="33" t="str">
        <f t="shared" si="3"/>
        <v>Investigación Científica</v>
      </c>
      <c r="K36" s="33" t="s">
        <v>372</v>
      </c>
      <c r="L36" s="76"/>
      <c r="M36" s="93"/>
      <c r="N36" s="58"/>
      <c r="O36" s="32">
        <f t="shared" si="1"/>
        <v>0</v>
      </c>
      <c r="P36" s="32">
        <f t="shared" si="2"/>
        <v>0</v>
      </c>
      <c r="Q36" s="32">
        <f t="shared" si="2"/>
        <v>0</v>
      </c>
    </row>
    <row r="37" spans="3:17">
      <c r="C37" s="76"/>
      <c r="D37" s="93"/>
      <c r="E37" s="58"/>
      <c r="F37" s="32">
        <f t="shared" si="0"/>
        <v>0</v>
      </c>
      <c r="G37" s="96"/>
      <c r="H37" s="77"/>
      <c r="I37" s="65" t="e">
        <f>VLOOKUP(H37,Presupuesto!$B$11:$C$565,2,0)</f>
        <v>#N/A</v>
      </c>
      <c r="J37" s="33" t="str">
        <f t="shared" si="3"/>
        <v>Investigación Científica</v>
      </c>
      <c r="K37" s="33" t="s">
        <v>372</v>
      </c>
      <c r="L37" s="76"/>
      <c r="M37" s="93"/>
      <c r="N37" s="58"/>
      <c r="O37" s="32">
        <f t="shared" si="1"/>
        <v>0</v>
      </c>
      <c r="P37" s="32">
        <f t="shared" ref="P37:Q50" si="4">$O37*P$16</f>
        <v>0</v>
      </c>
      <c r="Q37" s="32">
        <f t="shared" si="4"/>
        <v>0</v>
      </c>
    </row>
    <row r="38" spans="3:17">
      <c r="C38" s="78"/>
      <c r="D38" s="86"/>
      <c r="E38" s="53"/>
      <c r="F38" s="32">
        <f t="shared" si="0"/>
        <v>0</v>
      </c>
      <c r="G38" s="96"/>
      <c r="H38" s="79"/>
      <c r="I38" s="65" t="e">
        <f>VLOOKUP(H38,Presupuesto!$B$11:$C$565,2,0)</f>
        <v>#N/A</v>
      </c>
      <c r="J38" s="33" t="str">
        <f t="shared" si="3"/>
        <v>Investigación Científica</v>
      </c>
      <c r="K38" s="33" t="s">
        <v>372</v>
      </c>
      <c r="L38" s="78"/>
      <c r="M38" s="86"/>
      <c r="N38" s="53"/>
      <c r="O38" s="32">
        <f t="shared" si="1"/>
        <v>0</v>
      </c>
      <c r="P38" s="32">
        <f t="shared" si="4"/>
        <v>0</v>
      </c>
      <c r="Q38" s="32">
        <f t="shared" si="4"/>
        <v>0</v>
      </c>
    </row>
    <row r="39" spans="3:17">
      <c r="C39" s="78"/>
      <c r="D39" s="86"/>
      <c r="E39" s="53"/>
      <c r="F39" s="32">
        <f t="shared" si="0"/>
        <v>0</v>
      </c>
      <c r="G39" s="96"/>
      <c r="H39" s="79"/>
      <c r="I39" s="65" t="e">
        <f>VLOOKUP(H39,Presupuesto!$B$11:$C$565,2,0)</f>
        <v>#N/A</v>
      </c>
      <c r="J39" s="33" t="str">
        <f t="shared" si="3"/>
        <v>Investigación Científica</v>
      </c>
      <c r="K39" s="33" t="s">
        <v>372</v>
      </c>
      <c r="L39" s="78"/>
      <c r="M39" s="86"/>
      <c r="N39" s="53"/>
      <c r="O39" s="32">
        <f t="shared" si="1"/>
        <v>0</v>
      </c>
      <c r="P39" s="32">
        <f t="shared" si="4"/>
        <v>0</v>
      </c>
      <c r="Q39" s="32">
        <f t="shared" si="4"/>
        <v>0</v>
      </c>
    </row>
    <row r="40" spans="3:17">
      <c r="C40" s="78"/>
      <c r="D40" s="86"/>
      <c r="E40" s="53"/>
      <c r="F40" s="32">
        <f t="shared" si="0"/>
        <v>0</v>
      </c>
      <c r="G40" s="96"/>
      <c r="H40" s="79"/>
      <c r="I40" s="65" t="e">
        <f>VLOOKUP(H40,Presupuesto!$B$11:$C$565,2,0)</f>
        <v>#N/A</v>
      </c>
      <c r="J40" s="33" t="str">
        <f t="shared" si="3"/>
        <v>Investigación Científica</v>
      </c>
      <c r="K40" s="33" t="s">
        <v>372</v>
      </c>
      <c r="L40" s="78"/>
      <c r="M40" s="86"/>
      <c r="N40" s="53"/>
      <c r="O40" s="32">
        <f t="shared" si="1"/>
        <v>0</v>
      </c>
      <c r="P40" s="32">
        <f t="shared" si="4"/>
        <v>0</v>
      </c>
      <c r="Q40" s="32">
        <f t="shared" si="4"/>
        <v>0</v>
      </c>
    </row>
    <row r="41" spans="3:17">
      <c r="C41" s="78"/>
      <c r="D41" s="86"/>
      <c r="E41" s="53"/>
      <c r="F41" s="32">
        <f t="shared" si="0"/>
        <v>0</v>
      </c>
      <c r="G41" s="96"/>
      <c r="H41" s="79"/>
      <c r="I41" s="65" t="e">
        <f>VLOOKUP(H41,Presupuesto!$B$11:$C$565,2,0)</f>
        <v>#N/A</v>
      </c>
      <c r="J41" s="33" t="str">
        <f t="shared" si="3"/>
        <v>Investigación Científica</v>
      </c>
      <c r="K41" s="33" t="s">
        <v>372</v>
      </c>
      <c r="L41" s="78"/>
      <c r="M41" s="86"/>
      <c r="N41" s="53"/>
      <c r="O41" s="32">
        <f t="shared" si="1"/>
        <v>0</v>
      </c>
      <c r="P41" s="32">
        <f t="shared" si="4"/>
        <v>0</v>
      </c>
      <c r="Q41" s="32">
        <f t="shared" si="4"/>
        <v>0</v>
      </c>
    </row>
    <row r="42" spans="3:17">
      <c r="C42" s="78"/>
      <c r="D42" s="86"/>
      <c r="E42" s="53"/>
      <c r="F42" s="32">
        <f t="shared" si="0"/>
        <v>0</v>
      </c>
      <c r="G42" s="96"/>
      <c r="H42" s="79"/>
      <c r="I42" s="65" t="e">
        <f>VLOOKUP(H42,Presupuesto!$B$11:$C$565,2,0)</f>
        <v>#N/A</v>
      </c>
      <c r="J42" s="33" t="str">
        <f t="shared" si="3"/>
        <v>Investigación Científica</v>
      </c>
      <c r="K42" s="33" t="s">
        <v>372</v>
      </c>
      <c r="L42" s="78"/>
      <c r="M42" s="86"/>
      <c r="N42" s="53"/>
      <c r="O42" s="32">
        <f t="shared" si="1"/>
        <v>0</v>
      </c>
      <c r="P42" s="32">
        <f t="shared" si="4"/>
        <v>0</v>
      </c>
      <c r="Q42" s="32">
        <f t="shared" si="4"/>
        <v>0</v>
      </c>
    </row>
    <row r="43" spans="3:17">
      <c r="C43" s="78"/>
      <c r="D43" s="86"/>
      <c r="E43" s="53"/>
      <c r="F43" s="32">
        <f t="shared" si="0"/>
        <v>0</v>
      </c>
      <c r="G43" s="96"/>
      <c r="H43" s="79"/>
      <c r="I43" s="65" t="e">
        <f>VLOOKUP(H43,Presupuesto!$B$11:$C$565,2,0)</f>
        <v>#N/A</v>
      </c>
      <c r="J43" s="33" t="str">
        <f t="shared" si="3"/>
        <v>Investigación Científica</v>
      </c>
      <c r="K43" s="33" t="s">
        <v>372</v>
      </c>
      <c r="L43" s="78"/>
      <c r="M43" s="86"/>
      <c r="N43" s="53"/>
      <c r="O43" s="32">
        <f t="shared" si="1"/>
        <v>0</v>
      </c>
      <c r="P43" s="32">
        <f t="shared" si="4"/>
        <v>0</v>
      </c>
      <c r="Q43" s="32">
        <f t="shared" si="4"/>
        <v>0</v>
      </c>
    </row>
    <row r="44" spans="3:17">
      <c r="C44" s="78"/>
      <c r="D44" s="86"/>
      <c r="E44" s="53"/>
      <c r="F44" s="32">
        <f t="shared" si="0"/>
        <v>0</v>
      </c>
      <c r="G44" s="96"/>
      <c r="H44" s="79"/>
      <c r="I44" s="65" t="e">
        <f>VLOOKUP(H44,Presupuesto!$B$11:$C$565,2,0)</f>
        <v>#N/A</v>
      </c>
      <c r="J44" s="33" t="str">
        <f t="shared" si="3"/>
        <v>Investigación Científica</v>
      </c>
      <c r="K44" s="33" t="s">
        <v>372</v>
      </c>
      <c r="L44" s="78"/>
      <c r="M44" s="86"/>
      <c r="N44" s="53"/>
      <c r="O44" s="32">
        <f t="shared" si="1"/>
        <v>0</v>
      </c>
      <c r="P44" s="32">
        <f t="shared" si="4"/>
        <v>0</v>
      </c>
      <c r="Q44" s="32">
        <f t="shared" si="4"/>
        <v>0</v>
      </c>
    </row>
    <row r="45" spans="3:17">
      <c r="C45" s="78"/>
      <c r="D45" s="86"/>
      <c r="E45" s="53"/>
      <c r="F45" s="32">
        <f t="shared" si="0"/>
        <v>0</v>
      </c>
      <c r="G45" s="96"/>
      <c r="H45" s="79"/>
      <c r="I45" s="65" t="e">
        <f>VLOOKUP(H45,Presupuesto!$B$11:$C$565,2,0)</f>
        <v>#N/A</v>
      </c>
      <c r="J45" s="33" t="str">
        <f t="shared" si="3"/>
        <v>Investigación Científica</v>
      </c>
      <c r="K45" s="33" t="s">
        <v>372</v>
      </c>
      <c r="L45" s="78"/>
      <c r="M45" s="86"/>
      <c r="N45" s="53"/>
      <c r="O45" s="32">
        <f t="shared" si="1"/>
        <v>0</v>
      </c>
      <c r="P45" s="32">
        <f t="shared" si="4"/>
        <v>0</v>
      </c>
      <c r="Q45" s="32">
        <f t="shared" si="4"/>
        <v>0</v>
      </c>
    </row>
    <row r="46" spans="3:17">
      <c r="C46" s="80"/>
      <c r="D46" s="86"/>
      <c r="E46" s="53"/>
      <c r="F46" s="32">
        <f t="shared" si="0"/>
        <v>0</v>
      </c>
      <c r="G46" s="96"/>
      <c r="H46" s="81"/>
      <c r="I46" s="65" t="e">
        <f>VLOOKUP(H46,Presupuesto!$B$11:$C$565,2,0)</f>
        <v>#N/A</v>
      </c>
      <c r="J46" s="33" t="str">
        <f t="shared" si="3"/>
        <v>Investigación Científica</v>
      </c>
      <c r="K46" s="33" t="s">
        <v>363</v>
      </c>
      <c r="L46" s="80"/>
      <c r="M46" s="86"/>
      <c r="N46" s="53"/>
      <c r="O46" s="32">
        <f t="shared" si="1"/>
        <v>0</v>
      </c>
      <c r="P46" s="32">
        <f t="shared" si="4"/>
        <v>0</v>
      </c>
      <c r="Q46" s="32">
        <f t="shared" si="4"/>
        <v>0</v>
      </c>
    </row>
    <row r="47" spans="3:17">
      <c r="C47" s="80"/>
      <c r="D47" s="86"/>
      <c r="E47" s="53"/>
      <c r="F47" s="32">
        <f t="shared" si="0"/>
        <v>0</v>
      </c>
      <c r="G47" s="96"/>
      <c r="H47" s="81"/>
      <c r="I47" s="65" t="e">
        <f>VLOOKUP(H47,Presupuesto!$B$11:$C$565,2,0)</f>
        <v>#N/A</v>
      </c>
      <c r="J47" s="33" t="str">
        <f t="shared" si="3"/>
        <v>Investigación Científica</v>
      </c>
      <c r="K47" s="33" t="s">
        <v>372</v>
      </c>
      <c r="L47" s="80"/>
      <c r="M47" s="86"/>
      <c r="N47" s="53"/>
      <c r="O47" s="32">
        <f t="shared" si="1"/>
        <v>0</v>
      </c>
      <c r="P47" s="32">
        <f t="shared" si="4"/>
        <v>0</v>
      </c>
      <c r="Q47" s="32">
        <f t="shared" si="4"/>
        <v>0</v>
      </c>
    </row>
    <row r="48" spans="3:17">
      <c r="C48" s="80"/>
      <c r="D48" s="86"/>
      <c r="E48" s="53"/>
      <c r="F48" s="32">
        <f t="shared" si="0"/>
        <v>0</v>
      </c>
      <c r="G48" s="96"/>
      <c r="H48" s="81"/>
      <c r="I48" s="65" t="e">
        <f>VLOOKUP(H48,Presupuesto!$B$11:$C$565,2,0)</f>
        <v>#N/A</v>
      </c>
      <c r="J48" s="33" t="str">
        <f t="shared" si="3"/>
        <v>Investigación Científica</v>
      </c>
      <c r="K48" s="33" t="s">
        <v>372</v>
      </c>
      <c r="L48" s="80"/>
      <c r="M48" s="86"/>
      <c r="N48" s="53"/>
      <c r="O48" s="32">
        <f t="shared" si="1"/>
        <v>0</v>
      </c>
      <c r="P48" s="32">
        <f t="shared" si="4"/>
        <v>0</v>
      </c>
      <c r="Q48" s="32">
        <f t="shared" si="4"/>
        <v>0</v>
      </c>
    </row>
    <row r="49" spans="3:17">
      <c r="C49" s="80"/>
      <c r="D49" s="86"/>
      <c r="E49" s="53"/>
      <c r="F49" s="32">
        <f t="shared" si="0"/>
        <v>0</v>
      </c>
      <c r="G49" s="96"/>
      <c r="H49" s="81"/>
      <c r="I49" s="65" t="e">
        <f>VLOOKUP(H49,Presupuesto!$B$11:$C$565,2,0)</f>
        <v>#N/A</v>
      </c>
      <c r="J49" s="33" t="str">
        <f t="shared" si="3"/>
        <v>Investigación Científica</v>
      </c>
      <c r="K49" s="33" t="s">
        <v>372</v>
      </c>
      <c r="L49" s="80"/>
      <c r="M49" s="86"/>
      <c r="N49" s="53"/>
      <c r="O49" s="32">
        <f t="shared" si="1"/>
        <v>0</v>
      </c>
      <c r="P49" s="32">
        <f t="shared" si="4"/>
        <v>0</v>
      </c>
      <c r="Q49" s="32">
        <f t="shared" si="4"/>
        <v>0</v>
      </c>
    </row>
    <row r="50" spans="3:17" ht="15.75" thickBot="1">
      <c r="C50" s="82"/>
      <c r="D50" s="94"/>
      <c r="E50" s="38"/>
      <c r="F50" s="40">
        <f t="shared" si="0"/>
        <v>0</v>
      </c>
      <c r="G50" s="97"/>
      <c r="H50" s="83"/>
      <c r="I50" s="67" t="e">
        <f>VLOOKUP(H50,Presupuesto!$B$11:$C$565,2,0)</f>
        <v>#N/A</v>
      </c>
      <c r="J50" s="41" t="str">
        <f>$J$17</f>
        <v>Investigación Científica</v>
      </c>
      <c r="K50" s="59" t="s">
        <v>354</v>
      </c>
      <c r="L50" s="82"/>
      <c r="M50" s="94"/>
      <c r="N50" s="38"/>
      <c r="O50" s="40">
        <f t="shared" si="1"/>
        <v>0</v>
      </c>
      <c r="P50" s="40">
        <f t="shared" si="4"/>
        <v>0</v>
      </c>
      <c r="Q50" s="40">
        <f t="shared" si="4"/>
        <v>0</v>
      </c>
    </row>
    <row r="51" spans="3:17">
      <c r="G51" s="21"/>
    </row>
    <row r="52" spans="3:17" ht="15.75" thickBot="1">
      <c r="G52" s="21"/>
    </row>
    <row r="53" spans="3:17" ht="15.75" thickBot="1">
      <c r="C53" s="92" t="s">
        <v>21</v>
      </c>
      <c r="D53" s="293">
        <f>SUM(F60:F93)</f>
        <v>0</v>
      </c>
      <c r="G53" s="14"/>
      <c r="H53" s="7"/>
      <c r="I53" s="7"/>
    </row>
    <row r="54" spans="3:17">
      <c r="G54" s="14"/>
      <c r="H54" s="7"/>
      <c r="I54" s="7"/>
    </row>
    <row r="55" spans="3:17">
      <c r="F55" s="7"/>
      <c r="G55" s="14"/>
      <c r="H55" s="7"/>
      <c r="I55" s="7"/>
    </row>
    <row r="56" spans="3:17" ht="15.75">
      <c r="C56" s="233" t="s">
        <v>352</v>
      </c>
      <c r="D56" s="290"/>
      <c r="F56" s="7"/>
      <c r="G56" s="14"/>
      <c r="H56" s="7"/>
      <c r="I56" s="7"/>
    </row>
    <row r="57" spans="3:17" ht="18.75">
      <c r="C57" s="143" t="e">
        <f>IFERROR(VLOOKUP(D56,'1. Desarrollo e Innov. Curricu.'!$F:$G,2,FALSE),IFERROR(VLOOKUP(D56,'2. Investigación Científica'!$F:$G,2,FALSE),IFERROR(VLOOKUP(D56,'3. Vinculación Univ. Sociedad'!$F:$G,2,FALSE),IFERROR(VLOOKUP(D56,'4. Docencia y Profesorado Univ.'!$F:$G,2,FALSE),IFERROR(VLOOKUP(D56,'5. Estudiantes y Graduados'!$F:$G,2,FALSE),IFERROR(VLOOKUP(D56,'Gestion administrativa '!$F:$G,2,FALSE),IFERROR(VLOOKUP(D56,'13. Gestión Académica'!$F:$G,2,FALSE),IFERROR(VLOOKUP(D56,'9. Asegura. de la Calid. y M'!$F:$G,2,FALSE),IFERROR(VLOOKUP(D56,'6. Gestión del Conocimiento'!$F:$G,2,FALSE),IFERROR(VLOOKUP(D56,'15. Gobernabilidad y Proceso...'!$F:$G,2,FALSE),IFERROR(VLOOKUP(D56,'12. Gestión del Talento Humano'!$F:$G,2,FALSE),IFERROR(VLOOKUP(D56,'14. Internacional... de la E.S.'!$F:$G,2,FALSE),IFERROR(VLOOKUP(D56,'10. Posgrado'!$F:$G,2,FALSE),IFERROR(VLOOKUP(D56,'17. Gestión TIC'!$F:$G,2,FALSE),IFERROR(VLOOKUP(D56,'16. Desa. del Sistema Educ.Sup.'!$F:$G,2,FALSE),IFERROR(VLOOKUP(D56,'8. Cultura de Inno. Insti...'!$F:$G,2,FALSE),VLOOKUP(D56,'7. Lo Esencial de la Reforma U.'!$F:$G,2,0)))))))))))))))))</f>
        <v>#N/A</v>
      </c>
      <c r="D57" s="3"/>
      <c r="F57" s="7"/>
      <c r="G57" s="14"/>
      <c r="H57" s="7"/>
      <c r="I57" s="7"/>
    </row>
    <row r="58" spans="3:17" ht="42.75" thickBot="1">
      <c r="F58" s="28"/>
      <c r="G58" s="11"/>
      <c r="H58" s="11"/>
      <c r="I58" s="11"/>
      <c r="L58" s="159"/>
      <c r="M58" s="160"/>
      <c r="N58" s="159"/>
      <c r="O58" s="159"/>
      <c r="P58" s="162" t="s">
        <v>429</v>
      </c>
      <c r="Q58" s="162" t="s">
        <v>430</v>
      </c>
    </row>
    <row r="59" spans="3:17" ht="30.75" thickBot="1">
      <c r="C59" s="64" t="s">
        <v>12</v>
      </c>
      <c r="D59" s="64" t="s">
        <v>23</v>
      </c>
      <c r="E59" s="71" t="s">
        <v>25</v>
      </c>
      <c r="F59" s="70" t="s">
        <v>6</v>
      </c>
      <c r="G59" s="68" t="s">
        <v>91</v>
      </c>
      <c r="H59" s="71" t="s">
        <v>14</v>
      </c>
      <c r="I59" s="68" t="s">
        <v>92</v>
      </c>
      <c r="J59" s="68" t="s">
        <v>370</v>
      </c>
      <c r="K59" s="68" t="s">
        <v>371</v>
      </c>
      <c r="L59" s="156" t="s">
        <v>5</v>
      </c>
      <c r="M59" s="156" t="s">
        <v>23</v>
      </c>
      <c r="N59" s="157" t="s">
        <v>427</v>
      </c>
      <c r="O59" s="158" t="s">
        <v>428</v>
      </c>
      <c r="P59" s="161">
        <v>0.7</v>
      </c>
      <c r="Q59" s="161">
        <v>0.3</v>
      </c>
    </row>
    <row r="60" spans="3:17">
      <c r="C60" s="76"/>
      <c r="D60" s="93"/>
      <c r="E60" s="58"/>
      <c r="F60" s="32">
        <f t="shared" ref="F60:F93" si="5">D60*E60</f>
        <v>0</v>
      </c>
      <c r="G60" s="96"/>
      <c r="H60" s="77"/>
      <c r="I60" s="65" t="e">
        <f>VLOOKUP(H60,Presupuesto!$B$11:$C$565,2,0)</f>
        <v>#N/A</v>
      </c>
      <c r="J60" s="151" t="s">
        <v>1319</v>
      </c>
      <c r="K60" s="33" t="s">
        <v>372</v>
      </c>
      <c r="L60" s="76"/>
      <c r="M60" s="93"/>
      <c r="N60" s="58"/>
      <c r="O60" s="32">
        <f t="shared" ref="O60:O93" si="6">M60*N60</f>
        <v>0</v>
      </c>
      <c r="P60" s="32">
        <f t="shared" ref="P60:Q79" si="7">$O60*P$16</f>
        <v>0</v>
      </c>
      <c r="Q60" s="32">
        <f t="shared" si="7"/>
        <v>0</v>
      </c>
    </row>
    <row r="61" spans="3:17">
      <c r="C61" s="76"/>
      <c r="D61" s="93"/>
      <c r="E61" s="58"/>
      <c r="F61" s="32">
        <f t="shared" si="5"/>
        <v>0</v>
      </c>
      <c r="G61" s="96"/>
      <c r="H61" s="77"/>
      <c r="I61" s="65" t="e">
        <f>VLOOKUP(H61,Presupuesto!$B$11:$C$565,2,0)</f>
        <v>#N/A</v>
      </c>
      <c r="J61" s="33" t="str">
        <f>$J$60</f>
        <v>Investigación Científica</v>
      </c>
      <c r="K61" s="33" t="s">
        <v>372</v>
      </c>
      <c r="L61" s="76"/>
      <c r="M61" s="93"/>
      <c r="N61" s="58"/>
      <c r="O61" s="32">
        <f t="shared" si="6"/>
        <v>0</v>
      </c>
      <c r="P61" s="32">
        <f t="shared" si="7"/>
        <v>0</v>
      </c>
      <c r="Q61" s="32">
        <f t="shared" si="7"/>
        <v>0</v>
      </c>
    </row>
    <row r="62" spans="3:17">
      <c r="C62" s="76"/>
      <c r="D62" s="93"/>
      <c r="E62" s="58"/>
      <c r="F62" s="32">
        <f t="shared" si="5"/>
        <v>0</v>
      </c>
      <c r="G62" s="96"/>
      <c r="H62" s="77"/>
      <c r="I62" s="65" t="e">
        <f>VLOOKUP(H62,Presupuesto!$B$11:$C$565,2,0)</f>
        <v>#N/A</v>
      </c>
      <c r="J62" s="33" t="str">
        <f t="shared" ref="J62:J93" si="8">$J$60</f>
        <v>Investigación Científica</v>
      </c>
      <c r="K62" s="33" t="s">
        <v>372</v>
      </c>
      <c r="L62" s="76"/>
      <c r="M62" s="93"/>
      <c r="N62" s="58"/>
      <c r="O62" s="32">
        <f t="shared" si="6"/>
        <v>0</v>
      </c>
      <c r="P62" s="32">
        <f t="shared" si="7"/>
        <v>0</v>
      </c>
      <c r="Q62" s="32">
        <f t="shared" si="7"/>
        <v>0</v>
      </c>
    </row>
    <row r="63" spans="3:17">
      <c r="C63" s="76"/>
      <c r="D63" s="93"/>
      <c r="E63" s="58"/>
      <c r="F63" s="32">
        <f t="shared" si="5"/>
        <v>0</v>
      </c>
      <c r="G63" s="96"/>
      <c r="H63" s="77"/>
      <c r="I63" s="65" t="e">
        <f>VLOOKUP(H63,Presupuesto!$B$11:$C$565,2,0)</f>
        <v>#N/A</v>
      </c>
      <c r="J63" s="33" t="str">
        <f t="shared" si="8"/>
        <v>Investigación Científica</v>
      </c>
      <c r="K63" s="33" t="s">
        <v>372</v>
      </c>
      <c r="L63" s="76"/>
      <c r="M63" s="93"/>
      <c r="N63" s="58"/>
      <c r="O63" s="32">
        <f t="shared" si="6"/>
        <v>0</v>
      </c>
      <c r="P63" s="32">
        <f t="shared" si="7"/>
        <v>0</v>
      </c>
      <c r="Q63" s="32">
        <f t="shared" si="7"/>
        <v>0</v>
      </c>
    </row>
    <row r="64" spans="3:17">
      <c r="C64" s="76"/>
      <c r="D64" s="93"/>
      <c r="E64" s="58"/>
      <c r="F64" s="32">
        <f t="shared" si="5"/>
        <v>0</v>
      </c>
      <c r="G64" s="96"/>
      <c r="H64" s="77"/>
      <c r="I64" s="65" t="e">
        <f>VLOOKUP(H64,Presupuesto!$B$11:$C$565,2,0)</f>
        <v>#N/A</v>
      </c>
      <c r="J64" s="33" t="str">
        <f t="shared" si="8"/>
        <v>Investigación Científica</v>
      </c>
      <c r="K64" s="33" t="s">
        <v>361</v>
      </c>
      <c r="L64" s="76"/>
      <c r="M64" s="93"/>
      <c r="N64" s="58"/>
      <c r="O64" s="32">
        <f t="shared" si="6"/>
        <v>0</v>
      </c>
      <c r="P64" s="32">
        <f t="shared" si="7"/>
        <v>0</v>
      </c>
      <c r="Q64" s="32">
        <f t="shared" si="7"/>
        <v>0</v>
      </c>
    </row>
    <row r="65" spans="3:17">
      <c r="C65" s="76"/>
      <c r="D65" s="93"/>
      <c r="E65" s="58"/>
      <c r="F65" s="32">
        <f t="shared" si="5"/>
        <v>0</v>
      </c>
      <c r="G65" s="96"/>
      <c r="H65" s="77"/>
      <c r="I65" s="65" t="e">
        <f>VLOOKUP(H65,Presupuesto!$B$11:$C$565,2,0)</f>
        <v>#N/A</v>
      </c>
      <c r="J65" s="33" t="str">
        <f t="shared" si="8"/>
        <v>Investigación Científica</v>
      </c>
      <c r="K65" s="33" t="s">
        <v>372</v>
      </c>
      <c r="L65" s="76"/>
      <c r="M65" s="93"/>
      <c r="N65" s="58"/>
      <c r="O65" s="32">
        <f t="shared" si="6"/>
        <v>0</v>
      </c>
      <c r="P65" s="32">
        <f t="shared" si="7"/>
        <v>0</v>
      </c>
      <c r="Q65" s="32">
        <f t="shared" si="7"/>
        <v>0</v>
      </c>
    </row>
    <row r="66" spans="3:17">
      <c r="C66" s="76"/>
      <c r="D66" s="93"/>
      <c r="E66" s="58"/>
      <c r="F66" s="32">
        <f t="shared" si="5"/>
        <v>0</v>
      </c>
      <c r="G66" s="96"/>
      <c r="H66" s="77"/>
      <c r="I66" s="65" t="e">
        <f>VLOOKUP(H66,Presupuesto!$B$11:$C$565,2,0)</f>
        <v>#N/A</v>
      </c>
      <c r="J66" s="33" t="str">
        <f t="shared" si="8"/>
        <v>Investigación Científica</v>
      </c>
      <c r="K66" s="33" t="s">
        <v>372</v>
      </c>
      <c r="L66" s="76"/>
      <c r="M66" s="93"/>
      <c r="N66" s="58"/>
      <c r="O66" s="32">
        <f t="shared" si="6"/>
        <v>0</v>
      </c>
      <c r="P66" s="32">
        <f t="shared" si="7"/>
        <v>0</v>
      </c>
      <c r="Q66" s="32">
        <f t="shared" si="7"/>
        <v>0</v>
      </c>
    </row>
    <row r="67" spans="3:17">
      <c r="C67" s="76"/>
      <c r="D67" s="93"/>
      <c r="E67" s="58"/>
      <c r="F67" s="32">
        <f t="shared" si="5"/>
        <v>0</v>
      </c>
      <c r="G67" s="96"/>
      <c r="H67" s="77"/>
      <c r="I67" s="65" t="e">
        <f>VLOOKUP(H67,Presupuesto!$B$11:$C$565,2,0)</f>
        <v>#N/A</v>
      </c>
      <c r="J67" s="33" t="str">
        <f t="shared" si="8"/>
        <v>Investigación Científica</v>
      </c>
      <c r="K67" s="33" t="s">
        <v>372</v>
      </c>
      <c r="L67" s="76"/>
      <c r="M67" s="93"/>
      <c r="N67" s="58"/>
      <c r="O67" s="32">
        <f t="shared" si="6"/>
        <v>0</v>
      </c>
      <c r="P67" s="32">
        <f t="shared" si="7"/>
        <v>0</v>
      </c>
      <c r="Q67" s="32">
        <f t="shared" si="7"/>
        <v>0</v>
      </c>
    </row>
    <row r="68" spans="3:17">
      <c r="C68" s="76"/>
      <c r="D68" s="93"/>
      <c r="E68" s="58"/>
      <c r="F68" s="32">
        <f t="shared" si="5"/>
        <v>0</v>
      </c>
      <c r="G68" s="96"/>
      <c r="H68" s="77"/>
      <c r="I68" s="65" t="e">
        <f>VLOOKUP(H68,Presupuesto!$B$11:$C$565,2,0)</f>
        <v>#N/A</v>
      </c>
      <c r="J68" s="33" t="str">
        <f t="shared" si="8"/>
        <v>Investigación Científica</v>
      </c>
      <c r="K68" s="33" t="s">
        <v>372</v>
      </c>
      <c r="L68" s="76"/>
      <c r="M68" s="93"/>
      <c r="N68" s="58"/>
      <c r="O68" s="32">
        <f t="shared" si="6"/>
        <v>0</v>
      </c>
      <c r="P68" s="32">
        <f t="shared" si="7"/>
        <v>0</v>
      </c>
      <c r="Q68" s="32">
        <f t="shared" si="7"/>
        <v>0</v>
      </c>
    </row>
    <row r="69" spans="3:17">
      <c r="C69" s="76"/>
      <c r="D69" s="93"/>
      <c r="E69" s="58"/>
      <c r="F69" s="32">
        <f t="shared" si="5"/>
        <v>0</v>
      </c>
      <c r="G69" s="96"/>
      <c r="H69" s="77"/>
      <c r="I69" s="65" t="e">
        <f>VLOOKUP(H69,Presupuesto!$B$11:$C$565,2,0)</f>
        <v>#N/A</v>
      </c>
      <c r="J69" s="33" t="str">
        <f t="shared" si="8"/>
        <v>Investigación Científica</v>
      </c>
      <c r="K69" s="33" t="s">
        <v>372</v>
      </c>
      <c r="L69" s="76"/>
      <c r="M69" s="93"/>
      <c r="N69" s="58"/>
      <c r="O69" s="32">
        <f t="shared" si="6"/>
        <v>0</v>
      </c>
      <c r="P69" s="32">
        <f t="shared" si="7"/>
        <v>0</v>
      </c>
      <c r="Q69" s="32">
        <f t="shared" si="7"/>
        <v>0</v>
      </c>
    </row>
    <row r="70" spans="3:17">
      <c r="C70" s="76"/>
      <c r="D70" s="93"/>
      <c r="E70" s="58"/>
      <c r="F70" s="32">
        <f t="shared" si="5"/>
        <v>0</v>
      </c>
      <c r="G70" s="96"/>
      <c r="H70" s="77"/>
      <c r="I70" s="65" t="e">
        <f>VLOOKUP(H70,Presupuesto!$B$11:$C$565,2,0)</f>
        <v>#N/A</v>
      </c>
      <c r="J70" s="33" t="str">
        <f t="shared" si="8"/>
        <v>Investigación Científica</v>
      </c>
      <c r="K70" s="33" t="s">
        <v>372</v>
      </c>
      <c r="L70" s="76"/>
      <c r="M70" s="93"/>
      <c r="N70" s="58"/>
      <c r="O70" s="32">
        <f t="shared" si="6"/>
        <v>0</v>
      </c>
      <c r="P70" s="32">
        <f t="shared" si="7"/>
        <v>0</v>
      </c>
      <c r="Q70" s="32">
        <f t="shared" si="7"/>
        <v>0</v>
      </c>
    </row>
    <row r="71" spans="3:17">
      <c r="C71" s="76"/>
      <c r="D71" s="93"/>
      <c r="E71" s="58"/>
      <c r="F71" s="32">
        <f t="shared" si="5"/>
        <v>0</v>
      </c>
      <c r="G71" s="96"/>
      <c r="H71" s="77"/>
      <c r="I71" s="65" t="e">
        <f>VLOOKUP(H71,Presupuesto!$B$11:$C$565,2,0)</f>
        <v>#N/A</v>
      </c>
      <c r="J71" s="33" t="str">
        <f t="shared" si="8"/>
        <v>Investigación Científica</v>
      </c>
      <c r="K71" s="33" t="s">
        <v>372</v>
      </c>
      <c r="L71" s="76"/>
      <c r="M71" s="93"/>
      <c r="N71" s="58"/>
      <c r="O71" s="32">
        <f t="shared" si="6"/>
        <v>0</v>
      </c>
      <c r="P71" s="32">
        <f t="shared" si="7"/>
        <v>0</v>
      </c>
      <c r="Q71" s="32">
        <f t="shared" si="7"/>
        <v>0</v>
      </c>
    </row>
    <row r="72" spans="3:17">
      <c r="C72" s="76"/>
      <c r="D72" s="93"/>
      <c r="E72" s="58"/>
      <c r="F72" s="32">
        <f t="shared" si="5"/>
        <v>0</v>
      </c>
      <c r="G72" s="96"/>
      <c r="H72" s="77"/>
      <c r="I72" s="65" t="e">
        <f>VLOOKUP(H72,Presupuesto!$B$11:$C$565,2,0)</f>
        <v>#N/A</v>
      </c>
      <c r="J72" s="33" t="str">
        <f t="shared" si="8"/>
        <v>Investigación Científica</v>
      </c>
      <c r="K72" s="33" t="s">
        <v>372</v>
      </c>
      <c r="L72" s="76"/>
      <c r="M72" s="93"/>
      <c r="N72" s="58"/>
      <c r="O72" s="32">
        <f t="shared" si="6"/>
        <v>0</v>
      </c>
      <c r="P72" s="32">
        <f t="shared" si="7"/>
        <v>0</v>
      </c>
      <c r="Q72" s="32">
        <f t="shared" si="7"/>
        <v>0</v>
      </c>
    </row>
    <row r="73" spans="3:17">
      <c r="C73" s="76"/>
      <c r="D73" s="93"/>
      <c r="E73" s="58"/>
      <c r="F73" s="32">
        <f t="shared" si="5"/>
        <v>0</v>
      </c>
      <c r="G73" s="96"/>
      <c r="H73" s="77"/>
      <c r="I73" s="65" t="e">
        <f>VLOOKUP(H73,Presupuesto!$B$11:$C$565,2,0)</f>
        <v>#N/A</v>
      </c>
      <c r="J73" s="33" t="str">
        <f t="shared" si="8"/>
        <v>Investigación Científica</v>
      </c>
      <c r="K73" s="33" t="s">
        <v>372</v>
      </c>
      <c r="L73" s="76"/>
      <c r="M73" s="93"/>
      <c r="N73" s="58"/>
      <c r="O73" s="32">
        <f t="shared" si="6"/>
        <v>0</v>
      </c>
      <c r="P73" s="32">
        <f t="shared" si="7"/>
        <v>0</v>
      </c>
      <c r="Q73" s="32">
        <f t="shared" si="7"/>
        <v>0</v>
      </c>
    </row>
    <row r="74" spans="3:17">
      <c r="C74" s="76"/>
      <c r="D74" s="93"/>
      <c r="E74" s="58"/>
      <c r="F74" s="32">
        <f t="shared" si="5"/>
        <v>0</v>
      </c>
      <c r="G74" s="96"/>
      <c r="H74" s="77"/>
      <c r="I74" s="65" t="e">
        <f>VLOOKUP(H74,Presupuesto!$B$11:$C$565,2,0)</f>
        <v>#N/A</v>
      </c>
      <c r="J74" s="33" t="str">
        <f t="shared" si="8"/>
        <v>Investigación Científica</v>
      </c>
      <c r="K74" s="33" t="s">
        <v>372</v>
      </c>
      <c r="L74" s="76"/>
      <c r="M74" s="93"/>
      <c r="N74" s="58"/>
      <c r="O74" s="32">
        <f t="shared" si="6"/>
        <v>0</v>
      </c>
      <c r="P74" s="32">
        <f t="shared" si="7"/>
        <v>0</v>
      </c>
      <c r="Q74" s="32">
        <f t="shared" si="7"/>
        <v>0</v>
      </c>
    </row>
    <row r="75" spans="3:17">
      <c r="C75" s="76"/>
      <c r="D75" s="93"/>
      <c r="E75" s="58"/>
      <c r="F75" s="32">
        <f t="shared" si="5"/>
        <v>0</v>
      </c>
      <c r="G75" s="96"/>
      <c r="H75" s="77"/>
      <c r="I75" s="65" t="e">
        <f>VLOOKUP(H75,Presupuesto!$B$11:$C$565,2,0)</f>
        <v>#N/A</v>
      </c>
      <c r="J75" s="33" t="str">
        <f t="shared" si="8"/>
        <v>Investigación Científica</v>
      </c>
      <c r="K75" s="33" t="s">
        <v>372</v>
      </c>
      <c r="L75" s="76"/>
      <c r="M75" s="93"/>
      <c r="N75" s="58"/>
      <c r="O75" s="32">
        <f t="shared" si="6"/>
        <v>0</v>
      </c>
      <c r="P75" s="32">
        <f t="shared" si="7"/>
        <v>0</v>
      </c>
      <c r="Q75" s="32">
        <f t="shared" si="7"/>
        <v>0</v>
      </c>
    </row>
    <row r="76" spans="3:17">
      <c r="C76" s="76"/>
      <c r="D76" s="93"/>
      <c r="E76" s="58"/>
      <c r="F76" s="32">
        <f t="shared" si="5"/>
        <v>0</v>
      </c>
      <c r="G76" s="96"/>
      <c r="H76" s="77"/>
      <c r="I76" s="65" t="e">
        <f>VLOOKUP(H76,Presupuesto!$B$11:$C$565,2,0)</f>
        <v>#N/A</v>
      </c>
      <c r="J76" s="33" t="str">
        <f t="shared" si="8"/>
        <v>Investigación Científica</v>
      </c>
      <c r="K76" s="33" t="s">
        <v>372</v>
      </c>
      <c r="L76" s="76"/>
      <c r="M76" s="93"/>
      <c r="N76" s="58"/>
      <c r="O76" s="32">
        <f t="shared" si="6"/>
        <v>0</v>
      </c>
      <c r="P76" s="32">
        <f t="shared" si="7"/>
        <v>0</v>
      </c>
      <c r="Q76" s="32">
        <f t="shared" si="7"/>
        <v>0</v>
      </c>
    </row>
    <row r="77" spans="3:17">
      <c r="C77" s="76"/>
      <c r="D77" s="93"/>
      <c r="E77" s="58"/>
      <c r="F77" s="32">
        <f t="shared" si="5"/>
        <v>0</v>
      </c>
      <c r="G77" s="96"/>
      <c r="H77" s="77"/>
      <c r="I77" s="65" t="e">
        <f>VLOOKUP(H77,Presupuesto!$B$11:$C$565,2,0)</f>
        <v>#N/A</v>
      </c>
      <c r="J77" s="33" t="str">
        <f t="shared" si="8"/>
        <v>Investigación Científica</v>
      </c>
      <c r="K77" s="33" t="s">
        <v>372</v>
      </c>
      <c r="L77" s="76"/>
      <c r="M77" s="93"/>
      <c r="N77" s="58"/>
      <c r="O77" s="32">
        <f t="shared" si="6"/>
        <v>0</v>
      </c>
      <c r="P77" s="32">
        <f t="shared" si="7"/>
        <v>0</v>
      </c>
      <c r="Q77" s="32">
        <f t="shared" si="7"/>
        <v>0</v>
      </c>
    </row>
    <row r="78" spans="3:17">
      <c r="C78" s="76"/>
      <c r="D78" s="93"/>
      <c r="E78" s="58"/>
      <c r="F78" s="32">
        <f t="shared" si="5"/>
        <v>0</v>
      </c>
      <c r="G78" s="96"/>
      <c r="H78" s="77"/>
      <c r="I78" s="65" t="e">
        <f>VLOOKUP(H78,Presupuesto!$B$11:$C$565,2,0)</f>
        <v>#N/A</v>
      </c>
      <c r="J78" s="33" t="str">
        <f t="shared" si="8"/>
        <v>Investigación Científica</v>
      </c>
      <c r="K78" s="33" t="s">
        <v>372</v>
      </c>
      <c r="L78" s="76"/>
      <c r="M78" s="93"/>
      <c r="N78" s="58"/>
      <c r="O78" s="32">
        <f t="shared" si="6"/>
        <v>0</v>
      </c>
      <c r="P78" s="32">
        <f t="shared" si="7"/>
        <v>0</v>
      </c>
      <c r="Q78" s="32">
        <f t="shared" si="7"/>
        <v>0</v>
      </c>
    </row>
    <row r="79" spans="3:17">
      <c r="C79" s="76"/>
      <c r="D79" s="93"/>
      <c r="E79" s="58"/>
      <c r="F79" s="32">
        <f t="shared" si="5"/>
        <v>0</v>
      </c>
      <c r="G79" s="96"/>
      <c r="H79" s="77"/>
      <c r="I79" s="65" t="e">
        <f>VLOOKUP(H79,Presupuesto!$B$11:$C$565,2,0)</f>
        <v>#N/A</v>
      </c>
      <c r="J79" s="33" t="str">
        <f t="shared" si="8"/>
        <v>Investigación Científica</v>
      </c>
      <c r="K79" s="33" t="s">
        <v>372</v>
      </c>
      <c r="L79" s="76"/>
      <c r="M79" s="93"/>
      <c r="N79" s="58"/>
      <c r="O79" s="32">
        <f t="shared" si="6"/>
        <v>0</v>
      </c>
      <c r="P79" s="32">
        <f t="shared" si="7"/>
        <v>0</v>
      </c>
      <c r="Q79" s="32">
        <f t="shared" si="7"/>
        <v>0</v>
      </c>
    </row>
    <row r="80" spans="3:17">
      <c r="C80" s="76"/>
      <c r="D80" s="93"/>
      <c r="E80" s="58"/>
      <c r="F80" s="32">
        <f t="shared" si="5"/>
        <v>0</v>
      </c>
      <c r="G80" s="96"/>
      <c r="H80" s="77"/>
      <c r="I80" s="65" t="e">
        <f>VLOOKUP(H80,Presupuesto!$B$11:$C$565,2,0)</f>
        <v>#N/A</v>
      </c>
      <c r="J80" s="33" t="str">
        <f t="shared" si="8"/>
        <v>Investigación Científica</v>
      </c>
      <c r="K80" s="33" t="s">
        <v>372</v>
      </c>
      <c r="L80" s="76"/>
      <c r="M80" s="93"/>
      <c r="N80" s="58"/>
      <c r="O80" s="32">
        <f t="shared" si="6"/>
        <v>0</v>
      </c>
      <c r="P80" s="32">
        <f t="shared" ref="P80:Q93" si="9">$O80*P$16</f>
        <v>0</v>
      </c>
      <c r="Q80" s="32">
        <f t="shared" si="9"/>
        <v>0</v>
      </c>
    </row>
    <row r="81" spans="3:17">
      <c r="C81" s="78"/>
      <c r="D81" s="86"/>
      <c r="E81" s="53"/>
      <c r="F81" s="32">
        <f t="shared" si="5"/>
        <v>0</v>
      </c>
      <c r="G81" s="96"/>
      <c r="H81" s="79"/>
      <c r="I81" s="65" t="e">
        <f>VLOOKUP(H81,Presupuesto!$B$11:$C$565,2,0)</f>
        <v>#N/A</v>
      </c>
      <c r="J81" s="33" t="str">
        <f t="shared" si="8"/>
        <v>Investigación Científica</v>
      </c>
      <c r="K81" s="33" t="s">
        <v>372</v>
      </c>
      <c r="L81" s="78"/>
      <c r="M81" s="86"/>
      <c r="N81" s="53"/>
      <c r="O81" s="32">
        <f t="shared" si="6"/>
        <v>0</v>
      </c>
      <c r="P81" s="32">
        <f t="shared" si="9"/>
        <v>0</v>
      </c>
      <c r="Q81" s="32">
        <f t="shared" si="9"/>
        <v>0</v>
      </c>
    </row>
    <row r="82" spans="3:17">
      <c r="C82" s="78"/>
      <c r="D82" s="86"/>
      <c r="E82" s="53"/>
      <c r="F82" s="32">
        <f t="shared" si="5"/>
        <v>0</v>
      </c>
      <c r="G82" s="96"/>
      <c r="H82" s="79"/>
      <c r="I82" s="65" t="e">
        <f>VLOOKUP(H82,Presupuesto!$B$11:$C$565,2,0)</f>
        <v>#N/A</v>
      </c>
      <c r="J82" s="33" t="str">
        <f t="shared" si="8"/>
        <v>Investigación Científica</v>
      </c>
      <c r="K82" s="33" t="s">
        <v>372</v>
      </c>
      <c r="L82" s="78"/>
      <c r="M82" s="86"/>
      <c r="N82" s="53"/>
      <c r="O82" s="32">
        <f t="shared" si="6"/>
        <v>0</v>
      </c>
      <c r="P82" s="32">
        <f t="shared" si="9"/>
        <v>0</v>
      </c>
      <c r="Q82" s="32">
        <f t="shared" si="9"/>
        <v>0</v>
      </c>
    </row>
    <row r="83" spans="3:17">
      <c r="C83" s="78"/>
      <c r="D83" s="86"/>
      <c r="E83" s="53"/>
      <c r="F83" s="32">
        <f t="shared" si="5"/>
        <v>0</v>
      </c>
      <c r="G83" s="96"/>
      <c r="H83" s="79"/>
      <c r="I83" s="65" t="e">
        <f>VLOOKUP(H83,Presupuesto!$B$11:$C$565,2,0)</f>
        <v>#N/A</v>
      </c>
      <c r="J83" s="33" t="str">
        <f t="shared" si="8"/>
        <v>Investigación Científica</v>
      </c>
      <c r="K83" s="33" t="s">
        <v>372</v>
      </c>
      <c r="L83" s="78"/>
      <c r="M83" s="86"/>
      <c r="N83" s="53"/>
      <c r="O83" s="32">
        <f t="shared" si="6"/>
        <v>0</v>
      </c>
      <c r="P83" s="32">
        <f t="shared" si="9"/>
        <v>0</v>
      </c>
      <c r="Q83" s="32">
        <f t="shared" si="9"/>
        <v>0</v>
      </c>
    </row>
    <row r="84" spans="3:17">
      <c r="C84" s="78"/>
      <c r="D84" s="86"/>
      <c r="E84" s="53"/>
      <c r="F84" s="32">
        <f t="shared" si="5"/>
        <v>0</v>
      </c>
      <c r="G84" s="96"/>
      <c r="H84" s="79"/>
      <c r="I84" s="65" t="e">
        <f>VLOOKUP(H84,Presupuesto!$B$11:$C$565,2,0)</f>
        <v>#N/A</v>
      </c>
      <c r="J84" s="33" t="str">
        <f t="shared" si="8"/>
        <v>Investigación Científica</v>
      </c>
      <c r="K84" s="33" t="s">
        <v>372</v>
      </c>
      <c r="L84" s="78"/>
      <c r="M84" s="86"/>
      <c r="N84" s="53"/>
      <c r="O84" s="32">
        <f t="shared" si="6"/>
        <v>0</v>
      </c>
      <c r="P84" s="32">
        <f t="shared" si="9"/>
        <v>0</v>
      </c>
      <c r="Q84" s="32">
        <f t="shared" si="9"/>
        <v>0</v>
      </c>
    </row>
    <row r="85" spans="3:17">
      <c r="C85" s="78"/>
      <c r="D85" s="86"/>
      <c r="E85" s="53"/>
      <c r="F85" s="32">
        <f t="shared" si="5"/>
        <v>0</v>
      </c>
      <c r="G85" s="96"/>
      <c r="H85" s="79"/>
      <c r="I85" s="65" t="e">
        <f>VLOOKUP(H85,Presupuesto!$B$11:$C$565,2,0)</f>
        <v>#N/A</v>
      </c>
      <c r="J85" s="33" t="str">
        <f t="shared" si="8"/>
        <v>Investigación Científica</v>
      </c>
      <c r="K85" s="33" t="s">
        <v>372</v>
      </c>
      <c r="L85" s="78"/>
      <c r="M85" s="86"/>
      <c r="N85" s="53"/>
      <c r="O85" s="32">
        <f t="shared" si="6"/>
        <v>0</v>
      </c>
      <c r="P85" s="32">
        <f t="shared" si="9"/>
        <v>0</v>
      </c>
      <c r="Q85" s="32">
        <f t="shared" si="9"/>
        <v>0</v>
      </c>
    </row>
    <row r="86" spans="3:17">
      <c r="C86" s="78"/>
      <c r="D86" s="86"/>
      <c r="E86" s="53"/>
      <c r="F86" s="32">
        <f t="shared" si="5"/>
        <v>0</v>
      </c>
      <c r="G86" s="96"/>
      <c r="H86" s="79"/>
      <c r="I86" s="65" t="e">
        <f>VLOOKUP(H86,Presupuesto!$B$11:$C$565,2,0)</f>
        <v>#N/A</v>
      </c>
      <c r="J86" s="33" t="str">
        <f t="shared" si="8"/>
        <v>Investigación Científica</v>
      </c>
      <c r="K86" s="33" t="s">
        <v>372</v>
      </c>
      <c r="L86" s="78"/>
      <c r="M86" s="86"/>
      <c r="N86" s="53"/>
      <c r="O86" s="32">
        <f t="shared" si="6"/>
        <v>0</v>
      </c>
      <c r="P86" s="32">
        <f t="shared" si="9"/>
        <v>0</v>
      </c>
      <c r="Q86" s="32">
        <f t="shared" si="9"/>
        <v>0</v>
      </c>
    </row>
    <row r="87" spans="3:17">
      <c r="C87" s="78"/>
      <c r="D87" s="86"/>
      <c r="E87" s="53"/>
      <c r="F87" s="32">
        <f t="shared" si="5"/>
        <v>0</v>
      </c>
      <c r="G87" s="96"/>
      <c r="H87" s="79"/>
      <c r="I87" s="65" t="e">
        <f>VLOOKUP(H87,Presupuesto!$B$11:$C$565,2,0)</f>
        <v>#N/A</v>
      </c>
      <c r="J87" s="33" t="str">
        <f t="shared" si="8"/>
        <v>Investigación Científica</v>
      </c>
      <c r="K87" s="33" t="s">
        <v>372</v>
      </c>
      <c r="L87" s="78"/>
      <c r="M87" s="86"/>
      <c r="N87" s="53"/>
      <c r="O87" s="32">
        <f t="shared" si="6"/>
        <v>0</v>
      </c>
      <c r="P87" s="32">
        <f t="shared" si="9"/>
        <v>0</v>
      </c>
      <c r="Q87" s="32">
        <f t="shared" si="9"/>
        <v>0</v>
      </c>
    </row>
    <row r="88" spans="3:17">
      <c r="C88" s="78"/>
      <c r="D88" s="86"/>
      <c r="E88" s="53"/>
      <c r="F88" s="32">
        <f t="shared" si="5"/>
        <v>0</v>
      </c>
      <c r="G88" s="96"/>
      <c r="H88" s="79"/>
      <c r="I88" s="65" t="e">
        <f>VLOOKUP(H88,Presupuesto!$B$11:$C$565,2,0)</f>
        <v>#N/A</v>
      </c>
      <c r="J88" s="33" t="str">
        <f t="shared" si="8"/>
        <v>Investigación Científica</v>
      </c>
      <c r="K88" s="33" t="s">
        <v>372</v>
      </c>
      <c r="L88" s="78"/>
      <c r="M88" s="86"/>
      <c r="N88" s="53"/>
      <c r="O88" s="32">
        <f t="shared" si="6"/>
        <v>0</v>
      </c>
      <c r="P88" s="32">
        <f t="shared" si="9"/>
        <v>0</v>
      </c>
      <c r="Q88" s="32">
        <f t="shared" si="9"/>
        <v>0</v>
      </c>
    </row>
    <row r="89" spans="3:17">
      <c r="C89" s="80"/>
      <c r="D89" s="86"/>
      <c r="E89" s="53"/>
      <c r="F89" s="32">
        <f t="shared" si="5"/>
        <v>0</v>
      </c>
      <c r="G89" s="96"/>
      <c r="H89" s="81"/>
      <c r="I89" s="65" t="e">
        <f>VLOOKUP(H89,Presupuesto!$B$11:$C$565,2,0)</f>
        <v>#N/A</v>
      </c>
      <c r="J89" s="33" t="str">
        <f t="shared" si="8"/>
        <v>Investigación Científica</v>
      </c>
      <c r="K89" s="33" t="s">
        <v>363</v>
      </c>
      <c r="L89" s="80"/>
      <c r="M89" s="86"/>
      <c r="N89" s="53"/>
      <c r="O89" s="32">
        <f t="shared" si="6"/>
        <v>0</v>
      </c>
      <c r="P89" s="32">
        <f t="shared" si="9"/>
        <v>0</v>
      </c>
      <c r="Q89" s="32">
        <f t="shared" si="9"/>
        <v>0</v>
      </c>
    </row>
    <row r="90" spans="3:17">
      <c r="C90" s="80"/>
      <c r="D90" s="86"/>
      <c r="E90" s="53"/>
      <c r="F90" s="32">
        <f t="shared" si="5"/>
        <v>0</v>
      </c>
      <c r="G90" s="96"/>
      <c r="H90" s="81"/>
      <c r="I90" s="65" t="e">
        <f>VLOOKUP(H90,Presupuesto!$B$11:$C$565,2,0)</f>
        <v>#N/A</v>
      </c>
      <c r="J90" s="33" t="str">
        <f t="shared" si="8"/>
        <v>Investigación Científica</v>
      </c>
      <c r="K90" s="33" t="s">
        <v>372</v>
      </c>
      <c r="L90" s="80"/>
      <c r="M90" s="86"/>
      <c r="N90" s="53"/>
      <c r="O90" s="32">
        <f t="shared" si="6"/>
        <v>0</v>
      </c>
      <c r="P90" s="32">
        <f t="shared" si="9"/>
        <v>0</v>
      </c>
      <c r="Q90" s="32">
        <f t="shared" si="9"/>
        <v>0</v>
      </c>
    </row>
    <row r="91" spans="3:17">
      <c r="C91" s="80"/>
      <c r="D91" s="86"/>
      <c r="E91" s="53"/>
      <c r="F91" s="32">
        <f t="shared" si="5"/>
        <v>0</v>
      </c>
      <c r="G91" s="96"/>
      <c r="H91" s="81"/>
      <c r="I91" s="65" t="e">
        <f>VLOOKUP(H91,Presupuesto!$B$11:$C$565,2,0)</f>
        <v>#N/A</v>
      </c>
      <c r="J91" s="33" t="str">
        <f t="shared" si="8"/>
        <v>Investigación Científica</v>
      </c>
      <c r="K91" s="33" t="s">
        <v>372</v>
      </c>
      <c r="L91" s="80"/>
      <c r="M91" s="86"/>
      <c r="N91" s="53"/>
      <c r="O91" s="32">
        <f t="shared" si="6"/>
        <v>0</v>
      </c>
      <c r="P91" s="32">
        <f t="shared" si="9"/>
        <v>0</v>
      </c>
      <c r="Q91" s="32">
        <f t="shared" si="9"/>
        <v>0</v>
      </c>
    </row>
    <row r="92" spans="3:17">
      <c r="C92" s="80"/>
      <c r="D92" s="86"/>
      <c r="E92" s="53"/>
      <c r="F92" s="32">
        <f t="shared" si="5"/>
        <v>0</v>
      </c>
      <c r="G92" s="96"/>
      <c r="H92" s="81"/>
      <c r="I92" s="65" t="e">
        <f>VLOOKUP(H92,Presupuesto!$B$11:$C$565,2,0)</f>
        <v>#N/A</v>
      </c>
      <c r="J92" s="33" t="str">
        <f t="shared" si="8"/>
        <v>Investigación Científica</v>
      </c>
      <c r="K92" s="33" t="s">
        <v>372</v>
      </c>
      <c r="L92" s="80"/>
      <c r="M92" s="86"/>
      <c r="N92" s="53"/>
      <c r="O92" s="32">
        <f t="shared" si="6"/>
        <v>0</v>
      </c>
      <c r="P92" s="32">
        <f t="shared" si="9"/>
        <v>0</v>
      </c>
      <c r="Q92" s="32">
        <f t="shared" si="9"/>
        <v>0</v>
      </c>
    </row>
    <row r="93" spans="3:17" ht="15.75" thickBot="1">
      <c r="C93" s="82"/>
      <c r="D93" s="94"/>
      <c r="E93" s="38"/>
      <c r="F93" s="40">
        <f t="shared" si="5"/>
        <v>0</v>
      </c>
      <c r="G93" s="97"/>
      <c r="H93" s="83"/>
      <c r="I93" s="67" t="e">
        <f>VLOOKUP(H93,Presupuesto!$B$11:$C$565,2,0)</f>
        <v>#N/A</v>
      </c>
      <c r="J93" s="41" t="str">
        <f t="shared" si="8"/>
        <v>Investigación Científica</v>
      </c>
      <c r="K93" s="59" t="s">
        <v>354</v>
      </c>
      <c r="L93" s="82"/>
      <c r="M93" s="94"/>
      <c r="N93" s="38"/>
      <c r="O93" s="40">
        <f t="shared" si="6"/>
        <v>0</v>
      </c>
      <c r="P93" s="40">
        <f t="shared" si="9"/>
        <v>0</v>
      </c>
      <c r="Q93" s="40">
        <f t="shared" si="9"/>
        <v>0</v>
      </c>
    </row>
    <row r="94" spans="3:17">
      <c r="G94" s="21"/>
    </row>
    <row r="95" spans="3:17" ht="15.75" thickBot="1">
      <c r="G95" s="21"/>
    </row>
    <row r="96" spans="3:17" ht="15.75" thickBot="1">
      <c r="C96" s="92" t="s">
        <v>21</v>
      </c>
      <c r="D96" s="293">
        <f>SUM(F103:F136)</f>
        <v>0</v>
      </c>
      <c r="G96" s="14"/>
      <c r="H96" s="7"/>
      <c r="I96" s="7"/>
    </row>
    <row r="97" spans="3:17">
      <c r="G97" s="14"/>
      <c r="H97" s="7"/>
      <c r="I97" s="7"/>
    </row>
    <row r="98" spans="3:17">
      <c r="F98" s="7"/>
      <c r="G98" s="14"/>
      <c r="H98" s="7"/>
      <c r="I98" s="7"/>
    </row>
    <row r="99" spans="3:17" ht="15.75">
      <c r="C99" s="233" t="s">
        <v>352</v>
      </c>
      <c r="D99" s="290"/>
      <c r="F99" s="7"/>
      <c r="G99" s="14"/>
      <c r="H99" s="7"/>
      <c r="I99" s="7"/>
    </row>
    <row r="100" spans="3:17" ht="18.75">
      <c r="C100" s="143" t="e">
        <f>IFERROR(VLOOKUP(D99,'1. Desarrollo e Innov. Curricu.'!$F:$G,2,FALSE),IFERROR(VLOOKUP(D99,'2. Investigación Científica'!$F:$G,2,FALSE),IFERROR(VLOOKUP(D99,'3. Vinculación Univ. Sociedad'!$F:$G,2,FALSE),IFERROR(VLOOKUP(D99,'4. Docencia y Profesorado Univ.'!$F:$G,2,FALSE),IFERROR(VLOOKUP(D99,'5. Estudiantes y Graduados'!$F:$G,2,FALSE),IFERROR(VLOOKUP(D99,'Gestion administrativa '!$F:$G,2,FALSE),IFERROR(VLOOKUP(D99,'13. Gestión Académica'!$F:$G,2,FALSE),IFERROR(VLOOKUP(D99,'9. Asegura. de la Calid. y M'!$F:$G,2,FALSE),IFERROR(VLOOKUP(D99,'6. Gestión del Conocimiento'!$F:$G,2,FALSE),IFERROR(VLOOKUP(D99,'15. Gobernabilidad y Proceso...'!$F:$G,2,FALSE),IFERROR(VLOOKUP(D99,'12. Gestión del Talento Humano'!$F:$G,2,FALSE),IFERROR(VLOOKUP(D99,'14. Internacional... de la E.S.'!$F:$G,2,FALSE),IFERROR(VLOOKUP(D99,'10. Posgrado'!$F:$G,2,FALSE),IFERROR(VLOOKUP(D99,'17. Gestión TIC'!$F:$G,2,FALSE),IFERROR(VLOOKUP(D99,'16. Desa. del Sistema Educ.Sup.'!$F:$G,2,FALSE),IFERROR(VLOOKUP(D99,'8. Cultura de Inno. Insti...'!$F:$G,2,FALSE),VLOOKUP(D99,'7. Lo Esencial de la Reforma U.'!$F:$G,2,0)))))))))))))))))</f>
        <v>#N/A</v>
      </c>
      <c r="D100" s="3"/>
      <c r="F100" s="7"/>
      <c r="G100" s="14"/>
      <c r="H100" s="7"/>
      <c r="I100" s="7"/>
    </row>
    <row r="101" spans="3:17" ht="42.75" thickBot="1">
      <c r="F101" s="28"/>
      <c r="G101" s="11"/>
      <c r="H101" s="11"/>
      <c r="I101" s="11"/>
      <c r="L101" s="159"/>
      <c r="M101" s="160"/>
      <c r="N101" s="159"/>
      <c r="O101" s="159"/>
      <c r="P101" s="162" t="s">
        <v>429</v>
      </c>
      <c r="Q101" s="162" t="s">
        <v>430</v>
      </c>
    </row>
    <row r="102" spans="3:17" ht="30.75" thickBot="1">
      <c r="C102" s="64" t="s">
        <v>12</v>
      </c>
      <c r="D102" s="64" t="s">
        <v>23</v>
      </c>
      <c r="E102" s="71" t="s">
        <v>25</v>
      </c>
      <c r="F102" s="70" t="s">
        <v>6</v>
      </c>
      <c r="G102" s="68" t="s">
        <v>91</v>
      </c>
      <c r="H102" s="71" t="s">
        <v>14</v>
      </c>
      <c r="I102" s="68" t="s">
        <v>92</v>
      </c>
      <c r="J102" s="68" t="s">
        <v>370</v>
      </c>
      <c r="K102" s="68" t="s">
        <v>371</v>
      </c>
      <c r="L102" s="156" t="s">
        <v>5</v>
      </c>
      <c r="M102" s="156" t="s">
        <v>23</v>
      </c>
      <c r="N102" s="157" t="s">
        <v>427</v>
      </c>
      <c r="O102" s="158" t="s">
        <v>428</v>
      </c>
      <c r="P102" s="161">
        <v>0.7</v>
      </c>
      <c r="Q102" s="161">
        <v>0.3</v>
      </c>
    </row>
    <row r="103" spans="3:17">
      <c r="C103" s="76"/>
      <c r="D103" s="93"/>
      <c r="E103" s="58"/>
      <c r="F103" s="32">
        <f t="shared" ref="F103:F136" si="10">D103*E103</f>
        <v>0</v>
      </c>
      <c r="G103" s="96"/>
      <c r="H103" s="77"/>
      <c r="I103" s="65" t="e">
        <f>VLOOKUP(H103,Presupuesto!$B$11:$C$565,2,0)</f>
        <v>#N/A</v>
      </c>
      <c r="J103" s="151" t="s">
        <v>1319</v>
      </c>
      <c r="K103" s="33" t="s">
        <v>372</v>
      </c>
      <c r="L103" s="76"/>
      <c r="M103" s="93"/>
      <c r="N103" s="58"/>
      <c r="O103" s="32">
        <f t="shared" ref="O103:O136" si="11">M103*N103</f>
        <v>0</v>
      </c>
      <c r="P103" s="32">
        <f t="shared" ref="P103:Q122" si="12">$O103*P$16</f>
        <v>0</v>
      </c>
      <c r="Q103" s="32">
        <f t="shared" si="12"/>
        <v>0</v>
      </c>
    </row>
    <row r="104" spans="3:17">
      <c r="C104" s="76"/>
      <c r="D104" s="93"/>
      <c r="E104" s="58"/>
      <c r="F104" s="32">
        <f t="shared" si="10"/>
        <v>0</v>
      </c>
      <c r="G104" s="96"/>
      <c r="H104" s="77"/>
      <c r="I104" s="65" t="e">
        <f>VLOOKUP(H104,Presupuesto!$B$11:$C$565,2,0)</f>
        <v>#N/A</v>
      </c>
      <c r="J104" s="33" t="str">
        <f>$J$103</f>
        <v>Investigación Científica</v>
      </c>
      <c r="K104" s="33" t="s">
        <v>372</v>
      </c>
      <c r="L104" s="76"/>
      <c r="M104" s="93"/>
      <c r="N104" s="58"/>
      <c r="O104" s="32">
        <f t="shared" si="11"/>
        <v>0</v>
      </c>
      <c r="P104" s="32">
        <f t="shared" si="12"/>
        <v>0</v>
      </c>
      <c r="Q104" s="32">
        <f t="shared" si="12"/>
        <v>0</v>
      </c>
    </row>
    <row r="105" spans="3:17">
      <c r="C105" s="76"/>
      <c r="D105" s="93"/>
      <c r="E105" s="58"/>
      <c r="F105" s="32">
        <f t="shared" si="10"/>
        <v>0</v>
      </c>
      <c r="G105" s="96"/>
      <c r="H105" s="77"/>
      <c r="I105" s="65" t="e">
        <f>VLOOKUP(H105,Presupuesto!$B$11:$C$565,2,0)</f>
        <v>#N/A</v>
      </c>
      <c r="J105" s="33" t="str">
        <f t="shared" ref="J105:J136" si="13">$J$103</f>
        <v>Investigación Científica</v>
      </c>
      <c r="K105" s="33" t="s">
        <v>372</v>
      </c>
      <c r="L105" s="76"/>
      <c r="M105" s="93"/>
      <c r="N105" s="58"/>
      <c r="O105" s="32">
        <f t="shared" si="11"/>
        <v>0</v>
      </c>
      <c r="P105" s="32">
        <f t="shared" si="12"/>
        <v>0</v>
      </c>
      <c r="Q105" s="32">
        <f t="shared" si="12"/>
        <v>0</v>
      </c>
    </row>
    <row r="106" spans="3:17">
      <c r="C106" s="76"/>
      <c r="D106" s="93"/>
      <c r="E106" s="58"/>
      <c r="F106" s="32">
        <f t="shared" si="10"/>
        <v>0</v>
      </c>
      <c r="G106" s="96"/>
      <c r="H106" s="77"/>
      <c r="I106" s="65" t="e">
        <f>VLOOKUP(H106,Presupuesto!$B$11:$C$565,2,0)</f>
        <v>#N/A</v>
      </c>
      <c r="J106" s="33" t="str">
        <f t="shared" si="13"/>
        <v>Investigación Científica</v>
      </c>
      <c r="K106" s="33" t="s">
        <v>372</v>
      </c>
      <c r="L106" s="76"/>
      <c r="M106" s="93"/>
      <c r="N106" s="58"/>
      <c r="O106" s="32">
        <f t="shared" si="11"/>
        <v>0</v>
      </c>
      <c r="P106" s="32">
        <f t="shared" si="12"/>
        <v>0</v>
      </c>
      <c r="Q106" s="32">
        <f t="shared" si="12"/>
        <v>0</v>
      </c>
    </row>
    <row r="107" spans="3:17">
      <c r="C107" s="76"/>
      <c r="D107" s="93"/>
      <c r="E107" s="58"/>
      <c r="F107" s="32">
        <f t="shared" si="10"/>
        <v>0</v>
      </c>
      <c r="G107" s="96"/>
      <c r="H107" s="77"/>
      <c r="I107" s="65" t="e">
        <f>VLOOKUP(H107,Presupuesto!$B$11:$C$565,2,0)</f>
        <v>#N/A</v>
      </c>
      <c r="J107" s="33" t="str">
        <f t="shared" si="13"/>
        <v>Investigación Científica</v>
      </c>
      <c r="K107" s="33" t="s">
        <v>361</v>
      </c>
      <c r="L107" s="76"/>
      <c r="M107" s="93"/>
      <c r="N107" s="58"/>
      <c r="O107" s="32">
        <f t="shared" si="11"/>
        <v>0</v>
      </c>
      <c r="P107" s="32">
        <f t="shared" si="12"/>
        <v>0</v>
      </c>
      <c r="Q107" s="32">
        <f t="shared" si="12"/>
        <v>0</v>
      </c>
    </row>
    <row r="108" spans="3:17">
      <c r="C108" s="76"/>
      <c r="D108" s="93"/>
      <c r="E108" s="58"/>
      <c r="F108" s="32">
        <f t="shared" si="10"/>
        <v>0</v>
      </c>
      <c r="G108" s="96"/>
      <c r="H108" s="77"/>
      <c r="I108" s="65" t="e">
        <f>VLOOKUP(H108,Presupuesto!$B$11:$C$565,2,0)</f>
        <v>#N/A</v>
      </c>
      <c r="J108" s="33" t="str">
        <f t="shared" si="13"/>
        <v>Investigación Científica</v>
      </c>
      <c r="K108" s="33" t="s">
        <v>372</v>
      </c>
      <c r="L108" s="76"/>
      <c r="M108" s="93"/>
      <c r="N108" s="58"/>
      <c r="O108" s="32">
        <f t="shared" si="11"/>
        <v>0</v>
      </c>
      <c r="P108" s="32">
        <f t="shared" si="12"/>
        <v>0</v>
      </c>
      <c r="Q108" s="32">
        <f t="shared" si="12"/>
        <v>0</v>
      </c>
    </row>
    <row r="109" spans="3:17">
      <c r="C109" s="76"/>
      <c r="D109" s="93"/>
      <c r="E109" s="58"/>
      <c r="F109" s="32">
        <f t="shared" si="10"/>
        <v>0</v>
      </c>
      <c r="G109" s="96"/>
      <c r="H109" s="77"/>
      <c r="I109" s="65" t="e">
        <f>VLOOKUP(H109,Presupuesto!$B$11:$C$565,2,0)</f>
        <v>#N/A</v>
      </c>
      <c r="J109" s="33" t="str">
        <f t="shared" si="13"/>
        <v>Investigación Científica</v>
      </c>
      <c r="K109" s="33" t="s">
        <v>372</v>
      </c>
      <c r="L109" s="76"/>
      <c r="M109" s="93"/>
      <c r="N109" s="58"/>
      <c r="O109" s="32">
        <f t="shared" si="11"/>
        <v>0</v>
      </c>
      <c r="P109" s="32">
        <f t="shared" si="12"/>
        <v>0</v>
      </c>
      <c r="Q109" s="32">
        <f t="shared" si="12"/>
        <v>0</v>
      </c>
    </row>
    <row r="110" spans="3:17">
      <c r="C110" s="76"/>
      <c r="D110" s="93"/>
      <c r="E110" s="58"/>
      <c r="F110" s="32">
        <f t="shared" si="10"/>
        <v>0</v>
      </c>
      <c r="G110" s="96"/>
      <c r="H110" s="77"/>
      <c r="I110" s="65" t="e">
        <f>VLOOKUP(H110,Presupuesto!$B$11:$C$565,2,0)</f>
        <v>#N/A</v>
      </c>
      <c r="J110" s="33" t="str">
        <f t="shared" si="13"/>
        <v>Investigación Científica</v>
      </c>
      <c r="K110" s="33" t="s">
        <v>372</v>
      </c>
      <c r="L110" s="76"/>
      <c r="M110" s="93"/>
      <c r="N110" s="58"/>
      <c r="O110" s="32">
        <f t="shared" si="11"/>
        <v>0</v>
      </c>
      <c r="P110" s="32">
        <f t="shared" si="12"/>
        <v>0</v>
      </c>
      <c r="Q110" s="32">
        <f t="shared" si="12"/>
        <v>0</v>
      </c>
    </row>
    <row r="111" spans="3:17">
      <c r="C111" s="76"/>
      <c r="D111" s="93"/>
      <c r="E111" s="58"/>
      <c r="F111" s="32">
        <f t="shared" si="10"/>
        <v>0</v>
      </c>
      <c r="G111" s="96"/>
      <c r="H111" s="77"/>
      <c r="I111" s="65" t="e">
        <f>VLOOKUP(H111,Presupuesto!$B$11:$C$565,2,0)</f>
        <v>#N/A</v>
      </c>
      <c r="J111" s="33" t="str">
        <f t="shared" si="13"/>
        <v>Investigación Científica</v>
      </c>
      <c r="K111" s="33" t="s">
        <v>372</v>
      </c>
      <c r="L111" s="76"/>
      <c r="M111" s="93"/>
      <c r="N111" s="58"/>
      <c r="O111" s="32">
        <f t="shared" si="11"/>
        <v>0</v>
      </c>
      <c r="P111" s="32">
        <f t="shared" si="12"/>
        <v>0</v>
      </c>
      <c r="Q111" s="32">
        <f t="shared" si="12"/>
        <v>0</v>
      </c>
    </row>
    <row r="112" spans="3:17">
      <c r="C112" s="76"/>
      <c r="D112" s="93"/>
      <c r="E112" s="58"/>
      <c r="F112" s="32">
        <f t="shared" si="10"/>
        <v>0</v>
      </c>
      <c r="G112" s="96"/>
      <c r="H112" s="77"/>
      <c r="I112" s="65" t="e">
        <f>VLOOKUP(H112,Presupuesto!$B$11:$C$565,2,0)</f>
        <v>#N/A</v>
      </c>
      <c r="J112" s="33" t="str">
        <f t="shared" si="13"/>
        <v>Investigación Científica</v>
      </c>
      <c r="K112" s="33" t="s">
        <v>372</v>
      </c>
      <c r="L112" s="76"/>
      <c r="M112" s="93"/>
      <c r="N112" s="58"/>
      <c r="O112" s="32">
        <f t="shared" si="11"/>
        <v>0</v>
      </c>
      <c r="P112" s="32">
        <f t="shared" si="12"/>
        <v>0</v>
      </c>
      <c r="Q112" s="32">
        <f t="shared" si="12"/>
        <v>0</v>
      </c>
    </row>
    <row r="113" spans="3:17">
      <c r="C113" s="76"/>
      <c r="D113" s="93"/>
      <c r="E113" s="58"/>
      <c r="F113" s="32">
        <f t="shared" si="10"/>
        <v>0</v>
      </c>
      <c r="G113" s="96"/>
      <c r="H113" s="77"/>
      <c r="I113" s="65" t="e">
        <f>VLOOKUP(H113,Presupuesto!$B$11:$C$565,2,0)</f>
        <v>#N/A</v>
      </c>
      <c r="J113" s="33" t="str">
        <f t="shared" si="13"/>
        <v>Investigación Científica</v>
      </c>
      <c r="K113" s="33" t="s">
        <v>372</v>
      </c>
      <c r="L113" s="76"/>
      <c r="M113" s="93"/>
      <c r="N113" s="58"/>
      <c r="O113" s="32">
        <f t="shared" si="11"/>
        <v>0</v>
      </c>
      <c r="P113" s="32">
        <f t="shared" si="12"/>
        <v>0</v>
      </c>
      <c r="Q113" s="32">
        <f t="shared" si="12"/>
        <v>0</v>
      </c>
    </row>
    <row r="114" spans="3:17">
      <c r="C114" s="76"/>
      <c r="D114" s="93"/>
      <c r="E114" s="58"/>
      <c r="F114" s="32">
        <f t="shared" si="10"/>
        <v>0</v>
      </c>
      <c r="G114" s="96"/>
      <c r="H114" s="77"/>
      <c r="I114" s="65" t="e">
        <f>VLOOKUP(H114,Presupuesto!$B$11:$C$565,2,0)</f>
        <v>#N/A</v>
      </c>
      <c r="J114" s="33" t="str">
        <f t="shared" si="13"/>
        <v>Investigación Científica</v>
      </c>
      <c r="K114" s="33" t="s">
        <v>372</v>
      </c>
      <c r="L114" s="76"/>
      <c r="M114" s="93"/>
      <c r="N114" s="58"/>
      <c r="O114" s="32">
        <f t="shared" si="11"/>
        <v>0</v>
      </c>
      <c r="P114" s="32">
        <f t="shared" si="12"/>
        <v>0</v>
      </c>
      <c r="Q114" s="32">
        <f t="shared" si="12"/>
        <v>0</v>
      </c>
    </row>
    <row r="115" spans="3:17">
      <c r="C115" s="76"/>
      <c r="D115" s="93"/>
      <c r="E115" s="58"/>
      <c r="F115" s="32">
        <f t="shared" si="10"/>
        <v>0</v>
      </c>
      <c r="G115" s="96"/>
      <c r="H115" s="77"/>
      <c r="I115" s="65" t="e">
        <f>VLOOKUP(H115,Presupuesto!$B$11:$C$565,2,0)</f>
        <v>#N/A</v>
      </c>
      <c r="J115" s="33" t="str">
        <f t="shared" si="13"/>
        <v>Investigación Científica</v>
      </c>
      <c r="K115" s="33" t="s">
        <v>372</v>
      </c>
      <c r="L115" s="76"/>
      <c r="M115" s="93"/>
      <c r="N115" s="58"/>
      <c r="O115" s="32">
        <f t="shared" si="11"/>
        <v>0</v>
      </c>
      <c r="P115" s="32">
        <f t="shared" si="12"/>
        <v>0</v>
      </c>
      <c r="Q115" s="32">
        <f t="shared" si="12"/>
        <v>0</v>
      </c>
    </row>
    <row r="116" spans="3:17">
      <c r="C116" s="76"/>
      <c r="D116" s="93"/>
      <c r="E116" s="58"/>
      <c r="F116" s="32">
        <f t="shared" si="10"/>
        <v>0</v>
      </c>
      <c r="G116" s="96"/>
      <c r="H116" s="77"/>
      <c r="I116" s="65" t="e">
        <f>VLOOKUP(H116,Presupuesto!$B$11:$C$565,2,0)</f>
        <v>#N/A</v>
      </c>
      <c r="J116" s="33" t="str">
        <f t="shared" si="13"/>
        <v>Investigación Científica</v>
      </c>
      <c r="K116" s="33" t="s">
        <v>372</v>
      </c>
      <c r="L116" s="76"/>
      <c r="M116" s="93"/>
      <c r="N116" s="58"/>
      <c r="O116" s="32">
        <f t="shared" si="11"/>
        <v>0</v>
      </c>
      <c r="P116" s="32">
        <f t="shared" si="12"/>
        <v>0</v>
      </c>
      <c r="Q116" s="32">
        <f t="shared" si="12"/>
        <v>0</v>
      </c>
    </row>
    <row r="117" spans="3:17">
      <c r="C117" s="76"/>
      <c r="D117" s="93"/>
      <c r="E117" s="58"/>
      <c r="F117" s="32">
        <f t="shared" si="10"/>
        <v>0</v>
      </c>
      <c r="G117" s="96"/>
      <c r="H117" s="77"/>
      <c r="I117" s="65" t="e">
        <f>VLOOKUP(H117,Presupuesto!$B$11:$C$565,2,0)</f>
        <v>#N/A</v>
      </c>
      <c r="J117" s="33" t="str">
        <f t="shared" si="13"/>
        <v>Investigación Científica</v>
      </c>
      <c r="K117" s="33" t="s">
        <v>372</v>
      </c>
      <c r="L117" s="76"/>
      <c r="M117" s="93"/>
      <c r="N117" s="58"/>
      <c r="O117" s="32">
        <f t="shared" si="11"/>
        <v>0</v>
      </c>
      <c r="P117" s="32">
        <f t="shared" si="12"/>
        <v>0</v>
      </c>
      <c r="Q117" s="32">
        <f t="shared" si="12"/>
        <v>0</v>
      </c>
    </row>
    <row r="118" spans="3:17">
      <c r="C118" s="76"/>
      <c r="D118" s="93"/>
      <c r="E118" s="58"/>
      <c r="F118" s="32">
        <f t="shared" si="10"/>
        <v>0</v>
      </c>
      <c r="G118" s="96"/>
      <c r="H118" s="77"/>
      <c r="I118" s="65" t="e">
        <f>VLOOKUP(H118,Presupuesto!$B$11:$C$565,2,0)</f>
        <v>#N/A</v>
      </c>
      <c r="J118" s="33" t="str">
        <f t="shared" si="13"/>
        <v>Investigación Científica</v>
      </c>
      <c r="K118" s="33" t="s">
        <v>372</v>
      </c>
      <c r="L118" s="76"/>
      <c r="M118" s="93"/>
      <c r="N118" s="58"/>
      <c r="O118" s="32">
        <f t="shared" si="11"/>
        <v>0</v>
      </c>
      <c r="P118" s="32">
        <f t="shared" si="12"/>
        <v>0</v>
      </c>
      <c r="Q118" s="32">
        <f t="shared" si="12"/>
        <v>0</v>
      </c>
    </row>
    <row r="119" spans="3:17">
      <c r="C119" s="76"/>
      <c r="D119" s="93"/>
      <c r="E119" s="58"/>
      <c r="F119" s="32">
        <f t="shared" si="10"/>
        <v>0</v>
      </c>
      <c r="G119" s="96"/>
      <c r="H119" s="77"/>
      <c r="I119" s="65" t="e">
        <f>VLOOKUP(H119,Presupuesto!$B$11:$C$565,2,0)</f>
        <v>#N/A</v>
      </c>
      <c r="J119" s="33" t="str">
        <f t="shared" si="13"/>
        <v>Investigación Científica</v>
      </c>
      <c r="K119" s="33" t="s">
        <v>372</v>
      </c>
      <c r="L119" s="76"/>
      <c r="M119" s="93"/>
      <c r="N119" s="58"/>
      <c r="O119" s="32">
        <f t="shared" si="11"/>
        <v>0</v>
      </c>
      <c r="P119" s="32">
        <f t="shared" si="12"/>
        <v>0</v>
      </c>
      <c r="Q119" s="32">
        <f t="shared" si="12"/>
        <v>0</v>
      </c>
    </row>
    <row r="120" spans="3:17">
      <c r="C120" s="76"/>
      <c r="D120" s="93"/>
      <c r="E120" s="58"/>
      <c r="F120" s="32">
        <f t="shared" si="10"/>
        <v>0</v>
      </c>
      <c r="G120" s="96"/>
      <c r="H120" s="77"/>
      <c r="I120" s="65" t="e">
        <f>VLOOKUP(H120,Presupuesto!$B$11:$C$565,2,0)</f>
        <v>#N/A</v>
      </c>
      <c r="J120" s="33" t="str">
        <f t="shared" si="13"/>
        <v>Investigación Científica</v>
      </c>
      <c r="K120" s="33" t="s">
        <v>372</v>
      </c>
      <c r="L120" s="76"/>
      <c r="M120" s="93"/>
      <c r="N120" s="58"/>
      <c r="O120" s="32">
        <f t="shared" si="11"/>
        <v>0</v>
      </c>
      <c r="P120" s="32">
        <f t="shared" si="12"/>
        <v>0</v>
      </c>
      <c r="Q120" s="32">
        <f t="shared" si="12"/>
        <v>0</v>
      </c>
    </row>
    <row r="121" spans="3:17">
      <c r="C121" s="76"/>
      <c r="D121" s="93"/>
      <c r="E121" s="58"/>
      <c r="F121" s="32">
        <f t="shared" si="10"/>
        <v>0</v>
      </c>
      <c r="G121" s="96"/>
      <c r="H121" s="77"/>
      <c r="I121" s="65" t="e">
        <f>VLOOKUP(H121,Presupuesto!$B$11:$C$565,2,0)</f>
        <v>#N/A</v>
      </c>
      <c r="J121" s="33" t="str">
        <f t="shared" si="13"/>
        <v>Investigación Científica</v>
      </c>
      <c r="K121" s="33" t="s">
        <v>372</v>
      </c>
      <c r="L121" s="76"/>
      <c r="M121" s="93"/>
      <c r="N121" s="58"/>
      <c r="O121" s="32">
        <f t="shared" si="11"/>
        <v>0</v>
      </c>
      <c r="P121" s="32">
        <f t="shared" si="12"/>
        <v>0</v>
      </c>
      <c r="Q121" s="32">
        <f t="shared" si="12"/>
        <v>0</v>
      </c>
    </row>
    <row r="122" spans="3:17">
      <c r="C122" s="76"/>
      <c r="D122" s="93"/>
      <c r="E122" s="58"/>
      <c r="F122" s="32">
        <f t="shared" si="10"/>
        <v>0</v>
      </c>
      <c r="G122" s="96"/>
      <c r="H122" s="77"/>
      <c r="I122" s="65" t="e">
        <f>VLOOKUP(H122,Presupuesto!$B$11:$C$565,2,0)</f>
        <v>#N/A</v>
      </c>
      <c r="J122" s="33" t="str">
        <f t="shared" si="13"/>
        <v>Investigación Científica</v>
      </c>
      <c r="K122" s="33" t="s">
        <v>372</v>
      </c>
      <c r="L122" s="76"/>
      <c r="M122" s="93"/>
      <c r="N122" s="58"/>
      <c r="O122" s="32">
        <f t="shared" si="11"/>
        <v>0</v>
      </c>
      <c r="P122" s="32">
        <f t="shared" si="12"/>
        <v>0</v>
      </c>
      <c r="Q122" s="32">
        <f t="shared" si="12"/>
        <v>0</v>
      </c>
    </row>
    <row r="123" spans="3:17">
      <c r="C123" s="76"/>
      <c r="D123" s="93"/>
      <c r="E123" s="58"/>
      <c r="F123" s="32">
        <f t="shared" si="10"/>
        <v>0</v>
      </c>
      <c r="G123" s="96"/>
      <c r="H123" s="77"/>
      <c r="I123" s="65" t="e">
        <f>VLOOKUP(H123,Presupuesto!$B$11:$C$565,2,0)</f>
        <v>#N/A</v>
      </c>
      <c r="J123" s="33" t="str">
        <f t="shared" si="13"/>
        <v>Investigación Científica</v>
      </c>
      <c r="K123" s="33" t="s">
        <v>372</v>
      </c>
      <c r="L123" s="76"/>
      <c r="M123" s="93"/>
      <c r="N123" s="58"/>
      <c r="O123" s="32">
        <f t="shared" si="11"/>
        <v>0</v>
      </c>
      <c r="P123" s="32">
        <f t="shared" ref="P123:Q136" si="14">$O123*P$16</f>
        <v>0</v>
      </c>
      <c r="Q123" s="32">
        <f t="shared" si="14"/>
        <v>0</v>
      </c>
    </row>
    <row r="124" spans="3:17">
      <c r="C124" s="78"/>
      <c r="D124" s="86"/>
      <c r="E124" s="53"/>
      <c r="F124" s="32">
        <f t="shared" si="10"/>
        <v>0</v>
      </c>
      <c r="G124" s="96"/>
      <c r="H124" s="79"/>
      <c r="I124" s="65" t="e">
        <f>VLOOKUP(H124,Presupuesto!$B$11:$C$565,2,0)</f>
        <v>#N/A</v>
      </c>
      <c r="J124" s="33" t="str">
        <f t="shared" si="13"/>
        <v>Investigación Científica</v>
      </c>
      <c r="K124" s="33" t="s">
        <v>372</v>
      </c>
      <c r="L124" s="78"/>
      <c r="M124" s="86"/>
      <c r="N124" s="53"/>
      <c r="O124" s="32">
        <f t="shared" si="11"/>
        <v>0</v>
      </c>
      <c r="P124" s="32">
        <f t="shared" si="14"/>
        <v>0</v>
      </c>
      <c r="Q124" s="32">
        <f t="shared" si="14"/>
        <v>0</v>
      </c>
    </row>
    <row r="125" spans="3:17">
      <c r="C125" s="78"/>
      <c r="D125" s="86"/>
      <c r="E125" s="53"/>
      <c r="F125" s="32">
        <f t="shared" si="10"/>
        <v>0</v>
      </c>
      <c r="G125" s="96"/>
      <c r="H125" s="79"/>
      <c r="I125" s="65" t="e">
        <f>VLOOKUP(H125,Presupuesto!$B$11:$C$565,2,0)</f>
        <v>#N/A</v>
      </c>
      <c r="J125" s="33" t="str">
        <f t="shared" si="13"/>
        <v>Investigación Científica</v>
      </c>
      <c r="K125" s="33" t="s">
        <v>372</v>
      </c>
      <c r="L125" s="78"/>
      <c r="M125" s="86"/>
      <c r="N125" s="53"/>
      <c r="O125" s="32">
        <f t="shared" si="11"/>
        <v>0</v>
      </c>
      <c r="P125" s="32">
        <f t="shared" si="14"/>
        <v>0</v>
      </c>
      <c r="Q125" s="32">
        <f t="shared" si="14"/>
        <v>0</v>
      </c>
    </row>
    <row r="126" spans="3:17">
      <c r="C126" s="78"/>
      <c r="D126" s="86"/>
      <c r="E126" s="53"/>
      <c r="F126" s="32">
        <f t="shared" si="10"/>
        <v>0</v>
      </c>
      <c r="G126" s="96"/>
      <c r="H126" s="79"/>
      <c r="I126" s="65" t="e">
        <f>VLOOKUP(H126,Presupuesto!$B$11:$C$565,2,0)</f>
        <v>#N/A</v>
      </c>
      <c r="J126" s="33" t="str">
        <f t="shared" si="13"/>
        <v>Investigación Científica</v>
      </c>
      <c r="K126" s="33" t="s">
        <v>372</v>
      </c>
      <c r="L126" s="78"/>
      <c r="M126" s="86"/>
      <c r="N126" s="53"/>
      <c r="O126" s="32">
        <f t="shared" si="11"/>
        <v>0</v>
      </c>
      <c r="P126" s="32">
        <f t="shared" si="14"/>
        <v>0</v>
      </c>
      <c r="Q126" s="32">
        <f t="shared" si="14"/>
        <v>0</v>
      </c>
    </row>
    <row r="127" spans="3:17">
      <c r="C127" s="78"/>
      <c r="D127" s="86"/>
      <c r="E127" s="53"/>
      <c r="F127" s="32">
        <f t="shared" si="10"/>
        <v>0</v>
      </c>
      <c r="G127" s="96"/>
      <c r="H127" s="79"/>
      <c r="I127" s="65" t="e">
        <f>VLOOKUP(H127,Presupuesto!$B$11:$C$565,2,0)</f>
        <v>#N/A</v>
      </c>
      <c r="J127" s="33" t="str">
        <f t="shared" si="13"/>
        <v>Investigación Científica</v>
      </c>
      <c r="K127" s="33" t="s">
        <v>372</v>
      </c>
      <c r="L127" s="78"/>
      <c r="M127" s="86"/>
      <c r="N127" s="53"/>
      <c r="O127" s="32">
        <f t="shared" si="11"/>
        <v>0</v>
      </c>
      <c r="P127" s="32">
        <f t="shared" si="14"/>
        <v>0</v>
      </c>
      <c r="Q127" s="32">
        <f t="shared" si="14"/>
        <v>0</v>
      </c>
    </row>
    <row r="128" spans="3:17">
      <c r="C128" s="78"/>
      <c r="D128" s="86"/>
      <c r="E128" s="53"/>
      <c r="F128" s="32">
        <f t="shared" si="10"/>
        <v>0</v>
      </c>
      <c r="G128" s="96"/>
      <c r="H128" s="79"/>
      <c r="I128" s="65" t="e">
        <f>VLOOKUP(H128,Presupuesto!$B$11:$C$565,2,0)</f>
        <v>#N/A</v>
      </c>
      <c r="J128" s="33" t="str">
        <f t="shared" si="13"/>
        <v>Investigación Científica</v>
      </c>
      <c r="K128" s="33" t="s">
        <v>372</v>
      </c>
      <c r="L128" s="78"/>
      <c r="M128" s="86"/>
      <c r="N128" s="53"/>
      <c r="O128" s="32">
        <f t="shared" si="11"/>
        <v>0</v>
      </c>
      <c r="P128" s="32">
        <f t="shared" si="14"/>
        <v>0</v>
      </c>
      <c r="Q128" s="32">
        <f t="shared" si="14"/>
        <v>0</v>
      </c>
    </row>
    <row r="129" spans="3:17">
      <c r="C129" s="78"/>
      <c r="D129" s="86"/>
      <c r="E129" s="53"/>
      <c r="F129" s="32">
        <f t="shared" si="10"/>
        <v>0</v>
      </c>
      <c r="G129" s="96"/>
      <c r="H129" s="79"/>
      <c r="I129" s="65" t="e">
        <f>VLOOKUP(H129,Presupuesto!$B$11:$C$565,2,0)</f>
        <v>#N/A</v>
      </c>
      <c r="J129" s="33" t="str">
        <f t="shared" si="13"/>
        <v>Investigación Científica</v>
      </c>
      <c r="K129" s="33" t="s">
        <v>372</v>
      </c>
      <c r="L129" s="78"/>
      <c r="M129" s="86"/>
      <c r="N129" s="53"/>
      <c r="O129" s="32">
        <f t="shared" si="11"/>
        <v>0</v>
      </c>
      <c r="P129" s="32">
        <f t="shared" si="14"/>
        <v>0</v>
      </c>
      <c r="Q129" s="32">
        <f t="shared" si="14"/>
        <v>0</v>
      </c>
    </row>
    <row r="130" spans="3:17">
      <c r="C130" s="78"/>
      <c r="D130" s="86"/>
      <c r="E130" s="53"/>
      <c r="F130" s="32">
        <f t="shared" si="10"/>
        <v>0</v>
      </c>
      <c r="G130" s="96"/>
      <c r="H130" s="79"/>
      <c r="I130" s="65" t="e">
        <f>VLOOKUP(H130,Presupuesto!$B$11:$C$565,2,0)</f>
        <v>#N/A</v>
      </c>
      <c r="J130" s="33" t="str">
        <f t="shared" si="13"/>
        <v>Investigación Científica</v>
      </c>
      <c r="K130" s="33" t="s">
        <v>372</v>
      </c>
      <c r="L130" s="78"/>
      <c r="M130" s="86"/>
      <c r="N130" s="53"/>
      <c r="O130" s="32">
        <f t="shared" si="11"/>
        <v>0</v>
      </c>
      <c r="P130" s="32">
        <f t="shared" si="14"/>
        <v>0</v>
      </c>
      <c r="Q130" s="32">
        <f t="shared" si="14"/>
        <v>0</v>
      </c>
    </row>
    <row r="131" spans="3:17">
      <c r="C131" s="78"/>
      <c r="D131" s="86"/>
      <c r="E131" s="53"/>
      <c r="F131" s="32">
        <f t="shared" si="10"/>
        <v>0</v>
      </c>
      <c r="G131" s="96"/>
      <c r="H131" s="79"/>
      <c r="I131" s="65" t="e">
        <f>VLOOKUP(H131,Presupuesto!$B$11:$C$565,2,0)</f>
        <v>#N/A</v>
      </c>
      <c r="J131" s="33" t="str">
        <f t="shared" si="13"/>
        <v>Investigación Científica</v>
      </c>
      <c r="K131" s="33" t="s">
        <v>372</v>
      </c>
      <c r="L131" s="78"/>
      <c r="M131" s="86"/>
      <c r="N131" s="53"/>
      <c r="O131" s="32">
        <f t="shared" si="11"/>
        <v>0</v>
      </c>
      <c r="P131" s="32">
        <f t="shared" si="14"/>
        <v>0</v>
      </c>
      <c r="Q131" s="32">
        <f t="shared" si="14"/>
        <v>0</v>
      </c>
    </row>
    <row r="132" spans="3:17">
      <c r="C132" s="80"/>
      <c r="D132" s="86"/>
      <c r="E132" s="53"/>
      <c r="F132" s="32">
        <f t="shared" si="10"/>
        <v>0</v>
      </c>
      <c r="G132" s="96"/>
      <c r="H132" s="81"/>
      <c r="I132" s="65" t="e">
        <f>VLOOKUP(H132,Presupuesto!$B$11:$C$565,2,0)</f>
        <v>#N/A</v>
      </c>
      <c r="J132" s="33" t="str">
        <f t="shared" si="13"/>
        <v>Investigación Científica</v>
      </c>
      <c r="K132" s="33" t="s">
        <v>363</v>
      </c>
      <c r="L132" s="80"/>
      <c r="M132" s="86"/>
      <c r="N132" s="53"/>
      <c r="O132" s="32">
        <f t="shared" si="11"/>
        <v>0</v>
      </c>
      <c r="P132" s="32">
        <f t="shared" si="14"/>
        <v>0</v>
      </c>
      <c r="Q132" s="32">
        <f t="shared" si="14"/>
        <v>0</v>
      </c>
    </row>
    <row r="133" spans="3:17">
      <c r="C133" s="80"/>
      <c r="D133" s="86"/>
      <c r="E133" s="53"/>
      <c r="F133" s="32">
        <f t="shared" si="10"/>
        <v>0</v>
      </c>
      <c r="G133" s="96"/>
      <c r="H133" s="81"/>
      <c r="I133" s="65" t="e">
        <f>VLOOKUP(H133,Presupuesto!$B$11:$C$565,2,0)</f>
        <v>#N/A</v>
      </c>
      <c r="J133" s="33" t="str">
        <f t="shared" si="13"/>
        <v>Investigación Científica</v>
      </c>
      <c r="K133" s="33" t="s">
        <v>372</v>
      </c>
      <c r="L133" s="80"/>
      <c r="M133" s="86"/>
      <c r="N133" s="53"/>
      <c r="O133" s="32">
        <f t="shared" si="11"/>
        <v>0</v>
      </c>
      <c r="P133" s="32">
        <f t="shared" si="14"/>
        <v>0</v>
      </c>
      <c r="Q133" s="32">
        <f t="shared" si="14"/>
        <v>0</v>
      </c>
    </row>
    <row r="134" spans="3:17">
      <c r="C134" s="80"/>
      <c r="D134" s="86"/>
      <c r="E134" s="53"/>
      <c r="F134" s="32">
        <f t="shared" si="10"/>
        <v>0</v>
      </c>
      <c r="G134" s="96"/>
      <c r="H134" s="81"/>
      <c r="I134" s="65" t="e">
        <f>VLOOKUP(H134,Presupuesto!$B$11:$C$565,2,0)</f>
        <v>#N/A</v>
      </c>
      <c r="J134" s="33" t="str">
        <f t="shared" si="13"/>
        <v>Investigación Científica</v>
      </c>
      <c r="K134" s="33" t="s">
        <v>372</v>
      </c>
      <c r="L134" s="80"/>
      <c r="M134" s="86"/>
      <c r="N134" s="53"/>
      <c r="O134" s="32">
        <f t="shared" si="11"/>
        <v>0</v>
      </c>
      <c r="P134" s="32">
        <f t="shared" si="14"/>
        <v>0</v>
      </c>
      <c r="Q134" s="32">
        <f t="shared" si="14"/>
        <v>0</v>
      </c>
    </row>
    <row r="135" spans="3:17">
      <c r="C135" s="80"/>
      <c r="D135" s="86"/>
      <c r="E135" s="53"/>
      <c r="F135" s="32">
        <f t="shared" si="10"/>
        <v>0</v>
      </c>
      <c r="G135" s="96"/>
      <c r="H135" s="81"/>
      <c r="I135" s="65" t="e">
        <f>VLOOKUP(H135,Presupuesto!$B$11:$C$565,2,0)</f>
        <v>#N/A</v>
      </c>
      <c r="J135" s="33" t="str">
        <f t="shared" si="13"/>
        <v>Investigación Científica</v>
      </c>
      <c r="K135" s="33" t="s">
        <v>372</v>
      </c>
      <c r="L135" s="80"/>
      <c r="M135" s="86"/>
      <c r="N135" s="53"/>
      <c r="O135" s="32">
        <f t="shared" si="11"/>
        <v>0</v>
      </c>
      <c r="P135" s="32">
        <f t="shared" si="14"/>
        <v>0</v>
      </c>
      <c r="Q135" s="32">
        <f t="shared" si="14"/>
        <v>0</v>
      </c>
    </row>
    <row r="136" spans="3:17" ht="15.75" thickBot="1">
      <c r="C136" s="82"/>
      <c r="D136" s="94"/>
      <c r="E136" s="38"/>
      <c r="F136" s="40">
        <f t="shared" si="10"/>
        <v>0</v>
      </c>
      <c r="G136" s="97"/>
      <c r="H136" s="83"/>
      <c r="I136" s="67" t="e">
        <f>VLOOKUP(H136,Presupuesto!$B$11:$C$565,2,0)</f>
        <v>#N/A</v>
      </c>
      <c r="J136" s="41" t="str">
        <f t="shared" si="13"/>
        <v>Investigación Científica</v>
      </c>
      <c r="K136" s="59" t="s">
        <v>354</v>
      </c>
      <c r="L136" s="82"/>
      <c r="M136" s="94"/>
      <c r="N136" s="38"/>
      <c r="O136" s="40">
        <f t="shared" si="11"/>
        <v>0</v>
      </c>
      <c r="P136" s="40">
        <f t="shared" si="14"/>
        <v>0</v>
      </c>
      <c r="Q136" s="40">
        <f t="shared" si="14"/>
        <v>0</v>
      </c>
    </row>
    <row r="138" spans="3:17" ht="15.75" thickBot="1"/>
    <row r="139" spans="3:17" ht="15.75" thickBot="1">
      <c r="C139" s="92" t="s">
        <v>21</v>
      </c>
      <c r="D139" s="293">
        <f>SUM(F146:F179)</f>
        <v>0</v>
      </c>
      <c r="G139" s="14"/>
      <c r="H139" s="7"/>
      <c r="I139" s="7"/>
    </row>
    <row r="140" spans="3:17">
      <c r="G140" s="14"/>
      <c r="H140" s="7"/>
      <c r="I140" s="7"/>
    </row>
    <row r="141" spans="3:17">
      <c r="F141" s="7"/>
      <c r="G141" s="14"/>
      <c r="H141" s="7"/>
      <c r="I141" s="7"/>
    </row>
    <row r="142" spans="3:17" ht="15.75">
      <c r="C142" s="233" t="s">
        <v>352</v>
      </c>
      <c r="D142" s="290"/>
      <c r="F142" s="7"/>
      <c r="G142" s="14"/>
      <c r="H142" s="7"/>
      <c r="I142" s="7"/>
    </row>
    <row r="143" spans="3:17" ht="18.75">
      <c r="C143" s="143" t="e">
        <f>IFERROR(VLOOKUP(D142,'1. Desarrollo e Innov. Curricu.'!$F:$G,2,FALSE),IFERROR(VLOOKUP(D142,'2. Investigación Científica'!$F:$G,2,FALSE),IFERROR(VLOOKUP(D142,'3. Vinculación Univ. Sociedad'!$F:$G,2,FALSE),IFERROR(VLOOKUP(D142,'4. Docencia y Profesorado Univ.'!$F:$G,2,FALSE),IFERROR(VLOOKUP(D142,'5. Estudiantes y Graduados'!$F:$G,2,FALSE),IFERROR(VLOOKUP(D142,'Gestion administrativa '!$F:$G,2,FALSE),IFERROR(VLOOKUP(D142,'13. Gestión Académica'!$F:$G,2,FALSE),IFERROR(VLOOKUP(D142,'9. Asegura. de la Calid. y M'!$F:$G,2,FALSE),IFERROR(VLOOKUP(D142,'6. Gestión del Conocimiento'!$F:$G,2,FALSE),IFERROR(VLOOKUP(D142,'15. Gobernabilidad y Proceso...'!$F:$G,2,FALSE),IFERROR(VLOOKUP(D142,'12. Gestión del Talento Humano'!$F:$G,2,FALSE),IFERROR(VLOOKUP(D142,'14. Internacional... de la E.S.'!$F:$G,2,FALSE),IFERROR(VLOOKUP(D142,'10. Posgrado'!$F:$G,2,FALSE),IFERROR(VLOOKUP(D142,'17. Gestión TIC'!$F:$G,2,FALSE),IFERROR(VLOOKUP(D142,'16. Desa. del Sistema Educ.Sup.'!$F:$G,2,FALSE),IFERROR(VLOOKUP(D142,'8. Cultura de Inno. Insti...'!$F:$G,2,FALSE),VLOOKUP(D142,'7. Lo Esencial de la Reforma U.'!$F:$G,2,0)))))))))))))))))</f>
        <v>#N/A</v>
      </c>
      <c r="D143" s="3"/>
      <c r="F143" s="7"/>
      <c r="G143" s="14"/>
      <c r="H143" s="7"/>
      <c r="I143" s="7"/>
    </row>
    <row r="144" spans="3:17" ht="42.75" thickBot="1">
      <c r="F144" s="28"/>
      <c r="G144" s="11"/>
      <c r="H144" s="11"/>
      <c r="I144" s="11"/>
      <c r="L144" s="159"/>
      <c r="M144" s="160"/>
      <c r="N144" s="159"/>
      <c r="O144" s="159"/>
      <c r="P144" s="162" t="s">
        <v>429</v>
      </c>
      <c r="Q144" s="162" t="s">
        <v>430</v>
      </c>
    </row>
    <row r="145" spans="3:17" ht="30.75" thickBot="1">
      <c r="C145" s="64" t="s">
        <v>12</v>
      </c>
      <c r="D145" s="64" t="s">
        <v>23</v>
      </c>
      <c r="E145" s="71" t="s">
        <v>25</v>
      </c>
      <c r="F145" s="70" t="s">
        <v>6</v>
      </c>
      <c r="G145" s="68" t="s">
        <v>91</v>
      </c>
      <c r="H145" s="71" t="s">
        <v>14</v>
      </c>
      <c r="I145" s="68" t="s">
        <v>92</v>
      </c>
      <c r="J145" s="68" t="s">
        <v>370</v>
      </c>
      <c r="K145" s="68" t="s">
        <v>371</v>
      </c>
      <c r="L145" s="156" t="s">
        <v>5</v>
      </c>
      <c r="M145" s="156" t="s">
        <v>23</v>
      </c>
      <c r="N145" s="157" t="s">
        <v>427</v>
      </c>
      <c r="O145" s="158" t="s">
        <v>428</v>
      </c>
      <c r="P145" s="161">
        <v>0.7</v>
      </c>
      <c r="Q145" s="161">
        <v>0.3</v>
      </c>
    </row>
    <row r="146" spans="3:17">
      <c r="C146" s="76"/>
      <c r="D146" s="93"/>
      <c r="E146" s="58"/>
      <c r="F146" s="32">
        <f t="shared" ref="F146:F179" si="15">D146*E146</f>
        <v>0</v>
      </c>
      <c r="G146" s="96"/>
      <c r="H146" s="77"/>
      <c r="I146" s="65" t="e">
        <f>VLOOKUP(H146,Presupuesto!$B$11:$C$565,2,0)</f>
        <v>#N/A</v>
      </c>
      <c r="J146" s="151" t="s">
        <v>1319</v>
      </c>
      <c r="K146" s="33" t="s">
        <v>372</v>
      </c>
      <c r="L146" s="76"/>
      <c r="M146" s="93"/>
      <c r="N146" s="58"/>
      <c r="O146" s="32">
        <f t="shared" ref="O146:O179" si="16">M146*N146</f>
        <v>0</v>
      </c>
      <c r="P146" s="32">
        <f t="shared" ref="P146:Q165" si="17">$O146*P$16</f>
        <v>0</v>
      </c>
      <c r="Q146" s="32">
        <f t="shared" si="17"/>
        <v>0</v>
      </c>
    </row>
    <row r="147" spans="3:17">
      <c r="C147" s="76"/>
      <c r="D147" s="93"/>
      <c r="E147" s="58"/>
      <c r="F147" s="32">
        <f t="shared" si="15"/>
        <v>0</v>
      </c>
      <c r="G147" s="96"/>
      <c r="H147" s="77"/>
      <c r="I147" s="65" t="e">
        <f>VLOOKUP(H147,Presupuesto!$B$11:$C$565,2,0)</f>
        <v>#N/A</v>
      </c>
      <c r="J147" s="33" t="str">
        <f>$J$146</f>
        <v>Investigación Científica</v>
      </c>
      <c r="K147" s="33" t="s">
        <v>372</v>
      </c>
      <c r="L147" s="76"/>
      <c r="M147" s="93"/>
      <c r="N147" s="58"/>
      <c r="O147" s="32">
        <f t="shared" si="16"/>
        <v>0</v>
      </c>
      <c r="P147" s="32">
        <f t="shared" si="17"/>
        <v>0</v>
      </c>
      <c r="Q147" s="32">
        <f t="shared" si="17"/>
        <v>0</v>
      </c>
    </row>
    <row r="148" spans="3:17">
      <c r="C148" s="76"/>
      <c r="D148" s="93"/>
      <c r="E148" s="58"/>
      <c r="F148" s="32">
        <f t="shared" si="15"/>
        <v>0</v>
      </c>
      <c r="G148" s="96"/>
      <c r="H148" s="77"/>
      <c r="I148" s="65" t="e">
        <f>VLOOKUP(H148,Presupuesto!$B$11:$C$565,2,0)</f>
        <v>#N/A</v>
      </c>
      <c r="J148" s="33" t="str">
        <f t="shared" ref="J148:J179" si="18">$J$146</f>
        <v>Investigación Científica</v>
      </c>
      <c r="K148" s="33" t="s">
        <v>372</v>
      </c>
      <c r="L148" s="76"/>
      <c r="M148" s="93"/>
      <c r="N148" s="58"/>
      <c r="O148" s="32">
        <f t="shared" si="16"/>
        <v>0</v>
      </c>
      <c r="P148" s="32">
        <f t="shared" si="17"/>
        <v>0</v>
      </c>
      <c r="Q148" s="32">
        <f t="shared" si="17"/>
        <v>0</v>
      </c>
    </row>
    <row r="149" spans="3:17">
      <c r="C149" s="76"/>
      <c r="D149" s="93"/>
      <c r="E149" s="58"/>
      <c r="F149" s="32">
        <f t="shared" si="15"/>
        <v>0</v>
      </c>
      <c r="G149" s="96"/>
      <c r="H149" s="77"/>
      <c r="I149" s="65" t="e">
        <f>VLOOKUP(H149,Presupuesto!$B$11:$C$565,2,0)</f>
        <v>#N/A</v>
      </c>
      <c r="J149" s="33" t="str">
        <f t="shared" si="18"/>
        <v>Investigación Científica</v>
      </c>
      <c r="K149" s="33" t="s">
        <v>372</v>
      </c>
      <c r="L149" s="76"/>
      <c r="M149" s="93"/>
      <c r="N149" s="58"/>
      <c r="O149" s="32">
        <f t="shared" si="16"/>
        <v>0</v>
      </c>
      <c r="P149" s="32">
        <f t="shared" si="17"/>
        <v>0</v>
      </c>
      <c r="Q149" s="32">
        <f t="shared" si="17"/>
        <v>0</v>
      </c>
    </row>
    <row r="150" spans="3:17">
      <c r="C150" s="76"/>
      <c r="D150" s="93"/>
      <c r="E150" s="58"/>
      <c r="F150" s="32">
        <f t="shared" si="15"/>
        <v>0</v>
      </c>
      <c r="G150" s="96"/>
      <c r="H150" s="77"/>
      <c r="I150" s="65" t="e">
        <f>VLOOKUP(H150,Presupuesto!$B$11:$C$565,2,0)</f>
        <v>#N/A</v>
      </c>
      <c r="J150" s="33" t="str">
        <f t="shared" si="18"/>
        <v>Investigación Científica</v>
      </c>
      <c r="K150" s="33" t="s">
        <v>361</v>
      </c>
      <c r="L150" s="76"/>
      <c r="M150" s="93"/>
      <c r="N150" s="58"/>
      <c r="O150" s="32">
        <f t="shared" si="16"/>
        <v>0</v>
      </c>
      <c r="P150" s="32">
        <f t="shared" si="17"/>
        <v>0</v>
      </c>
      <c r="Q150" s="32">
        <f t="shared" si="17"/>
        <v>0</v>
      </c>
    </row>
    <row r="151" spans="3:17">
      <c r="C151" s="76"/>
      <c r="D151" s="93"/>
      <c r="E151" s="58"/>
      <c r="F151" s="32">
        <f t="shared" si="15"/>
        <v>0</v>
      </c>
      <c r="G151" s="96"/>
      <c r="H151" s="77"/>
      <c r="I151" s="65" t="e">
        <f>VLOOKUP(H151,Presupuesto!$B$11:$C$565,2,0)</f>
        <v>#N/A</v>
      </c>
      <c r="J151" s="33" t="str">
        <f t="shared" si="18"/>
        <v>Investigación Científica</v>
      </c>
      <c r="K151" s="33" t="s">
        <v>372</v>
      </c>
      <c r="L151" s="76"/>
      <c r="M151" s="93"/>
      <c r="N151" s="58"/>
      <c r="O151" s="32">
        <f t="shared" si="16"/>
        <v>0</v>
      </c>
      <c r="P151" s="32">
        <f t="shared" si="17"/>
        <v>0</v>
      </c>
      <c r="Q151" s="32">
        <f t="shared" si="17"/>
        <v>0</v>
      </c>
    </row>
    <row r="152" spans="3:17">
      <c r="C152" s="76"/>
      <c r="D152" s="93"/>
      <c r="E152" s="58"/>
      <c r="F152" s="32">
        <f t="shared" si="15"/>
        <v>0</v>
      </c>
      <c r="G152" s="96"/>
      <c r="H152" s="77"/>
      <c r="I152" s="65" t="e">
        <f>VLOOKUP(H152,Presupuesto!$B$11:$C$565,2,0)</f>
        <v>#N/A</v>
      </c>
      <c r="J152" s="33" t="str">
        <f t="shared" si="18"/>
        <v>Investigación Científica</v>
      </c>
      <c r="K152" s="33" t="s">
        <v>372</v>
      </c>
      <c r="L152" s="76"/>
      <c r="M152" s="93"/>
      <c r="N152" s="58"/>
      <c r="O152" s="32">
        <f t="shared" si="16"/>
        <v>0</v>
      </c>
      <c r="P152" s="32">
        <f t="shared" si="17"/>
        <v>0</v>
      </c>
      <c r="Q152" s="32">
        <f t="shared" si="17"/>
        <v>0</v>
      </c>
    </row>
    <row r="153" spans="3:17">
      <c r="C153" s="76"/>
      <c r="D153" s="93"/>
      <c r="E153" s="58"/>
      <c r="F153" s="32">
        <f t="shared" si="15"/>
        <v>0</v>
      </c>
      <c r="G153" s="96"/>
      <c r="H153" s="77"/>
      <c r="I153" s="65" t="e">
        <f>VLOOKUP(H153,Presupuesto!$B$11:$C$565,2,0)</f>
        <v>#N/A</v>
      </c>
      <c r="J153" s="33" t="str">
        <f t="shared" si="18"/>
        <v>Investigación Científica</v>
      </c>
      <c r="K153" s="33" t="s">
        <v>372</v>
      </c>
      <c r="L153" s="76"/>
      <c r="M153" s="93"/>
      <c r="N153" s="58"/>
      <c r="O153" s="32">
        <f t="shared" si="16"/>
        <v>0</v>
      </c>
      <c r="P153" s="32">
        <f t="shared" si="17"/>
        <v>0</v>
      </c>
      <c r="Q153" s="32">
        <f t="shared" si="17"/>
        <v>0</v>
      </c>
    </row>
    <row r="154" spans="3:17">
      <c r="C154" s="76"/>
      <c r="D154" s="93"/>
      <c r="E154" s="58"/>
      <c r="F154" s="32">
        <f t="shared" si="15"/>
        <v>0</v>
      </c>
      <c r="G154" s="96"/>
      <c r="H154" s="77"/>
      <c r="I154" s="65" t="e">
        <f>VLOOKUP(H154,Presupuesto!$B$11:$C$565,2,0)</f>
        <v>#N/A</v>
      </c>
      <c r="J154" s="33" t="str">
        <f t="shared" si="18"/>
        <v>Investigación Científica</v>
      </c>
      <c r="K154" s="33" t="s">
        <v>372</v>
      </c>
      <c r="L154" s="76"/>
      <c r="M154" s="93"/>
      <c r="N154" s="58"/>
      <c r="O154" s="32">
        <f t="shared" si="16"/>
        <v>0</v>
      </c>
      <c r="P154" s="32">
        <f t="shared" si="17"/>
        <v>0</v>
      </c>
      <c r="Q154" s="32">
        <f t="shared" si="17"/>
        <v>0</v>
      </c>
    </row>
    <row r="155" spans="3:17">
      <c r="C155" s="76"/>
      <c r="D155" s="93"/>
      <c r="E155" s="58"/>
      <c r="F155" s="32">
        <f t="shared" si="15"/>
        <v>0</v>
      </c>
      <c r="G155" s="96"/>
      <c r="H155" s="77"/>
      <c r="I155" s="65" t="e">
        <f>VLOOKUP(H155,Presupuesto!$B$11:$C$565,2,0)</f>
        <v>#N/A</v>
      </c>
      <c r="J155" s="33" t="str">
        <f t="shared" si="18"/>
        <v>Investigación Científica</v>
      </c>
      <c r="K155" s="33" t="s">
        <v>372</v>
      </c>
      <c r="L155" s="76"/>
      <c r="M155" s="93"/>
      <c r="N155" s="58"/>
      <c r="O155" s="32">
        <f t="shared" si="16"/>
        <v>0</v>
      </c>
      <c r="P155" s="32">
        <f t="shared" si="17"/>
        <v>0</v>
      </c>
      <c r="Q155" s="32">
        <f t="shared" si="17"/>
        <v>0</v>
      </c>
    </row>
    <row r="156" spans="3:17">
      <c r="C156" s="76"/>
      <c r="D156" s="93"/>
      <c r="E156" s="58"/>
      <c r="F156" s="32">
        <f t="shared" si="15"/>
        <v>0</v>
      </c>
      <c r="G156" s="96"/>
      <c r="H156" s="77"/>
      <c r="I156" s="65" t="e">
        <f>VLOOKUP(H156,Presupuesto!$B$11:$C$565,2,0)</f>
        <v>#N/A</v>
      </c>
      <c r="J156" s="33" t="str">
        <f t="shared" si="18"/>
        <v>Investigación Científica</v>
      </c>
      <c r="K156" s="33" t="s">
        <v>372</v>
      </c>
      <c r="L156" s="76"/>
      <c r="M156" s="93"/>
      <c r="N156" s="58"/>
      <c r="O156" s="32">
        <f t="shared" si="16"/>
        <v>0</v>
      </c>
      <c r="P156" s="32">
        <f t="shared" si="17"/>
        <v>0</v>
      </c>
      <c r="Q156" s="32">
        <f t="shared" si="17"/>
        <v>0</v>
      </c>
    </row>
    <row r="157" spans="3:17">
      <c r="C157" s="76"/>
      <c r="D157" s="93"/>
      <c r="E157" s="58"/>
      <c r="F157" s="32">
        <f t="shared" si="15"/>
        <v>0</v>
      </c>
      <c r="G157" s="96"/>
      <c r="H157" s="77"/>
      <c r="I157" s="65" t="e">
        <f>VLOOKUP(H157,Presupuesto!$B$11:$C$565,2,0)</f>
        <v>#N/A</v>
      </c>
      <c r="J157" s="33" t="str">
        <f t="shared" si="18"/>
        <v>Investigación Científica</v>
      </c>
      <c r="K157" s="33" t="s">
        <v>372</v>
      </c>
      <c r="L157" s="76"/>
      <c r="M157" s="93"/>
      <c r="N157" s="58"/>
      <c r="O157" s="32">
        <f t="shared" si="16"/>
        <v>0</v>
      </c>
      <c r="P157" s="32">
        <f t="shared" si="17"/>
        <v>0</v>
      </c>
      <c r="Q157" s="32">
        <f t="shared" si="17"/>
        <v>0</v>
      </c>
    </row>
    <row r="158" spans="3:17">
      <c r="C158" s="76"/>
      <c r="D158" s="93"/>
      <c r="E158" s="58"/>
      <c r="F158" s="32">
        <f t="shared" si="15"/>
        <v>0</v>
      </c>
      <c r="G158" s="96"/>
      <c r="H158" s="77"/>
      <c r="I158" s="65" t="e">
        <f>VLOOKUP(H158,Presupuesto!$B$11:$C$565,2,0)</f>
        <v>#N/A</v>
      </c>
      <c r="J158" s="33" t="str">
        <f t="shared" si="18"/>
        <v>Investigación Científica</v>
      </c>
      <c r="K158" s="33" t="s">
        <v>372</v>
      </c>
      <c r="L158" s="76"/>
      <c r="M158" s="93"/>
      <c r="N158" s="58"/>
      <c r="O158" s="32">
        <f t="shared" si="16"/>
        <v>0</v>
      </c>
      <c r="P158" s="32">
        <f t="shared" si="17"/>
        <v>0</v>
      </c>
      <c r="Q158" s="32">
        <f t="shared" si="17"/>
        <v>0</v>
      </c>
    </row>
    <row r="159" spans="3:17">
      <c r="C159" s="76"/>
      <c r="D159" s="93"/>
      <c r="E159" s="58"/>
      <c r="F159" s="32">
        <f t="shared" si="15"/>
        <v>0</v>
      </c>
      <c r="G159" s="96"/>
      <c r="H159" s="77"/>
      <c r="I159" s="65" t="e">
        <f>VLOOKUP(H159,Presupuesto!$B$11:$C$565,2,0)</f>
        <v>#N/A</v>
      </c>
      <c r="J159" s="33" t="str">
        <f t="shared" si="18"/>
        <v>Investigación Científica</v>
      </c>
      <c r="K159" s="33" t="s">
        <v>372</v>
      </c>
      <c r="L159" s="76"/>
      <c r="M159" s="93"/>
      <c r="N159" s="58"/>
      <c r="O159" s="32">
        <f t="shared" si="16"/>
        <v>0</v>
      </c>
      <c r="P159" s="32">
        <f t="shared" si="17"/>
        <v>0</v>
      </c>
      <c r="Q159" s="32">
        <f t="shared" si="17"/>
        <v>0</v>
      </c>
    </row>
    <row r="160" spans="3:17">
      <c r="C160" s="76"/>
      <c r="D160" s="93"/>
      <c r="E160" s="58"/>
      <c r="F160" s="32">
        <f t="shared" si="15"/>
        <v>0</v>
      </c>
      <c r="G160" s="96"/>
      <c r="H160" s="77"/>
      <c r="I160" s="65" t="e">
        <f>VLOOKUP(H160,Presupuesto!$B$11:$C$565,2,0)</f>
        <v>#N/A</v>
      </c>
      <c r="J160" s="33" t="str">
        <f t="shared" si="18"/>
        <v>Investigación Científica</v>
      </c>
      <c r="K160" s="33" t="s">
        <v>372</v>
      </c>
      <c r="L160" s="76"/>
      <c r="M160" s="93"/>
      <c r="N160" s="58"/>
      <c r="O160" s="32">
        <f t="shared" si="16"/>
        <v>0</v>
      </c>
      <c r="P160" s="32">
        <f t="shared" si="17"/>
        <v>0</v>
      </c>
      <c r="Q160" s="32">
        <f t="shared" si="17"/>
        <v>0</v>
      </c>
    </row>
    <row r="161" spans="3:17">
      <c r="C161" s="76"/>
      <c r="D161" s="93"/>
      <c r="E161" s="58"/>
      <c r="F161" s="32">
        <f t="shared" si="15"/>
        <v>0</v>
      </c>
      <c r="G161" s="96"/>
      <c r="H161" s="77"/>
      <c r="I161" s="65" t="e">
        <f>VLOOKUP(H161,Presupuesto!$B$11:$C$565,2,0)</f>
        <v>#N/A</v>
      </c>
      <c r="J161" s="33" t="str">
        <f t="shared" si="18"/>
        <v>Investigación Científica</v>
      </c>
      <c r="K161" s="33" t="s">
        <v>372</v>
      </c>
      <c r="L161" s="76"/>
      <c r="M161" s="93"/>
      <c r="N161" s="58"/>
      <c r="O161" s="32">
        <f t="shared" si="16"/>
        <v>0</v>
      </c>
      <c r="P161" s="32">
        <f t="shared" si="17"/>
        <v>0</v>
      </c>
      <c r="Q161" s="32">
        <f t="shared" si="17"/>
        <v>0</v>
      </c>
    </row>
    <row r="162" spans="3:17">
      <c r="C162" s="76"/>
      <c r="D162" s="93"/>
      <c r="E162" s="58"/>
      <c r="F162" s="32">
        <f t="shared" si="15"/>
        <v>0</v>
      </c>
      <c r="G162" s="96"/>
      <c r="H162" s="77"/>
      <c r="I162" s="65" t="e">
        <f>VLOOKUP(H162,Presupuesto!$B$11:$C$565,2,0)</f>
        <v>#N/A</v>
      </c>
      <c r="J162" s="33" t="str">
        <f t="shared" si="18"/>
        <v>Investigación Científica</v>
      </c>
      <c r="K162" s="33" t="s">
        <v>372</v>
      </c>
      <c r="L162" s="76"/>
      <c r="M162" s="93"/>
      <c r="N162" s="58"/>
      <c r="O162" s="32">
        <f t="shared" si="16"/>
        <v>0</v>
      </c>
      <c r="P162" s="32">
        <f t="shared" si="17"/>
        <v>0</v>
      </c>
      <c r="Q162" s="32">
        <f t="shared" si="17"/>
        <v>0</v>
      </c>
    </row>
    <row r="163" spans="3:17">
      <c r="C163" s="76"/>
      <c r="D163" s="93"/>
      <c r="E163" s="58"/>
      <c r="F163" s="32">
        <f t="shared" si="15"/>
        <v>0</v>
      </c>
      <c r="G163" s="96"/>
      <c r="H163" s="77"/>
      <c r="I163" s="65" t="e">
        <f>VLOOKUP(H163,Presupuesto!$B$11:$C$565,2,0)</f>
        <v>#N/A</v>
      </c>
      <c r="J163" s="33" t="str">
        <f t="shared" si="18"/>
        <v>Investigación Científica</v>
      </c>
      <c r="K163" s="33" t="s">
        <v>372</v>
      </c>
      <c r="L163" s="76"/>
      <c r="M163" s="93"/>
      <c r="N163" s="58"/>
      <c r="O163" s="32">
        <f t="shared" si="16"/>
        <v>0</v>
      </c>
      <c r="P163" s="32">
        <f t="shared" si="17"/>
        <v>0</v>
      </c>
      <c r="Q163" s="32">
        <f t="shared" si="17"/>
        <v>0</v>
      </c>
    </row>
    <row r="164" spans="3:17">
      <c r="C164" s="76"/>
      <c r="D164" s="93"/>
      <c r="E164" s="58"/>
      <c r="F164" s="32">
        <f t="shared" si="15"/>
        <v>0</v>
      </c>
      <c r="G164" s="96"/>
      <c r="H164" s="77"/>
      <c r="I164" s="65" t="e">
        <f>VLOOKUP(H164,Presupuesto!$B$11:$C$565,2,0)</f>
        <v>#N/A</v>
      </c>
      <c r="J164" s="33" t="str">
        <f t="shared" si="18"/>
        <v>Investigación Científica</v>
      </c>
      <c r="K164" s="33" t="s">
        <v>372</v>
      </c>
      <c r="L164" s="76"/>
      <c r="M164" s="93"/>
      <c r="N164" s="58"/>
      <c r="O164" s="32">
        <f t="shared" si="16"/>
        <v>0</v>
      </c>
      <c r="P164" s="32">
        <f t="shared" si="17"/>
        <v>0</v>
      </c>
      <c r="Q164" s="32">
        <f t="shared" si="17"/>
        <v>0</v>
      </c>
    </row>
    <row r="165" spans="3:17">
      <c r="C165" s="76"/>
      <c r="D165" s="93"/>
      <c r="E165" s="58"/>
      <c r="F165" s="32">
        <f t="shared" si="15"/>
        <v>0</v>
      </c>
      <c r="G165" s="96"/>
      <c r="H165" s="77"/>
      <c r="I165" s="65" t="e">
        <f>VLOOKUP(H165,Presupuesto!$B$11:$C$565,2,0)</f>
        <v>#N/A</v>
      </c>
      <c r="J165" s="33" t="str">
        <f t="shared" si="18"/>
        <v>Investigación Científica</v>
      </c>
      <c r="K165" s="33" t="s">
        <v>372</v>
      </c>
      <c r="L165" s="76"/>
      <c r="M165" s="93"/>
      <c r="N165" s="58"/>
      <c r="O165" s="32">
        <f t="shared" si="16"/>
        <v>0</v>
      </c>
      <c r="P165" s="32">
        <f t="shared" si="17"/>
        <v>0</v>
      </c>
      <c r="Q165" s="32">
        <f t="shared" si="17"/>
        <v>0</v>
      </c>
    </row>
    <row r="166" spans="3:17">
      <c r="C166" s="76"/>
      <c r="D166" s="93"/>
      <c r="E166" s="58"/>
      <c r="F166" s="32">
        <f t="shared" si="15"/>
        <v>0</v>
      </c>
      <c r="G166" s="96"/>
      <c r="H166" s="77"/>
      <c r="I166" s="65" t="e">
        <f>VLOOKUP(H166,Presupuesto!$B$11:$C$565,2,0)</f>
        <v>#N/A</v>
      </c>
      <c r="J166" s="33" t="str">
        <f t="shared" si="18"/>
        <v>Investigación Científica</v>
      </c>
      <c r="K166" s="33" t="s">
        <v>372</v>
      </c>
      <c r="L166" s="76"/>
      <c r="M166" s="93"/>
      <c r="N166" s="58"/>
      <c r="O166" s="32">
        <f t="shared" si="16"/>
        <v>0</v>
      </c>
      <c r="P166" s="32">
        <f t="shared" ref="P166:Q179" si="19">$O166*P$16</f>
        <v>0</v>
      </c>
      <c r="Q166" s="32">
        <f t="shared" si="19"/>
        <v>0</v>
      </c>
    </row>
    <row r="167" spans="3:17">
      <c r="C167" s="78"/>
      <c r="D167" s="86"/>
      <c r="E167" s="53"/>
      <c r="F167" s="32">
        <f t="shared" si="15"/>
        <v>0</v>
      </c>
      <c r="G167" s="96"/>
      <c r="H167" s="79"/>
      <c r="I167" s="65" t="e">
        <f>VLOOKUP(H167,Presupuesto!$B$11:$C$565,2,0)</f>
        <v>#N/A</v>
      </c>
      <c r="J167" s="33" t="str">
        <f t="shared" si="18"/>
        <v>Investigación Científica</v>
      </c>
      <c r="K167" s="33" t="s">
        <v>372</v>
      </c>
      <c r="L167" s="78"/>
      <c r="M167" s="86"/>
      <c r="N167" s="53"/>
      <c r="O167" s="32">
        <f t="shared" si="16"/>
        <v>0</v>
      </c>
      <c r="P167" s="32">
        <f t="shared" si="19"/>
        <v>0</v>
      </c>
      <c r="Q167" s="32">
        <f t="shared" si="19"/>
        <v>0</v>
      </c>
    </row>
    <row r="168" spans="3:17">
      <c r="C168" s="78"/>
      <c r="D168" s="86"/>
      <c r="E168" s="53"/>
      <c r="F168" s="32">
        <f t="shared" si="15"/>
        <v>0</v>
      </c>
      <c r="G168" s="96"/>
      <c r="H168" s="79"/>
      <c r="I168" s="65" t="e">
        <f>VLOOKUP(H168,Presupuesto!$B$11:$C$565,2,0)</f>
        <v>#N/A</v>
      </c>
      <c r="J168" s="33" t="str">
        <f t="shared" si="18"/>
        <v>Investigación Científica</v>
      </c>
      <c r="K168" s="33" t="s">
        <v>372</v>
      </c>
      <c r="L168" s="78"/>
      <c r="M168" s="86"/>
      <c r="N168" s="53"/>
      <c r="O168" s="32">
        <f t="shared" si="16"/>
        <v>0</v>
      </c>
      <c r="P168" s="32">
        <f t="shared" si="19"/>
        <v>0</v>
      </c>
      <c r="Q168" s="32">
        <f t="shared" si="19"/>
        <v>0</v>
      </c>
    </row>
    <row r="169" spans="3:17">
      <c r="C169" s="78"/>
      <c r="D169" s="86"/>
      <c r="E169" s="53"/>
      <c r="F169" s="32">
        <f t="shared" si="15"/>
        <v>0</v>
      </c>
      <c r="G169" s="96"/>
      <c r="H169" s="79"/>
      <c r="I169" s="65" t="e">
        <f>VLOOKUP(H169,Presupuesto!$B$11:$C$565,2,0)</f>
        <v>#N/A</v>
      </c>
      <c r="J169" s="33" t="str">
        <f t="shared" si="18"/>
        <v>Investigación Científica</v>
      </c>
      <c r="K169" s="33" t="s">
        <v>372</v>
      </c>
      <c r="L169" s="78"/>
      <c r="M169" s="86"/>
      <c r="N169" s="53"/>
      <c r="O169" s="32">
        <f t="shared" si="16"/>
        <v>0</v>
      </c>
      <c r="P169" s="32">
        <f t="shared" si="19"/>
        <v>0</v>
      </c>
      <c r="Q169" s="32">
        <f t="shared" si="19"/>
        <v>0</v>
      </c>
    </row>
    <row r="170" spans="3:17">
      <c r="C170" s="78"/>
      <c r="D170" s="86"/>
      <c r="E170" s="53"/>
      <c r="F170" s="32">
        <f t="shared" si="15"/>
        <v>0</v>
      </c>
      <c r="G170" s="96"/>
      <c r="H170" s="79"/>
      <c r="I170" s="65" t="e">
        <f>VLOOKUP(H170,Presupuesto!$B$11:$C$565,2,0)</f>
        <v>#N/A</v>
      </c>
      <c r="J170" s="33" t="str">
        <f t="shared" si="18"/>
        <v>Investigación Científica</v>
      </c>
      <c r="K170" s="33" t="s">
        <v>372</v>
      </c>
      <c r="L170" s="78"/>
      <c r="M170" s="86"/>
      <c r="N170" s="53"/>
      <c r="O170" s="32">
        <f t="shared" si="16"/>
        <v>0</v>
      </c>
      <c r="P170" s="32">
        <f t="shared" si="19"/>
        <v>0</v>
      </c>
      <c r="Q170" s="32">
        <f t="shared" si="19"/>
        <v>0</v>
      </c>
    </row>
    <row r="171" spans="3:17">
      <c r="C171" s="78"/>
      <c r="D171" s="86"/>
      <c r="E171" s="53"/>
      <c r="F171" s="32">
        <f t="shared" si="15"/>
        <v>0</v>
      </c>
      <c r="G171" s="96"/>
      <c r="H171" s="79"/>
      <c r="I171" s="65" t="e">
        <f>VLOOKUP(H171,Presupuesto!$B$11:$C$565,2,0)</f>
        <v>#N/A</v>
      </c>
      <c r="J171" s="33" t="str">
        <f t="shared" si="18"/>
        <v>Investigación Científica</v>
      </c>
      <c r="K171" s="33" t="s">
        <v>372</v>
      </c>
      <c r="L171" s="78"/>
      <c r="M171" s="86"/>
      <c r="N171" s="53"/>
      <c r="O171" s="32">
        <f t="shared" si="16"/>
        <v>0</v>
      </c>
      <c r="P171" s="32">
        <f t="shared" si="19"/>
        <v>0</v>
      </c>
      <c r="Q171" s="32">
        <f t="shared" si="19"/>
        <v>0</v>
      </c>
    </row>
    <row r="172" spans="3:17">
      <c r="C172" s="78"/>
      <c r="D172" s="86"/>
      <c r="E172" s="53"/>
      <c r="F172" s="32">
        <f t="shared" si="15"/>
        <v>0</v>
      </c>
      <c r="G172" s="96"/>
      <c r="H172" s="79"/>
      <c r="I172" s="65" t="e">
        <f>VLOOKUP(H172,Presupuesto!$B$11:$C$565,2,0)</f>
        <v>#N/A</v>
      </c>
      <c r="J172" s="33" t="str">
        <f t="shared" si="18"/>
        <v>Investigación Científica</v>
      </c>
      <c r="K172" s="33" t="s">
        <v>372</v>
      </c>
      <c r="L172" s="78"/>
      <c r="M172" s="86"/>
      <c r="N172" s="53"/>
      <c r="O172" s="32">
        <f t="shared" si="16"/>
        <v>0</v>
      </c>
      <c r="P172" s="32">
        <f t="shared" si="19"/>
        <v>0</v>
      </c>
      <c r="Q172" s="32">
        <f t="shared" si="19"/>
        <v>0</v>
      </c>
    </row>
    <row r="173" spans="3:17">
      <c r="C173" s="78"/>
      <c r="D173" s="86"/>
      <c r="E173" s="53"/>
      <c r="F173" s="32">
        <f t="shared" si="15"/>
        <v>0</v>
      </c>
      <c r="G173" s="96"/>
      <c r="H173" s="79"/>
      <c r="I173" s="65" t="e">
        <f>VLOOKUP(H173,Presupuesto!$B$11:$C$565,2,0)</f>
        <v>#N/A</v>
      </c>
      <c r="J173" s="33" t="str">
        <f t="shared" si="18"/>
        <v>Investigación Científica</v>
      </c>
      <c r="K173" s="33" t="s">
        <v>372</v>
      </c>
      <c r="L173" s="78"/>
      <c r="M173" s="86"/>
      <c r="N173" s="53"/>
      <c r="O173" s="32">
        <f t="shared" si="16"/>
        <v>0</v>
      </c>
      <c r="P173" s="32">
        <f t="shared" si="19"/>
        <v>0</v>
      </c>
      <c r="Q173" s="32">
        <f t="shared" si="19"/>
        <v>0</v>
      </c>
    </row>
    <row r="174" spans="3:17">
      <c r="C174" s="78"/>
      <c r="D174" s="86"/>
      <c r="E174" s="53"/>
      <c r="F174" s="32">
        <f t="shared" si="15"/>
        <v>0</v>
      </c>
      <c r="G174" s="96"/>
      <c r="H174" s="79"/>
      <c r="I174" s="65" t="e">
        <f>VLOOKUP(H174,Presupuesto!$B$11:$C$565,2,0)</f>
        <v>#N/A</v>
      </c>
      <c r="J174" s="33" t="str">
        <f t="shared" si="18"/>
        <v>Investigación Científica</v>
      </c>
      <c r="K174" s="33" t="s">
        <v>372</v>
      </c>
      <c r="L174" s="78"/>
      <c r="M174" s="86"/>
      <c r="N174" s="53"/>
      <c r="O174" s="32">
        <f t="shared" si="16"/>
        <v>0</v>
      </c>
      <c r="P174" s="32">
        <f t="shared" si="19"/>
        <v>0</v>
      </c>
      <c r="Q174" s="32">
        <f t="shared" si="19"/>
        <v>0</v>
      </c>
    </row>
    <row r="175" spans="3:17">
      <c r="C175" s="80"/>
      <c r="D175" s="86"/>
      <c r="E175" s="53"/>
      <c r="F175" s="32">
        <f t="shared" si="15"/>
        <v>0</v>
      </c>
      <c r="G175" s="96"/>
      <c r="H175" s="81"/>
      <c r="I175" s="65" t="e">
        <f>VLOOKUP(H175,Presupuesto!$B$11:$C$565,2,0)</f>
        <v>#N/A</v>
      </c>
      <c r="J175" s="33" t="str">
        <f t="shared" si="18"/>
        <v>Investigación Científica</v>
      </c>
      <c r="K175" s="33" t="s">
        <v>363</v>
      </c>
      <c r="L175" s="80"/>
      <c r="M175" s="86"/>
      <c r="N175" s="53"/>
      <c r="O175" s="32">
        <f t="shared" si="16"/>
        <v>0</v>
      </c>
      <c r="P175" s="32">
        <f t="shared" si="19"/>
        <v>0</v>
      </c>
      <c r="Q175" s="32">
        <f t="shared" si="19"/>
        <v>0</v>
      </c>
    </row>
    <row r="176" spans="3:17">
      <c r="C176" s="80"/>
      <c r="D176" s="86"/>
      <c r="E176" s="53"/>
      <c r="F176" s="32">
        <f t="shared" si="15"/>
        <v>0</v>
      </c>
      <c r="G176" s="96"/>
      <c r="H176" s="81"/>
      <c r="I176" s="65" t="e">
        <f>VLOOKUP(H176,Presupuesto!$B$11:$C$565,2,0)</f>
        <v>#N/A</v>
      </c>
      <c r="J176" s="33" t="str">
        <f t="shared" si="18"/>
        <v>Investigación Científica</v>
      </c>
      <c r="K176" s="33" t="s">
        <v>372</v>
      </c>
      <c r="L176" s="80"/>
      <c r="M176" s="86"/>
      <c r="N176" s="53"/>
      <c r="O176" s="32">
        <f t="shared" si="16"/>
        <v>0</v>
      </c>
      <c r="P176" s="32">
        <f t="shared" si="19"/>
        <v>0</v>
      </c>
      <c r="Q176" s="32">
        <f t="shared" si="19"/>
        <v>0</v>
      </c>
    </row>
    <row r="177" spans="3:17">
      <c r="C177" s="80"/>
      <c r="D177" s="86"/>
      <c r="E177" s="53"/>
      <c r="F177" s="32">
        <f t="shared" si="15"/>
        <v>0</v>
      </c>
      <c r="G177" s="96"/>
      <c r="H177" s="81"/>
      <c r="I177" s="65" t="e">
        <f>VLOOKUP(H177,Presupuesto!$B$11:$C$565,2,0)</f>
        <v>#N/A</v>
      </c>
      <c r="J177" s="33" t="str">
        <f t="shared" si="18"/>
        <v>Investigación Científica</v>
      </c>
      <c r="K177" s="33" t="s">
        <v>372</v>
      </c>
      <c r="L177" s="80"/>
      <c r="M177" s="86"/>
      <c r="N177" s="53"/>
      <c r="O177" s="32">
        <f t="shared" si="16"/>
        <v>0</v>
      </c>
      <c r="P177" s="32">
        <f t="shared" si="19"/>
        <v>0</v>
      </c>
      <c r="Q177" s="32">
        <f t="shared" si="19"/>
        <v>0</v>
      </c>
    </row>
    <row r="178" spans="3:17">
      <c r="C178" s="80"/>
      <c r="D178" s="86"/>
      <c r="E178" s="53"/>
      <c r="F178" s="32">
        <f t="shared" si="15"/>
        <v>0</v>
      </c>
      <c r="G178" s="96"/>
      <c r="H178" s="81"/>
      <c r="I178" s="65" t="e">
        <f>VLOOKUP(H178,Presupuesto!$B$11:$C$565,2,0)</f>
        <v>#N/A</v>
      </c>
      <c r="J178" s="33" t="str">
        <f t="shared" si="18"/>
        <v>Investigación Científica</v>
      </c>
      <c r="K178" s="33" t="s">
        <v>372</v>
      </c>
      <c r="L178" s="80"/>
      <c r="M178" s="86"/>
      <c r="N178" s="53"/>
      <c r="O178" s="32">
        <f t="shared" si="16"/>
        <v>0</v>
      </c>
      <c r="P178" s="32">
        <f t="shared" si="19"/>
        <v>0</v>
      </c>
      <c r="Q178" s="32">
        <f t="shared" si="19"/>
        <v>0</v>
      </c>
    </row>
    <row r="179" spans="3:17" ht="15.75" thickBot="1">
      <c r="C179" s="82"/>
      <c r="D179" s="94"/>
      <c r="E179" s="38"/>
      <c r="F179" s="40">
        <f t="shared" si="15"/>
        <v>0</v>
      </c>
      <c r="G179" s="97"/>
      <c r="H179" s="83"/>
      <c r="I179" s="67" t="e">
        <f>VLOOKUP(H179,Presupuesto!$B$11:$C$565,2,0)</f>
        <v>#N/A</v>
      </c>
      <c r="J179" s="41" t="str">
        <f t="shared" si="18"/>
        <v>Investigación Científica</v>
      </c>
      <c r="K179" s="59" t="s">
        <v>354</v>
      </c>
      <c r="L179" s="82"/>
      <c r="M179" s="94"/>
      <c r="N179" s="38"/>
      <c r="O179" s="40">
        <f t="shared" si="16"/>
        <v>0</v>
      </c>
      <c r="P179" s="40">
        <f t="shared" si="19"/>
        <v>0</v>
      </c>
      <c r="Q179" s="40">
        <f t="shared" si="19"/>
        <v>0</v>
      </c>
    </row>
  </sheetData>
  <dataValidations count="5">
    <dataValidation type="list" allowBlank="1" showInputMessage="1" showErrorMessage="1" errorTitle="¡Ingreso Inválido!" error="Seleccione una opción de la lista" promptTitle="Mes Requerido" prompt="Seleccione el mes en el que requiere el recurso." sqref="K146:K179 K103:K136 K60:K93 K17:K50">
      <formula1>$U$2:$AF$2</formula1>
    </dataValidation>
    <dataValidation type="list" allowBlank="1" showInputMessage="1" showErrorMessage="1" errorTitle="¡Ingreso Inválido!" error="Seleccione una opción de la lista." promptTitle="Tipo de Presupuesto" prompt="Seleccione una opción de la lista." sqref="G146:G179 G103:G136 G60:G93 G17:G50">
      <formula1>$R$2:$S$2</formula1>
    </dataValidation>
    <dataValidation type="list" allowBlank="1" showInputMessage="1" showErrorMessage="1" errorTitle="¡Ingreso Inválido!" error="Verifique el valor ingresado." promptTitle="Ingrese el Objeto de Gasto" prompt="Ingrese el Objeto de Gasto" sqref="H146:H179 H103:H136 H60:H93 H17:H50">
      <formula1>$A$1:$UI$1</formula1>
    </dataValidation>
    <dataValidation type="list" allowBlank="1" showInputMessage="1" showErrorMessage="1" errorTitle="¡Ingreso Inválido!" error="Seleccione una opción de la lista." promptTitle="Dimensión Estratégica" prompt="Seleccione una opción de la lista." sqref="J61:J93 J104:J136 J147:J179 J18:J50">
      <formula1>$A$2:$P$2</formula1>
    </dataValidation>
    <dataValidation type="list" allowBlank="1" showInputMessage="1" showErrorMessage="1" errorTitle="¡Ingreso Inválido!" error="Seleccione una opción de la lista." promptTitle="Dimensión Estratégica" prompt="Seleccione una opción de la lista." sqref="J17 J60 J103 J146">
      <formula1>$A$2:$Q$2</formula1>
    </dataValidation>
  </dataValidations>
  <pageMargins left="0.7" right="0.7" top="0.75" bottom="0.75" header="0.3" footer="0.3"/>
  <pageSetup paperSize="5" scale="6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sheetPr>
    <tabColor theme="7" tint="-0.249977111117893"/>
  </sheetPr>
  <dimension ref="A1:U79"/>
  <sheetViews>
    <sheetView topLeftCell="E1" zoomScale="55" zoomScaleNormal="55" workbookViewId="0">
      <pane ySplit="7" topLeftCell="A13" activePane="bottomLeft" state="frozen"/>
      <selection activeCell="M8" sqref="M8"/>
      <selection pane="bottomLeft" activeCell="Q17" sqref="Q17"/>
    </sheetView>
  </sheetViews>
  <sheetFormatPr baseColWidth="10" defaultColWidth="11.5703125" defaultRowHeight="15"/>
  <cols>
    <col min="1" max="1" width="46" style="21" customWidth="1"/>
    <col min="2" max="2" width="21.7109375" style="21" customWidth="1"/>
    <col min="3" max="3" width="27.42578125" style="21" customWidth="1"/>
    <col min="4" max="4" width="35.5703125" style="378" customWidth="1"/>
    <col min="5" max="5" width="27.42578125" style="21" customWidth="1"/>
    <col min="6" max="6" width="27.42578125" style="12" customWidth="1"/>
    <col min="7" max="7" width="38.85546875" style="21" customWidth="1"/>
    <col min="8" max="8" width="26.28515625" style="21" customWidth="1"/>
    <col min="9" max="9" width="20.42578125" style="21" customWidth="1"/>
    <col min="10" max="10" width="21.28515625" style="21" customWidth="1"/>
    <col min="11" max="11" width="18.85546875" style="21" customWidth="1"/>
    <col min="12" max="12" width="20.28515625" style="21" customWidth="1"/>
    <col min="13" max="13" width="17.7109375" style="21" customWidth="1"/>
    <col min="14" max="14" width="19.140625" style="21" customWidth="1"/>
    <col min="15" max="15" width="22" style="21" customWidth="1"/>
    <col min="16" max="16" width="21.42578125" style="21" customWidth="1"/>
    <col min="17" max="17" width="23" style="21" customWidth="1"/>
    <col min="18" max="18" width="50.5703125" style="21" customWidth="1"/>
    <col min="19" max="19" width="34.140625" style="21" customWidth="1"/>
    <col min="20" max="20" width="32.5703125" style="21" customWidth="1"/>
    <col min="21" max="21" width="44" style="21" customWidth="1"/>
    <col min="22" max="16384" width="11.5703125" style="21"/>
  </cols>
  <sheetData>
    <row r="1" spans="1:21" ht="18" customHeight="1">
      <c r="B1" s="411" t="s">
        <v>1614</v>
      </c>
      <c r="C1" s="412" t="s">
        <v>1615</v>
      </c>
      <c r="D1" s="140"/>
      <c r="E1" s="140"/>
      <c r="F1" s="173"/>
      <c r="H1" s="141" t="s">
        <v>1303</v>
      </c>
      <c r="I1" s="140"/>
      <c r="J1" s="140"/>
      <c r="K1" s="140"/>
      <c r="L1" s="140"/>
      <c r="M1" s="140"/>
      <c r="N1" s="140"/>
      <c r="O1" s="140"/>
      <c r="P1" s="140"/>
      <c r="Q1" s="140"/>
      <c r="R1" s="140"/>
      <c r="S1" s="140"/>
      <c r="T1" s="140"/>
      <c r="U1" s="140"/>
    </row>
    <row r="2" spans="1:21" ht="18" customHeight="1">
      <c r="A2" s="239" t="s">
        <v>1302</v>
      </c>
      <c r="B2" s="140"/>
      <c r="C2" s="140"/>
      <c r="D2" s="140"/>
      <c r="E2" s="140"/>
      <c r="F2" s="173"/>
      <c r="H2" s="141"/>
      <c r="I2" s="140"/>
      <c r="J2" s="140"/>
      <c r="K2" s="140"/>
      <c r="L2" s="140"/>
      <c r="M2" s="140"/>
      <c r="N2" s="140"/>
      <c r="O2" s="140"/>
      <c r="P2" s="140"/>
      <c r="Q2" s="140"/>
      <c r="R2" s="140"/>
      <c r="S2" s="140"/>
      <c r="T2" s="140"/>
      <c r="U2" s="140"/>
    </row>
    <row r="3" spans="1:21" ht="18" customHeight="1">
      <c r="A3" s="239" t="s">
        <v>1304</v>
      </c>
      <c r="B3" s="140"/>
      <c r="C3" s="140"/>
      <c r="D3" s="140"/>
      <c r="E3" s="140"/>
      <c r="F3" s="173"/>
      <c r="H3" s="141"/>
      <c r="I3" s="140"/>
      <c r="J3" s="140"/>
      <c r="K3" s="140"/>
      <c r="L3" s="140"/>
      <c r="M3" s="140"/>
      <c r="N3" s="140"/>
      <c r="O3" s="140"/>
      <c r="P3" s="140"/>
      <c r="Q3" s="140"/>
      <c r="R3" s="140"/>
      <c r="S3" s="140"/>
      <c r="T3" s="140"/>
      <c r="U3" s="140"/>
    </row>
    <row r="4" spans="1:21" ht="18" customHeight="1">
      <c r="A4" s="239" t="s">
        <v>1333</v>
      </c>
      <c r="B4" s="140"/>
      <c r="C4" s="140"/>
      <c r="D4" s="140"/>
      <c r="E4" s="140"/>
      <c r="F4" s="173"/>
      <c r="H4" s="141"/>
      <c r="I4" s="140"/>
      <c r="J4" s="140"/>
      <c r="K4" s="140"/>
      <c r="L4" s="140"/>
      <c r="M4" s="140"/>
      <c r="N4" s="140"/>
      <c r="O4" s="140"/>
      <c r="P4" s="140"/>
      <c r="Q4" s="140"/>
      <c r="R4" s="140"/>
      <c r="S4" s="140"/>
      <c r="T4" s="140"/>
      <c r="U4" s="140"/>
    </row>
    <row r="5" spans="1:21" ht="14.45" customHeight="1">
      <c r="A5" s="545" t="s">
        <v>58</v>
      </c>
      <c r="B5" s="547" t="s">
        <v>71</v>
      </c>
      <c r="C5" s="539" t="s">
        <v>1465</v>
      </c>
      <c r="D5" s="539" t="s">
        <v>1466</v>
      </c>
      <c r="E5" s="539" t="s">
        <v>54</v>
      </c>
      <c r="F5" s="539" t="s">
        <v>352</v>
      </c>
      <c r="G5" s="539" t="s">
        <v>55</v>
      </c>
      <c r="H5" s="542" t="s">
        <v>60</v>
      </c>
      <c r="I5" s="543"/>
      <c r="J5" s="543"/>
      <c r="K5" s="543"/>
      <c r="L5" s="543"/>
      <c r="M5" s="543"/>
      <c r="N5" s="543"/>
      <c r="O5" s="544"/>
      <c r="P5" s="551" t="s">
        <v>61</v>
      </c>
      <c r="Q5" s="552"/>
      <c r="R5" s="547" t="s">
        <v>63</v>
      </c>
      <c r="S5" s="547" t="s">
        <v>70</v>
      </c>
      <c r="T5" s="547" t="s">
        <v>69</v>
      </c>
      <c r="U5" s="548" t="s">
        <v>56</v>
      </c>
    </row>
    <row r="6" spans="1:21" ht="14.45" customHeight="1">
      <c r="A6" s="545"/>
      <c r="B6" s="545"/>
      <c r="C6" s="540"/>
      <c r="D6" s="540"/>
      <c r="E6" s="540"/>
      <c r="F6" s="540"/>
      <c r="G6" s="540"/>
      <c r="H6" s="542" t="s">
        <v>64</v>
      </c>
      <c r="I6" s="544"/>
      <c r="J6" s="542" t="s">
        <v>65</v>
      </c>
      <c r="K6" s="544"/>
      <c r="L6" s="542" t="s">
        <v>66</v>
      </c>
      <c r="M6" s="544"/>
      <c r="N6" s="542" t="s">
        <v>67</v>
      </c>
      <c r="O6" s="544"/>
      <c r="P6" s="553"/>
      <c r="Q6" s="554"/>
      <c r="R6" s="545"/>
      <c r="S6" s="545"/>
      <c r="T6" s="545"/>
      <c r="U6" s="549"/>
    </row>
    <row r="7" spans="1:21" ht="25.5">
      <c r="A7" s="546"/>
      <c r="B7" s="546"/>
      <c r="C7" s="541"/>
      <c r="D7" s="541"/>
      <c r="E7" s="541"/>
      <c r="F7" s="541"/>
      <c r="G7" s="541"/>
      <c r="H7" s="353" t="s">
        <v>68</v>
      </c>
      <c r="I7" s="353" t="s">
        <v>4</v>
      </c>
      <c r="J7" s="353" t="s">
        <v>68</v>
      </c>
      <c r="K7" s="353" t="s">
        <v>4</v>
      </c>
      <c r="L7" s="353" t="s">
        <v>68</v>
      </c>
      <c r="M7" s="353" t="s">
        <v>4</v>
      </c>
      <c r="N7" s="353" t="s">
        <v>68</v>
      </c>
      <c r="O7" s="353" t="s">
        <v>4</v>
      </c>
      <c r="P7" s="353" t="s">
        <v>68</v>
      </c>
      <c r="Q7" s="353" t="s">
        <v>4</v>
      </c>
      <c r="R7" s="546"/>
      <c r="S7" s="546"/>
      <c r="T7" s="546"/>
      <c r="U7" s="550"/>
    </row>
    <row r="8" spans="1:21" ht="15.75">
      <c r="A8" s="354"/>
      <c r="B8" s="355"/>
      <c r="C8" s="356"/>
      <c r="D8" s="356"/>
      <c r="E8" s="356"/>
      <c r="F8" s="357"/>
      <c r="G8" s="356"/>
      <c r="H8" s="358"/>
      <c r="I8" s="358"/>
      <c r="J8" s="358"/>
      <c r="K8" s="358"/>
      <c r="L8" s="358"/>
      <c r="M8" s="358"/>
      <c r="N8" s="358"/>
      <c r="O8" s="358"/>
      <c r="P8" s="358"/>
      <c r="Q8" s="358"/>
      <c r="R8" s="359"/>
      <c r="S8" s="359"/>
      <c r="T8" s="359"/>
      <c r="U8" s="360"/>
    </row>
    <row r="9" spans="1:21" ht="177" customHeight="1">
      <c r="A9" s="537" t="s">
        <v>1334</v>
      </c>
      <c r="B9" s="535" t="s">
        <v>1335</v>
      </c>
      <c r="C9" s="252" t="s">
        <v>1614</v>
      </c>
      <c r="D9" s="252" t="s">
        <v>1626</v>
      </c>
      <c r="E9" s="252" t="s">
        <v>1627</v>
      </c>
      <c r="F9" s="182" t="s">
        <v>1628</v>
      </c>
      <c r="G9" s="182" t="s">
        <v>1629</v>
      </c>
      <c r="H9" s="183">
        <v>0.25</v>
      </c>
      <c r="I9" s="163">
        <v>7500</v>
      </c>
      <c r="J9" s="183">
        <v>0.25</v>
      </c>
      <c r="K9" s="163">
        <v>0</v>
      </c>
      <c r="L9" s="183">
        <v>0.25</v>
      </c>
      <c r="M9" s="163">
        <v>7500</v>
      </c>
      <c r="N9" s="183">
        <v>0.25</v>
      </c>
      <c r="O9" s="163">
        <v>0</v>
      </c>
      <c r="P9" s="300">
        <f>H9+J9+L9+N9</f>
        <v>1</v>
      </c>
      <c r="Q9" s="300">
        <f>I9+K9+M9+O9</f>
        <v>15000</v>
      </c>
      <c r="R9" s="182" t="s">
        <v>1630</v>
      </c>
      <c r="S9" s="182" t="s">
        <v>1631</v>
      </c>
      <c r="T9" s="182" t="s">
        <v>1632</v>
      </c>
      <c r="U9" s="182" t="s">
        <v>1633</v>
      </c>
    </row>
    <row r="10" spans="1:21" ht="150" customHeight="1">
      <c r="A10" s="538"/>
      <c r="B10" s="536"/>
      <c r="C10" s="252" t="s">
        <v>1614</v>
      </c>
      <c r="D10" s="252" t="s">
        <v>1634</v>
      </c>
      <c r="E10" s="252" t="s">
        <v>1627</v>
      </c>
      <c r="F10" s="182" t="s">
        <v>1635</v>
      </c>
      <c r="G10" s="186" t="s">
        <v>1636</v>
      </c>
      <c r="H10" s="183">
        <v>0.25</v>
      </c>
      <c r="I10" s="163">
        <v>0</v>
      </c>
      <c r="J10" s="183">
        <v>0.25</v>
      </c>
      <c r="K10" s="163">
        <v>0</v>
      </c>
      <c r="L10" s="183">
        <v>0.25</v>
      </c>
      <c r="M10" s="163">
        <v>0</v>
      </c>
      <c r="N10" s="183">
        <v>0.25</v>
      </c>
      <c r="O10" s="163">
        <v>0</v>
      </c>
      <c r="P10" s="300">
        <f t="shared" ref="P10:Q14" si="0">H10+J10+L10+N10</f>
        <v>1</v>
      </c>
      <c r="Q10" s="300">
        <f t="shared" si="0"/>
        <v>0</v>
      </c>
      <c r="R10" s="182" t="s">
        <v>1637</v>
      </c>
      <c r="S10" s="182" t="s">
        <v>1631</v>
      </c>
      <c r="T10" s="182" t="s">
        <v>1638</v>
      </c>
      <c r="U10" s="182" t="s">
        <v>1639</v>
      </c>
    </row>
    <row r="11" spans="1:21" ht="126" customHeight="1">
      <c r="A11" s="538"/>
      <c r="B11" s="536"/>
      <c r="C11" s="252" t="s">
        <v>1614</v>
      </c>
      <c r="D11" s="252" t="s">
        <v>1640</v>
      </c>
      <c r="E11" s="252" t="s">
        <v>1627</v>
      </c>
      <c r="F11" s="182" t="s">
        <v>1641</v>
      </c>
      <c r="G11" s="186" t="s">
        <v>1642</v>
      </c>
      <c r="H11" s="183">
        <v>0.25</v>
      </c>
      <c r="I11" s="163">
        <v>0</v>
      </c>
      <c r="J11" s="183">
        <v>0.25</v>
      </c>
      <c r="K11" s="163">
        <v>0</v>
      </c>
      <c r="L11" s="183">
        <v>0.25</v>
      </c>
      <c r="M11" s="163">
        <v>0</v>
      </c>
      <c r="N11" s="183">
        <v>0.25</v>
      </c>
      <c r="O11" s="163">
        <v>0</v>
      </c>
      <c r="P11" s="300">
        <f t="shared" si="0"/>
        <v>1</v>
      </c>
      <c r="Q11" s="300">
        <f t="shared" si="0"/>
        <v>0</v>
      </c>
      <c r="R11" s="182" t="s">
        <v>1637</v>
      </c>
      <c r="S11" s="182" t="s">
        <v>1631</v>
      </c>
      <c r="T11" s="182" t="s">
        <v>1638</v>
      </c>
      <c r="U11" s="182" t="s">
        <v>1639</v>
      </c>
    </row>
    <row r="12" spans="1:21" ht="187.5" customHeight="1">
      <c r="A12" s="538"/>
      <c r="B12" s="536"/>
      <c r="C12" s="252" t="s">
        <v>1614</v>
      </c>
      <c r="D12" s="252" t="s">
        <v>1643</v>
      </c>
      <c r="E12" s="252" t="s">
        <v>1627</v>
      </c>
      <c r="F12" s="182" t="s">
        <v>1644</v>
      </c>
      <c r="G12" s="186" t="s">
        <v>1645</v>
      </c>
      <c r="H12" s="183">
        <v>0.25</v>
      </c>
      <c r="I12" s="163">
        <v>5000</v>
      </c>
      <c r="J12" s="183">
        <v>0.25</v>
      </c>
      <c r="K12" s="163">
        <v>0</v>
      </c>
      <c r="L12" s="183">
        <v>0.25</v>
      </c>
      <c r="M12" s="163">
        <v>0</v>
      </c>
      <c r="N12" s="183">
        <v>0.25</v>
      </c>
      <c r="O12" s="163"/>
      <c r="P12" s="300">
        <f t="shared" si="0"/>
        <v>1</v>
      </c>
      <c r="Q12" s="300">
        <f t="shared" si="0"/>
        <v>5000</v>
      </c>
      <c r="R12" s="182" t="s">
        <v>1646</v>
      </c>
      <c r="S12" s="182" t="s">
        <v>1631</v>
      </c>
      <c r="T12" s="182" t="s">
        <v>1647</v>
      </c>
      <c r="U12" s="182" t="s">
        <v>1648</v>
      </c>
    </row>
    <row r="13" spans="1:21" ht="144.75" customHeight="1">
      <c r="A13" s="538"/>
      <c r="B13" s="536"/>
      <c r="C13" s="252"/>
      <c r="D13" s="252" t="s">
        <v>1649</v>
      </c>
      <c r="E13" s="252" t="s">
        <v>1650</v>
      </c>
      <c r="F13" s="182" t="s">
        <v>1651</v>
      </c>
      <c r="G13" s="182" t="s">
        <v>1652</v>
      </c>
      <c r="H13" s="183">
        <v>0.5</v>
      </c>
      <c r="I13" s="433">
        <v>90000</v>
      </c>
      <c r="J13" s="183">
        <v>0.5</v>
      </c>
      <c r="K13" s="436">
        <v>90000</v>
      </c>
      <c r="L13" s="183"/>
      <c r="M13" s="184"/>
      <c r="N13" s="183"/>
      <c r="O13" s="184"/>
      <c r="P13" s="300">
        <f t="shared" si="0"/>
        <v>1</v>
      </c>
      <c r="Q13" s="300">
        <f t="shared" si="0"/>
        <v>180000</v>
      </c>
      <c r="R13" s="182" t="s">
        <v>1653</v>
      </c>
      <c r="S13" s="182" t="s">
        <v>1654</v>
      </c>
      <c r="T13" s="182" t="s">
        <v>1638</v>
      </c>
      <c r="U13" s="182" t="s">
        <v>1655</v>
      </c>
    </row>
    <row r="14" spans="1:21" ht="140.25" customHeight="1">
      <c r="A14" s="538"/>
      <c r="B14" s="536"/>
      <c r="C14" s="252" t="s">
        <v>1614</v>
      </c>
      <c r="D14" s="252" t="s">
        <v>1656</v>
      </c>
      <c r="E14" s="252" t="s">
        <v>1650</v>
      </c>
      <c r="F14" s="182" t="s">
        <v>1657</v>
      </c>
      <c r="G14" s="182" t="s">
        <v>1658</v>
      </c>
      <c r="H14" s="183"/>
      <c r="I14" s="184"/>
      <c r="J14" s="183"/>
      <c r="K14" s="184"/>
      <c r="L14" s="183">
        <v>0.5</v>
      </c>
      <c r="M14" s="436">
        <v>90000</v>
      </c>
      <c r="N14" s="183">
        <v>0.5</v>
      </c>
      <c r="O14" s="436">
        <v>90000</v>
      </c>
      <c r="P14" s="300">
        <f t="shared" si="0"/>
        <v>1</v>
      </c>
      <c r="Q14" s="436">
        <f t="shared" si="0"/>
        <v>180000</v>
      </c>
      <c r="R14" s="182" t="s">
        <v>1659</v>
      </c>
      <c r="S14" s="182" t="s">
        <v>1654</v>
      </c>
      <c r="T14" s="182" t="s">
        <v>1638</v>
      </c>
      <c r="U14" s="182" t="s">
        <v>1655</v>
      </c>
    </row>
    <row r="15" spans="1:21" ht="152.25" customHeight="1">
      <c r="A15" s="423" t="s">
        <v>1336</v>
      </c>
      <c r="B15" s="423" t="s">
        <v>1335</v>
      </c>
      <c r="C15" s="272" t="s">
        <v>1615</v>
      </c>
      <c r="D15" s="272" t="s">
        <v>1660</v>
      </c>
      <c r="E15" s="252" t="s">
        <v>1661</v>
      </c>
      <c r="F15" s="182" t="s">
        <v>1662</v>
      </c>
      <c r="G15" s="182" t="s">
        <v>1663</v>
      </c>
      <c r="H15" s="183">
        <v>0.25</v>
      </c>
      <c r="I15" s="163">
        <v>2060</v>
      </c>
      <c r="J15" s="183">
        <v>0.25</v>
      </c>
      <c r="K15" s="163">
        <v>0</v>
      </c>
      <c r="L15" s="183">
        <v>0.25</v>
      </c>
      <c r="M15" s="163"/>
      <c r="N15" s="183">
        <v>0.25</v>
      </c>
      <c r="O15" s="163">
        <v>0</v>
      </c>
      <c r="P15" s="300">
        <f t="shared" ref="P15" si="1">H15+J15+L15+N15</f>
        <v>1</v>
      </c>
      <c r="Q15" s="300">
        <f t="shared" ref="Q15" si="2">I15+K15+M15+O15</f>
        <v>2060</v>
      </c>
      <c r="R15" s="182" t="s">
        <v>1664</v>
      </c>
      <c r="S15" s="182" t="s">
        <v>1665</v>
      </c>
      <c r="T15" s="182" t="s">
        <v>1666</v>
      </c>
      <c r="U15" s="182" t="s">
        <v>1667</v>
      </c>
    </row>
    <row r="16" spans="1:21" ht="15.6" customHeight="1">
      <c r="A16" s="226"/>
      <c r="B16" s="227"/>
      <c r="C16" s="226" t="s">
        <v>1311</v>
      </c>
      <c r="D16" s="227"/>
      <c r="E16" s="227"/>
      <c r="F16" s="227"/>
      <c r="G16" s="228"/>
      <c r="H16" s="164">
        <f t="shared" ref="H16:Q16" si="3">SUM(H9:H15)</f>
        <v>1.75</v>
      </c>
      <c r="I16" s="164">
        <f t="shared" si="3"/>
        <v>104560</v>
      </c>
      <c r="J16" s="164">
        <f t="shared" si="3"/>
        <v>1.75</v>
      </c>
      <c r="K16" s="164">
        <f t="shared" si="3"/>
        <v>90000</v>
      </c>
      <c r="L16" s="164">
        <f t="shared" si="3"/>
        <v>1.75</v>
      </c>
      <c r="M16" s="164">
        <f t="shared" si="3"/>
        <v>97500</v>
      </c>
      <c r="N16" s="164">
        <f t="shared" si="3"/>
        <v>1.75</v>
      </c>
      <c r="O16" s="164">
        <f t="shared" si="3"/>
        <v>90000</v>
      </c>
      <c r="P16" s="164">
        <f t="shared" si="3"/>
        <v>7</v>
      </c>
      <c r="Q16" s="164">
        <f>SUM(Q9:Q15)</f>
        <v>382060</v>
      </c>
      <c r="R16" s="139"/>
      <c r="S16" s="139"/>
      <c r="T16" s="139"/>
      <c r="U16" s="142"/>
    </row>
    <row r="17" spans="3:6">
      <c r="F17" s="21"/>
    </row>
    <row r="18" spans="3:6">
      <c r="F18" s="21"/>
    </row>
    <row r="19" spans="3:6">
      <c r="C19" s="88"/>
      <c r="F19" s="21"/>
    </row>
    <row r="20" spans="3:6">
      <c r="C20" s="410"/>
      <c r="F20" s="21"/>
    </row>
    <row r="21" spans="3:6">
      <c r="C21" s="88"/>
      <c r="F21" s="21"/>
    </row>
    <row r="22" spans="3:6">
      <c r="F22" s="21"/>
    </row>
    <row r="23" spans="3:6">
      <c r="F23" s="21"/>
    </row>
    <row r="24" spans="3:6">
      <c r="F24" s="21"/>
    </row>
    <row r="25" spans="3:6">
      <c r="F25" s="21"/>
    </row>
    <row r="26" spans="3:6">
      <c r="F26" s="21"/>
    </row>
    <row r="27" spans="3:6">
      <c r="F27" s="21"/>
    </row>
    <row r="28" spans="3:6">
      <c r="F28" s="21"/>
    </row>
    <row r="29" spans="3:6">
      <c r="F29" s="21"/>
    </row>
    <row r="30" spans="3:6">
      <c r="F30" s="21"/>
    </row>
    <row r="31" spans="3:6">
      <c r="F31" s="21"/>
    </row>
    <row r="32" spans="3:6">
      <c r="F32" s="21"/>
    </row>
    <row r="33" spans="6:6">
      <c r="F33" s="21"/>
    </row>
    <row r="34" spans="6:6">
      <c r="F34" s="21"/>
    </row>
    <row r="35" spans="6:6">
      <c r="F35" s="21"/>
    </row>
    <row r="36" spans="6:6">
      <c r="F36" s="21"/>
    </row>
    <row r="37" spans="6:6">
      <c r="F37" s="21"/>
    </row>
    <row r="38" spans="6:6">
      <c r="F38" s="21"/>
    </row>
    <row r="39" spans="6:6">
      <c r="F39" s="21"/>
    </row>
    <row r="40" spans="6:6">
      <c r="F40" s="21"/>
    </row>
    <row r="41" spans="6:6">
      <c r="F41" s="21"/>
    </row>
    <row r="42" spans="6:6">
      <c r="F42" s="21"/>
    </row>
    <row r="43" spans="6:6">
      <c r="F43" s="21"/>
    </row>
    <row r="44" spans="6:6">
      <c r="F44" s="21"/>
    </row>
    <row r="45" spans="6:6">
      <c r="F45" s="21"/>
    </row>
    <row r="46" spans="6:6">
      <c r="F46" s="21"/>
    </row>
    <row r="47" spans="6:6">
      <c r="F47" s="21"/>
    </row>
    <row r="48" spans="6:6">
      <c r="F48" s="21"/>
    </row>
    <row r="49" spans="6:6">
      <c r="F49" s="21"/>
    </row>
    <row r="50" spans="6:6">
      <c r="F50" s="21"/>
    </row>
    <row r="51" spans="6:6">
      <c r="F51" s="21"/>
    </row>
    <row r="52" spans="6:6">
      <c r="F52" s="21"/>
    </row>
    <row r="53" spans="6:6">
      <c r="F53" s="21"/>
    </row>
    <row r="54" spans="6:6">
      <c r="F54" s="21"/>
    </row>
    <row r="55" spans="6:6">
      <c r="F55" s="21"/>
    </row>
    <row r="56" spans="6:6">
      <c r="F56" s="21"/>
    </row>
    <row r="57" spans="6:6">
      <c r="F57" s="21"/>
    </row>
    <row r="58" spans="6:6">
      <c r="F58" s="21"/>
    </row>
    <row r="59" spans="6:6">
      <c r="F59" s="21"/>
    </row>
    <row r="60" spans="6:6">
      <c r="F60" s="21"/>
    </row>
    <row r="61" spans="6:6">
      <c r="F61" s="21"/>
    </row>
    <row r="62" spans="6:6">
      <c r="F62" s="21"/>
    </row>
    <row r="63" spans="6:6">
      <c r="F63" s="21"/>
    </row>
    <row r="64" spans="6:6">
      <c r="F64" s="21"/>
    </row>
    <row r="65" spans="6:6">
      <c r="F65" s="21"/>
    </row>
    <row r="66" spans="6:6">
      <c r="F66" s="21"/>
    </row>
    <row r="67" spans="6:6">
      <c r="F67" s="21"/>
    </row>
    <row r="68" spans="6:6">
      <c r="F68" s="21"/>
    </row>
    <row r="69" spans="6:6">
      <c r="F69" s="21"/>
    </row>
    <row r="70" spans="6:6">
      <c r="F70" s="21"/>
    </row>
    <row r="71" spans="6:6">
      <c r="F71" s="21"/>
    </row>
    <row r="72" spans="6:6">
      <c r="F72" s="21"/>
    </row>
    <row r="73" spans="6:6">
      <c r="F73" s="21"/>
    </row>
    <row r="74" spans="6:6">
      <c r="F74" s="21"/>
    </row>
    <row r="75" spans="6:6">
      <c r="F75" s="21"/>
    </row>
    <row r="76" spans="6:6">
      <c r="F76" s="21"/>
    </row>
    <row r="77" spans="6:6">
      <c r="F77" s="21"/>
    </row>
    <row r="78" spans="6:6">
      <c r="F78" s="21"/>
    </row>
    <row r="79" spans="6:6">
      <c r="F79" s="21"/>
    </row>
  </sheetData>
  <mergeCells count="19">
    <mergeCell ref="H5:O5"/>
    <mergeCell ref="D5:D7"/>
    <mergeCell ref="A5:A7"/>
    <mergeCell ref="B5:B7"/>
    <mergeCell ref="U5:U7"/>
    <mergeCell ref="R5:R7"/>
    <mergeCell ref="F5:F7"/>
    <mergeCell ref="T5:T7"/>
    <mergeCell ref="S5:S7"/>
    <mergeCell ref="H6:I6"/>
    <mergeCell ref="L6:M6"/>
    <mergeCell ref="N6:O6"/>
    <mergeCell ref="P5:Q6"/>
    <mergeCell ref="J6:K6"/>
    <mergeCell ref="B9:B14"/>
    <mergeCell ref="A9:A14"/>
    <mergeCell ref="C5:C7"/>
    <mergeCell ref="E5:E7"/>
    <mergeCell ref="G5:G7"/>
  </mergeCells>
  <conditionalFormatting sqref="F15">
    <cfRule type="duplicateValues" dxfId="1" priority="1"/>
  </conditionalFormatting>
  <conditionalFormatting sqref="F9:F14">
    <cfRule type="duplicateValues" dxfId="0" priority="18"/>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5 D8"/>
    <dataValidation allowBlank="1" showInputMessage="1" showErrorMessage="1" promptTitle="INDICADORES DE RESULTADOS" prompt="Medidas o variables para verificar el cumplimiento de cada paso.&#10;"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MEDIO DE VERIFICACIÓN" prompt="Corresponde a los elementos a través del cual se acredita y se verifican  las actividades." sqref="S5:S8"/>
    <dataValidation allowBlank="1" showInputMessage="1" showErrorMessage="1" promptTitle="POBLACIÓN OBJETIVO" prompt="Grupo  de personas al cual se pretende beneficiar con dicho actividad." sqref="T5:T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type="list" allowBlank="1" showInputMessage="1" showErrorMessage="1" sqref="C9:C15">
      <formula1>$B$1:$C$1</formula1>
    </dataValidation>
  </dataValidations>
  <pageMargins left="0.70866141732283472" right="0.70866141732283472" top="0.74803149606299213" bottom="0.74803149606299213" header="0.31496062992125984" footer="0.31496062992125984"/>
  <pageSetup paperSize="9" pageOrder="overThenDown" orientation="landscape" r:id="rId1"/>
</worksheet>
</file>

<file path=xl/worksheets/sheet12.xml><?xml version="1.0" encoding="utf-8"?>
<worksheet xmlns="http://schemas.openxmlformats.org/spreadsheetml/2006/main" xmlns:r="http://schemas.openxmlformats.org/officeDocument/2006/relationships">
  <sheetPr>
    <tabColor rgb="FFFFFF66"/>
  </sheetPr>
  <dimension ref="A1:AA105"/>
  <sheetViews>
    <sheetView showGridLines="0" topLeftCell="H1" zoomScale="70" zoomScaleNormal="70" workbookViewId="0">
      <pane ySplit="6" topLeftCell="A16" activePane="bottomLeft" state="frozen"/>
      <selection sqref="A1:V1"/>
      <selection pane="bottomLeft" activeCell="Q19" sqref="Q19"/>
    </sheetView>
  </sheetViews>
  <sheetFormatPr baseColWidth="10" defaultColWidth="12.5703125" defaultRowHeight="12"/>
  <cols>
    <col min="1" max="1" width="35.140625" style="192" customWidth="1"/>
    <col min="2" max="2" width="48.140625" style="185" customWidth="1"/>
    <col min="3" max="4" width="32.42578125" style="185" customWidth="1"/>
    <col min="5" max="5" width="32.7109375" style="185" customWidth="1"/>
    <col min="6" max="6" width="27.42578125" style="193" customWidth="1"/>
    <col min="7" max="7" width="36.42578125" style="185" customWidth="1"/>
    <col min="8" max="8" width="24.85546875" style="185" customWidth="1"/>
    <col min="9" max="9" width="23.28515625" style="185" customWidth="1"/>
    <col min="10" max="10" width="26.7109375" style="185" customWidth="1"/>
    <col min="11" max="11" width="23.28515625" style="185" customWidth="1"/>
    <col min="12" max="12" width="28.5703125" style="185" customWidth="1"/>
    <col min="13" max="13" width="21.7109375" style="185" customWidth="1"/>
    <col min="14" max="14" width="20" style="185" customWidth="1"/>
    <col min="15" max="15" width="17.5703125" style="185" customWidth="1"/>
    <col min="16" max="16" width="25.7109375" style="304" customWidth="1"/>
    <col min="17" max="17" width="24.140625" style="304" customWidth="1"/>
    <col min="18" max="18" width="27.5703125" style="185" customWidth="1"/>
    <col min="19" max="19" width="26.42578125" style="185" customWidth="1"/>
    <col min="20" max="20" width="25.42578125" style="185" customWidth="1"/>
    <col min="21" max="21" width="24.7109375" style="185" customWidth="1"/>
    <col min="22" max="16384" width="12.5703125" style="185"/>
  </cols>
  <sheetData>
    <row r="1" spans="1:27" s="177" customFormat="1" ht="18.75">
      <c r="B1" s="220"/>
      <c r="C1" s="220"/>
      <c r="D1" s="220"/>
      <c r="E1" s="220"/>
      <c r="F1" s="220"/>
      <c r="G1" s="220"/>
      <c r="H1" s="220" t="s">
        <v>1340</v>
      </c>
      <c r="I1" s="220"/>
      <c r="L1" s="414" t="s">
        <v>1467</v>
      </c>
      <c r="M1" s="414" t="s">
        <v>1468</v>
      </c>
      <c r="N1" s="414" t="s">
        <v>1469</v>
      </c>
      <c r="O1" s="414" t="s">
        <v>1470</v>
      </c>
      <c r="P1" s="414" t="s">
        <v>1471</v>
      </c>
      <c r="Q1" s="414" t="s">
        <v>1472</v>
      </c>
      <c r="R1" s="414" t="s">
        <v>1473</v>
      </c>
      <c r="S1" s="414" t="s">
        <v>1474</v>
      </c>
      <c r="T1" s="414" t="s">
        <v>1475</v>
      </c>
      <c r="U1" s="414" t="s">
        <v>1476</v>
      </c>
      <c r="V1" s="414" t="s">
        <v>1477</v>
      </c>
      <c r="W1" s="414" t="s">
        <v>1478</v>
      </c>
      <c r="X1" s="414" t="s">
        <v>1479</v>
      </c>
      <c r="Y1" s="414" t="s">
        <v>1480</v>
      </c>
      <c r="Z1" s="414" t="s">
        <v>1481</v>
      </c>
      <c r="AA1" s="414" t="s">
        <v>1482</v>
      </c>
    </row>
    <row r="2" spans="1:27" s="177" customFormat="1" ht="18.75">
      <c r="A2" s="240" t="s">
        <v>1302</v>
      </c>
      <c r="B2" s="220"/>
      <c r="C2" s="220"/>
      <c r="D2" s="220"/>
      <c r="E2" s="220"/>
      <c r="F2" s="220"/>
      <c r="G2" s="220"/>
      <c r="H2" s="220"/>
      <c r="I2" s="220"/>
      <c r="J2" s="220"/>
      <c r="K2" s="220"/>
      <c r="L2" s="220"/>
      <c r="M2" s="220"/>
      <c r="N2" s="220"/>
      <c r="O2" s="220"/>
      <c r="P2" s="298"/>
      <c r="Q2" s="298"/>
      <c r="R2" s="220"/>
      <c r="S2" s="220"/>
      <c r="T2" s="220"/>
      <c r="U2" s="220"/>
    </row>
    <row r="3" spans="1:27" s="177" customFormat="1" ht="21" customHeight="1">
      <c r="A3" s="178" t="s">
        <v>1337</v>
      </c>
      <c r="B3" s="179"/>
      <c r="C3" s="179"/>
      <c r="D3" s="179"/>
      <c r="E3" s="179"/>
      <c r="F3" s="180"/>
      <c r="G3" s="179"/>
      <c r="H3" s="179"/>
      <c r="I3" s="179"/>
      <c r="J3" s="179"/>
      <c r="K3" s="179"/>
      <c r="L3" s="179"/>
      <c r="M3" s="179"/>
      <c r="N3" s="179"/>
      <c r="O3" s="179"/>
      <c r="P3" s="299"/>
      <c r="Q3" s="299"/>
      <c r="R3" s="179"/>
      <c r="S3" s="179"/>
      <c r="T3" s="179"/>
      <c r="U3" s="179"/>
    </row>
    <row r="4" spans="1:27" s="5" customFormat="1" ht="23.25" customHeight="1">
      <c r="A4" s="545" t="s">
        <v>58</v>
      </c>
      <c r="B4" s="547" t="s">
        <v>71</v>
      </c>
      <c r="C4" s="539" t="s">
        <v>1465</v>
      </c>
      <c r="D4" s="539" t="s">
        <v>1466</v>
      </c>
      <c r="E4" s="539" t="s">
        <v>54</v>
      </c>
      <c r="F4" s="539" t="s">
        <v>352</v>
      </c>
      <c r="G4" s="539" t="s">
        <v>55</v>
      </c>
      <c r="H4" s="542" t="s">
        <v>60</v>
      </c>
      <c r="I4" s="543"/>
      <c r="J4" s="543"/>
      <c r="K4" s="543"/>
      <c r="L4" s="543"/>
      <c r="M4" s="543"/>
      <c r="N4" s="543"/>
      <c r="O4" s="544"/>
      <c r="P4" s="551" t="s">
        <v>61</v>
      </c>
      <c r="Q4" s="552"/>
      <c r="R4" s="547" t="s">
        <v>63</v>
      </c>
      <c r="S4" s="547" t="s">
        <v>70</v>
      </c>
      <c r="T4" s="547" t="s">
        <v>69</v>
      </c>
      <c r="U4" s="558" t="s">
        <v>56</v>
      </c>
    </row>
    <row r="5" spans="1:27" s="5" customFormat="1" ht="15" customHeight="1">
      <c r="A5" s="545"/>
      <c r="B5" s="545"/>
      <c r="C5" s="540"/>
      <c r="D5" s="540"/>
      <c r="E5" s="540"/>
      <c r="F5" s="540"/>
      <c r="G5" s="540"/>
      <c r="H5" s="542" t="s">
        <v>64</v>
      </c>
      <c r="I5" s="544"/>
      <c r="J5" s="542" t="s">
        <v>65</v>
      </c>
      <c r="K5" s="544"/>
      <c r="L5" s="542" t="s">
        <v>66</v>
      </c>
      <c r="M5" s="544"/>
      <c r="N5" s="542" t="s">
        <v>67</v>
      </c>
      <c r="O5" s="544"/>
      <c r="P5" s="553"/>
      <c r="Q5" s="554"/>
      <c r="R5" s="545"/>
      <c r="S5" s="545"/>
      <c r="T5" s="545"/>
      <c r="U5" s="559"/>
    </row>
    <row r="6" spans="1:27" s="5" customFormat="1" ht="24" customHeight="1">
      <c r="A6" s="546"/>
      <c r="B6" s="546"/>
      <c r="C6" s="541"/>
      <c r="D6" s="541"/>
      <c r="E6" s="541"/>
      <c r="F6" s="541"/>
      <c r="G6" s="541"/>
      <c r="H6" s="353" t="s">
        <v>68</v>
      </c>
      <c r="I6" s="353" t="s">
        <v>4</v>
      </c>
      <c r="J6" s="353" t="s">
        <v>68</v>
      </c>
      <c r="K6" s="353" t="s">
        <v>4</v>
      </c>
      <c r="L6" s="353" t="s">
        <v>68</v>
      </c>
      <c r="M6" s="353" t="s">
        <v>4</v>
      </c>
      <c r="N6" s="353" t="s">
        <v>68</v>
      </c>
      <c r="O6" s="353" t="s">
        <v>4</v>
      </c>
      <c r="P6" s="353" t="s">
        <v>68</v>
      </c>
      <c r="Q6" s="353" t="s">
        <v>4</v>
      </c>
      <c r="R6" s="546"/>
      <c r="S6" s="546"/>
      <c r="T6" s="546"/>
      <c r="U6" s="560"/>
    </row>
    <row r="7" spans="1:27" s="5" customFormat="1" ht="15.75">
      <c r="A7" s="354"/>
      <c r="B7" s="355"/>
      <c r="C7" s="356"/>
      <c r="D7" s="356"/>
      <c r="E7" s="356"/>
      <c r="F7" s="357"/>
      <c r="G7" s="356"/>
      <c r="H7" s="358"/>
      <c r="I7" s="358"/>
      <c r="J7" s="358"/>
      <c r="K7" s="358"/>
      <c r="L7" s="358"/>
      <c r="M7" s="358"/>
      <c r="N7" s="358"/>
      <c r="O7" s="358"/>
      <c r="P7" s="358"/>
      <c r="Q7" s="358"/>
      <c r="R7" s="359"/>
      <c r="S7" s="359"/>
      <c r="T7" s="359"/>
      <c r="U7" s="360"/>
    </row>
    <row r="8" spans="1:27" ht="175.5" customHeight="1">
      <c r="A8" s="555" t="s">
        <v>1338</v>
      </c>
      <c r="B8" s="555" t="s">
        <v>1404</v>
      </c>
      <c r="C8" s="238" t="s">
        <v>1468</v>
      </c>
      <c r="D8" s="238" t="s">
        <v>1668</v>
      </c>
      <c r="E8" s="238" t="s">
        <v>1669</v>
      </c>
      <c r="F8" s="238" t="s">
        <v>1670</v>
      </c>
      <c r="G8" s="238" t="s">
        <v>1671</v>
      </c>
      <c r="H8" s="182"/>
      <c r="I8" s="182"/>
      <c r="J8" s="183"/>
      <c r="K8" s="184"/>
      <c r="L8" s="182"/>
      <c r="M8" s="163"/>
      <c r="N8" s="183">
        <v>1</v>
      </c>
      <c r="O8" s="434">
        <v>35000</v>
      </c>
      <c r="P8" s="300">
        <f>H8+J8+L8+N8</f>
        <v>1</v>
      </c>
      <c r="Q8" s="434">
        <f>I8+K8+M8+O8</f>
        <v>35000</v>
      </c>
      <c r="R8" s="182" t="s">
        <v>1672</v>
      </c>
      <c r="S8" s="182" t="s">
        <v>1673</v>
      </c>
      <c r="T8" s="182" t="s">
        <v>1674</v>
      </c>
      <c r="U8" s="238" t="s">
        <v>1675</v>
      </c>
    </row>
    <row r="9" spans="1:27" ht="144.75" customHeight="1">
      <c r="A9" s="556"/>
      <c r="B9" s="556"/>
      <c r="C9" s="238" t="s">
        <v>1476</v>
      </c>
      <c r="D9" s="238" t="s">
        <v>1676</v>
      </c>
      <c r="E9" s="238" t="s">
        <v>1677</v>
      </c>
      <c r="F9" s="238" t="s">
        <v>1678</v>
      </c>
      <c r="G9" s="238" t="s">
        <v>1679</v>
      </c>
      <c r="H9" s="183">
        <v>0.33</v>
      </c>
      <c r="I9" s="163">
        <v>15000</v>
      </c>
      <c r="J9" s="183">
        <v>0.33</v>
      </c>
      <c r="K9" s="163">
        <v>0</v>
      </c>
      <c r="L9" s="183">
        <v>0.34</v>
      </c>
      <c r="M9" s="163">
        <v>0</v>
      </c>
      <c r="N9" s="183"/>
      <c r="O9" s="163"/>
      <c r="P9" s="300">
        <f t="shared" ref="P9" si="0">H9+J9+L9+N9</f>
        <v>1</v>
      </c>
      <c r="Q9" s="434">
        <f>I9+K9+M9</f>
        <v>15000</v>
      </c>
      <c r="R9" s="182" t="s">
        <v>1680</v>
      </c>
      <c r="S9" s="182" t="s">
        <v>1681</v>
      </c>
      <c r="T9" s="182" t="s">
        <v>1682</v>
      </c>
      <c r="U9" s="238" t="s">
        <v>1683</v>
      </c>
    </row>
    <row r="10" spans="1:27" ht="167.25" customHeight="1">
      <c r="A10" s="556"/>
      <c r="B10" s="425" t="s">
        <v>1405</v>
      </c>
      <c r="C10" s="238" t="s">
        <v>1472</v>
      </c>
      <c r="D10" s="238" t="s">
        <v>1692</v>
      </c>
      <c r="E10" s="238" t="s">
        <v>1686</v>
      </c>
      <c r="F10" s="238" t="s">
        <v>1687</v>
      </c>
      <c r="G10" s="238" t="s">
        <v>1688</v>
      </c>
      <c r="H10" s="138">
        <v>0.25</v>
      </c>
      <c r="I10" s="163">
        <v>1500</v>
      </c>
      <c r="J10" s="138">
        <v>0.25</v>
      </c>
      <c r="K10" s="163">
        <v>0</v>
      </c>
      <c r="L10" s="138">
        <v>0.25</v>
      </c>
      <c r="M10" s="163">
        <v>1500</v>
      </c>
      <c r="N10" s="138">
        <v>0.25</v>
      </c>
      <c r="O10" s="163">
        <v>0</v>
      </c>
      <c r="P10" s="300">
        <f t="shared" ref="P10:P17" si="1">H10+J10+L10+N10</f>
        <v>1</v>
      </c>
      <c r="Q10" s="434">
        <f t="shared" ref="Q10:Q17" si="2">I10+K10+M10+O10</f>
        <v>3000</v>
      </c>
      <c r="R10" s="182" t="s">
        <v>1689</v>
      </c>
      <c r="S10" s="182" t="s">
        <v>1690</v>
      </c>
      <c r="T10" s="182" t="s">
        <v>1691</v>
      </c>
      <c r="U10" s="238" t="s">
        <v>1683</v>
      </c>
    </row>
    <row r="11" spans="1:27" ht="150" customHeight="1">
      <c r="A11" s="556"/>
      <c r="B11" s="557" t="s">
        <v>1445</v>
      </c>
      <c r="C11" s="181" t="s">
        <v>1468</v>
      </c>
      <c r="D11" s="238" t="s">
        <v>1693</v>
      </c>
      <c r="E11" s="238" t="s">
        <v>1694</v>
      </c>
      <c r="F11" s="238" t="s">
        <v>1695</v>
      </c>
      <c r="G11" s="273" t="s">
        <v>1696</v>
      </c>
      <c r="H11" s="182"/>
      <c r="I11" s="182"/>
      <c r="J11" s="138"/>
      <c r="K11" s="182"/>
      <c r="L11" s="138">
        <v>0.5</v>
      </c>
      <c r="M11" s="434">
        <v>2500</v>
      </c>
      <c r="N11" s="138">
        <v>0.5</v>
      </c>
      <c r="O11" s="434">
        <v>2500</v>
      </c>
      <c r="P11" s="300">
        <f t="shared" ref="P11:Q14" si="3">H11+J11+L11+N11</f>
        <v>1</v>
      </c>
      <c r="Q11" s="301">
        <f t="shared" si="3"/>
        <v>5000</v>
      </c>
      <c r="R11" s="182" t="s">
        <v>1697</v>
      </c>
      <c r="S11" s="182" t="s">
        <v>1698</v>
      </c>
      <c r="T11" s="182" t="s">
        <v>1674</v>
      </c>
      <c r="U11" s="238" t="s">
        <v>1699</v>
      </c>
    </row>
    <row r="12" spans="1:27" ht="78.75">
      <c r="A12" s="556"/>
      <c r="B12" s="557"/>
      <c r="C12" s="181" t="s">
        <v>1474</v>
      </c>
      <c r="D12" s="238" t="s">
        <v>1700</v>
      </c>
      <c r="E12" s="238" t="s">
        <v>1701</v>
      </c>
      <c r="F12" s="238" t="s">
        <v>1702</v>
      </c>
      <c r="G12" s="238" t="s">
        <v>1703</v>
      </c>
      <c r="H12" s="182"/>
      <c r="I12" s="182"/>
      <c r="J12" s="138"/>
      <c r="K12" s="182"/>
      <c r="L12" s="138">
        <v>1</v>
      </c>
      <c r="M12" s="434">
        <v>5000</v>
      </c>
      <c r="N12" s="182"/>
      <c r="O12" s="163"/>
      <c r="P12" s="300">
        <f t="shared" si="3"/>
        <v>1</v>
      </c>
      <c r="Q12" s="434">
        <f t="shared" si="3"/>
        <v>5000</v>
      </c>
      <c r="R12" s="182" t="s">
        <v>1704</v>
      </c>
      <c r="S12" s="182" t="s">
        <v>1705</v>
      </c>
      <c r="T12" s="182" t="s">
        <v>1674</v>
      </c>
      <c r="U12" s="238" t="s">
        <v>1699</v>
      </c>
    </row>
    <row r="13" spans="1:27" ht="149.25" customHeight="1">
      <c r="A13" s="556"/>
      <c r="B13" s="557"/>
      <c r="C13" s="181" t="s">
        <v>1468</v>
      </c>
      <c r="D13" s="238" t="s">
        <v>1706</v>
      </c>
      <c r="E13" s="238" t="s">
        <v>1707</v>
      </c>
      <c r="F13" s="238" t="s">
        <v>1708</v>
      </c>
      <c r="G13" s="238" t="s">
        <v>1709</v>
      </c>
      <c r="H13" s="138">
        <v>0.5</v>
      </c>
      <c r="I13" s="434">
        <v>500</v>
      </c>
      <c r="J13" s="138"/>
      <c r="K13" s="163">
        <v>0</v>
      </c>
      <c r="L13" s="138">
        <v>0.5</v>
      </c>
      <c r="M13" s="434">
        <v>500</v>
      </c>
      <c r="N13" s="138"/>
      <c r="O13" s="163">
        <v>0</v>
      </c>
      <c r="P13" s="300">
        <f t="shared" si="3"/>
        <v>1</v>
      </c>
      <c r="Q13" s="434">
        <f t="shared" si="3"/>
        <v>1000</v>
      </c>
      <c r="R13" s="182" t="s">
        <v>1710</v>
      </c>
      <c r="S13" s="182" t="s">
        <v>1711</v>
      </c>
      <c r="T13" s="182" t="s">
        <v>1712</v>
      </c>
      <c r="U13" s="238" t="s">
        <v>1699</v>
      </c>
    </row>
    <row r="14" spans="1:27" ht="126">
      <c r="A14" s="556"/>
      <c r="B14" s="557"/>
      <c r="C14" s="181" t="s">
        <v>1468</v>
      </c>
      <c r="D14" s="238" t="s">
        <v>1713</v>
      </c>
      <c r="E14" s="238" t="s">
        <v>1714</v>
      </c>
      <c r="F14" s="238" t="s">
        <v>1715</v>
      </c>
      <c r="G14" s="238" t="s">
        <v>1716</v>
      </c>
      <c r="H14" s="138"/>
      <c r="I14" s="163">
        <v>0</v>
      </c>
      <c r="J14" s="138">
        <v>0.5</v>
      </c>
      <c r="K14" s="433">
        <v>500</v>
      </c>
      <c r="L14" s="138"/>
      <c r="M14" s="163"/>
      <c r="N14" s="138">
        <v>0.5</v>
      </c>
      <c r="O14" s="434">
        <v>500</v>
      </c>
      <c r="P14" s="300">
        <f t="shared" si="3"/>
        <v>1</v>
      </c>
      <c r="Q14" s="434">
        <f t="shared" si="3"/>
        <v>1000</v>
      </c>
      <c r="R14" s="182" t="s">
        <v>1717</v>
      </c>
      <c r="S14" s="182" t="s">
        <v>1718</v>
      </c>
      <c r="T14" s="182" t="s">
        <v>1712</v>
      </c>
      <c r="U14" s="238" t="s">
        <v>1699</v>
      </c>
    </row>
    <row r="15" spans="1:27" ht="173.25">
      <c r="A15" s="556"/>
      <c r="B15" s="557" t="s">
        <v>1406</v>
      </c>
      <c r="C15" s="181" t="s">
        <v>1480</v>
      </c>
      <c r="D15" s="238" t="s">
        <v>1713</v>
      </c>
      <c r="E15" s="238" t="s">
        <v>1714</v>
      </c>
      <c r="F15" s="238" t="s">
        <v>1715</v>
      </c>
      <c r="G15" s="238" t="s">
        <v>1716</v>
      </c>
      <c r="H15" s="138"/>
      <c r="I15" s="163">
        <v>0</v>
      </c>
      <c r="J15" s="138">
        <v>0.5</v>
      </c>
      <c r="K15" s="433">
        <v>500</v>
      </c>
      <c r="L15" s="138"/>
      <c r="M15" s="163"/>
      <c r="N15" s="138">
        <v>0.5</v>
      </c>
      <c r="O15" s="434">
        <v>500</v>
      </c>
      <c r="P15" s="300">
        <f t="shared" si="1"/>
        <v>1</v>
      </c>
      <c r="Q15" s="434">
        <f t="shared" si="2"/>
        <v>1000</v>
      </c>
      <c r="R15" s="182" t="s">
        <v>1717</v>
      </c>
      <c r="S15" s="182" t="s">
        <v>1718</v>
      </c>
      <c r="T15" s="182" t="s">
        <v>1712</v>
      </c>
      <c r="U15" s="238" t="s">
        <v>1699</v>
      </c>
    </row>
    <row r="16" spans="1:27" ht="126">
      <c r="A16" s="556"/>
      <c r="B16" s="557"/>
      <c r="C16" s="238" t="s">
        <v>1468</v>
      </c>
      <c r="D16" s="238" t="s">
        <v>2412</v>
      </c>
      <c r="E16" s="238" t="s">
        <v>1719</v>
      </c>
      <c r="F16" s="238" t="s">
        <v>1720</v>
      </c>
      <c r="G16" s="238" t="s">
        <v>1721</v>
      </c>
      <c r="H16" s="138">
        <v>0.5</v>
      </c>
      <c r="I16" s="434">
        <v>500</v>
      </c>
      <c r="J16" s="138"/>
      <c r="K16" s="182"/>
      <c r="L16" s="138">
        <v>0.5</v>
      </c>
      <c r="M16" s="434">
        <v>500</v>
      </c>
      <c r="N16" s="182"/>
      <c r="O16" s="163"/>
      <c r="P16" s="300">
        <f t="shared" si="1"/>
        <v>1</v>
      </c>
      <c r="Q16" s="434">
        <f t="shared" si="2"/>
        <v>1000</v>
      </c>
      <c r="R16" s="182" t="s">
        <v>1722</v>
      </c>
      <c r="S16" s="182" t="s">
        <v>1723</v>
      </c>
      <c r="T16" s="182" t="s">
        <v>1674</v>
      </c>
      <c r="U16" s="238" t="s">
        <v>1699</v>
      </c>
    </row>
    <row r="17" spans="1:21" ht="110.25">
      <c r="A17" s="556"/>
      <c r="B17" s="557"/>
      <c r="C17" s="238" t="s">
        <v>1467</v>
      </c>
      <c r="D17" s="238" t="s">
        <v>1724</v>
      </c>
      <c r="E17" s="238" t="s">
        <v>1725</v>
      </c>
      <c r="F17" s="238" t="s">
        <v>1726</v>
      </c>
      <c r="G17" s="238" t="s">
        <v>1727</v>
      </c>
      <c r="H17" s="138"/>
      <c r="I17" s="163">
        <v>0</v>
      </c>
      <c r="J17" s="138">
        <v>0.5</v>
      </c>
      <c r="K17" s="433">
        <v>500</v>
      </c>
      <c r="L17" s="138"/>
      <c r="M17" s="163">
        <v>0</v>
      </c>
      <c r="N17" s="138">
        <v>0.5</v>
      </c>
      <c r="O17" s="434">
        <v>500</v>
      </c>
      <c r="P17" s="300">
        <f t="shared" si="1"/>
        <v>1</v>
      </c>
      <c r="Q17" s="434">
        <f t="shared" si="2"/>
        <v>1000</v>
      </c>
      <c r="R17" s="182" t="s">
        <v>1722</v>
      </c>
      <c r="S17" s="182" t="s">
        <v>1723</v>
      </c>
      <c r="T17" s="182" t="s">
        <v>1674</v>
      </c>
      <c r="U17" s="238" t="s">
        <v>1699</v>
      </c>
    </row>
    <row r="18" spans="1:21" ht="15.75">
      <c r="A18" s="223"/>
      <c r="B18" s="224"/>
      <c r="C18" s="223" t="s">
        <v>1339</v>
      </c>
      <c r="D18" s="224"/>
      <c r="E18" s="224"/>
      <c r="F18" s="224"/>
      <c r="G18" s="225"/>
      <c r="H18" s="187">
        <f t="shared" ref="H18:Q18" si="4">SUM(H8:H17)</f>
        <v>1.58</v>
      </c>
      <c r="I18" s="187">
        <f t="shared" si="4"/>
        <v>17500</v>
      </c>
      <c r="J18" s="187">
        <f t="shared" si="4"/>
        <v>2.08</v>
      </c>
      <c r="K18" s="187">
        <f t="shared" si="4"/>
        <v>1500</v>
      </c>
      <c r="L18" s="187">
        <f t="shared" si="4"/>
        <v>3.09</v>
      </c>
      <c r="M18" s="187">
        <f t="shared" si="4"/>
        <v>10000</v>
      </c>
      <c r="N18" s="187">
        <f t="shared" si="4"/>
        <v>3.25</v>
      </c>
      <c r="O18" s="187">
        <f t="shared" si="4"/>
        <v>39000</v>
      </c>
      <c r="P18" s="187">
        <f t="shared" si="4"/>
        <v>10</v>
      </c>
      <c r="Q18" s="187">
        <f>SUM(Q8:Q17)</f>
        <v>68000</v>
      </c>
      <c r="R18" s="188"/>
      <c r="S18" s="188"/>
      <c r="T18" s="188"/>
      <c r="U18" s="188"/>
    </row>
    <row r="19" spans="1:21" ht="15.75">
      <c r="A19" s="189"/>
      <c r="B19" s="190"/>
      <c r="C19" s="190"/>
      <c r="D19" s="190"/>
      <c r="E19" s="190"/>
      <c r="F19" s="191"/>
      <c r="G19" s="190"/>
      <c r="H19" s="190"/>
      <c r="I19" s="190"/>
      <c r="J19" s="190"/>
      <c r="K19" s="190"/>
      <c r="L19" s="190"/>
      <c r="M19" s="190"/>
      <c r="N19" s="190"/>
      <c r="O19" s="190"/>
      <c r="P19" s="303"/>
      <c r="Q19" s="303"/>
      <c r="R19" s="190"/>
      <c r="S19" s="190"/>
      <c r="T19" s="190"/>
      <c r="U19" s="190"/>
    </row>
    <row r="20" spans="1:21" ht="15.75">
      <c r="A20" s="189"/>
      <c r="B20" s="190"/>
      <c r="C20" s="190"/>
      <c r="D20" s="190"/>
      <c r="E20" s="190"/>
      <c r="F20" s="191"/>
      <c r="G20" s="190"/>
      <c r="H20" s="190"/>
      <c r="I20" s="190"/>
      <c r="J20" s="190"/>
      <c r="K20" s="190"/>
      <c r="L20" s="190"/>
      <c r="M20" s="190"/>
      <c r="N20" s="190"/>
      <c r="O20" s="190"/>
      <c r="P20" s="303"/>
      <c r="Q20" s="303"/>
      <c r="R20" s="190"/>
      <c r="S20" s="190"/>
      <c r="T20" s="190"/>
      <c r="U20" s="190"/>
    </row>
    <row r="21" spans="1:21" ht="15.75">
      <c r="A21" s="189"/>
      <c r="B21" s="190"/>
      <c r="C21" s="190"/>
      <c r="D21" s="190"/>
      <c r="E21" s="190"/>
      <c r="F21" s="191"/>
      <c r="G21" s="190"/>
      <c r="H21" s="190"/>
      <c r="I21" s="190"/>
      <c r="J21" s="190"/>
      <c r="K21" s="190"/>
      <c r="L21" s="190"/>
      <c r="M21" s="190"/>
      <c r="N21" s="190"/>
      <c r="O21" s="190"/>
      <c r="P21" s="303"/>
      <c r="Q21" s="303"/>
      <c r="R21" s="190"/>
      <c r="S21" s="190"/>
      <c r="T21" s="190"/>
      <c r="U21" s="190"/>
    </row>
    <row r="22" spans="1:21" ht="15.75">
      <c r="A22" s="189"/>
      <c r="B22" s="190"/>
      <c r="C22" s="190"/>
      <c r="D22" s="190"/>
      <c r="E22" s="190"/>
      <c r="F22" s="191"/>
      <c r="G22" s="190"/>
      <c r="H22" s="190"/>
      <c r="I22" s="190"/>
      <c r="J22" s="190"/>
      <c r="K22" s="190"/>
      <c r="L22" s="190"/>
      <c r="M22" s="190"/>
      <c r="N22" s="190"/>
      <c r="O22" s="190"/>
      <c r="P22" s="303"/>
      <c r="Q22" s="303"/>
      <c r="R22" s="190"/>
      <c r="S22" s="190"/>
      <c r="T22" s="190"/>
      <c r="U22" s="190"/>
    </row>
    <row r="23" spans="1:21" ht="15.75">
      <c r="A23" s="189"/>
      <c r="B23" s="190"/>
      <c r="C23" s="190"/>
      <c r="D23" s="190"/>
      <c r="E23" s="190"/>
      <c r="F23" s="191"/>
      <c r="G23" s="190"/>
      <c r="H23" s="190"/>
      <c r="I23" s="190"/>
      <c r="J23" s="190"/>
      <c r="K23" s="190"/>
      <c r="L23" s="190"/>
      <c r="M23" s="190"/>
      <c r="N23" s="190"/>
      <c r="O23" s="190"/>
      <c r="P23" s="303"/>
      <c r="Q23" s="303"/>
      <c r="R23" s="190"/>
      <c r="S23" s="190"/>
      <c r="T23" s="190"/>
      <c r="U23" s="190"/>
    </row>
    <row r="24" spans="1:21" ht="15.75">
      <c r="A24" s="189"/>
      <c r="B24" s="190"/>
      <c r="C24" s="190"/>
      <c r="D24" s="190"/>
      <c r="E24" s="190"/>
      <c r="F24" s="191"/>
      <c r="G24" s="190"/>
      <c r="H24" s="190"/>
      <c r="I24" s="190"/>
      <c r="J24" s="190"/>
      <c r="K24" s="190"/>
      <c r="L24" s="190"/>
      <c r="M24" s="190"/>
      <c r="N24" s="190"/>
      <c r="O24" s="190"/>
      <c r="P24" s="303"/>
      <c r="Q24" s="303"/>
      <c r="R24" s="190"/>
      <c r="S24" s="190"/>
      <c r="T24" s="190"/>
      <c r="U24" s="190"/>
    </row>
    <row r="25" spans="1:21" ht="15">
      <c r="C25" s="413"/>
    </row>
    <row r="37" spans="1:6">
      <c r="A37" s="185"/>
      <c r="F37" s="185"/>
    </row>
    <row r="38" spans="1:6">
      <c r="A38" s="185"/>
      <c r="F38" s="185"/>
    </row>
    <row r="39" spans="1:6">
      <c r="A39" s="185"/>
      <c r="F39" s="185"/>
    </row>
    <row r="40" spans="1:6">
      <c r="A40" s="185"/>
      <c r="F40" s="185"/>
    </row>
    <row r="41" spans="1:6">
      <c r="A41" s="185"/>
      <c r="F41" s="185"/>
    </row>
    <row r="42" spans="1:6">
      <c r="A42" s="185"/>
      <c r="F42" s="185"/>
    </row>
    <row r="43" spans="1:6">
      <c r="A43" s="185"/>
      <c r="F43" s="185"/>
    </row>
    <row r="44" spans="1:6">
      <c r="A44" s="185"/>
      <c r="F44" s="185"/>
    </row>
    <row r="45" spans="1:6">
      <c r="A45" s="185"/>
      <c r="F45" s="185"/>
    </row>
    <row r="46" spans="1:6">
      <c r="A46" s="185"/>
      <c r="F46" s="185"/>
    </row>
    <row r="47" spans="1:6">
      <c r="A47" s="185"/>
      <c r="F47" s="185"/>
    </row>
    <row r="48" spans="1:6">
      <c r="A48" s="185"/>
      <c r="F48" s="185"/>
    </row>
    <row r="49" spans="1:6">
      <c r="A49" s="185"/>
      <c r="F49" s="185"/>
    </row>
    <row r="50" spans="1:6">
      <c r="A50" s="185"/>
      <c r="F50" s="185"/>
    </row>
    <row r="51" spans="1:6">
      <c r="A51" s="185"/>
      <c r="F51" s="185"/>
    </row>
    <row r="52" spans="1:6">
      <c r="A52" s="185"/>
      <c r="F52" s="185"/>
    </row>
    <row r="53" spans="1:6">
      <c r="A53" s="185"/>
      <c r="F53" s="185"/>
    </row>
    <row r="54" spans="1:6">
      <c r="A54" s="185"/>
      <c r="F54" s="185"/>
    </row>
    <row r="55" spans="1:6">
      <c r="A55" s="185"/>
      <c r="F55" s="185"/>
    </row>
    <row r="56" spans="1:6">
      <c r="A56" s="185"/>
      <c r="F56" s="185"/>
    </row>
    <row r="57" spans="1:6">
      <c r="A57" s="185"/>
      <c r="F57" s="185"/>
    </row>
    <row r="58" spans="1:6">
      <c r="A58" s="185"/>
      <c r="F58" s="185"/>
    </row>
    <row r="59" spans="1:6">
      <c r="A59" s="185"/>
      <c r="F59" s="185"/>
    </row>
    <row r="60" spans="1:6">
      <c r="A60" s="185"/>
      <c r="F60" s="185"/>
    </row>
    <row r="61" spans="1:6">
      <c r="A61" s="185"/>
      <c r="F61" s="185"/>
    </row>
    <row r="62" spans="1:6">
      <c r="A62" s="185"/>
      <c r="F62" s="185"/>
    </row>
    <row r="63" spans="1:6">
      <c r="A63" s="185"/>
      <c r="F63" s="185"/>
    </row>
    <row r="64" spans="1:6">
      <c r="A64" s="185"/>
      <c r="F64" s="185"/>
    </row>
    <row r="65" spans="1:6">
      <c r="A65" s="185"/>
      <c r="F65" s="185"/>
    </row>
    <row r="66" spans="1:6">
      <c r="A66" s="185"/>
      <c r="F66" s="185"/>
    </row>
    <row r="67" spans="1:6">
      <c r="A67" s="185"/>
      <c r="F67" s="185"/>
    </row>
    <row r="68" spans="1:6">
      <c r="A68" s="185"/>
      <c r="F68" s="185"/>
    </row>
    <row r="69" spans="1:6">
      <c r="A69" s="185"/>
      <c r="F69" s="185"/>
    </row>
    <row r="70" spans="1:6">
      <c r="A70" s="185"/>
      <c r="F70" s="185"/>
    </row>
    <row r="71" spans="1:6">
      <c r="A71" s="185"/>
      <c r="F71" s="185"/>
    </row>
    <row r="72" spans="1:6">
      <c r="A72" s="185"/>
      <c r="F72" s="185"/>
    </row>
    <row r="73" spans="1:6">
      <c r="A73" s="185"/>
      <c r="F73" s="185"/>
    </row>
    <row r="74" spans="1:6">
      <c r="A74" s="185"/>
      <c r="F74" s="185"/>
    </row>
    <row r="75" spans="1:6">
      <c r="A75" s="185"/>
      <c r="F75" s="185"/>
    </row>
    <row r="76" spans="1:6">
      <c r="A76" s="185"/>
      <c r="F76" s="185"/>
    </row>
    <row r="77" spans="1:6">
      <c r="A77" s="185"/>
      <c r="F77" s="185"/>
    </row>
    <row r="78" spans="1:6">
      <c r="A78" s="185"/>
      <c r="F78" s="185"/>
    </row>
    <row r="79" spans="1:6">
      <c r="A79" s="185"/>
      <c r="F79" s="185"/>
    </row>
    <row r="80" spans="1:6">
      <c r="A80" s="185"/>
      <c r="F80" s="185"/>
    </row>
    <row r="81" spans="1:6">
      <c r="A81" s="185"/>
      <c r="F81" s="185"/>
    </row>
    <row r="82" spans="1:6">
      <c r="A82" s="185"/>
      <c r="F82" s="185"/>
    </row>
    <row r="83" spans="1:6">
      <c r="A83" s="185"/>
      <c r="F83" s="185"/>
    </row>
    <row r="84" spans="1:6">
      <c r="A84" s="185"/>
      <c r="F84" s="185"/>
    </row>
    <row r="85" spans="1:6">
      <c r="A85" s="185"/>
      <c r="F85" s="185"/>
    </row>
    <row r="86" spans="1:6">
      <c r="A86" s="185"/>
      <c r="F86" s="185"/>
    </row>
    <row r="87" spans="1:6">
      <c r="A87" s="185"/>
      <c r="F87" s="185"/>
    </row>
    <row r="88" spans="1:6">
      <c r="A88" s="185"/>
      <c r="F88" s="185"/>
    </row>
    <row r="89" spans="1:6">
      <c r="A89" s="185"/>
      <c r="F89" s="185"/>
    </row>
    <row r="90" spans="1:6">
      <c r="A90" s="185"/>
      <c r="F90" s="185"/>
    </row>
    <row r="91" spans="1:6">
      <c r="A91" s="185"/>
      <c r="F91" s="185"/>
    </row>
    <row r="92" spans="1:6">
      <c r="A92" s="185"/>
      <c r="F92" s="185"/>
    </row>
    <row r="93" spans="1:6">
      <c r="A93" s="185"/>
      <c r="F93" s="185"/>
    </row>
    <row r="94" spans="1:6">
      <c r="A94" s="185"/>
      <c r="F94" s="185"/>
    </row>
    <row r="95" spans="1:6">
      <c r="A95" s="185"/>
      <c r="F95" s="185"/>
    </row>
    <row r="96" spans="1:6">
      <c r="A96" s="185"/>
      <c r="F96" s="185"/>
    </row>
    <row r="97" spans="1:6">
      <c r="A97" s="185"/>
      <c r="F97" s="185"/>
    </row>
    <row r="98" spans="1:6">
      <c r="A98" s="185"/>
      <c r="F98" s="185"/>
    </row>
    <row r="99" spans="1:6">
      <c r="A99" s="185"/>
      <c r="F99" s="185"/>
    </row>
    <row r="100" spans="1:6">
      <c r="A100" s="185"/>
      <c r="F100" s="185"/>
    </row>
    <row r="101" spans="1:6">
      <c r="A101" s="185"/>
      <c r="F101" s="185"/>
    </row>
    <row r="102" spans="1:6">
      <c r="A102" s="185"/>
      <c r="F102" s="185"/>
    </row>
    <row r="103" spans="1:6">
      <c r="A103" s="185"/>
      <c r="F103" s="185"/>
    </row>
    <row r="104" spans="1:6">
      <c r="A104" s="185"/>
      <c r="F104" s="185"/>
    </row>
    <row r="105" spans="1:6">
      <c r="A105" s="185"/>
      <c r="F105" s="185"/>
    </row>
  </sheetData>
  <mergeCells count="21">
    <mergeCell ref="J5:K5"/>
    <mergeCell ref="L5:M5"/>
    <mergeCell ref="N5:O5"/>
    <mergeCell ref="U4:U6"/>
    <mergeCell ref="H4:O4"/>
    <mergeCell ref="S4:S6"/>
    <mergeCell ref="T4:T6"/>
    <mergeCell ref="P4:Q5"/>
    <mergeCell ref="R4:R6"/>
    <mergeCell ref="H5:I5"/>
    <mergeCell ref="F4:F6"/>
    <mergeCell ref="A4:A6"/>
    <mergeCell ref="E4:E6"/>
    <mergeCell ref="G4:G6"/>
    <mergeCell ref="B4:B6"/>
    <mergeCell ref="D4:D6"/>
    <mergeCell ref="A8:A17"/>
    <mergeCell ref="C4:C6"/>
    <mergeCell ref="B8:B9"/>
    <mergeCell ref="B11:B14"/>
    <mergeCell ref="B15:B17"/>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10;"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17">
      <formula1>$L$1:$AA$1</formula1>
    </dataValidation>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worksheet>
</file>

<file path=xl/worksheets/sheet13.xml><?xml version="1.0" encoding="utf-8"?>
<worksheet xmlns="http://schemas.openxmlformats.org/spreadsheetml/2006/main" xmlns:r="http://schemas.openxmlformats.org/officeDocument/2006/relationships">
  <sheetPr>
    <tabColor rgb="FF800000"/>
  </sheetPr>
  <dimension ref="A1:AJ114"/>
  <sheetViews>
    <sheetView showGridLines="0" topLeftCell="J1" zoomScale="90" zoomScaleNormal="90" workbookViewId="0">
      <pane ySplit="7" topLeftCell="A17" activePane="bottomLeft" state="frozen"/>
      <selection activeCell="A7" sqref="A7"/>
      <selection pane="bottomLeft" activeCell="Q19" sqref="Q19"/>
    </sheetView>
  </sheetViews>
  <sheetFormatPr baseColWidth="10" defaultColWidth="11.42578125" defaultRowHeight="12.75"/>
  <cols>
    <col min="1" max="1" width="36.5703125" style="194" customWidth="1"/>
    <col min="2" max="2" width="44.28515625" style="194" customWidth="1"/>
    <col min="3" max="5" width="27.42578125" style="194" customWidth="1"/>
    <col min="6" max="6" width="27.42578125" style="193" customWidth="1"/>
    <col min="7" max="7" width="39.5703125" style="194" customWidth="1"/>
    <col min="8" max="8" width="19.5703125" style="194" customWidth="1"/>
    <col min="9" max="9" width="19.85546875" style="194" customWidth="1"/>
    <col min="10" max="10" width="22.85546875" style="194" customWidth="1"/>
    <col min="11" max="11" width="18.5703125" style="194" customWidth="1"/>
    <col min="12" max="12" width="22.85546875" style="194" customWidth="1"/>
    <col min="13" max="13" width="21.140625" style="194" customWidth="1"/>
    <col min="14" max="14" width="26.7109375" style="194" customWidth="1"/>
    <col min="15" max="15" width="29.7109375" style="194" customWidth="1"/>
    <col min="16" max="16" width="22" style="194" customWidth="1"/>
    <col min="17" max="17" width="17" style="194" bestFit="1" customWidth="1"/>
    <col min="18" max="18" width="33" style="194" customWidth="1"/>
    <col min="19" max="19" width="24.28515625" style="192" customWidth="1"/>
    <col min="20" max="20" width="26.7109375" style="192" customWidth="1"/>
    <col min="21" max="21" width="28" style="194" customWidth="1"/>
    <col min="22" max="16384" width="11.42578125" style="194"/>
  </cols>
  <sheetData>
    <row r="1" spans="1:36" ht="18.75" customHeight="1">
      <c r="F1" s="220"/>
      <c r="H1" s="215" t="s">
        <v>57</v>
      </c>
      <c r="J1" s="215"/>
      <c r="K1" s="215"/>
      <c r="L1" s="215"/>
      <c r="M1" s="415" t="s">
        <v>1506</v>
      </c>
      <c r="N1" s="415" t="s">
        <v>1505</v>
      </c>
      <c r="O1" s="415" t="s">
        <v>1504</v>
      </c>
      <c r="P1" s="415" t="s">
        <v>1503</v>
      </c>
      <c r="Q1" s="415" t="s">
        <v>1502</v>
      </c>
      <c r="R1" s="415" t="s">
        <v>1501</v>
      </c>
      <c r="S1" s="415" t="s">
        <v>1500</v>
      </c>
      <c r="T1" s="415" t="s">
        <v>1499</v>
      </c>
      <c r="U1" s="415" t="s">
        <v>1498</v>
      </c>
      <c r="V1" s="415" t="s">
        <v>1483</v>
      </c>
      <c r="W1" s="415" t="s">
        <v>1484</v>
      </c>
      <c r="X1" s="415" t="s">
        <v>1485</v>
      </c>
      <c r="Y1" s="415" t="s">
        <v>1486</v>
      </c>
      <c r="Z1" s="415" t="s">
        <v>1487</v>
      </c>
      <c r="AA1" s="415" t="s">
        <v>1488</v>
      </c>
      <c r="AB1" s="415" t="s">
        <v>1489</v>
      </c>
      <c r="AC1" s="415" t="s">
        <v>1490</v>
      </c>
      <c r="AD1" s="415" t="s">
        <v>1491</v>
      </c>
      <c r="AE1" s="415" t="s">
        <v>1492</v>
      </c>
      <c r="AF1" s="415" t="s">
        <v>1493</v>
      </c>
      <c r="AG1" s="415" t="s">
        <v>1494</v>
      </c>
      <c r="AH1" s="415" t="s">
        <v>1495</v>
      </c>
      <c r="AI1" s="415" t="s">
        <v>1496</v>
      </c>
      <c r="AJ1" s="415" t="s">
        <v>1497</v>
      </c>
    </row>
    <row r="2" spans="1:36" ht="18.75">
      <c r="A2" s="200" t="s">
        <v>1308</v>
      </c>
      <c r="F2" s="220"/>
      <c r="H2" s="215"/>
      <c r="J2" s="215"/>
      <c r="K2" s="215"/>
      <c r="L2" s="215"/>
      <c r="M2" s="215"/>
      <c r="N2" s="215"/>
      <c r="O2" s="215"/>
      <c r="P2" s="215"/>
      <c r="Q2" s="215"/>
      <c r="R2" s="215"/>
      <c r="S2" s="215"/>
      <c r="T2" s="215"/>
      <c r="U2" s="215"/>
      <c r="V2" s="215"/>
      <c r="W2" s="215"/>
      <c r="X2" s="215"/>
      <c r="Y2" s="215"/>
      <c r="Z2" s="215"/>
      <c r="AA2" s="215"/>
    </row>
    <row r="3" spans="1:36" ht="18.75">
      <c r="A3" s="245" t="s">
        <v>1414</v>
      </c>
      <c r="F3" s="220"/>
      <c r="H3" s="215"/>
      <c r="J3" s="215"/>
      <c r="K3" s="215"/>
      <c r="L3" s="215"/>
      <c r="M3" s="215"/>
      <c r="N3" s="215"/>
      <c r="O3" s="215"/>
      <c r="P3" s="215"/>
      <c r="Q3" s="215"/>
      <c r="R3" s="215"/>
      <c r="S3" s="215"/>
      <c r="T3" s="215"/>
      <c r="U3" s="215"/>
      <c r="V3" s="215"/>
      <c r="W3" s="215"/>
      <c r="X3" s="215"/>
      <c r="Y3" s="215"/>
      <c r="Z3" s="215"/>
      <c r="AA3" s="215"/>
    </row>
    <row r="4" spans="1:36" ht="15">
      <c r="A4" s="292" t="s">
        <v>1415</v>
      </c>
      <c r="B4" s="200"/>
      <c r="C4" s="200"/>
      <c r="D4" s="200"/>
      <c r="E4" s="200"/>
      <c r="F4" s="180"/>
      <c r="G4" s="200"/>
      <c r="H4" s="200"/>
      <c r="I4" s="200"/>
      <c r="J4" s="200"/>
      <c r="K4" s="200"/>
      <c r="L4" s="200"/>
      <c r="M4" s="200"/>
      <c r="N4" s="200"/>
      <c r="O4" s="200"/>
      <c r="P4" s="200"/>
      <c r="Q4" s="200"/>
      <c r="R4" s="200"/>
      <c r="S4" s="200"/>
      <c r="T4" s="200"/>
      <c r="U4" s="200"/>
    </row>
    <row r="5" spans="1:36" s="4" customFormat="1" ht="23.25" customHeight="1">
      <c r="A5" s="545" t="s">
        <v>58</v>
      </c>
      <c r="B5" s="547" t="s">
        <v>71</v>
      </c>
      <c r="C5" s="539" t="s">
        <v>1465</v>
      </c>
      <c r="D5" s="539" t="s">
        <v>1466</v>
      </c>
      <c r="E5" s="539" t="s">
        <v>54</v>
      </c>
      <c r="F5" s="539" t="s">
        <v>352</v>
      </c>
      <c r="G5" s="539" t="s">
        <v>55</v>
      </c>
      <c r="H5" s="542" t="s">
        <v>60</v>
      </c>
      <c r="I5" s="543"/>
      <c r="J5" s="543"/>
      <c r="K5" s="543"/>
      <c r="L5" s="543"/>
      <c r="M5" s="543"/>
      <c r="N5" s="543"/>
      <c r="O5" s="544"/>
      <c r="P5" s="551" t="s">
        <v>61</v>
      </c>
      <c r="Q5" s="552"/>
      <c r="R5" s="547" t="s">
        <v>63</v>
      </c>
      <c r="S5" s="547" t="s">
        <v>70</v>
      </c>
      <c r="T5" s="547" t="s">
        <v>69</v>
      </c>
      <c r="U5" s="558" t="s">
        <v>56</v>
      </c>
    </row>
    <row r="6" spans="1:36" s="4" customFormat="1" ht="15" customHeight="1">
      <c r="A6" s="545"/>
      <c r="B6" s="545"/>
      <c r="C6" s="540"/>
      <c r="D6" s="540"/>
      <c r="E6" s="540"/>
      <c r="F6" s="540"/>
      <c r="G6" s="540"/>
      <c r="H6" s="542" t="s">
        <v>64</v>
      </c>
      <c r="I6" s="544"/>
      <c r="J6" s="542" t="s">
        <v>65</v>
      </c>
      <c r="K6" s="544"/>
      <c r="L6" s="542" t="s">
        <v>66</v>
      </c>
      <c r="M6" s="544"/>
      <c r="N6" s="542" t="s">
        <v>67</v>
      </c>
      <c r="O6" s="544"/>
      <c r="P6" s="553"/>
      <c r="Q6" s="554"/>
      <c r="R6" s="545"/>
      <c r="S6" s="545"/>
      <c r="T6" s="545"/>
      <c r="U6" s="559"/>
    </row>
    <row r="7" spans="1:36" s="4" customFormat="1" ht="24" customHeight="1">
      <c r="A7" s="546"/>
      <c r="B7" s="546"/>
      <c r="C7" s="541"/>
      <c r="D7" s="541"/>
      <c r="E7" s="541"/>
      <c r="F7" s="541"/>
      <c r="G7" s="541"/>
      <c r="H7" s="353" t="s">
        <v>68</v>
      </c>
      <c r="I7" s="353" t="s">
        <v>4</v>
      </c>
      <c r="J7" s="353" t="s">
        <v>68</v>
      </c>
      <c r="K7" s="353" t="s">
        <v>4</v>
      </c>
      <c r="L7" s="353" t="s">
        <v>68</v>
      </c>
      <c r="M7" s="353" t="s">
        <v>4</v>
      </c>
      <c r="N7" s="353" t="s">
        <v>68</v>
      </c>
      <c r="O7" s="353" t="s">
        <v>4</v>
      </c>
      <c r="P7" s="353" t="s">
        <v>68</v>
      </c>
      <c r="Q7" s="353" t="s">
        <v>4</v>
      </c>
      <c r="R7" s="546"/>
      <c r="S7" s="546"/>
      <c r="T7" s="546"/>
      <c r="U7" s="560"/>
    </row>
    <row r="8" spans="1:36" ht="15.75" customHeight="1">
      <c r="A8" s="354"/>
      <c r="B8" s="355"/>
      <c r="C8" s="356"/>
      <c r="D8" s="356"/>
      <c r="E8" s="356"/>
      <c r="F8" s="357"/>
      <c r="G8" s="356"/>
      <c r="H8" s="358"/>
      <c r="I8" s="358"/>
      <c r="J8" s="358"/>
      <c r="K8" s="358"/>
      <c r="L8" s="358"/>
      <c r="M8" s="358"/>
      <c r="N8" s="358"/>
      <c r="O8" s="358"/>
      <c r="P8" s="358"/>
      <c r="Q8" s="358"/>
      <c r="R8" s="359"/>
      <c r="S8" s="359"/>
      <c r="T8" s="359"/>
      <c r="U8" s="360"/>
    </row>
    <row r="9" spans="1:36" ht="108" customHeight="1">
      <c r="A9" s="555" t="s">
        <v>1407</v>
      </c>
      <c r="B9" s="555" t="s">
        <v>1409</v>
      </c>
      <c r="C9" s="238" t="s">
        <v>1505</v>
      </c>
      <c r="D9" s="238" t="s">
        <v>1728</v>
      </c>
      <c r="E9" s="182" t="s">
        <v>1729</v>
      </c>
      <c r="F9" s="238" t="s">
        <v>1730</v>
      </c>
      <c r="G9" s="238" t="s">
        <v>1731</v>
      </c>
      <c r="H9" s="183">
        <v>0.5</v>
      </c>
      <c r="I9" s="435">
        <v>11400</v>
      </c>
      <c r="J9" s="275">
        <v>0.5</v>
      </c>
      <c r="K9" s="435">
        <v>11400</v>
      </c>
      <c r="L9" s="275"/>
      <c r="M9" s="274"/>
      <c r="N9" s="275"/>
      <c r="O9" s="274"/>
      <c r="P9" s="305">
        <f t="shared" ref="P9:P13" si="0">H9+J9+L9+N9</f>
        <v>1</v>
      </c>
      <c r="Q9" s="306">
        <f t="shared" ref="Q9:Q13" si="1">I9+K9+M9+O9</f>
        <v>22800</v>
      </c>
      <c r="R9" s="274" t="s">
        <v>1732</v>
      </c>
      <c r="S9" s="182" t="s">
        <v>1733</v>
      </c>
      <c r="T9" s="182" t="s">
        <v>1734</v>
      </c>
      <c r="U9" s="182" t="s">
        <v>1735</v>
      </c>
    </row>
    <row r="10" spans="1:36" ht="162" customHeight="1">
      <c r="A10" s="556"/>
      <c r="B10" s="556"/>
      <c r="C10" s="238" t="s">
        <v>1505</v>
      </c>
      <c r="D10" s="238" t="s">
        <v>1736</v>
      </c>
      <c r="E10" s="182" t="s">
        <v>1737</v>
      </c>
      <c r="F10" s="238" t="s">
        <v>1738</v>
      </c>
      <c r="G10" s="238" t="s">
        <v>1739</v>
      </c>
      <c r="H10" s="183"/>
      <c r="I10" s="274"/>
      <c r="J10" s="275"/>
      <c r="K10" s="274"/>
      <c r="L10" s="275">
        <v>0.5</v>
      </c>
      <c r="M10" s="435">
        <v>11400</v>
      </c>
      <c r="N10" s="275">
        <v>0.5</v>
      </c>
      <c r="O10" s="435">
        <v>11400</v>
      </c>
      <c r="P10" s="305">
        <f t="shared" si="0"/>
        <v>1</v>
      </c>
      <c r="Q10" s="306">
        <f t="shared" si="1"/>
        <v>22800</v>
      </c>
      <c r="R10" s="274" t="s">
        <v>1732</v>
      </c>
      <c r="S10" s="182" t="s">
        <v>1740</v>
      </c>
      <c r="T10" s="182" t="s">
        <v>1741</v>
      </c>
      <c r="U10" s="182" t="s">
        <v>1735</v>
      </c>
    </row>
    <row r="11" spans="1:36" ht="131.25" customHeight="1">
      <c r="A11" s="556"/>
      <c r="B11" s="556"/>
      <c r="C11" s="238" t="s">
        <v>1506</v>
      </c>
      <c r="D11" s="238" t="s">
        <v>1742</v>
      </c>
      <c r="E11" s="182" t="s">
        <v>1743</v>
      </c>
      <c r="F11" s="238" t="s">
        <v>1744</v>
      </c>
      <c r="G11" s="273" t="s">
        <v>1745</v>
      </c>
      <c r="H11" s="182"/>
      <c r="I11" s="274"/>
      <c r="J11" s="275">
        <v>0.5</v>
      </c>
      <c r="K11" s="435">
        <v>7500</v>
      </c>
      <c r="L11" s="274"/>
      <c r="M11" s="274"/>
      <c r="N11" s="275">
        <v>0.5</v>
      </c>
      <c r="O11" s="435">
        <v>7500</v>
      </c>
      <c r="P11" s="305">
        <f t="shared" si="0"/>
        <v>1</v>
      </c>
      <c r="Q11" s="306">
        <f t="shared" si="1"/>
        <v>15000</v>
      </c>
      <c r="R11" s="274" t="s">
        <v>1746</v>
      </c>
      <c r="S11" s="182" t="s">
        <v>1747</v>
      </c>
      <c r="T11" s="182" t="s">
        <v>1748</v>
      </c>
      <c r="U11" s="182" t="s">
        <v>1749</v>
      </c>
    </row>
    <row r="12" spans="1:36" ht="238.5" customHeight="1">
      <c r="A12" s="556"/>
      <c r="B12" s="557" t="s">
        <v>1410</v>
      </c>
      <c r="C12" s="238" t="s">
        <v>1506</v>
      </c>
      <c r="D12" s="238" t="s">
        <v>1750</v>
      </c>
      <c r="E12" s="182" t="s">
        <v>1751</v>
      </c>
      <c r="F12" s="238" t="s">
        <v>1752</v>
      </c>
      <c r="G12" s="238" t="s">
        <v>1753</v>
      </c>
      <c r="H12" s="275">
        <v>0.25</v>
      </c>
      <c r="I12" s="439"/>
      <c r="J12" s="275">
        <v>0.25</v>
      </c>
      <c r="K12" s="274"/>
      <c r="L12" s="275">
        <v>0.25</v>
      </c>
      <c r="M12" s="274"/>
      <c r="N12" s="275">
        <v>0.25</v>
      </c>
      <c r="O12" s="274"/>
      <c r="P12" s="305">
        <f t="shared" si="0"/>
        <v>1</v>
      </c>
      <c r="Q12" s="306">
        <f t="shared" si="1"/>
        <v>0</v>
      </c>
      <c r="R12" s="182" t="s">
        <v>1754</v>
      </c>
      <c r="S12" s="182" t="s">
        <v>1755</v>
      </c>
      <c r="T12" s="182" t="s">
        <v>1756</v>
      </c>
      <c r="U12" s="182" t="s">
        <v>1757</v>
      </c>
    </row>
    <row r="13" spans="1:36" ht="138.75" customHeight="1">
      <c r="A13" s="556"/>
      <c r="B13" s="557"/>
      <c r="C13" s="238" t="s">
        <v>1502</v>
      </c>
      <c r="D13" s="238" t="s">
        <v>1758</v>
      </c>
      <c r="E13" s="182" t="s">
        <v>1751</v>
      </c>
      <c r="F13" s="238" t="s">
        <v>1759</v>
      </c>
      <c r="G13" s="238" t="s">
        <v>1760</v>
      </c>
      <c r="H13" s="275">
        <v>0.25</v>
      </c>
      <c r="I13" s="439"/>
      <c r="J13" s="275">
        <v>0.25</v>
      </c>
      <c r="K13" s="274"/>
      <c r="L13" s="275">
        <v>0.25</v>
      </c>
      <c r="M13" s="274"/>
      <c r="N13" s="275">
        <v>0.25</v>
      </c>
      <c r="O13" s="274"/>
      <c r="P13" s="305">
        <f t="shared" si="0"/>
        <v>1</v>
      </c>
      <c r="Q13" s="306">
        <f t="shared" si="1"/>
        <v>0</v>
      </c>
      <c r="R13" s="182"/>
      <c r="S13" s="182" t="s">
        <v>1690</v>
      </c>
      <c r="T13" s="182" t="s">
        <v>1761</v>
      </c>
      <c r="U13" s="182" t="s">
        <v>1757</v>
      </c>
    </row>
    <row r="14" spans="1:36" ht="184.5" customHeight="1">
      <c r="A14" s="555" t="s">
        <v>1408</v>
      </c>
      <c r="B14" s="426" t="s">
        <v>1411</v>
      </c>
      <c r="C14" s="238" t="s">
        <v>1486</v>
      </c>
      <c r="D14" s="238" t="s">
        <v>1762</v>
      </c>
      <c r="E14" s="182" t="s">
        <v>1763</v>
      </c>
      <c r="F14" s="238" t="s">
        <v>1764</v>
      </c>
      <c r="G14" s="238" t="s">
        <v>1765</v>
      </c>
      <c r="H14" s="275">
        <v>0.25</v>
      </c>
      <c r="I14" s="274"/>
      <c r="J14" s="275">
        <v>0.25</v>
      </c>
      <c r="K14" s="274"/>
      <c r="L14" s="275">
        <v>0.25</v>
      </c>
      <c r="M14" s="274"/>
      <c r="N14" s="275">
        <v>0.25</v>
      </c>
      <c r="O14" s="274"/>
      <c r="P14" s="305">
        <f t="shared" ref="P14:P17" si="2">H14+J14+L14+N14</f>
        <v>1</v>
      </c>
      <c r="Q14" s="306">
        <f t="shared" ref="Q14:Q17" si="3">I14+K14+M14+O14</f>
        <v>0</v>
      </c>
      <c r="R14" s="274" t="s">
        <v>1766</v>
      </c>
      <c r="S14" s="182" t="s">
        <v>1767</v>
      </c>
      <c r="T14" s="182" t="s">
        <v>1674</v>
      </c>
      <c r="U14" s="182" t="s">
        <v>1768</v>
      </c>
    </row>
    <row r="15" spans="1:36" ht="120.75" customHeight="1">
      <c r="A15" s="556"/>
      <c r="B15" s="426" t="s">
        <v>1412</v>
      </c>
      <c r="C15" s="238" t="s">
        <v>1505</v>
      </c>
      <c r="D15" s="238" t="s">
        <v>1684</v>
      </c>
      <c r="E15" s="182" t="s">
        <v>1769</v>
      </c>
      <c r="F15" s="238" t="s">
        <v>1770</v>
      </c>
      <c r="G15" s="238" t="s">
        <v>1771</v>
      </c>
      <c r="H15" s="275">
        <v>0.25</v>
      </c>
      <c r="I15" s="435">
        <v>1500</v>
      </c>
      <c r="J15" s="275">
        <v>0.25</v>
      </c>
      <c r="K15" s="274">
        <v>0</v>
      </c>
      <c r="L15" s="275">
        <v>0.25</v>
      </c>
      <c r="M15" s="274">
        <v>0</v>
      </c>
      <c r="N15" s="275">
        <v>0.25</v>
      </c>
      <c r="O15" s="274">
        <v>0</v>
      </c>
      <c r="P15" s="305">
        <f t="shared" si="2"/>
        <v>1</v>
      </c>
      <c r="Q15" s="306">
        <f t="shared" si="3"/>
        <v>1500</v>
      </c>
      <c r="R15" s="274" t="s">
        <v>1772</v>
      </c>
      <c r="S15" s="182" t="s">
        <v>1773</v>
      </c>
      <c r="T15" s="182" t="s">
        <v>1685</v>
      </c>
      <c r="U15" s="182" t="s">
        <v>1675</v>
      </c>
    </row>
    <row r="16" spans="1:36" ht="162" customHeight="1">
      <c r="A16" s="556"/>
      <c r="B16" s="426" t="s">
        <v>1413</v>
      </c>
      <c r="C16" s="238" t="s">
        <v>1489</v>
      </c>
      <c r="D16" s="238" t="s">
        <v>1684</v>
      </c>
      <c r="E16" s="182" t="s">
        <v>1769</v>
      </c>
      <c r="F16" s="238" t="s">
        <v>1770</v>
      </c>
      <c r="G16" s="238" t="s">
        <v>1771</v>
      </c>
      <c r="H16" s="275">
        <v>0.25</v>
      </c>
      <c r="I16" s="435">
        <v>1500</v>
      </c>
      <c r="J16" s="275">
        <v>0.25</v>
      </c>
      <c r="K16" s="274">
        <v>0</v>
      </c>
      <c r="L16" s="275">
        <v>0.25</v>
      </c>
      <c r="M16" s="274">
        <v>0</v>
      </c>
      <c r="N16" s="275">
        <v>0.25</v>
      </c>
      <c r="O16" s="274">
        <v>0</v>
      </c>
      <c r="P16" s="305">
        <f t="shared" si="2"/>
        <v>1</v>
      </c>
      <c r="Q16" s="306">
        <f t="shared" si="3"/>
        <v>1500</v>
      </c>
      <c r="R16" s="274" t="s">
        <v>1772</v>
      </c>
      <c r="S16" s="182" t="s">
        <v>1773</v>
      </c>
      <c r="T16" s="182" t="s">
        <v>1685</v>
      </c>
      <c r="U16" s="182" t="s">
        <v>1675</v>
      </c>
    </row>
    <row r="17" spans="1:21" ht="129.75" customHeight="1">
      <c r="A17" s="556"/>
      <c r="B17" s="427" t="s">
        <v>1782</v>
      </c>
      <c r="C17" s="238" t="s">
        <v>1488</v>
      </c>
      <c r="D17" s="238" t="s">
        <v>1774</v>
      </c>
      <c r="E17" s="182" t="s">
        <v>1775</v>
      </c>
      <c r="F17" s="238" t="s">
        <v>1776</v>
      </c>
      <c r="G17" s="238" t="s">
        <v>1777</v>
      </c>
      <c r="H17" s="275">
        <v>0.25</v>
      </c>
      <c r="I17" s="435">
        <v>1500</v>
      </c>
      <c r="J17" s="275">
        <v>0.25</v>
      </c>
      <c r="K17" s="274">
        <v>0</v>
      </c>
      <c r="L17" s="275">
        <v>0.25</v>
      </c>
      <c r="M17" s="274">
        <v>0</v>
      </c>
      <c r="N17" s="275">
        <v>0.25</v>
      </c>
      <c r="O17" s="274">
        <v>0</v>
      </c>
      <c r="P17" s="305">
        <f t="shared" si="2"/>
        <v>1</v>
      </c>
      <c r="Q17" s="306">
        <f t="shared" si="3"/>
        <v>1500</v>
      </c>
      <c r="R17" s="274" t="s">
        <v>1778</v>
      </c>
      <c r="S17" s="182" t="s">
        <v>1779</v>
      </c>
      <c r="T17" s="182" t="s">
        <v>1780</v>
      </c>
      <c r="U17" s="182" t="s">
        <v>1781</v>
      </c>
    </row>
    <row r="18" spans="1:21" s="192" customFormat="1" ht="15.75">
      <c r="A18" s="223"/>
      <c r="B18" s="224"/>
      <c r="C18" s="223" t="s">
        <v>59</v>
      </c>
      <c r="D18" s="224"/>
      <c r="E18" s="224"/>
      <c r="F18" s="224"/>
      <c r="G18" s="225"/>
      <c r="H18" s="195">
        <f t="shared" ref="H18:Q18" si="4">SUM(H8:H17)</f>
        <v>2</v>
      </c>
      <c r="I18" s="195">
        <f t="shared" si="4"/>
        <v>15900</v>
      </c>
      <c r="J18" s="195">
        <f t="shared" si="4"/>
        <v>2.5</v>
      </c>
      <c r="K18" s="195">
        <f t="shared" si="4"/>
        <v>18900</v>
      </c>
      <c r="L18" s="195">
        <f t="shared" si="4"/>
        <v>2</v>
      </c>
      <c r="M18" s="195">
        <f t="shared" si="4"/>
        <v>11400</v>
      </c>
      <c r="N18" s="195">
        <f t="shared" si="4"/>
        <v>2.5</v>
      </c>
      <c r="O18" s="195">
        <f t="shared" si="4"/>
        <v>18900</v>
      </c>
      <c r="P18" s="195">
        <f t="shared" si="4"/>
        <v>9</v>
      </c>
      <c r="Q18" s="195">
        <f>SUM(Q9:Q17)</f>
        <v>65100</v>
      </c>
      <c r="R18" s="196"/>
      <c r="S18" s="196"/>
      <c r="T18" s="196"/>
      <c r="U18" s="196"/>
    </row>
    <row r="19" spans="1:21" ht="15.75">
      <c r="A19" s="192"/>
      <c r="B19" s="192"/>
      <c r="C19" s="192"/>
      <c r="D19" s="192"/>
      <c r="E19" s="192"/>
      <c r="F19" s="191"/>
      <c r="G19" s="192"/>
      <c r="H19" s="192"/>
      <c r="S19" s="197"/>
      <c r="T19" s="197"/>
      <c r="U19" s="198"/>
    </row>
    <row r="20" spans="1:21" ht="15.75">
      <c r="F20" s="191"/>
      <c r="S20" s="197"/>
      <c r="T20" s="197"/>
    </row>
    <row r="21" spans="1:21" ht="15.75">
      <c r="F21" s="191"/>
      <c r="S21" s="197"/>
      <c r="T21" s="197"/>
    </row>
    <row r="22" spans="1:21" ht="15.75">
      <c r="F22" s="191"/>
      <c r="S22" s="197"/>
      <c r="T22" s="197"/>
    </row>
    <row r="23" spans="1:21" ht="15.75">
      <c r="F23" s="191"/>
      <c r="S23" s="197"/>
      <c r="T23" s="197"/>
    </row>
    <row r="24" spans="1:21" ht="15.75">
      <c r="F24" s="191"/>
      <c r="S24" s="197"/>
      <c r="T24" s="197"/>
    </row>
    <row r="25" spans="1:21" ht="15.75">
      <c r="F25" s="191"/>
      <c r="S25" s="197"/>
      <c r="T25" s="197"/>
    </row>
    <row r="26" spans="1:21" ht="15.75">
      <c r="F26" s="191"/>
      <c r="S26" s="197"/>
      <c r="T26" s="197"/>
    </row>
    <row r="27" spans="1:21" ht="15.75">
      <c r="F27" s="191"/>
      <c r="S27" s="197"/>
      <c r="T27" s="197"/>
    </row>
    <row r="28" spans="1:21" ht="15.75">
      <c r="F28" s="191"/>
      <c r="S28" s="199"/>
      <c r="T28" s="199"/>
    </row>
    <row r="29" spans="1:21" ht="15.75">
      <c r="F29" s="191"/>
      <c r="S29" s="197"/>
      <c r="T29" s="197"/>
    </row>
    <row r="30" spans="1:21" ht="15.75">
      <c r="F30" s="191"/>
      <c r="S30" s="197"/>
      <c r="T30" s="197"/>
    </row>
    <row r="31" spans="1:21" ht="15.75">
      <c r="F31" s="191"/>
      <c r="S31" s="197"/>
      <c r="T31" s="197"/>
    </row>
    <row r="32" spans="1:21" ht="15.75">
      <c r="F32" s="191"/>
      <c r="S32" s="197"/>
      <c r="T32" s="197"/>
    </row>
    <row r="33" spans="6:20" ht="15.75">
      <c r="F33" s="191"/>
      <c r="S33" s="197"/>
      <c r="T33" s="197"/>
    </row>
    <row r="34" spans="6:20" ht="15.75">
      <c r="F34" s="191"/>
      <c r="S34" s="197"/>
      <c r="T34" s="197"/>
    </row>
    <row r="35" spans="6:20" ht="15.75">
      <c r="F35" s="191"/>
      <c r="S35" s="197"/>
      <c r="T35" s="197"/>
    </row>
    <row r="36" spans="6:20" ht="15.75">
      <c r="F36" s="191"/>
      <c r="S36" s="197"/>
      <c r="T36" s="197"/>
    </row>
    <row r="37" spans="6:20" ht="15.75">
      <c r="F37" s="191"/>
      <c r="S37" s="197"/>
      <c r="T37" s="197"/>
    </row>
    <row r="38" spans="6:20">
      <c r="S38" s="197"/>
      <c r="T38" s="197"/>
    </row>
    <row r="39" spans="6:20">
      <c r="S39" s="197"/>
      <c r="T39" s="197"/>
    </row>
    <row r="40" spans="6:20">
      <c r="S40" s="197"/>
      <c r="T40" s="197"/>
    </row>
    <row r="41" spans="6:20">
      <c r="S41" s="197"/>
      <c r="T41" s="197"/>
    </row>
    <row r="42" spans="6:20">
      <c r="S42" s="197"/>
      <c r="T42" s="197"/>
    </row>
    <row r="43" spans="6:20">
      <c r="S43" s="197"/>
      <c r="T43" s="197"/>
    </row>
    <row r="44" spans="6:20">
      <c r="S44" s="197"/>
      <c r="T44" s="197"/>
    </row>
    <row r="45" spans="6:20">
      <c r="S45" s="197"/>
      <c r="T45" s="197"/>
    </row>
    <row r="49" spans="6:20">
      <c r="F49" s="185"/>
      <c r="S49" s="194"/>
      <c r="T49" s="194"/>
    </row>
    <row r="50" spans="6:20">
      <c r="F50" s="185"/>
      <c r="S50" s="194"/>
      <c r="T50" s="194"/>
    </row>
    <row r="51" spans="6:20">
      <c r="F51" s="185"/>
      <c r="S51" s="194"/>
      <c r="T51" s="194"/>
    </row>
    <row r="52" spans="6:20">
      <c r="F52" s="185"/>
      <c r="S52" s="194"/>
      <c r="T52" s="194"/>
    </row>
    <row r="53" spans="6:20">
      <c r="F53" s="185"/>
      <c r="S53" s="194"/>
      <c r="T53" s="194"/>
    </row>
    <row r="54" spans="6:20">
      <c r="F54" s="185"/>
      <c r="S54" s="194"/>
      <c r="T54" s="194"/>
    </row>
    <row r="55" spans="6:20">
      <c r="F55" s="185"/>
      <c r="S55" s="194"/>
      <c r="T55" s="194"/>
    </row>
    <row r="56" spans="6:20">
      <c r="F56" s="185"/>
      <c r="S56" s="194"/>
      <c r="T56" s="194"/>
    </row>
    <row r="57" spans="6:20">
      <c r="F57" s="185"/>
      <c r="S57" s="194"/>
      <c r="T57" s="194"/>
    </row>
    <row r="58" spans="6:20">
      <c r="F58" s="185"/>
      <c r="S58" s="194"/>
      <c r="T58" s="194"/>
    </row>
    <row r="59" spans="6:20">
      <c r="F59" s="185"/>
      <c r="S59" s="194"/>
      <c r="T59" s="194"/>
    </row>
    <row r="60" spans="6:20">
      <c r="F60" s="185"/>
      <c r="S60" s="194"/>
      <c r="T60" s="194"/>
    </row>
    <row r="61" spans="6:20">
      <c r="F61" s="185"/>
      <c r="S61" s="194"/>
      <c r="T61" s="194"/>
    </row>
    <row r="62" spans="6:20">
      <c r="F62" s="185"/>
      <c r="S62" s="194"/>
      <c r="T62" s="194"/>
    </row>
    <row r="63" spans="6:20">
      <c r="F63" s="185"/>
      <c r="S63" s="194"/>
      <c r="T63" s="194"/>
    </row>
    <row r="64" spans="6:20">
      <c r="F64" s="185"/>
      <c r="S64" s="194"/>
      <c r="T64" s="194"/>
    </row>
    <row r="65" spans="6:20">
      <c r="F65" s="185"/>
      <c r="S65" s="194"/>
      <c r="T65" s="194"/>
    </row>
    <row r="66" spans="6:20">
      <c r="F66" s="185"/>
      <c r="S66" s="194"/>
      <c r="T66" s="194"/>
    </row>
    <row r="67" spans="6:20">
      <c r="F67" s="185"/>
      <c r="S67" s="194"/>
      <c r="T67" s="194"/>
    </row>
    <row r="68" spans="6:20">
      <c r="F68" s="185"/>
      <c r="S68" s="194"/>
      <c r="T68" s="194"/>
    </row>
    <row r="69" spans="6:20">
      <c r="F69" s="185"/>
      <c r="S69" s="194"/>
      <c r="T69" s="194"/>
    </row>
    <row r="70" spans="6:20">
      <c r="F70" s="185"/>
      <c r="S70" s="194"/>
      <c r="T70" s="194"/>
    </row>
    <row r="71" spans="6:20">
      <c r="F71" s="185"/>
      <c r="S71" s="194"/>
      <c r="T71" s="194"/>
    </row>
    <row r="72" spans="6:20">
      <c r="F72" s="185"/>
      <c r="S72" s="194"/>
      <c r="T72" s="194"/>
    </row>
    <row r="73" spans="6:20">
      <c r="F73" s="185"/>
      <c r="S73" s="194"/>
      <c r="T73" s="194"/>
    </row>
    <row r="74" spans="6:20">
      <c r="F74" s="185"/>
      <c r="S74" s="194"/>
      <c r="T74" s="194"/>
    </row>
    <row r="75" spans="6:20">
      <c r="F75" s="185"/>
    </row>
    <row r="76" spans="6:20">
      <c r="F76" s="185"/>
    </row>
    <row r="77" spans="6:20">
      <c r="F77" s="185"/>
    </row>
    <row r="78" spans="6:20">
      <c r="F78" s="185"/>
    </row>
    <row r="79" spans="6:20">
      <c r="F79" s="185"/>
    </row>
    <row r="80" spans="6:20">
      <c r="F80" s="185"/>
    </row>
    <row r="81" spans="6:6">
      <c r="F81" s="185"/>
    </row>
    <row r="82" spans="6:6">
      <c r="F82" s="185"/>
    </row>
    <row r="83" spans="6:6">
      <c r="F83" s="185"/>
    </row>
    <row r="84" spans="6:6">
      <c r="F84" s="185"/>
    </row>
    <row r="85" spans="6:6">
      <c r="F85" s="185"/>
    </row>
    <row r="86" spans="6:6">
      <c r="F86" s="185"/>
    </row>
    <row r="87" spans="6:6">
      <c r="F87" s="185"/>
    </row>
    <row r="88" spans="6:6">
      <c r="F88" s="185"/>
    </row>
    <row r="89" spans="6:6">
      <c r="F89" s="185"/>
    </row>
    <row r="90" spans="6:6">
      <c r="F90" s="185"/>
    </row>
    <row r="91" spans="6:6">
      <c r="F91" s="185"/>
    </row>
    <row r="92" spans="6:6">
      <c r="F92" s="185"/>
    </row>
    <row r="93" spans="6:6">
      <c r="F93" s="185"/>
    </row>
    <row r="94" spans="6:6">
      <c r="F94" s="185"/>
    </row>
    <row r="95" spans="6:6">
      <c r="F95" s="185"/>
    </row>
    <row r="96" spans="6:6">
      <c r="F96" s="185"/>
    </row>
    <row r="97" spans="6:6">
      <c r="F97" s="185"/>
    </row>
    <row r="98" spans="6:6">
      <c r="F98" s="185"/>
    </row>
    <row r="99" spans="6:6">
      <c r="F99" s="185"/>
    </row>
    <row r="100" spans="6:6">
      <c r="F100" s="185"/>
    </row>
    <row r="101" spans="6:6">
      <c r="F101" s="185"/>
    </row>
    <row r="102" spans="6:6">
      <c r="F102" s="185"/>
    </row>
    <row r="103" spans="6:6">
      <c r="F103" s="185"/>
    </row>
    <row r="104" spans="6:6">
      <c r="F104" s="185"/>
    </row>
    <row r="105" spans="6:6">
      <c r="F105" s="185"/>
    </row>
    <row r="106" spans="6:6">
      <c r="F106" s="185"/>
    </row>
    <row r="107" spans="6:6">
      <c r="F107" s="185"/>
    </row>
    <row r="108" spans="6:6">
      <c r="F108" s="185"/>
    </row>
    <row r="109" spans="6:6">
      <c r="F109" s="185"/>
    </row>
    <row r="110" spans="6:6">
      <c r="F110" s="185"/>
    </row>
    <row r="111" spans="6:6">
      <c r="F111" s="185"/>
    </row>
    <row r="112" spans="6:6">
      <c r="F112" s="185"/>
    </row>
    <row r="113" spans="6:6">
      <c r="F113" s="185"/>
    </row>
    <row r="114" spans="6:6">
      <c r="F114" s="185"/>
    </row>
  </sheetData>
  <mergeCells count="21">
    <mergeCell ref="A5:A7"/>
    <mergeCell ref="A14:A17"/>
    <mergeCell ref="A9:A13"/>
    <mergeCell ref="B12:B13"/>
    <mergeCell ref="J6:K6"/>
    <mergeCell ref="B9:B11"/>
    <mergeCell ref="D5:D7"/>
    <mergeCell ref="B5:B7"/>
    <mergeCell ref="G5:G7"/>
    <mergeCell ref="F5:F7"/>
    <mergeCell ref="C5:C7"/>
    <mergeCell ref="E5:E7"/>
    <mergeCell ref="L6:M6"/>
    <mergeCell ref="N6:O6"/>
    <mergeCell ref="U5:U7"/>
    <mergeCell ref="P5:Q6"/>
    <mergeCell ref="T5:T7"/>
    <mergeCell ref="R5:R7"/>
    <mergeCell ref="H5:O5"/>
    <mergeCell ref="S5:S7"/>
    <mergeCell ref="H6:I6"/>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INDICADORES DE RESULTADOS" prompt="Medidas o variables para verificar el cumplimiento de cada paso.&#10;"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type="list" allowBlank="1" showInputMessage="1" showErrorMessage="1" sqref="C9:C17">
      <formula1>$M$1:$AJ$1</formula1>
    </dataValidation>
  </dataValidations>
  <pageMargins left="0.25" right="0.25" top="0.75" bottom="0.75" header="0.3" footer="0.3"/>
  <pageSetup firstPageNumber="15" orientation="landscape" useFirstPageNumber="1" r:id="rId1"/>
  <headerFooter>
    <oddFooter>&amp;R&amp;P</oddFooter>
  </headerFooter>
</worksheet>
</file>

<file path=xl/worksheets/sheet14.xml><?xml version="1.0" encoding="utf-8"?>
<worksheet xmlns="http://schemas.openxmlformats.org/spreadsheetml/2006/main" xmlns:r="http://schemas.openxmlformats.org/officeDocument/2006/relationships">
  <sheetPr>
    <tabColor rgb="FF996600"/>
  </sheetPr>
  <dimension ref="A1:V47"/>
  <sheetViews>
    <sheetView topLeftCell="H1" zoomScale="90" zoomScaleNormal="90" workbookViewId="0">
      <pane ySplit="6" topLeftCell="A9" activePane="bottomLeft" state="frozen"/>
      <selection activeCell="O6" sqref="O6"/>
      <selection pane="bottomLeft" activeCell="Q13" sqref="Q13"/>
    </sheetView>
  </sheetViews>
  <sheetFormatPr baseColWidth="10" defaultRowHeight="15"/>
  <cols>
    <col min="1" max="1" width="40" customWidth="1"/>
    <col min="2" max="2" width="21.7109375" customWidth="1"/>
    <col min="3" max="3" width="30.5703125" customWidth="1"/>
    <col min="4" max="4" width="30.5703125" style="377" customWidth="1"/>
    <col min="5" max="7" width="27.42578125" customWidth="1"/>
    <col min="8" max="8" width="17.5703125" customWidth="1"/>
    <col min="9" max="9" width="18.7109375" style="166" customWidth="1"/>
    <col min="10" max="10" width="20.5703125" customWidth="1"/>
    <col min="11" max="11" width="18.85546875" style="166" customWidth="1"/>
    <col min="12" max="12" width="16.85546875" customWidth="1"/>
    <col min="13" max="13" width="24.28515625" style="166" customWidth="1"/>
    <col min="15" max="15" width="13.7109375" style="166" bestFit="1" customWidth="1"/>
    <col min="16" max="16" width="15.28515625" customWidth="1"/>
    <col min="17" max="17" width="18.28515625" style="166" customWidth="1"/>
    <col min="18" max="18" width="14.140625" hidden="1" customWidth="1"/>
    <col min="19" max="19" width="32.42578125" customWidth="1"/>
    <col min="20" max="20" width="24.140625" customWidth="1"/>
    <col min="21" max="21" width="22.140625" customWidth="1"/>
    <col min="22" max="22" width="20.7109375" customWidth="1"/>
  </cols>
  <sheetData>
    <row r="1" spans="1:22" ht="18.75">
      <c r="B1" s="215"/>
      <c r="C1" s="417" t="s">
        <v>1616</v>
      </c>
      <c r="D1" s="215"/>
      <c r="E1" s="215"/>
      <c r="F1" s="215"/>
      <c r="G1" s="215"/>
      <c r="H1" s="215" t="s">
        <v>437</v>
      </c>
      <c r="J1" s="215"/>
      <c r="K1" s="215"/>
      <c r="L1" s="215"/>
      <c r="M1" s="215"/>
      <c r="N1" s="215"/>
      <c r="O1" s="215"/>
      <c r="P1" s="215"/>
      <c r="Q1" s="215"/>
      <c r="R1" s="215"/>
      <c r="S1" s="215"/>
      <c r="T1" s="215"/>
      <c r="U1" s="215"/>
      <c r="V1" s="215"/>
    </row>
    <row r="2" spans="1:22" ht="18.75">
      <c r="A2" s="246" t="s">
        <v>1307</v>
      </c>
      <c r="B2" s="215"/>
      <c r="C2" s="215"/>
      <c r="D2" s="215"/>
      <c r="E2" s="215"/>
      <c r="F2" s="215"/>
      <c r="G2" s="215"/>
      <c r="H2" s="215"/>
      <c r="J2" s="215"/>
      <c r="K2" s="215"/>
      <c r="L2" s="215"/>
      <c r="M2" s="215"/>
      <c r="N2" s="215"/>
      <c r="O2" s="215"/>
      <c r="P2" s="215"/>
      <c r="Q2" s="215"/>
      <c r="R2" s="215"/>
      <c r="S2" s="215"/>
      <c r="T2" s="215"/>
      <c r="U2" s="215"/>
      <c r="V2" s="215"/>
    </row>
    <row r="3" spans="1:22">
      <c r="A3" s="561" t="s">
        <v>1309</v>
      </c>
      <c r="B3" s="561"/>
      <c r="C3" s="561"/>
      <c r="D3" s="561"/>
      <c r="E3" s="561"/>
      <c r="F3" s="561"/>
      <c r="G3" s="561"/>
      <c r="H3" s="561"/>
      <c r="I3" s="561"/>
      <c r="J3" s="561"/>
      <c r="K3" s="561"/>
      <c r="L3" s="561"/>
      <c r="M3" s="561"/>
      <c r="N3" s="561"/>
      <c r="O3" s="561"/>
      <c r="P3" s="561"/>
      <c r="Q3" s="561"/>
      <c r="R3" s="561"/>
      <c r="S3" s="561"/>
      <c r="T3" s="561"/>
      <c r="U3" s="561"/>
      <c r="V3" s="561"/>
    </row>
    <row r="4" spans="1:22" ht="15" customHeight="1">
      <c r="A4" s="545" t="s">
        <v>58</v>
      </c>
      <c r="B4" s="547" t="s">
        <v>71</v>
      </c>
      <c r="C4" s="539" t="s">
        <v>1465</v>
      </c>
      <c r="D4" s="539" t="s">
        <v>1466</v>
      </c>
      <c r="E4" s="539" t="s">
        <v>54</v>
      </c>
      <c r="F4" s="539" t="s">
        <v>352</v>
      </c>
      <c r="G4" s="539" t="s">
        <v>55</v>
      </c>
      <c r="H4" s="542" t="s">
        <v>60</v>
      </c>
      <c r="I4" s="543"/>
      <c r="J4" s="543"/>
      <c r="K4" s="543"/>
      <c r="L4" s="543"/>
      <c r="M4" s="543"/>
      <c r="N4" s="543"/>
      <c r="O4" s="544"/>
      <c r="P4" s="551" t="s">
        <v>61</v>
      </c>
      <c r="Q4" s="552"/>
      <c r="R4" s="547" t="s">
        <v>62</v>
      </c>
      <c r="S4" s="547" t="s">
        <v>63</v>
      </c>
      <c r="T4" s="547" t="s">
        <v>70</v>
      </c>
      <c r="U4" s="547" t="s">
        <v>69</v>
      </c>
      <c r="V4" s="558" t="s">
        <v>56</v>
      </c>
    </row>
    <row r="5" spans="1:22" ht="15" customHeight="1">
      <c r="A5" s="545"/>
      <c r="B5" s="545"/>
      <c r="C5" s="540"/>
      <c r="D5" s="540"/>
      <c r="E5" s="540"/>
      <c r="F5" s="540"/>
      <c r="G5" s="540"/>
      <c r="H5" s="542" t="s">
        <v>64</v>
      </c>
      <c r="I5" s="544"/>
      <c r="J5" s="542" t="s">
        <v>65</v>
      </c>
      <c r="K5" s="544"/>
      <c r="L5" s="542" t="s">
        <v>66</v>
      </c>
      <c r="M5" s="544"/>
      <c r="N5" s="542" t="s">
        <v>67</v>
      </c>
      <c r="O5" s="544"/>
      <c r="P5" s="553"/>
      <c r="Q5" s="554"/>
      <c r="R5" s="545"/>
      <c r="S5" s="545"/>
      <c r="T5" s="545"/>
      <c r="U5" s="545"/>
      <c r="V5" s="559"/>
    </row>
    <row r="6" spans="1:22" ht="25.5">
      <c r="A6" s="546"/>
      <c r="B6" s="546"/>
      <c r="C6" s="541"/>
      <c r="D6" s="541"/>
      <c r="E6" s="541"/>
      <c r="F6" s="541"/>
      <c r="G6" s="541"/>
      <c r="H6" s="353" t="s">
        <v>68</v>
      </c>
      <c r="I6" s="353" t="s">
        <v>4</v>
      </c>
      <c r="J6" s="353" t="s">
        <v>68</v>
      </c>
      <c r="K6" s="353" t="s">
        <v>4</v>
      </c>
      <c r="L6" s="353" t="s">
        <v>68</v>
      </c>
      <c r="M6" s="353" t="s">
        <v>4</v>
      </c>
      <c r="N6" s="353" t="s">
        <v>68</v>
      </c>
      <c r="O6" s="353" t="s">
        <v>4</v>
      </c>
      <c r="P6" s="353" t="s">
        <v>68</v>
      </c>
      <c r="Q6" s="353" t="s">
        <v>4</v>
      </c>
      <c r="R6" s="546"/>
      <c r="S6" s="546"/>
      <c r="T6" s="546"/>
      <c r="U6" s="546"/>
      <c r="V6" s="560"/>
    </row>
    <row r="7" spans="1:22" s="289" customFormat="1" ht="15.75">
      <c r="A7" s="354"/>
      <c r="B7" s="355"/>
      <c r="C7" s="356"/>
      <c r="D7" s="356"/>
      <c r="E7" s="356"/>
      <c r="F7" s="357"/>
      <c r="G7" s="356"/>
      <c r="H7" s="358"/>
      <c r="I7" s="358"/>
      <c r="J7" s="358"/>
      <c r="K7" s="358"/>
      <c r="L7" s="358"/>
      <c r="M7" s="358"/>
      <c r="N7" s="358"/>
      <c r="O7" s="358"/>
      <c r="P7" s="358"/>
      <c r="Q7" s="358"/>
      <c r="R7" s="359"/>
      <c r="S7" s="359"/>
      <c r="T7" s="359"/>
      <c r="U7" s="359"/>
      <c r="V7" s="360"/>
    </row>
    <row r="8" spans="1:22" ht="63">
      <c r="A8" s="555" t="s">
        <v>1341</v>
      </c>
      <c r="B8" s="555" t="s">
        <v>1342</v>
      </c>
      <c r="C8" s="253" t="s">
        <v>1616</v>
      </c>
      <c r="D8" s="437" t="s">
        <v>1783</v>
      </c>
      <c r="E8" s="437" t="s">
        <v>2413</v>
      </c>
      <c r="F8" s="431" t="s">
        <v>2447</v>
      </c>
      <c r="G8" s="182" t="s">
        <v>1784</v>
      </c>
      <c r="H8" s="183"/>
      <c r="I8" s="163"/>
      <c r="J8" s="183">
        <v>1</v>
      </c>
      <c r="K8" s="434">
        <v>3750</v>
      </c>
      <c r="L8" s="183"/>
      <c r="M8" s="163"/>
      <c r="N8" s="183"/>
      <c r="O8" s="163">
        <v>0</v>
      </c>
      <c r="P8" s="300">
        <f t="shared" ref="P8:Q11" si="0">H8+J8+L8+N8</f>
        <v>1</v>
      </c>
      <c r="Q8" s="434">
        <f t="shared" si="0"/>
        <v>3750</v>
      </c>
      <c r="R8" s="182"/>
      <c r="S8" s="182" t="s">
        <v>1785</v>
      </c>
      <c r="T8" s="182" t="s">
        <v>1786</v>
      </c>
      <c r="U8" s="182" t="s">
        <v>1787</v>
      </c>
      <c r="V8" s="182" t="s">
        <v>1788</v>
      </c>
    </row>
    <row r="9" spans="1:22" ht="63">
      <c r="A9" s="556"/>
      <c r="B9" s="556"/>
      <c r="C9" s="253" t="s">
        <v>1616</v>
      </c>
      <c r="D9" s="437" t="s">
        <v>1789</v>
      </c>
      <c r="E9" s="437" t="s">
        <v>2413</v>
      </c>
      <c r="F9" s="431" t="s">
        <v>1790</v>
      </c>
      <c r="G9" s="182" t="s">
        <v>1791</v>
      </c>
      <c r="H9" s="183">
        <v>0.5</v>
      </c>
      <c r="I9" s="163">
        <v>0</v>
      </c>
      <c r="J9" s="183">
        <v>0.5</v>
      </c>
      <c r="K9" s="163">
        <v>0</v>
      </c>
      <c r="L9" s="183"/>
      <c r="M9" s="163"/>
      <c r="N9" s="183"/>
      <c r="O9" s="163"/>
      <c r="P9" s="300">
        <f t="shared" si="0"/>
        <v>1</v>
      </c>
      <c r="Q9" s="434">
        <f t="shared" si="0"/>
        <v>0</v>
      </c>
      <c r="R9" s="182"/>
      <c r="S9" s="182" t="s">
        <v>1792</v>
      </c>
      <c r="T9" s="182" t="s">
        <v>1793</v>
      </c>
      <c r="U9" s="182" t="s">
        <v>1787</v>
      </c>
      <c r="V9" s="182" t="s">
        <v>1788</v>
      </c>
    </row>
    <row r="10" spans="1:22" ht="78.75">
      <c r="A10" s="556"/>
      <c r="B10" s="556"/>
      <c r="C10" s="253" t="s">
        <v>1616</v>
      </c>
      <c r="D10" s="437" t="s">
        <v>1794</v>
      </c>
      <c r="E10" s="437" t="s">
        <v>2413</v>
      </c>
      <c r="F10" s="431" t="s">
        <v>1795</v>
      </c>
      <c r="G10" s="182" t="s">
        <v>1796</v>
      </c>
      <c r="H10" s="183">
        <v>0.5</v>
      </c>
      <c r="I10" s="434">
        <v>2500</v>
      </c>
      <c r="J10" s="183"/>
      <c r="K10" s="163"/>
      <c r="L10" s="183">
        <v>0.5</v>
      </c>
      <c r="M10" s="434">
        <v>2500</v>
      </c>
      <c r="N10" s="183"/>
      <c r="O10" s="163"/>
      <c r="P10" s="300">
        <f t="shared" si="0"/>
        <v>1</v>
      </c>
      <c r="Q10" s="434">
        <f t="shared" si="0"/>
        <v>5000</v>
      </c>
      <c r="R10" s="182"/>
      <c r="S10" s="182" t="s">
        <v>1797</v>
      </c>
      <c r="T10" s="182" t="s">
        <v>1793</v>
      </c>
      <c r="U10" s="182" t="s">
        <v>1787</v>
      </c>
      <c r="V10" s="182" t="s">
        <v>1788</v>
      </c>
    </row>
    <row r="11" spans="1:22" ht="126">
      <c r="A11" s="556"/>
      <c r="B11" s="556"/>
      <c r="C11" s="253" t="s">
        <v>1616</v>
      </c>
      <c r="D11" s="437" t="s">
        <v>1794</v>
      </c>
      <c r="E11" s="437" t="s">
        <v>2413</v>
      </c>
      <c r="F11" s="431" t="s">
        <v>1798</v>
      </c>
      <c r="G11" s="182" t="s">
        <v>1799</v>
      </c>
      <c r="H11" s="183"/>
      <c r="I11" s="163"/>
      <c r="J11" s="183"/>
      <c r="K11" s="163"/>
      <c r="L11" s="183">
        <v>1</v>
      </c>
      <c r="M11" s="434">
        <v>5000</v>
      </c>
      <c r="N11" s="183"/>
      <c r="O11" s="163"/>
      <c r="P11" s="300">
        <f t="shared" si="0"/>
        <v>1</v>
      </c>
      <c r="Q11" s="434">
        <f t="shared" si="0"/>
        <v>5000</v>
      </c>
      <c r="R11" s="182"/>
      <c r="S11" s="182" t="s">
        <v>1800</v>
      </c>
      <c r="T11" s="182" t="s">
        <v>1793</v>
      </c>
      <c r="U11" s="182" t="s">
        <v>1787</v>
      </c>
      <c r="V11" s="182" t="s">
        <v>1788</v>
      </c>
    </row>
    <row r="12" spans="1:22" ht="15.75">
      <c r="A12" s="223"/>
      <c r="B12" s="224"/>
      <c r="C12" s="223" t="s">
        <v>1343</v>
      </c>
      <c r="D12" s="224"/>
      <c r="E12" s="224"/>
      <c r="F12" s="224"/>
      <c r="G12" s="225"/>
      <c r="H12" s="195">
        <f t="shared" ref="H12:Q12" si="1">SUM(H8:H11)</f>
        <v>1</v>
      </c>
      <c r="I12" s="204">
        <f t="shared" si="1"/>
        <v>2500</v>
      </c>
      <c r="J12" s="195">
        <f t="shared" si="1"/>
        <v>1.5</v>
      </c>
      <c r="K12" s="204">
        <f t="shared" si="1"/>
        <v>3750</v>
      </c>
      <c r="L12" s="195">
        <f t="shared" si="1"/>
        <v>1.5</v>
      </c>
      <c r="M12" s="204">
        <f t="shared" si="1"/>
        <v>7500</v>
      </c>
      <c r="N12" s="195">
        <f t="shared" si="1"/>
        <v>0</v>
      </c>
      <c r="O12" s="204">
        <f t="shared" si="1"/>
        <v>0</v>
      </c>
      <c r="P12" s="204">
        <f t="shared" si="1"/>
        <v>4</v>
      </c>
      <c r="Q12" s="204">
        <f>SUM(Q8:Q11)</f>
        <v>13750</v>
      </c>
      <c r="R12" s="196"/>
      <c r="S12" s="196"/>
      <c r="T12" s="196"/>
      <c r="U12" s="196"/>
      <c r="V12" s="196"/>
    </row>
    <row r="17" spans="9:17">
      <c r="I17"/>
      <c r="K17"/>
      <c r="M17"/>
      <c r="O17"/>
      <c r="Q17"/>
    </row>
    <row r="18" spans="9:17">
      <c r="I18"/>
      <c r="K18"/>
      <c r="M18"/>
      <c r="O18"/>
      <c r="Q18"/>
    </row>
    <row r="19" spans="9:17">
      <c r="I19"/>
      <c r="K19"/>
      <c r="M19"/>
      <c r="O19"/>
      <c r="Q19"/>
    </row>
    <row r="20" spans="9:17">
      <c r="I20"/>
      <c r="K20"/>
      <c r="M20"/>
      <c r="O20"/>
      <c r="Q20"/>
    </row>
    <row r="21" spans="9:17">
      <c r="I21"/>
      <c r="K21"/>
      <c r="M21"/>
      <c r="O21"/>
      <c r="Q21"/>
    </row>
    <row r="22" spans="9:17">
      <c r="I22"/>
      <c r="K22"/>
      <c r="M22"/>
      <c r="O22"/>
      <c r="Q22"/>
    </row>
    <row r="23" spans="9:17">
      <c r="I23"/>
      <c r="K23"/>
      <c r="M23"/>
      <c r="O23"/>
      <c r="Q23"/>
    </row>
    <row r="24" spans="9:17">
      <c r="I24"/>
      <c r="K24"/>
      <c r="M24"/>
      <c r="O24"/>
      <c r="Q24"/>
    </row>
    <row r="25" spans="9:17">
      <c r="I25"/>
      <c r="K25"/>
      <c r="M25"/>
      <c r="O25"/>
      <c r="Q25"/>
    </row>
    <row r="26" spans="9:17">
      <c r="I26"/>
      <c r="K26"/>
      <c r="M26"/>
      <c r="O26"/>
      <c r="Q26"/>
    </row>
    <row r="27" spans="9:17">
      <c r="I27"/>
      <c r="K27"/>
      <c r="M27"/>
      <c r="O27"/>
      <c r="Q27"/>
    </row>
    <row r="28" spans="9:17">
      <c r="I28"/>
      <c r="K28"/>
      <c r="M28"/>
      <c r="O28"/>
      <c r="Q28"/>
    </row>
    <row r="29" spans="9:17">
      <c r="I29"/>
      <c r="K29"/>
      <c r="M29"/>
      <c r="O29"/>
      <c r="Q29"/>
    </row>
    <row r="30" spans="9:17">
      <c r="I30"/>
      <c r="K30"/>
      <c r="M30"/>
      <c r="O30"/>
      <c r="Q30"/>
    </row>
    <row r="31" spans="9:17">
      <c r="I31"/>
      <c r="K31"/>
      <c r="M31"/>
      <c r="O31"/>
      <c r="Q31"/>
    </row>
    <row r="32" spans="9:17">
      <c r="I32"/>
      <c r="K32"/>
      <c r="M32"/>
      <c r="O32"/>
      <c r="Q32"/>
    </row>
    <row r="33" spans="9:17">
      <c r="I33"/>
      <c r="K33"/>
      <c r="M33"/>
      <c r="O33"/>
      <c r="Q33"/>
    </row>
    <row r="34" spans="9:17">
      <c r="I34"/>
      <c r="K34"/>
      <c r="M34"/>
      <c r="O34"/>
      <c r="Q34"/>
    </row>
    <row r="35" spans="9:17">
      <c r="I35"/>
      <c r="K35"/>
      <c r="M35"/>
      <c r="O35"/>
      <c r="Q35"/>
    </row>
    <row r="36" spans="9:17">
      <c r="I36"/>
      <c r="K36"/>
      <c r="M36"/>
      <c r="O36"/>
      <c r="Q36"/>
    </row>
    <row r="37" spans="9:17">
      <c r="I37"/>
      <c r="K37"/>
      <c r="M37"/>
      <c r="O37"/>
      <c r="Q37"/>
    </row>
    <row r="38" spans="9:17">
      <c r="I38"/>
      <c r="K38"/>
      <c r="M38"/>
      <c r="O38"/>
      <c r="Q38"/>
    </row>
    <row r="39" spans="9:17">
      <c r="I39"/>
      <c r="K39"/>
      <c r="M39"/>
      <c r="O39"/>
      <c r="Q39"/>
    </row>
    <row r="40" spans="9:17">
      <c r="I40"/>
      <c r="K40"/>
      <c r="M40"/>
      <c r="O40"/>
      <c r="Q40"/>
    </row>
    <row r="41" spans="9:17">
      <c r="I41"/>
      <c r="K41"/>
      <c r="M41"/>
      <c r="O41"/>
      <c r="Q41"/>
    </row>
    <row r="42" spans="9:17">
      <c r="I42"/>
      <c r="K42"/>
      <c r="M42"/>
      <c r="O42"/>
      <c r="Q42"/>
    </row>
    <row r="43" spans="9:17">
      <c r="I43"/>
      <c r="K43"/>
      <c r="M43"/>
      <c r="O43"/>
      <c r="Q43"/>
    </row>
    <row r="44" spans="9:17">
      <c r="I44"/>
      <c r="K44"/>
      <c r="M44"/>
      <c r="O44"/>
      <c r="Q44"/>
    </row>
    <row r="45" spans="9:17">
      <c r="I45"/>
      <c r="K45"/>
      <c r="M45"/>
      <c r="O45"/>
      <c r="Q45"/>
    </row>
    <row r="46" spans="9:17">
      <c r="I46"/>
      <c r="K46"/>
      <c r="M46"/>
      <c r="O46"/>
      <c r="Q46"/>
    </row>
    <row r="47" spans="9:17" ht="15.6" customHeight="1">
      <c r="I47"/>
      <c r="K47"/>
      <c r="M47"/>
      <c r="O47"/>
      <c r="Q47"/>
    </row>
  </sheetData>
  <mergeCells count="21">
    <mergeCell ref="A3:V3"/>
    <mergeCell ref="S4:S6"/>
    <mergeCell ref="T4:T6"/>
    <mergeCell ref="U4:U6"/>
    <mergeCell ref="V4:V6"/>
    <mergeCell ref="F4:F6"/>
    <mergeCell ref="A4:A6"/>
    <mergeCell ref="B4:B6"/>
    <mergeCell ref="C4:C6"/>
    <mergeCell ref="E4:E6"/>
    <mergeCell ref="G4:G6"/>
    <mergeCell ref="R4:R6"/>
    <mergeCell ref="L5:M5"/>
    <mergeCell ref="N5:O5"/>
    <mergeCell ref="J5:K5"/>
    <mergeCell ref="D4:D6"/>
    <mergeCell ref="A8:A11"/>
    <mergeCell ref="H5:I5"/>
    <mergeCell ref="B8:B11"/>
    <mergeCell ref="H4:O4"/>
    <mergeCell ref="P4:Q5"/>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10;"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4:V7"/>
    <dataValidation allowBlank="1" showInputMessage="1" showErrorMessage="1" promptTitle="POBLACIÓN OBJETIVO" prompt="Grupo  de personas al cual se pretende beneficiar con dicho actividad." sqref="U4:U7"/>
    <dataValidation allowBlank="1" showInputMessage="1" showErrorMessage="1" promptTitle="MEDIO DE VERIFICACIÓN" prompt="Corresponde a los elementos a través del cual se acredita y se verifican  las actividades." sqref="T4:T7"/>
    <dataValidation allowBlank="1" showInputMessage="1" showErrorMessage="1" promptTitle="JUSTIFICACIÓN" prompt="Es aquella en que se explica de forma convincente el motivo por el que y para que se va realizar dicha actividad, que beneficio va traer a la institución." sqref="S4:S7"/>
    <dataValidation allowBlank="1" showInputMessage="1" showErrorMessage="1" promptTitle="SUPUESTOS" prompt="Un  supuesto es un dato asumido como cierto a efectos de planificación este puede ser positivo como negativo." sqref="R4:R7"/>
    <dataValidation type="list" showInputMessage="1" showErrorMessage="1" sqref="C8:C11">
      <formula1>$C$1</formula1>
    </dataValidation>
  </dataValidation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sheetPr>
    <tabColor rgb="FF002060"/>
  </sheetPr>
  <dimension ref="A1:AF45"/>
  <sheetViews>
    <sheetView topLeftCell="G17" zoomScale="80" zoomScaleNormal="80" workbookViewId="0">
      <selection activeCell="Q20" sqref="Q20"/>
    </sheetView>
  </sheetViews>
  <sheetFormatPr baseColWidth="10" defaultRowHeight="15"/>
  <cols>
    <col min="1" max="1" width="43.85546875" customWidth="1"/>
    <col min="2" max="2" width="41.42578125" customWidth="1"/>
    <col min="3" max="3" width="27.42578125" customWidth="1"/>
    <col min="4" max="4" width="27.42578125" style="377" customWidth="1"/>
    <col min="5" max="7" width="27.42578125" customWidth="1"/>
    <col min="8" max="8" width="15.28515625" customWidth="1"/>
    <col min="9" max="9" width="23.7109375" style="166" customWidth="1"/>
    <col min="10" max="10" width="15.28515625" customWidth="1"/>
    <col min="11" max="11" width="18.85546875" style="166" customWidth="1"/>
    <col min="13" max="13" width="19.7109375" style="166" customWidth="1"/>
    <col min="15" max="15" width="22.5703125" style="166" customWidth="1"/>
    <col min="16" max="16" width="15.28515625" style="311" customWidth="1"/>
    <col min="17" max="17" width="18.28515625" style="312" customWidth="1"/>
    <col min="18" max="20" width="14.140625" customWidth="1"/>
    <col min="21" max="21" width="17" customWidth="1"/>
  </cols>
  <sheetData>
    <row r="1" spans="1:32" ht="18.75">
      <c r="C1" s="418" t="s">
        <v>1527</v>
      </c>
      <c r="D1" s="418" t="s">
        <v>1528</v>
      </c>
      <c r="H1" s="215" t="s">
        <v>1344</v>
      </c>
      <c r="J1" s="215"/>
      <c r="K1" s="215"/>
      <c r="M1" s="418" t="s">
        <v>1507</v>
      </c>
      <c r="N1" s="418" t="s">
        <v>1508</v>
      </c>
      <c r="O1" s="418" t="s">
        <v>1509</v>
      </c>
      <c r="P1" s="418" t="s">
        <v>1510</v>
      </c>
      <c r="Q1" s="418" t="s">
        <v>1511</v>
      </c>
      <c r="R1" s="418" t="s">
        <v>1512</v>
      </c>
      <c r="S1" s="418" t="s">
        <v>1513</v>
      </c>
      <c r="T1" s="418" t="s">
        <v>1514</v>
      </c>
      <c r="U1" s="418" t="s">
        <v>1515</v>
      </c>
      <c r="V1" s="418" t="s">
        <v>1516</v>
      </c>
      <c r="W1" s="418" t="s">
        <v>1517</v>
      </c>
      <c r="X1" s="418" t="s">
        <v>1518</v>
      </c>
      <c r="Y1" s="418" t="s">
        <v>1519</v>
      </c>
      <c r="Z1" s="418" t="s">
        <v>1520</v>
      </c>
      <c r="AA1" s="418" t="s">
        <v>1521</v>
      </c>
      <c r="AB1" s="418" t="s">
        <v>1522</v>
      </c>
      <c r="AC1" s="418" t="s">
        <v>1523</v>
      </c>
      <c r="AD1" s="418" t="s">
        <v>1524</v>
      </c>
      <c r="AE1" s="418" t="s">
        <v>1525</v>
      </c>
      <c r="AF1" s="418" t="s">
        <v>1526</v>
      </c>
    </row>
    <row r="2" spans="1:32" ht="18.75">
      <c r="A2" s="243" t="s">
        <v>1307</v>
      </c>
      <c r="H2" s="215"/>
      <c r="J2" s="215"/>
      <c r="K2" s="215"/>
      <c r="L2" s="215"/>
      <c r="M2" s="215"/>
      <c r="N2" s="215"/>
      <c r="O2" s="215"/>
      <c r="P2" s="308"/>
      <c r="Q2" s="308"/>
      <c r="R2" s="215"/>
      <c r="S2" s="215"/>
      <c r="T2" s="215"/>
      <c r="U2" s="215"/>
      <c r="V2" s="215"/>
      <c r="W2" s="215"/>
      <c r="X2" s="215"/>
      <c r="Y2" s="215"/>
      <c r="Z2" s="215"/>
    </row>
    <row r="3" spans="1:32" ht="18.75">
      <c r="A3" s="244" t="s">
        <v>1351</v>
      </c>
      <c r="H3" s="215"/>
      <c r="J3" s="215"/>
      <c r="K3" s="215"/>
      <c r="L3" s="215"/>
      <c r="M3" s="215"/>
      <c r="N3" s="215"/>
      <c r="O3" s="215"/>
      <c r="P3" s="308"/>
      <c r="Q3" s="308"/>
      <c r="R3" s="215"/>
      <c r="S3" s="215"/>
      <c r="T3" s="215"/>
      <c r="U3" s="215"/>
      <c r="V3" s="215"/>
      <c r="W3" s="215"/>
      <c r="X3" s="215"/>
      <c r="Y3" s="215"/>
      <c r="Z3" s="215"/>
    </row>
    <row r="4" spans="1:32" ht="18.75">
      <c r="A4" s="244" t="s">
        <v>1350</v>
      </c>
      <c r="H4" s="215"/>
      <c r="J4" s="215"/>
      <c r="K4" s="215"/>
      <c r="L4" s="215"/>
      <c r="M4" s="215"/>
      <c r="N4" s="215"/>
      <c r="O4" s="215"/>
      <c r="P4" s="308"/>
      <c r="Q4" s="308"/>
      <c r="R4" s="215"/>
      <c r="S4" s="215"/>
      <c r="T4" s="215"/>
      <c r="U4" s="215"/>
      <c r="V4" s="215"/>
      <c r="W4" s="215"/>
      <c r="X4" s="215"/>
      <c r="Y4" s="215"/>
      <c r="Z4" s="215"/>
    </row>
    <row r="5" spans="1:32">
      <c r="A5" s="219" t="s">
        <v>1353</v>
      </c>
      <c r="B5" s="201"/>
      <c r="C5" s="201"/>
      <c r="D5" s="201"/>
      <c r="E5" s="201"/>
      <c r="F5" s="201"/>
      <c r="G5" s="201"/>
      <c r="H5" s="201"/>
      <c r="I5" s="201"/>
      <c r="J5" s="201"/>
      <c r="K5" s="201"/>
      <c r="L5" s="201"/>
      <c r="M5" s="201"/>
      <c r="N5" s="201"/>
      <c r="O5" s="201"/>
      <c r="P5" s="309"/>
      <c r="Q5" s="309"/>
      <c r="R5" s="201"/>
      <c r="S5" s="201"/>
      <c r="T5" s="201"/>
      <c r="U5" s="201"/>
    </row>
    <row r="6" spans="1:32" ht="15" customHeight="1">
      <c r="A6" s="545" t="s">
        <v>58</v>
      </c>
      <c r="B6" s="547" t="s">
        <v>71</v>
      </c>
      <c r="C6" s="539" t="s">
        <v>1465</v>
      </c>
      <c r="D6" s="539" t="s">
        <v>1466</v>
      </c>
      <c r="E6" s="539" t="s">
        <v>54</v>
      </c>
      <c r="F6" s="539" t="s">
        <v>352</v>
      </c>
      <c r="G6" s="539" t="s">
        <v>55</v>
      </c>
      <c r="H6" s="542" t="s">
        <v>60</v>
      </c>
      <c r="I6" s="543"/>
      <c r="J6" s="543"/>
      <c r="K6" s="543"/>
      <c r="L6" s="543"/>
      <c r="M6" s="543"/>
      <c r="N6" s="543"/>
      <c r="O6" s="544"/>
      <c r="P6" s="551" t="s">
        <v>61</v>
      </c>
      <c r="Q6" s="552"/>
      <c r="R6" s="547" t="s">
        <v>63</v>
      </c>
      <c r="S6" s="547" t="s">
        <v>70</v>
      </c>
      <c r="T6" s="547" t="s">
        <v>69</v>
      </c>
      <c r="U6" s="558" t="s">
        <v>56</v>
      </c>
    </row>
    <row r="7" spans="1:32" ht="15" customHeight="1">
      <c r="A7" s="545"/>
      <c r="B7" s="545"/>
      <c r="C7" s="540"/>
      <c r="D7" s="540"/>
      <c r="E7" s="540"/>
      <c r="F7" s="540"/>
      <c r="G7" s="540"/>
      <c r="H7" s="542" t="s">
        <v>64</v>
      </c>
      <c r="I7" s="544"/>
      <c r="J7" s="542" t="s">
        <v>65</v>
      </c>
      <c r="K7" s="544"/>
      <c r="L7" s="542" t="s">
        <v>66</v>
      </c>
      <c r="M7" s="544"/>
      <c r="N7" s="542" t="s">
        <v>67</v>
      </c>
      <c r="O7" s="544"/>
      <c r="P7" s="553"/>
      <c r="Q7" s="554"/>
      <c r="R7" s="545"/>
      <c r="S7" s="545"/>
      <c r="T7" s="545"/>
      <c r="U7" s="559"/>
    </row>
    <row r="8" spans="1:32" ht="25.5">
      <c r="A8" s="546"/>
      <c r="B8" s="546"/>
      <c r="C8" s="541"/>
      <c r="D8" s="541"/>
      <c r="E8" s="541"/>
      <c r="F8" s="541"/>
      <c r="G8" s="541"/>
      <c r="H8" s="353" t="s">
        <v>68</v>
      </c>
      <c r="I8" s="353" t="s">
        <v>4</v>
      </c>
      <c r="J8" s="353" t="s">
        <v>68</v>
      </c>
      <c r="K8" s="353" t="s">
        <v>4</v>
      </c>
      <c r="L8" s="353" t="s">
        <v>68</v>
      </c>
      <c r="M8" s="353" t="s">
        <v>4</v>
      </c>
      <c r="N8" s="353" t="s">
        <v>68</v>
      </c>
      <c r="O8" s="353" t="s">
        <v>4</v>
      </c>
      <c r="P8" s="353" t="s">
        <v>68</v>
      </c>
      <c r="Q8" s="353" t="s">
        <v>4</v>
      </c>
      <c r="R8" s="546"/>
      <c r="S8" s="546"/>
      <c r="T8" s="546"/>
      <c r="U8" s="560"/>
    </row>
    <row r="9" spans="1:32" s="289" customFormat="1" ht="15.75">
      <c r="A9" s="354"/>
      <c r="B9" s="355"/>
      <c r="C9" s="356"/>
      <c r="D9" s="356"/>
      <c r="E9" s="356"/>
      <c r="F9" s="357"/>
      <c r="G9" s="356"/>
      <c r="H9" s="358"/>
      <c r="I9" s="358"/>
      <c r="J9" s="358"/>
      <c r="K9" s="358"/>
      <c r="L9" s="358"/>
      <c r="M9" s="358"/>
      <c r="N9" s="358"/>
      <c r="O9" s="358"/>
      <c r="P9" s="358"/>
      <c r="Q9" s="358"/>
      <c r="R9" s="359"/>
      <c r="S9" s="359"/>
      <c r="T9" s="359"/>
      <c r="U9" s="360"/>
    </row>
    <row r="10" spans="1:32" ht="225.75" customHeight="1">
      <c r="A10" s="555" t="s">
        <v>1345</v>
      </c>
      <c r="B10" s="425" t="s">
        <v>1346</v>
      </c>
      <c r="C10" s="182" t="s">
        <v>1507</v>
      </c>
      <c r="D10" s="182" t="s">
        <v>1801</v>
      </c>
      <c r="E10" s="182" t="s">
        <v>1802</v>
      </c>
      <c r="F10" s="182" t="s">
        <v>1803</v>
      </c>
      <c r="G10" s="186" t="s">
        <v>1804</v>
      </c>
      <c r="H10" s="186"/>
      <c r="I10" s="202"/>
      <c r="J10" s="440">
        <v>0.5</v>
      </c>
      <c r="K10" s="441">
        <v>2000</v>
      </c>
      <c r="L10" s="186"/>
      <c r="M10" s="202"/>
      <c r="N10" s="440">
        <v>0.5</v>
      </c>
      <c r="O10" s="441">
        <v>2000</v>
      </c>
      <c r="P10" s="307">
        <f t="shared" ref="P10:Q10" si="0">H10+J10+L10+N10</f>
        <v>1</v>
      </c>
      <c r="Q10" s="441">
        <f t="shared" si="0"/>
        <v>4000</v>
      </c>
      <c r="R10" s="186" t="s">
        <v>1805</v>
      </c>
      <c r="S10" s="186" t="s">
        <v>1806</v>
      </c>
      <c r="T10" s="186" t="s">
        <v>1807</v>
      </c>
      <c r="U10" s="9" t="s">
        <v>1808</v>
      </c>
    </row>
    <row r="11" spans="1:32" ht="200.25" customHeight="1">
      <c r="A11" s="556"/>
      <c r="B11" s="425" t="s">
        <v>1348</v>
      </c>
      <c r="C11" s="182" t="s">
        <v>1515</v>
      </c>
      <c r="D11" s="182" t="s">
        <v>1809</v>
      </c>
      <c r="E11" s="182" t="s">
        <v>1810</v>
      </c>
      <c r="F11" s="182" t="s">
        <v>1811</v>
      </c>
      <c r="G11" s="186" t="s">
        <v>1812</v>
      </c>
      <c r="H11" s="183"/>
      <c r="I11" s="277"/>
      <c r="J11" s="183"/>
      <c r="K11" s="277"/>
      <c r="L11" s="183"/>
      <c r="M11" s="163"/>
      <c r="N11" s="183">
        <v>1</v>
      </c>
      <c r="O11" s="434">
        <v>5000</v>
      </c>
      <c r="P11" s="300">
        <f t="shared" ref="P11:P14" si="1">H11+J11+L11+N11</f>
        <v>1</v>
      </c>
      <c r="Q11" s="442">
        <f t="shared" ref="Q11:Q12" si="2">I11+K11+M11+O11</f>
        <v>5000</v>
      </c>
      <c r="R11" s="182" t="s">
        <v>1813</v>
      </c>
      <c r="S11" s="182" t="s">
        <v>1814</v>
      </c>
      <c r="T11" s="182" t="s">
        <v>1632</v>
      </c>
      <c r="U11" s="9" t="s">
        <v>1815</v>
      </c>
    </row>
    <row r="12" spans="1:32" ht="172.5" customHeight="1">
      <c r="A12" s="556"/>
      <c r="B12" s="557" t="s">
        <v>1349</v>
      </c>
      <c r="C12" s="182" t="s">
        <v>1507</v>
      </c>
      <c r="D12" s="182" t="s">
        <v>1816</v>
      </c>
      <c r="E12" s="182" t="s">
        <v>1817</v>
      </c>
      <c r="F12" s="182" t="s">
        <v>1818</v>
      </c>
      <c r="G12" s="186" t="s">
        <v>1819</v>
      </c>
      <c r="H12" s="183">
        <v>0.5</v>
      </c>
      <c r="I12" s="277">
        <v>0</v>
      </c>
      <c r="J12" s="183">
        <v>0.5</v>
      </c>
      <c r="K12" s="277">
        <v>0</v>
      </c>
      <c r="L12" s="183"/>
      <c r="M12" s="163"/>
      <c r="N12" s="182"/>
      <c r="O12" s="163"/>
      <c r="P12" s="300">
        <f t="shared" si="1"/>
        <v>1</v>
      </c>
      <c r="Q12" s="310">
        <f t="shared" si="2"/>
        <v>0</v>
      </c>
      <c r="R12" s="182" t="s">
        <v>1820</v>
      </c>
      <c r="S12" s="182" t="s">
        <v>1821</v>
      </c>
      <c r="T12" s="182" t="s">
        <v>1632</v>
      </c>
      <c r="U12" s="182" t="s">
        <v>1822</v>
      </c>
    </row>
    <row r="13" spans="1:32" ht="186" customHeight="1">
      <c r="A13" s="556"/>
      <c r="B13" s="557"/>
      <c r="C13" s="182" t="s">
        <v>1507</v>
      </c>
      <c r="D13" s="182" t="s">
        <v>1816</v>
      </c>
      <c r="E13" s="182" t="s">
        <v>1823</v>
      </c>
      <c r="F13" s="182" t="s">
        <v>1824</v>
      </c>
      <c r="G13" s="186" t="s">
        <v>1825</v>
      </c>
      <c r="H13" s="183">
        <v>0.5</v>
      </c>
      <c r="I13" s="277">
        <v>0</v>
      </c>
      <c r="J13" s="183">
        <v>0.5</v>
      </c>
      <c r="L13" s="183"/>
      <c r="M13" s="163"/>
      <c r="N13" s="182"/>
      <c r="O13" s="163"/>
      <c r="P13" s="300">
        <f t="shared" si="1"/>
        <v>1</v>
      </c>
      <c r="Q13" s="310">
        <f>I13+K14+M13+O13</f>
        <v>0</v>
      </c>
      <c r="R13" s="182" t="s">
        <v>1820</v>
      </c>
      <c r="S13" s="182" t="s">
        <v>1821</v>
      </c>
      <c r="T13" s="182" t="s">
        <v>1632</v>
      </c>
      <c r="U13" s="182" t="s">
        <v>1826</v>
      </c>
    </row>
    <row r="14" spans="1:32" ht="130.5" customHeight="1">
      <c r="A14" s="556"/>
      <c r="B14" s="557"/>
      <c r="C14" s="182" t="s">
        <v>1507</v>
      </c>
      <c r="D14" s="182" t="s">
        <v>1827</v>
      </c>
      <c r="E14" s="182" t="s">
        <v>1828</v>
      </c>
      <c r="F14" s="182" t="s">
        <v>1829</v>
      </c>
      <c r="G14" s="186" t="s">
        <v>1830</v>
      </c>
      <c r="H14" s="183">
        <v>0.5</v>
      </c>
      <c r="I14" s="277">
        <v>0</v>
      </c>
      <c r="J14" s="183">
        <v>0.5</v>
      </c>
      <c r="K14" s="277">
        <v>0</v>
      </c>
      <c r="L14" s="183"/>
      <c r="M14" s="163"/>
      <c r="N14" s="182"/>
      <c r="O14" s="163"/>
      <c r="P14" s="300">
        <f t="shared" si="1"/>
        <v>1</v>
      </c>
      <c r="Q14" s="310">
        <f>I14+K15+M14+O14</f>
        <v>0</v>
      </c>
      <c r="R14" s="182" t="s">
        <v>1820</v>
      </c>
      <c r="S14" s="182" t="s">
        <v>1821</v>
      </c>
      <c r="T14" s="182" t="s">
        <v>1632</v>
      </c>
      <c r="U14" s="182" t="s">
        <v>1826</v>
      </c>
    </row>
    <row r="15" spans="1:32" ht="15.75">
      <c r="A15" s="562" t="s">
        <v>438</v>
      </c>
      <c r="B15" s="563"/>
      <c r="C15" s="563"/>
      <c r="D15" s="563"/>
      <c r="E15" s="563"/>
      <c r="F15" s="563"/>
      <c r="G15" s="563"/>
      <c r="H15" s="563"/>
      <c r="I15" s="563"/>
      <c r="J15" s="563"/>
      <c r="K15" s="563"/>
      <c r="L15" s="563"/>
      <c r="M15" s="563"/>
      <c r="N15" s="563"/>
      <c r="O15" s="563"/>
      <c r="P15" s="563"/>
      <c r="Q15" s="563"/>
      <c r="R15" s="563"/>
      <c r="S15" s="563"/>
      <c r="T15" s="563"/>
      <c r="U15" s="564"/>
    </row>
    <row r="16" spans="1:32" ht="273" customHeight="1">
      <c r="A16" s="425" t="s">
        <v>1354</v>
      </c>
      <c r="B16" s="426" t="s">
        <v>1355</v>
      </c>
      <c r="C16" s="182" t="s">
        <v>1527</v>
      </c>
      <c r="D16" s="182" t="s">
        <v>1831</v>
      </c>
      <c r="E16" s="182" t="s">
        <v>1832</v>
      </c>
      <c r="F16" s="182" t="s">
        <v>1833</v>
      </c>
      <c r="G16" s="186" t="s">
        <v>1834</v>
      </c>
      <c r="H16" s="183">
        <v>0.5</v>
      </c>
      <c r="I16" s="434">
        <v>2500</v>
      </c>
      <c r="J16" s="182"/>
      <c r="K16" s="163"/>
      <c r="L16" s="183">
        <v>0.5</v>
      </c>
      <c r="M16" s="434">
        <v>2500</v>
      </c>
      <c r="N16" s="182"/>
      <c r="O16" s="163"/>
      <c r="P16" s="300">
        <f t="shared" ref="P16:Q16" si="3">H16+J16+L16+N16</f>
        <v>1</v>
      </c>
      <c r="Q16" s="301">
        <f t="shared" si="3"/>
        <v>5000</v>
      </c>
      <c r="R16" s="182" t="s">
        <v>1835</v>
      </c>
      <c r="S16" s="182" t="s">
        <v>1836</v>
      </c>
      <c r="T16" s="182" t="s">
        <v>1837</v>
      </c>
      <c r="U16" s="203" t="s">
        <v>1838</v>
      </c>
    </row>
    <row r="17" spans="1:21" ht="157.5">
      <c r="A17" s="557" t="s">
        <v>1352</v>
      </c>
      <c r="B17" s="557" t="s">
        <v>1356</v>
      </c>
      <c r="C17" s="182" t="s">
        <v>1528</v>
      </c>
      <c r="D17" s="182" t="s">
        <v>1839</v>
      </c>
      <c r="E17" s="182" t="s">
        <v>1840</v>
      </c>
      <c r="F17" s="182" t="s">
        <v>1841</v>
      </c>
      <c r="G17" s="186" t="s">
        <v>1842</v>
      </c>
      <c r="H17" s="183">
        <v>0.25</v>
      </c>
      <c r="I17" s="163">
        <v>0</v>
      </c>
      <c r="J17" s="183">
        <v>0.25</v>
      </c>
      <c r="K17" s="163">
        <v>0</v>
      </c>
      <c r="L17" s="183">
        <v>0.25</v>
      </c>
      <c r="M17" s="163">
        <v>0</v>
      </c>
      <c r="N17" s="183">
        <v>0.25</v>
      </c>
      <c r="O17" s="163">
        <v>0</v>
      </c>
      <c r="P17" s="302">
        <f t="shared" ref="P17:Q18" si="4">H17+J17+L17+N17</f>
        <v>1</v>
      </c>
      <c r="Q17" s="443"/>
      <c r="R17" s="182" t="s">
        <v>1843</v>
      </c>
      <c r="S17" s="182" t="s">
        <v>1844</v>
      </c>
      <c r="T17" s="182" t="s">
        <v>1837</v>
      </c>
      <c r="U17" s="203" t="s">
        <v>1845</v>
      </c>
    </row>
    <row r="18" spans="1:21" ht="99" customHeight="1">
      <c r="A18" s="557"/>
      <c r="B18" s="557"/>
      <c r="C18" s="182" t="s">
        <v>1527</v>
      </c>
      <c r="D18" s="182" t="s">
        <v>1846</v>
      </c>
      <c r="E18" s="182" t="s">
        <v>1840</v>
      </c>
      <c r="F18" s="182" t="s">
        <v>1847</v>
      </c>
      <c r="G18" s="182" t="s">
        <v>1848</v>
      </c>
      <c r="H18" s="182"/>
      <c r="I18" s="163"/>
      <c r="J18" s="183">
        <v>1</v>
      </c>
      <c r="K18" s="443">
        <v>4000</v>
      </c>
      <c r="L18" s="183"/>
      <c r="M18" s="163"/>
      <c r="N18" s="182"/>
      <c r="O18" s="163"/>
      <c r="P18" s="302">
        <f t="shared" si="4"/>
        <v>1</v>
      </c>
      <c r="Q18" s="443">
        <f t="shared" si="4"/>
        <v>4000</v>
      </c>
      <c r="R18" s="182" t="s">
        <v>1849</v>
      </c>
      <c r="S18" s="182" t="s">
        <v>1850</v>
      </c>
      <c r="T18" s="182" t="s">
        <v>1837</v>
      </c>
      <c r="U18" s="254" t="s">
        <v>1851</v>
      </c>
    </row>
    <row r="19" spans="1:21" ht="15.75">
      <c r="A19" s="223"/>
      <c r="B19" s="224"/>
      <c r="C19" s="224"/>
      <c r="D19" s="224"/>
      <c r="E19" s="223" t="s">
        <v>1347</v>
      </c>
      <c r="F19" s="224"/>
      <c r="G19" s="225"/>
      <c r="H19" s="205">
        <f t="shared" ref="H19:Q19" si="5">SUM(H10:H18)</f>
        <v>2.25</v>
      </c>
      <c r="I19" s="206">
        <f t="shared" si="5"/>
        <v>2500</v>
      </c>
      <c r="J19" s="205">
        <f t="shared" si="5"/>
        <v>3.25</v>
      </c>
      <c r="K19" s="206">
        <f t="shared" si="5"/>
        <v>6000</v>
      </c>
      <c r="L19" s="205">
        <f t="shared" si="5"/>
        <v>0.75</v>
      </c>
      <c r="M19" s="206">
        <f t="shared" si="5"/>
        <v>2500</v>
      </c>
      <c r="N19" s="205">
        <f t="shared" si="5"/>
        <v>1.75</v>
      </c>
      <c r="O19" s="206">
        <f t="shared" si="5"/>
        <v>7000</v>
      </c>
      <c r="P19" s="206">
        <f t="shared" si="5"/>
        <v>8</v>
      </c>
      <c r="Q19" s="206">
        <f>SUM(Q10:Q18)</f>
        <v>18000</v>
      </c>
      <c r="R19" s="196"/>
      <c r="S19" s="196"/>
      <c r="T19" s="196"/>
      <c r="U19" s="196"/>
    </row>
    <row r="21" spans="1:21">
      <c r="I21"/>
      <c r="K21"/>
      <c r="M21"/>
      <c r="O21"/>
      <c r="Q21" s="311"/>
    </row>
    <row r="22" spans="1:21">
      <c r="I22"/>
      <c r="K22"/>
      <c r="M22"/>
      <c r="O22"/>
      <c r="Q22" s="311"/>
    </row>
    <row r="23" spans="1:21">
      <c r="I23"/>
      <c r="K23"/>
      <c r="M23"/>
      <c r="O23"/>
      <c r="Q23" s="311"/>
    </row>
    <row r="24" spans="1:21">
      <c r="I24"/>
      <c r="K24"/>
      <c r="M24"/>
      <c r="O24"/>
      <c r="Q24" s="311"/>
    </row>
    <row r="25" spans="1:21">
      <c r="C25" s="377"/>
      <c r="I25"/>
      <c r="K25"/>
      <c r="M25"/>
      <c r="O25"/>
      <c r="Q25" s="311"/>
    </row>
    <row r="26" spans="1:21">
      <c r="C26" s="377"/>
      <c r="I26"/>
      <c r="K26"/>
      <c r="M26"/>
      <c r="O26"/>
      <c r="Q26" s="311"/>
    </row>
    <row r="27" spans="1:21">
      <c r="C27" s="377"/>
      <c r="I27"/>
      <c r="K27"/>
      <c r="M27"/>
      <c r="O27"/>
      <c r="Q27" s="311"/>
    </row>
    <row r="28" spans="1:21">
      <c r="C28" s="377"/>
      <c r="I28"/>
      <c r="K28"/>
      <c r="M28"/>
      <c r="O28"/>
      <c r="Q28" s="311"/>
    </row>
    <row r="29" spans="1:21">
      <c r="C29" s="377"/>
      <c r="I29"/>
      <c r="K29"/>
      <c r="M29"/>
      <c r="O29"/>
      <c r="Q29" s="311"/>
    </row>
    <row r="30" spans="1:21">
      <c r="C30" s="377"/>
      <c r="I30"/>
      <c r="K30"/>
      <c r="M30"/>
      <c r="O30"/>
      <c r="Q30" s="311"/>
    </row>
    <row r="31" spans="1:21">
      <c r="C31" s="377"/>
      <c r="I31"/>
      <c r="K31"/>
      <c r="M31"/>
      <c r="O31"/>
      <c r="Q31" s="311"/>
    </row>
    <row r="32" spans="1:21">
      <c r="C32" s="377"/>
      <c r="I32"/>
      <c r="K32"/>
      <c r="M32"/>
      <c r="O32"/>
      <c r="Q32" s="311"/>
    </row>
    <row r="33" spans="3:17">
      <c r="C33" s="377"/>
      <c r="I33"/>
      <c r="K33"/>
      <c r="M33"/>
      <c r="O33"/>
      <c r="Q33" s="311"/>
    </row>
    <row r="34" spans="3:17">
      <c r="C34" s="377"/>
      <c r="I34"/>
      <c r="K34"/>
      <c r="M34"/>
      <c r="O34"/>
      <c r="Q34" s="311"/>
    </row>
    <row r="35" spans="3:17">
      <c r="C35" s="377"/>
      <c r="I35"/>
      <c r="K35"/>
      <c r="M35"/>
      <c r="O35"/>
      <c r="Q35" s="311"/>
    </row>
    <row r="36" spans="3:17">
      <c r="C36" s="377"/>
      <c r="I36"/>
      <c r="K36"/>
      <c r="M36"/>
      <c r="O36"/>
      <c r="Q36" s="311"/>
    </row>
    <row r="37" spans="3:17">
      <c r="C37" s="377"/>
      <c r="I37"/>
      <c r="K37"/>
      <c r="M37"/>
      <c r="O37"/>
      <c r="Q37" s="311"/>
    </row>
    <row r="38" spans="3:17">
      <c r="C38" s="377"/>
      <c r="I38"/>
      <c r="K38"/>
      <c r="M38"/>
      <c r="O38"/>
      <c r="Q38" s="311"/>
    </row>
    <row r="39" spans="3:17">
      <c r="C39" s="377"/>
    </row>
    <row r="40" spans="3:17">
      <c r="C40" s="377"/>
    </row>
    <row r="41" spans="3:17">
      <c r="C41" s="377"/>
    </row>
    <row r="42" spans="3:17">
      <c r="C42" s="377"/>
    </row>
    <row r="43" spans="3:17">
      <c r="C43" s="377"/>
    </row>
    <row r="44" spans="3:17">
      <c r="C44" s="377"/>
    </row>
    <row r="45" spans="3:17">
      <c r="C45" s="377"/>
    </row>
  </sheetData>
  <mergeCells count="22">
    <mergeCell ref="F6:F8"/>
    <mergeCell ref="A6:A8"/>
    <mergeCell ref="B6:B8"/>
    <mergeCell ref="C6:C8"/>
    <mergeCell ref="E6:E8"/>
    <mergeCell ref="D6:D8"/>
    <mergeCell ref="A15:U15"/>
    <mergeCell ref="B17:B18"/>
    <mergeCell ref="A17:A18"/>
    <mergeCell ref="A10:A14"/>
    <mergeCell ref="U6:U8"/>
    <mergeCell ref="H7:I7"/>
    <mergeCell ref="J7:K7"/>
    <mergeCell ref="P6:Q7"/>
    <mergeCell ref="R6:R8"/>
    <mergeCell ref="S6:S8"/>
    <mergeCell ref="T6:T8"/>
    <mergeCell ref="L7:M7"/>
    <mergeCell ref="N7:O7"/>
    <mergeCell ref="G6:G8"/>
    <mergeCell ref="H6:O6"/>
    <mergeCell ref="B12:B14"/>
  </mergeCells>
  <dataValidations count="10">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10;"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type="list" allowBlank="1" showInputMessage="1" showErrorMessage="1" sqref="C16:C18">
      <formula1>$C$1:$D$1</formula1>
    </dataValidation>
    <dataValidation type="list" allowBlank="1" showInputMessage="1" showErrorMessage="1" sqref="C10:C14">
      <formula1>$M$1:$AF$1</formula1>
    </dataValidation>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sheetPr>
    <tabColor rgb="FF00B050"/>
  </sheetPr>
  <dimension ref="A1:U233"/>
  <sheetViews>
    <sheetView topLeftCell="E1" zoomScale="70" zoomScaleNormal="70" workbookViewId="0">
      <pane ySplit="6" topLeftCell="A9" activePane="bottomLeft" state="frozen"/>
      <selection activeCell="P6" sqref="P6"/>
      <selection pane="bottomLeft" activeCell="Q12" sqref="Q12"/>
    </sheetView>
  </sheetViews>
  <sheetFormatPr baseColWidth="10" defaultRowHeight="15"/>
  <cols>
    <col min="1" max="1" width="21.7109375" customWidth="1"/>
    <col min="2" max="2" width="42.85546875" customWidth="1"/>
    <col min="3" max="3" width="27.42578125" customWidth="1"/>
    <col min="4" max="4" width="27.42578125" style="377" customWidth="1"/>
    <col min="5" max="7" width="27.42578125" customWidth="1"/>
    <col min="8" max="8" width="15.28515625" customWidth="1"/>
    <col min="9" max="9" width="14.85546875" style="166" customWidth="1"/>
    <col min="10" max="10" width="15.28515625" customWidth="1"/>
    <col min="11" max="11" width="12.140625" style="166" bestFit="1" customWidth="1"/>
    <col min="12" max="12" width="15.28515625" customWidth="1"/>
    <col min="13" max="13" width="14.42578125" style="166" customWidth="1"/>
    <col min="14" max="14" width="15.28515625" customWidth="1"/>
    <col min="15" max="15" width="11.5703125" style="166"/>
    <col min="16" max="16" width="15.28515625" customWidth="1"/>
    <col min="17" max="17" width="15.7109375" style="166" customWidth="1"/>
    <col min="18" max="18" width="21.5703125" customWidth="1"/>
    <col min="19" max="19" width="16.140625" customWidth="1"/>
    <col min="20" max="20" width="14.28515625" customWidth="1"/>
    <col min="21" max="21" width="18.140625" customWidth="1"/>
  </cols>
  <sheetData>
    <row r="1" spans="1:21" s="216" customFormat="1" ht="18" customHeight="1">
      <c r="B1" s="215"/>
      <c r="C1" s="418" t="s">
        <v>1529</v>
      </c>
      <c r="D1" s="418" t="s">
        <v>1530</v>
      </c>
      <c r="E1" s="418" t="s">
        <v>1531</v>
      </c>
      <c r="F1" s="215"/>
      <c r="G1" s="215"/>
      <c r="H1" s="215" t="s">
        <v>75</v>
      </c>
      <c r="J1" s="215"/>
      <c r="K1" s="215"/>
      <c r="L1" s="215"/>
      <c r="M1" s="215"/>
      <c r="N1" s="215"/>
      <c r="O1" s="215"/>
      <c r="P1" s="215"/>
      <c r="Q1" s="215"/>
      <c r="R1" s="215"/>
      <c r="S1" s="215"/>
      <c r="T1" s="215"/>
      <c r="U1" s="215"/>
    </row>
    <row r="2" spans="1:21" s="216" customFormat="1" ht="18" customHeight="1">
      <c r="A2" s="247" t="s">
        <v>1310</v>
      </c>
      <c r="B2" s="215"/>
      <c r="C2" s="215"/>
      <c r="D2" s="215"/>
      <c r="E2" s="215"/>
      <c r="F2" s="215"/>
      <c r="G2" s="215"/>
      <c r="H2" s="215"/>
      <c r="J2" s="215"/>
      <c r="K2" s="215"/>
      <c r="L2" s="215"/>
      <c r="M2" s="215"/>
      <c r="N2" s="215"/>
      <c r="O2" s="215"/>
      <c r="P2" s="215"/>
      <c r="Q2" s="215"/>
      <c r="R2" s="215"/>
      <c r="S2" s="215"/>
      <c r="T2" s="215"/>
      <c r="U2" s="215"/>
    </row>
    <row r="3" spans="1:21" s="216" customFormat="1" ht="18.75">
      <c r="A3" s="278" t="s">
        <v>1357</v>
      </c>
      <c r="B3" s="215"/>
      <c r="C3" s="215"/>
      <c r="D3" s="215"/>
      <c r="E3" s="215"/>
      <c r="F3" s="215"/>
      <c r="G3" s="215"/>
      <c r="H3" s="215"/>
      <c r="J3" s="215"/>
      <c r="K3" s="215"/>
      <c r="L3" s="215"/>
      <c r="M3" s="215"/>
      <c r="N3" s="215"/>
      <c r="O3" s="215"/>
      <c r="P3" s="215"/>
      <c r="Q3" s="215"/>
      <c r="R3" s="215"/>
      <c r="S3" s="215"/>
      <c r="T3" s="215"/>
      <c r="U3" s="215"/>
    </row>
    <row r="4" spans="1:21" s="4" customFormat="1" ht="15.75" customHeight="1">
      <c r="A4" s="545" t="s">
        <v>58</v>
      </c>
      <c r="B4" s="547" t="s">
        <v>71</v>
      </c>
      <c r="C4" s="539" t="s">
        <v>1465</v>
      </c>
      <c r="D4" s="539" t="s">
        <v>1466</v>
      </c>
      <c r="E4" s="539" t="s">
        <v>54</v>
      </c>
      <c r="F4" s="539" t="s">
        <v>352</v>
      </c>
      <c r="G4" s="539" t="s">
        <v>55</v>
      </c>
      <c r="H4" s="542" t="s">
        <v>60</v>
      </c>
      <c r="I4" s="543"/>
      <c r="J4" s="543"/>
      <c r="K4" s="543"/>
      <c r="L4" s="543"/>
      <c r="M4" s="543"/>
      <c r="N4" s="543"/>
      <c r="O4" s="544"/>
      <c r="P4" s="551" t="s">
        <v>61</v>
      </c>
      <c r="Q4" s="552"/>
      <c r="R4" s="547" t="s">
        <v>63</v>
      </c>
      <c r="S4" s="547" t="s">
        <v>70</v>
      </c>
      <c r="T4" s="547" t="s">
        <v>69</v>
      </c>
      <c r="U4" s="548" t="s">
        <v>56</v>
      </c>
    </row>
    <row r="5" spans="1:21" s="4" customFormat="1" ht="15" customHeight="1">
      <c r="A5" s="545"/>
      <c r="B5" s="545"/>
      <c r="C5" s="540"/>
      <c r="D5" s="540"/>
      <c r="E5" s="540"/>
      <c r="F5" s="540"/>
      <c r="G5" s="540"/>
      <c r="H5" s="542" t="s">
        <v>64</v>
      </c>
      <c r="I5" s="544"/>
      <c r="J5" s="542" t="s">
        <v>65</v>
      </c>
      <c r="K5" s="544"/>
      <c r="L5" s="542" t="s">
        <v>66</v>
      </c>
      <c r="M5" s="544"/>
      <c r="N5" s="542" t="s">
        <v>67</v>
      </c>
      <c r="O5" s="544"/>
      <c r="P5" s="553"/>
      <c r="Q5" s="554"/>
      <c r="R5" s="545"/>
      <c r="S5" s="545"/>
      <c r="T5" s="545"/>
      <c r="U5" s="549"/>
    </row>
    <row r="6" spans="1:21" s="5" customFormat="1" ht="25.5">
      <c r="A6" s="546"/>
      <c r="B6" s="546"/>
      <c r="C6" s="541"/>
      <c r="D6" s="541"/>
      <c r="E6" s="541"/>
      <c r="F6" s="541"/>
      <c r="G6" s="541"/>
      <c r="H6" s="353" t="s">
        <v>68</v>
      </c>
      <c r="I6" s="353" t="s">
        <v>4</v>
      </c>
      <c r="J6" s="353" t="s">
        <v>68</v>
      </c>
      <c r="K6" s="353" t="s">
        <v>4</v>
      </c>
      <c r="L6" s="353" t="s">
        <v>68</v>
      </c>
      <c r="M6" s="353" t="s">
        <v>4</v>
      </c>
      <c r="N6" s="353" t="s">
        <v>68</v>
      </c>
      <c r="O6" s="353" t="s">
        <v>4</v>
      </c>
      <c r="P6" s="353" t="s">
        <v>68</v>
      </c>
      <c r="Q6" s="353" t="s">
        <v>4</v>
      </c>
      <c r="R6" s="546"/>
      <c r="S6" s="546"/>
      <c r="T6" s="546"/>
      <c r="U6" s="550"/>
    </row>
    <row r="7" spans="1:21" s="5" customFormat="1" ht="15.75">
      <c r="A7" s="354"/>
      <c r="B7" s="355"/>
      <c r="C7" s="356"/>
      <c r="D7" s="356"/>
      <c r="E7" s="356"/>
      <c r="F7" s="357"/>
      <c r="G7" s="356"/>
      <c r="H7" s="358"/>
      <c r="I7" s="358"/>
      <c r="J7" s="358"/>
      <c r="K7" s="358"/>
      <c r="L7" s="358"/>
      <c r="M7" s="358"/>
      <c r="N7" s="358"/>
      <c r="O7" s="358"/>
      <c r="P7" s="358"/>
      <c r="Q7" s="358"/>
      <c r="R7" s="359"/>
      <c r="S7" s="359"/>
      <c r="T7" s="359"/>
      <c r="U7" s="360"/>
    </row>
    <row r="8" spans="1:21" ht="141.75">
      <c r="A8" s="565" t="s">
        <v>1358</v>
      </c>
      <c r="B8" s="565" t="s">
        <v>72</v>
      </c>
      <c r="C8" s="254" t="s">
        <v>1529</v>
      </c>
      <c r="D8" s="254" t="s">
        <v>1852</v>
      </c>
      <c r="E8" s="254" t="s">
        <v>1627</v>
      </c>
      <c r="F8" s="254" t="s">
        <v>1853</v>
      </c>
      <c r="G8" s="9" t="s">
        <v>1854</v>
      </c>
      <c r="H8" s="282">
        <v>1</v>
      </c>
      <c r="I8" s="444">
        <v>2500</v>
      </c>
      <c r="J8" s="276"/>
      <c r="K8" s="279"/>
      <c r="L8" s="276"/>
      <c r="M8" s="279"/>
      <c r="N8" s="276"/>
      <c r="O8" s="279"/>
      <c r="P8" s="313">
        <f>H8+J8+L8+N8</f>
        <v>1</v>
      </c>
      <c r="Q8" s="445">
        <f>I8+K8+M8+O8</f>
        <v>2500</v>
      </c>
      <c r="R8" s="446" t="s">
        <v>1855</v>
      </c>
      <c r="S8" s="182" t="s">
        <v>1856</v>
      </c>
      <c r="T8" s="182" t="s">
        <v>1857</v>
      </c>
      <c r="U8" s="182" t="s">
        <v>1858</v>
      </c>
    </row>
    <row r="9" spans="1:21" ht="155.25" customHeight="1">
      <c r="A9" s="565"/>
      <c r="B9" s="565"/>
      <c r="C9" s="254" t="s">
        <v>1530</v>
      </c>
      <c r="D9" s="254" t="s">
        <v>1859</v>
      </c>
      <c r="E9" s="254" t="s">
        <v>1627</v>
      </c>
      <c r="F9" s="254" t="s">
        <v>1860</v>
      </c>
      <c r="G9" s="9" t="s">
        <v>1861</v>
      </c>
      <c r="H9" s="282"/>
      <c r="I9" s="279"/>
      <c r="J9" s="276"/>
      <c r="K9" s="279"/>
      <c r="L9" s="282">
        <v>1</v>
      </c>
      <c r="M9" s="444">
        <v>10000</v>
      </c>
      <c r="N9" s="276"/>
      <c r="O9" s="279"/>
      <c r="P9" s="313">
        <f t="shared" ref="P9:Q9" si="0">H9+J9+L9+N9</f>
        <v>1</v>
      </c>
      <c r="Q9" s="445">
        <f t="shared" si="0"/>
        <v>10000</v>
      </c>
      <c r="R9" s="446" t="s">
        <v>1862</v>
      </c>
      <c r="S9" s="182" t="s">
        <v>1856</v>
      </c>
      <c r="T9" s="182" t="s">
        <v>1857</v>
      </c>
      <c r="U9" s="182" t="s">
        <v>1858</v>
      </c>
    </row>
    <row r="10" spans="1:21" ht="144" customHeight="1">
      <c r="A10" s="565"/>
      <c r="B10" s="427" t="s">
        <v>73</v>
      </c>
      <c r="C10" s="254" t="s">
        <v>1530</v>
      </c>
      <c r="D10" s="254" t="s">
        <v>1863</v>
      </c>
      <c r="E10" s="254" t="s">
        <v>1864</v>
      </c>
      <c r="F10" s="254" t="s">
        <v>1865</v>
      </c>
      <c r="G10" s="9" t="s">
        <v>1866</v>
      </c>
      <c r="H10" s="282">
        <v>0.5</v>
      </c>
      <c r="I10" s="444">
        <v>500</v>
      </c>
      <c r="J10" s="282">
        <v>0.5</v>
      </c>
      <c r="K10" s="444">
        <v>500</v>
      </c>
      <c r="L10" s="276"/>
      <c r="M10" s="279"/>
      <c r="N10" s="276"/>
      <c r="O10" s="279"/>
      <c r="P10" s="313">
        <f t="shared" ref="P10" si="1">H10+J10+L10+N10</f>
        <v>1</v>
      </c>
      <c r="Q10" s="445">
        <f t="shared" ref="Q10" si="2">I10+K10+M10+O10</f>
        <v>1000</v>
      </c>
      <c r="R10" s="446" t="s">
        <v>1867</v>
      </c>
      <c r="S10" s="182" t="s">
        <v>1868</v>
      </c>
      <c r="T10" s="182" t="s">
        <v>1632</v>
      </c>
      <c r="U10" s="182" t="s">
        <v>1869</v>
      </c>
    </row>
    <row r="11" spans="1:21" s="217" customFormat="1" ht="15.75">
      <c r="A11" s="229"/>
      <c r="B11" s="230"/>
      <c r="C11" s="229" t="s">
        <v>74</v>
      </c>
      <c r="D11" s="230"/>
      <c r="E11" s="230"/>
      <c r="F11" s="230"/>
      <c r="G11" s="231"/>
      <c r="H11" s="196">
        <f t="shared" ref="H11:Q11" si="3">SUM(H8:H10)</f>
        <v>1.5</v>
      </c>
      <c r="I11" s="165">
        <f t="shared" si="3"/>
        <v>3000</v>
      </c>
      <c r="J11" s="196">
        <f t="shared" si="3"/>
        <v>0.5</v>
      </c>
      <c r="K11" s="165">
        <f t="shared" si="3"/>
        <v>500</v>
      </c>
      <c r="L11" s="196">
        <f t="shared" si="3"/>
        <v>1</v>
      </c>
      <c r="M11" s="165">
        <f t="shared" si="3"/>
        <v>10000</v>
      </c>
      <c r="N11" s="196">
        <f t="shared" si="3"/>
        <v>0</v>
      </c>
      <c r="O11" s="165">
        <f t="shared" si="3"/>
        <v>0</v>
      </c>
      <c r="P11" s="165">
        <f t="shared" si="3"/>
        <v>3</v>
      </c>
      <c r="Q11" s="165">
        <f>SUM(Q8:Q10)</f>
        <v>13500</v>
      </c>
      <c r="R11" s="196"/>
      <c r="S11" s="196"/>
      <c r="T11" s="196"/>
      <c r="U11" s="196"/>
    </row>
    <row r="12" spans="1:21">
      <c r="I12"/>
      <c r="K12"/>
      <c r="M12"/>
      <c r="O12"/>
      <c r="Q12"/>
    </row>
    <row r="13" spans="1:21">
      <c r="I13"/>
      <c r="K13"/>
      <c r="M13"/>
      <c r="O13"/>
      <c r="Q13"/>
    </row>
    <row r="14" spans="1:21">
      <c r="C14" s="377"/>
      <c r="I14"/>
      <c r="K14"/>
      <c r="M14"/>
      <c r="O14"/>
      <c r="Q14"/>
    </row>
    <row r="15" spans="1:21">
      <c r="C15" s="377"/>
      <c r="I15"/>
      <c r="K15"/>
      <c r="M15"/>
      <c r="O15"/>
      <c r="Q15"/>
    </row>
    <row r="16" spans="1:21">
      <c r="C16" s="377"/>
      <c r="I16"/>
      <c r="K16"/>
      <c r="M16"/>
      <c r="O16"/>
      <c r="Q16"/>
    </row>
    <row r="17" spans="9:17">
      <c r="I17"/>
      <c r="K17"/>
      <c r="M17"/>
      <c r="O17"/>
      <c r="Q17"/>
    </row>
    <row r="18" spans="9:17">
      <c r="I18"/>
      <c r="K18"/>
      <c r="M18"/>
      <c r="O18"/>
      <c r="Q18"/>
    </row>
    <row r="19" spans="9:17">
      <c r="I19"/>
      <c r="K19"/>
      <c r="M19"/>
      <c r="O19"/>
      <c r="Q19"/>
    </row>
    <row r="20" spans="9:17">
      <c r="I20"/>
      <c r="K20"/>
      <c r="M20"/>
      <c r="O20"/>
      <c r="Q20"/>
    </row>
    <row r="21" spans="9:17">
      <c r="I21"/>
      <c r="K21"/>
      <c r="M21"/>
      <c r="O21"/>
      <c r="Q21"/>
    </row>
    <row r="22" spans="9:17">
      <c r="I22"/>
      <c r="K22"/>
      <c r="M22"/>
      <c r="O22"/>
      <c r="Q22"/>
    </row>
    <row r="23" spans="9:17">
      <c r="I23"/>
      <c r="K23"/>
      <c r="M23"/>
      <c r="O23"/>
      <c r="Q23"/>
    </row>
    <row r="24" spans="9:17">
      <c r="I24"/>
      <c r="K24"/>
      <c r="M24"/>
      <c r="O24"/>
      <c r="Q24"/>
    </row>
    <row r="25" spans="9:17">
      <c r="I25"/>
      <c r="K25"/>
      <c r="M25"/>
      <c r="O25"/>
      <c r="Q25"/>
    </row>
    <row r="26" spans="9:17">
      <c r="I26"/>
      <c r="K26"/>
      <c r="M26"/>
      <c r="O26"/>
      <c r="Q26"/>
    </row>
    <row r="27" spans="9:17">
      <c r="I27"/>
      <c r="K27"/>
      <c r="M27"/>
      <c r="O27"/>
      <c r="Q27"/>
    </row>
    <row r="28" spans="9:17">
      <c r="I28"/>
      <c r="K28"/>
      <c r="M28"/>
      <c r="O28"/>
      <c r="Q28"/>
    </row>
    <row r="29" spans="9:17">
      <c r="I29"/>
      <c r="K29"/>
      <c r="M29"/>
      <c r="O29"/>
      <c r="Q29"/>
    </row>
    <row r="30" spans="9:17">
      <c r="I30"/>
      <c r="K30"/>
      <c r="M30"/>
      <c r="O30"/>
      <c r="Q30"/>
    </row>
    <row r="31" spans="9:17">
      <c r="I31"/>
      <c r="K31"/>
      <c r="M31"/>
      <c r="O31"/>
      <c r="Q31"/>
    </row>
    <row r="32" spans="9:17">
      <c r="I32"/>
      <c r="K32"/>
      <c r="M32"/>
      <c r="O32"/>
      <c r="Q32"/>
    </row>
    <row r="33" spans="9:17">
      <c r="I33"/>
      <c r="K33"/>
      <c r="M33"/>
      <c r="O33"/>
      <c r="Q33"/>
    </row>
    <row r="34" spans="9:17">
      <c r="I34"/>
      <c r="K34"/>
      <c r="M34"/>
      <c r="O34"/>
      <c r="Q34"/>
    </row>
    <row r="35" spans="9:17">
      <c r="I35"/>
      <c r="K35"/>
      <c r="M35"/>
      <c r="O35"/>
      <c r="Q35"/>
    </row>
    <row r="36" spans="9:17">
      <c r="I36"/>
      <c r="K36"/>
      <c r="M36"/>
      <c r="O36"/>
      <c r="Q36"/>
    </row>
    <row r="37" spans="9:17">
      <c r="I37"/>
      <c r="K37"/>
      <c r="M37"/>
      <c r="O37"/>
      <c r="Q37"/>
    </row>
    <row r="38" spans="9:17">
      <c r="I38"/>
      <c r="K38"/>
      <c r="M38"/>
      <c r="O38"/>
      <c r="Q38"/>
    </row>
    <row r="39" spans="9:17">
      <c r="I39"/>
      <c r="K39"/>
      <c r="M39"/>
      <c r="O39"/>
      <c r="Q39"/>
    </row>
    <row r="40" spans="9:17">
      <c r="I40"/>
      <c r="K40"/>
      <c r="M40"/>
      <c r="O40"/>
      <c r="Q40"/>
    </row>
    <row r="41" spans="9:17">
      <c r="I41"/>
      <c r="K41"/>
      <c r="M41"/>
      <c r="O41"/>
      <c r="Q41"/>
    </row>
    <row r="42" spans="9:17">
      <c r="I42"/>
      <c r="K42"/>
      <c r="M42"/>
      <c r="O42"/>
      <c r="Q42"/>
    </row>
    <row r="43" spans="9:17">
      <c r="I43"/>
      <c r="K43"/>
      <c r="M43"/>
      <c r="O43"/>
      <c r="Q43"/>
    </row>
    <row r="44" spans="9:17">
      <c r="I44"/>
      <c r="K44"/>
      <c r="M44"/>
      <c r="O44"/>
      <c r="Q44"/>
    </row>
    <row r="45" spans="9:17">
      <c r="I45"/>
      <c r="K45"/>
      <c r="M45"/>
      <c r="O45"/>
      <c r="Q45"/>
    </row>
    <row r="46" spans="9:17">
      <c r="I46"/>
      <c r="K46"/>
      <c r="M46"/>
      <c r="O46"/>
      <c r="Q46"/>
    </row>
    <row r="47" spans="9:17">
      <c r="I47"/>
      <c r="K47"/>
      <c r="M47"/>
      <c r="O47"/>
      <c r="Q47"/>
    </row>
    <row r="48" spans="9:17">
      <c r="I48"/>
      <c r="K48"/>
      <c r="M48"/>
      <c r="O48"/>
      <c r="Q48"/>
    </row>
    <row r="49" spans="9:17">
      <c r="I49"/>
      <c r="K49"/>
      <c r="M49"/>
      <c r="O49"/>
      <c r="Q49"/>
    </row>
    <row r="50" spans="9:17">
      <c r="I50"/>
      <c r="K50"/>
      <c r="M50"/>
      <c r="O50"/>
      <c r="Q50"/>
    </row>
    <row r="51" spans="9:17">
      <c r="I51"/>
      <c r="K51"/>
      <c r="M51"/>
      <c r="O51"/>
      <c r="Q51"/>
    </row>
    <row r="52" spans="9:17">
      <c r="I52"/>
      <c r="K52"/>
      <c r="M52"/>
      <c r="O52"/>
      <c r="Q52"/>
    </row>
    <row r="53" spans="9:17">
      <c r="I53"/>
      <c r="K53"/>
      <c r="M53"/>
      <c r="O53"/>
      <c r="Q53"/>
    </row>
    <row r="54" spans="9:17">
      <c r="I54"/>
      <c r="K54"/>
      <c r="M54"/>
      <c r="O54"/>
      <c r="Q54"/>
    </row>
    <row r="55" spans="9:17">
      <c r="I55"/>
      <c r="K55"/>
      <c r="M55"/>
      <c r="O55"/>
      <c r="Q55"/>
    </row>
    <row r="56" spans="9:17">
      <c r="I56"/>
      <c r="K56"/>
      <c r="M56"/>
      <c r="O56"/>
      <c r="Q56"/>
    </row>
    <row r="57" spans="9:17">
      <c r="I57"/>
      <c r="K57"/>
      <c r="M57"/>
      <c r="O57"/>
      <c r="Q57"/>
    </row>
    <row r="58" spans="9:17">
      <c r="I58"/>
      <c r="K58"/>
      <c r="M58"/>
      <c r="O58"/>
      <c r="Q58"/>
    </row>
    <row r="59" spans="9:17">
      <c r="I59"/>
      <c r="K59"/>
      <c r="M59"/>
      <c r="O59"/>
      <c r="Q59"/>
    </row>
    <row r="60" spans="9:17">
      <c r="I60"/>
      <c r="K60"/>
      <c r="M60"/>
      <c r="O60"/>
      <c r="Q60"/>
    </row>
    <row r="61" spans="9:17">
      <c r="I61"/>
      <c r="K61"/>
      <c r="M61"/>
      <c r="O61"/>
      <c r="Q61"/>
    </row>
    <row r="62" spans="9:17">
      <c r="I62"/>
      <c r="K62"/>
      <c r="M62"/>
      <c r="O62"/>
      <c r="Q62"/>
    </row>
    <row r="63" spans="9:17">
      <c r="I63"/>
      <c r="K63"/>
      <c r="M63"/>
      <c r="O63"/>
      <c r="Q63"/>
    </row>
    <row r="64" spans="9:17">
      <c r="I64"/>
      <c r="K64"/>
      <c r="M64"/>
      <c r="O64"/>
      <c r="Q64"/>
    </row>
    <row r="65" spans="9:17">
      <c r="I65"/>
      <c r="K65"/>
      <c r="M65"/>
      <c r="O65"/>
      <c r="Q65"/>
    </row>
    <row r="66" spans="9:17">
      <c r="I66"/>
      <c r="K66"/>
      <c r="M66"/>
      <c r="O66"/>
      <c r="Q66"/>
    </row>
    <row r="67" spans="9:17">
      <c r="I67"/>
      <c r="K67"/>
      <c r="M67"/>
      <c r="O67"/>
      <c r="Q67"/>
    </row>
    <row r="68" spans="9:17">
      <c r="I68"/>
      <c r="K68"/>
      <c r="M68"/>
      <c r="O68"/>
      <c r="Q68"/>
    </row>
    <row r="69" spans="9:17">
      <c r="I69"/>
      <c r="K69"/>
      <c r="M69"/>
      <c r="O69"/>
      <c r="Q69"/>
    </row>
    <row r="70" spans="9:17">
      <c r="I70"/>
      <c r="K70"/>
      <c r="M70"/>
      <c r="O70"/>
      <c r="Q70"/>
    </row>
    <row r="71" spans="9:17">
      <c r="I71"/>
      <c r="K71"/>
      <c r="M71"/>
      <c r="O71"/>
      <c r="Q71"/>
    </row>
    <row r="72" spans="9:17">
      <c r="I72"/>
      <c r="K72"/>
      <c r="M72"/>
      <c r="O72"/>
      <c r="Q72"/>
    </row>
    <row r="73" spans="9:17">
      <c r="I73"/>
      <c r="K73"/>
      <c r="M73"/>
      <c r="O73"/>
      <c r="Q73"/>
    </row>
    <row r="74" spans="9:17">
      <c r="I74"/>
      <c r="K74"/>
      <c r="M74"/>
      <c r="O74"/>
      <c r="Q74"/>
    </row>
    <row r="75" spans="9:17">
      <c r="I75"/>
      <c r="K75"/>
      <c r="M75"/>
      <c r="O75"/>
      <c r="Q75"/>
    </row>
    <row r="76" spans="9:17">
      <c r="I76"/>
      <c r="K76"/>
      <c r="M76"/>
      <c r="O76"/>
      <c r="Q76"/>
    </row>
    <row r="77" spans="9:17">
      <c r="I77"/>
      <c r="K77"/>
      <c r="M77"/>
      <c r="O77"/>
      <c r="Q77"/>
    </row>
    <row r="78" spans="9:17">
      <c r="I78"/>
      <c r="K78"/>
      <c r="M78"/>
      <c r="O78"/>
      <c r="Q78"/>
    </row>
    <row r="79" spans="9:17">
      <c r="I79"/>
      <c r="K79"/>
      <c r="M79"/>
      <c r="O79"/>
      <c r="Q79"/>
    </row>
    <row r="80" spans="9:17">
      <c r="I80"/>
      <c r="K80"/>
      <c r="M80"/>
      <c r="O80"/>
      <c r="Q80"/>
    </row>
    <row r="81" spans="9:17">
      <c r="I81"/>
      <c r="K81"/>
      <c r="M81"/>
      <c r="O81"/>
      <c r="Q81"/>
    </row>
    <row r="82" spans="9:17">
      <c r="I82"/>
      <c r="K82"/>
      <c r="M82"/>
      <c r="O82"/>
      <c r="Q82"/>
    </row>
    <row r="83" spans="9:17">
      <c r="I83"/>
      <c r="K83"/>
      <c r="M83"/>
      <c r="O83"/>
      <c r="Q83"/>
    </row>
    <row r="84" spans="9:17">
      <c r="I84"/>
      <c r="K84"/>
      <c r="M84"/>
      <c r="O84"/>
      <c r="Q84"/>
    </row>
    <row r="85" spans="9:17">
      <c r="I85"/>
      <c r="K85"/>
      <c r="M85"/>
      <c r="O85"/>
      <c r="Q85"/>
    </row>
    <row r="86" spans="9:17">
      <c r="I86"/>
      <c r="K86"/>
      <c r="M86"/>
      <c r="O86"/>
      <c r="Q86"/>
    </row>
    <row r="87" spans="9:17">
      <c r="I87"/>
      <c r="K87"/>
      <c r="M87"/>
      <c r="O87"/>
      <c r="Q87"/>
    </row>
    <row r="88" spans="9:17">
      <c r="I88"/>
      <c r="K88"/>
      <c r="M88"/>
      <c r="O88"/>
      <c r="Q88"/>
    </row>
    <row r="89" spans="9:17">
      <c r="I89"/>
      <c r="K89"/>
      <c r="M89"/>
      <c r="O89"/>
      <c r="Q89"/>
    </row>
    <row r="90" spans="9:17">
      <c r="I90"/>
      <c r="K90"/>
      <c r="M90"/>
      <c r="O90"/>
      <c r="Q90"/>
    </row>
    <row r="91" spans="9:17">
      <c r="I91"/>
      <c r="K91"/>
      <c r="M91"/>
      <c r="O91"/>
      <c r="Q91"/>
    </row>
    <row r="92" spans="9:17">
      <c r="I92"/>
      <c r="K92"/>
      <c r="M92"/>
      <c r="O92"/>
      <c r="Q92"/>
    </row>
    <row r="93" spans="9:17">
      <c r="I93"/>
      <c r="K93"/>
      <c r="M93"/>
      <c r="O93"/>
      <c r="Q93"/>
    </row>
    <row r="94" spans="9:17">
      <c r="I94"/>
      <c r="K94"/>
      <c r="M94"/>
      <c r="O94"/>
      <c r="Q94"/>
    </row>
    <row r="95" spans="9:17">
      <c r="I95"/>
      <c r="K95"/>
      <c r="M95"/>
      <c r="O95"/>
      <c r="Q95"/>
    </row>
    <row r="96" spans="9:17">
      <c r="I96"/>
      <c r="K96"/>
      <c r="M96"/>
      <c r="O96"/>
      <c r="Q96"/>
    </row>
    <row r="97" spans="9:17">
      <c r="I97"/>
      <c r="K97"/>
      <c r="M97"/>
      <c r="O97"/>
      <c r="Q97"/>
    </row>
    <row r="98" spans="9:17">
      <c r="I98"/>
      <c r="K98"/>
      <c r="M98"/>
      <c r="O98"/>
      <c r="Q98"/>
    </row>
    <row r="99" spans="9:17">
      <c r="I99"/>
      <c r="K99"/>
      <c r="M99"/>
      <c r="O99"/>
      <c r="Q99"/>
    </row>
    <row r="100" spans="9:17">
      <c r="I100"/>
      <c r="K100"/>
      <c r="M100"/>
      <c r="O100"/>
      <c r="Q100"/>
    </row>
    <row r="101" spans="9:17">
      <c r="I101"/>
      <c r="K101"/>
      <c r="M101"/>
      <c r="O101"/>
      <c r="Q101"/>
    </row>
    <row r="102" spans="9:17">
      <c r="I102"/>
      <c r="K102"/>
      <c r="M102"/>
      <c r="O102"/>
      <c r="Q102"/>
    </row>
    <row r="103" spans="9:17">
      <c r="I103"/>
      <c r="K103"/>
      <c r="M103"/>
      <c r="O103"/>
      <c r="Q103"/>
    </row>
    <row r="104" spans="9:17">
      <c r="I104"/>
      <c r="K104"/>
      <c r="M104"/>
      <c r="O104"/>
      <c r="Q104"/>
    </row>
    <row r="105" spans="9:17">
      <c r="I105"/>
      <c r="K105"/>
      <c r="M105"/>
      <c r="O105"/>
      <c r="Q105"/>
    </row>
    <row r="106" spans="9:17">
      <c r="I106"/>
      <c r="K106"/>
      <c r="M106"/>
      <c r="O106"/>
      <c r="Q106"/>
    </row>
    <row r="107" spans="9:17">
      <c r="I107"/>
      <c r="K107"/>
      <c r="M107"/>
      <c r="O107"/>
      <c r="Q107"/>
    </row>
    <row r="108" spans="9:17">
      <c r="I108"/>
      <c r="K108"/>
      <c r="M108"/>
      <c r="O108"/>
      <c r="Q108"/>
    </row>
    <row r="109" spans="9:17">
      <c r="I109"/>
      <c r="K109"/>
      <c r="M109"/>
      <c r="O109"/>
      <c r="Q109"/>
    </row>
    <row r="110" spans="9:17">
      <c r="I110"/>
      <c r="K110"/>
      <c r="M110"/>
      <c r="O110"/>
      <c r="Q110"/>
    </row>
    <row r="111" spans="9:17">
      <c r="I111"/>
      <c r="K111"/>
      <c r="M111"/>
      <c r="O111"/>
      <c r="Q111"/>
    </row>
    <row r="112" spans="9:17">
      <c r="I112"/>
      <c r="K112"/>
      <c r="M112"/>
      <c r="O112"/>
      <c r="Q112"/>
    </row>
    <row r="113" spans="9:17">
      <c r="I113"/>
      <c r="K113"/>
      <c r="M113"/>
      <c r="O113"/>
      <c r="Q113"/>
    </row>
    <row r="114" spans="9:17">
      <c r="I114"/>
      <c r="K114"/>
      <c r="M114"/>
      <c r="O114"/>
      <c r="Q114"/>
    </row>
    <row r="115" spans="9:17">
      <c r="I115"/>
      <c r="K115"/>
      <c r="M115"/>
      <c r="O115"/>
      <c r="Q115"/>
    </row>
    <row r="116" spans="9:17">
      <c r="I116"/>
      <c r="K116"/>
      <c r="M116"/>
      <c r="O116"/>
      <c r="Q116"/>
    </row>
    <row r="117" spans="9:17">
      <c r="I117"/>
      <c r="K117"/>
      <c r="M117"/>
      <c r="O117"/>
      <c r="Q117"/>
    </row>
    <row r="118" spans="9:17">
      <c r="I118"/>
      <c r="K118"/>
      <c r="M118"/>
      <c r="O118"/>
      <c r="Q118"/>
    </row>
    <row r="119" spans="9:17">
      <c r="I119"/>
      <c r="K119"/>
      <c r="M119"/>
      <c r="O119"/>
      <c r="Q119"/>
    </row>
    <row r="120" spans="9:17">
      <c r="I120"/>
      <c r="K120"/>
      <c r="M120"/>
      <c r="O120"/>
      <c r="Q120"/>
    </row>
    <row r="121" spans="9:17">
      <c r="I121"/>
      <c r="K121"/>
      <c r="M121"/>
      <c r="O121"/>
      <c r="Q121"/>
    </row>
    <row r="122" spans="9:17">
      <c r="I122"/>
      <c r="K122"/>
      <c r="M122"/>
      <c r="O122"/>
      <c r="Q122"/>
    </row>
    <row r="123" spans="9:17">
      <c r="I123"/>
      <c r="K123"/>
      <c r="M123"/>
      <c r="O123"/>
      <c r="Q123"/>
    </row>
    <row r="124" spans="9:17">
      <c r="I124"/>
      <c r="K124"/>
      <c r="M124"/>
      <c r="O124"/>
      <c r="Q124"/>
    </row>
    <row r="125" spans="9:17">
      <c r="I125"/>
      <c r="K125"/>
      <c r="M125"/>
      <c r="O125"/>
      <c r="Q125"/>
    </row>
    <row r="126" spans="9:17">
      <c r="I126"/>
      <c r="K126"/>
      <c r="M126"/>
      <c r="O126"/>
      <c r="Q126"/>
    </row>
    <row r="127" spans="9:17">
      <c r="I127"/>
      <c r="K127"/>
      <c r="M127"/>
      <c r="O127"/>
      <c r="Q127"/>
    </row>
    <row r="128" spans="9:17">
      <c r="I128"/>
      <c r="K128"/>
      <c r="M128"/>
      <c r="O128"/>
      <c r="Q128"/>
    </row>
    <row r="129" spans="9:17">
      <c r="I129"/>
      <c r="K129"/>
      <c r="M129"/>
      <c r="O129"/>
      <c r="Q129"/>
    </row>
    <row r="130" spans="9:17">
      <c r="I130"/>
      <c r="K130"/>
      <c r="M130"/>
      <c r="O130"/>
      <c r="Q130"/>
    </row>
    <row r="131" spans="9:17">
      <c r="I131"/>
      <c r="K131"/>
      <c r="M131"/>
      <c r="O131"/>
      <c r="Q131"/>
    </row>
    <row r="132" spans="9:17">
      <c r="I132"/>
      <c r="K132"/>
      <c r="M132"/>
      <c r="O132"/>
      <c r="Q132"/>
    </row>
    <row r="133" spans="9:17">
      <c r="I133"/>
      <c r="K133"/>
      <c r="M133"/>
      <c r="O133"/>
      <c r="Q133"/>
    </row>
    <row r="134" spans="9:17">
      <c r="I134"/>
      <c r="K134"/>
      <c r="M134"/>
      <c r="O134"/>
      <c r="Q134"/>
    </row>
    <row r="135" spans="9:17">
      <c r="I135"/>
      <c r="K135"/>
      <c r="M135"/>
      <c r="O135"/>
      <c r="Q135"/>
    </row>
    <row r="136" spans="9:17">
      <c r="I136"/>
      <c r="K136"/>
      <c r="M136"/>
      <c r="O136"/>
      <c r="Q136"/>
    </row>
    <row r="137" spans="9:17">
      <c r="I137"/>
      <c r="K137"/>
      <c r="M137"/>
      <c r="O137"/>
      <c r="Q137"/>
    </row>
    <row r="138" spans="9:17">
      <c r="I138"/>
      <c r="K138"/>
      <c r="M138"/>
      <c r="O138"/>
      <c r="Q138"/>
    </row>
    <row r="139" spans="9:17">
      <c r="I139"/>
      <c r="K139"/>
      <c r="M139"/>
      <c r="O139"/>
      <c r="Q139"/>
    </row>
    <row r="140" spans="9:17">
      <c r="I140"/>
      <c r="K140"/>
      <c r="M140"/>
      <c r="O140"/>
      <c r="Q140"/>
    </row>
    <row r="141" spans="9:17">
      <c r="I141"/>
      <c r="K141"/>
      <c r="M141"/>
      <c r="O141"/>
      <c r="Q141"/>
    </row>
    <row r="142" spans="9:17">
      <c r="I142"/>
      <c r="K142"/>
      <c r="M142"/>
      <c r="O142"/>
      <c r="Q142"/>
    </row>
    <row r="143" spans="9:17">
      <c r="I143"/>
      <c r="K143"/>
      <c r="M143"/>
      <c r="O143"/>
      <c r="Q143"/>
    </row>
    <row r="144" spans="9:17">
      <c r="I144"/>
      <c r="K144"/>
      <c r="M144"/>
      <c r="O144"/>
      <c r="Q144"/>
    </row>
    <row r="145" spans="9:17">
      <c r="I145"/>
      <c r="K145"/>
      <c r="M145"/>
      <c r="O145"/>
      <c r="Q145"/>
    </row>
    <row r="146" spans="9:17">
      <c r="I146"/>
      <c r="K146"/>
      <c r="M146"/>
      <c r="O146"/>
      <c r="Q146"/>
    </row>
    <row r="147" spans="9:17">
      <c r="I147"/>
      <c r="K147"/>
      <c r="M147"/>
      <c r="O147"/>
      <c r="Q147"/>
    </row>
    <row r="148" spans="9:17">
      <c r="I148"/>
      <c r="K148"/>
      <c r="M148"/>
      <c r="O148"/>
      <c r="Q148"/>
    </row>
    <row r="149" spans="9:17">
      <c r="I149"/>
      <c r="K149"/>
      <c r="M149"/>
      <c r="O149"/>
      <c r="Q149"/>
    </row>
    <row r="150" spans="9:17">
      <c r="I150"/>
      <c r="K150"/>
      <c r="M150"/>
      <c r="O150"/>
      <c r="Q150"/>
    </row>
    <row r="151" spans="9:17">
      <c r="I151"/>
      <c r="K151"/>
      <c r="M151"/>
      <c r="O151"/>
      <c r="Q151"/>
    </row>
    <row r="152" spans="9:17">
      <c r="I152"/>
      <c r="K152"/>
      <c r="M152"/>
      <c r="O152"/>
      <c r="Q152"/>
    </row>
    <row r="153" spans="9:17">
      <c r="I153"/>
      <c r="K153"/>
      <c r="M153"/>
      <c r="O153"/>
      <c r="Q153"/>
    </row>
    <row r="154" spans="9:17">
      <c r="I154"/>
      <c r="K154"/>
      <c r="M154"/>
      <c r="O154"/>
      <c r="Q154"/>
    </row>
    <row r="155" spans="9:17">
      <c r="I155"/>
      <c r="K155"/>
      <c r="M155"/>
      <c r="O155"/>
      <c r="Q155"/>
    </row>
    <row r="156" spans="9:17">
      <c r="I156"/>
      <c r="K156"/>
      <c r="M156"/>
      <c r="O156"/>
      <c r="Q156"/>
    </row>
    <row r="157" spans="9:17">
      <c r="I157"/>
      <c r="K157"/>
      <c r="M157"/>
      <c r="O157"/>
      <c r="Q157"/>
    </row>
    <row r="158" spans="9:17">
      <c r="I158"/>
      <c r="K158"/>
      <c r="M158"/>
      <c r="O158"/>
      <c r="Q158"/>
    </row>
    <row r="159" spans="9:17">
      <c r="I159"/>
      <c r="K159"/>
      <c r="M159"/>
      <c r="O159"/>
      <c r="Q159"/>
    </row>
    <row r="160" spans="9:17">
      <c r="I160"/>
      <c r="K160"/>
      <c r="M160"/>
      <c r="O160"/>
      <c r="Q160"/>
    </row>
    <row r="161" spans="9:17">
      <c r="I161"/>
      <c r="K161"/>
      <c r="M161"/>
      <c r="O161"/>
      <c r="Q161"/>
    </row>
    <row r="162" spans="9:17">
      <c r="I162"/>
      <c r="K162"/>
      <c r="M162"/>
      <c r="O162"/>
      <c r="Q162"/>
    </row>
    <row r="163" spans="9:17">
      <c r="I163"/>
      <c r="K163"/>
      <c r="M163"/>
      <c r="O163"/>
      <c r="Q163"/>
    </row>
    <row r="164" spans="9:17">
      <c r="I164"/>
      <c r="K164"/>
      <c r="M164"/>
      <c r="O164"/>
      <c r="Q164"/>
    </row>
    <row r="165" spans="9:17">
      <c r="I165"/>
      <c r="K165"/>
      <c r="M165"/>
      <c r="O165"/>
      <c r="Q165"/>
    </row>
    <row r="166" spans="9:17">
      <c r="I166"/>
      <c r="K166"/>
      <c r="M166"/>
      <c r="O166"/>
      <c r="Q166"/>
    </row>
    <row r="167" spans="9:17">
      <c r="I167"/>
      <c r="K167"/>
      <c r="M167"/>
      <c r="O167"/>
      <c r="Q167"/>
    </row>
    <row r="168" spans="9:17">
      <c r="I168"/>
      <c r="K168"/>
      <c r="M168"/>
      <c r="O168"/>
      <c r="Q168"/>
    </row>
    <row r="169" spans="9:17">
      <c r="I169"/>
      <c r="K169"/>
      <c r="M169"/>
      <c r="O169"/>
      <c r="Q169"/>
    </row>
    <row r="170" spans="9:17">
      <c r="I170"/>
      <c r="K170"/>
      <c r="M170"/>
      <c r="O170"/>
      <c r="Q170"/>
    </row>
    <row r="171" spans="9:17">
      <c r="I171"/>
      <c r="K171"/>
      <c r="M171"/>
      <c r="O171"/>
      <c r="Q171"/>
    </row>
    <row r="172" spans="9:17">
      <c r="I172"/>
      <c r="K172"/>
      <c r="M172"/>
      <c r="O172"/>
      <c r="Q172"/>
    </row>
    <row r="173" spans="9:17">
      <c r="I173"/>
      <c r="K173"/>
      <c r="M173"/>
      <c r="O173"/>
      <c r="Q173"/>
    </row>
    <row r="174" spans="9:17">
      <c r="I174"/>
      <c r="K174"/>
      <c r="M174"/>
      <c r="O174"/>
      <c r="Q174"/>
    </row>
    <row r="175" spans="9:17">
      <c r="I175"/>
      <c r="K175"/>
      <c r="M175"/>
      <c r="O175"/>
      <c r="Q175"/>
    </row>
    <row r="176" spans="9:17">
      <c r="I176"/>
      <c r="K176"/>
      <c r="M176"/>
      <c r="O176"/>
      <c r="Q176"/>
    </row>
    <row r="177" spans="9:17">
      <c r="I177"/>
      <c r="K177"/>
      <c r="M177"/>
      <c r="O177"/>
      <c r="Q177"/>
    </row>
    <row r="178" spans="9:17">
      <c r="I178"/>
      <c r="K178"/>
      <c r="M178"/>
      <c r="O178"/>
      <c r="Q178"/>
    </row>
    <row r="179" spans="9:17">
      <c r="I179"/>
      <c r="K179"/>
      <c r="M179"/>
      <c r="O179"/>
      <c r="Q179"/>
    </row>
    <row r="180" spans="9:17">
      <c r="I180"/>
      <c r="K180"/>
      <c r="M180"/>
      <c r="O180"/>
      <c r="Q180"/>
    </row>
    <row r="181" spans="9:17">
      <c r="I181"/>
      <c r="K181"/>
      <c r="M181"/>
      <c r="O181"/>
      <c r="Q181"/>
    </row>
    <row r="182" spans="9:17">
      <c r="I182"/>
      <c r="K182"/>
      <c r="M182"/>
      <c r="O182"/>
      <c r="Q182"/>
    </row>
    <row r="183" spans="9:17">
      <c r="I183"/>
      <c r="K183"/>
      <c r="M183"/>
      <c r="O183"/>
      <c r="Q183"/>
    </row>
    <row r="184" spans="9:17">
      <c r="I184"/>
      <c r="K184"/>
      <c r="M184"/>
      <c r="O184"/>
      <c r="Q184"/>
    </row>
    <row r="185" spans="9:17">
      <c r="I185"/>
      <c r="K185"/>
      <c r="M185"/>
      <c r="O185"/>
      <c r="Q185"/>
    </row>
    <row r="186" spans="9:17">
      <c r="I186"/>
      <c r="K186"/>
      <c r="M186"/>
      <c r="O186"/>
      <c r="Q186"/>
    </row>
    <row r="187" spans="9:17">
      <c r="I187"/>
      <c r="K187"/>
      <c r="M187"/>
      <c r="O187"/>
      <c r="Q187"/>
    </row>
    <row r="188" spans="9:17">
      <c r="I188"/>
      <c r="K188"/>
      <c r="M188"/>
      <c r="O188"/>
      <c r="Q188"/>
    </row>
    <row r="189" spans="9:17">
      <c r="I189"/>
      <c r="K189"/>
      <c r="M189"/>
      <c r="O189"/>
      <c r="Q189"/>
    </row>
    <row r="190" spans="9:17">
      <c r="I190"/>
      <c r="K190"/>
      <c r="M190"/>
      <c r="O190"/>
      <c r="Q190"/>
    </row>
    <row r="191" spans="9:17">
      <c r="I191"/>
      <c r="K191"/>
      <c r="M191"/>
      <c r="O191"/>
      <c r="Q191"/>
    </row>
    <row r="192" spans="9:17">
      <c r="I192"/>
      <c r="K192"/>
      <c r="M192"/>
      <c r="O192"/>
      <c r="Q192"/>
    </row>
    <row r="193" spans="9:17">
      <c r="I193"/>
      <c r="K193"/>
      <c r="M193"/>
      <c r="O193"/>
      <c r="Q193"/>
    </row>
    <row r="194" spans="9:17">
      <c r="I194"/>
      <c r="K194"/>
      <c r="M194"/>
      <c r="O194"/>
      <c r="Q194"/>
    </row>
    <row r="195" spans="9:17">
      <c r="I195"/>
      <c r="K195"/>
      <c r="M195"/>
      <c r="O195"/>
      <c r="Q195"/>
    </row>
    <row r="196" spans="9:17">
      <c r="I196"/>
      <c r="K196"/>
      <c r="M196"/>
      <c r="O196"/>
      <c r="Q196"/>
    </row>
    <row r="197" spans="9:17">
      <c r="I197"/>
      <c r="K197"/>
      <c r="M197"/>
      <c r="O197"/>
      <c r="Q197"/>
    </row>
    <row r="198" spans="9:17">
      <c r="I198"/>
      <c r="K198"/>
      <c r="M198"/>
      <c r="O198"/>
      <c r="Q198"/>
    </row>
    <row r="199" spans="9:17">
      <c r="I199"/>
      <c r="K199"/>
      <c r="M199"/>
      <c r="O199"/>
      <c r="Q199"/>
    </row>
    <row r="200" spans="9:17">
      <c r="I200"/>
      <c r="K200"/>
      <c r="M200"/>
      <c r="O200"/>
      <c r="Q200"/>
    </row>
    <row r="201" spans="9:17">
      <c r="I201"/>
      <c r="K201"/>
      <c r="M201"/>
      <c r="O201"/>
      <c r="Q201"/>
    </row>
    <row r="202" spans="9:17">
      <c r="I202"/>
      <c r="K202"/>
      <c r="M202"/>
      <c r="O202"/>
      <c r="Q202"/>
    </row>
    <row r="203" spans="9:17">
      <c r="I203"/>
      <c r="K203"/>
      <c r="M203"/>
      <c r="O203"/>
      <c r="Q203"/>
    </row>
    <row r="204" spans="9:17">
      <c r="I204"/>
      <c r="K204"/>
      <c r="M204"/>
      <c r="O204"/>
      <c r="Q204"/>
    </row>
    <row r="205" spans="9:17">
      <c r="I205"/>
      <c r="K205"/>
      <c r="M205"/>
      <c r="O205"/>
      <c r="Q205"/>
    </row>
    <row r="206" spans="9:17">
      <c r="I206"/>
      <c r="K206"/>
      <c r="M206"/>
      <c r="O206"/>
      <c r="Q206"/>
    </row>
    <row r="207" spans="9:17">
      <c r="I207"/>
      <c r="K207"/>
      <c r="M207"/>
      <c r="O207"/>
      <c r="Q207"/>
    </row>
    <row r="208" spans="9:17">
      <c r="I208"/>
      <c r="K208"/>
      <c r="M208"/>
      <c r="O208"/>
      <c r="Q208"/>
    </row>
    <row r="209" spans="9:17">
      <c r="I209"/>
      <c r="K209"/>
      <c r="M209"/>
      <c r="O209"/>
      <c r="Q209"/>
    </row>
    <row r="210" spans="9:17">
      <c r="I210"/>
      <c r="K210"/>
      <c r="M210"/>
      <c r="O210"/>
      <c r="Q210"/>
    </row>
    <row r="211" spans="9:17">
      <c r="I211"/>
      <c r="K211"/>
      <c r="M211"/>
      <c r="O211"/>
      <c r="Q211"/>
    </row>
    <row r="212" spans="9:17">
      <c r="I212"/>
      <c r="K212"/>
      <c r="M212"/>
      <c r="O212"/>
      <c r="Q212"/>
    </row>
    <row r="213" spans="9:17">
      <c r="I213"/>
      <c r="K213"/>
      <c r="M213"/>
      <c r="O213"/>
      <c r="Q213"/>
    </row>
    <row r="214" spans="9:17">
      <c r="I214"/>
      <c r="K214"/>
      <c r="M214"/>
      <c r="O214"/>
      <c r="Q214"/>
    </row>
    <row r="215" spans="9:17">
      <c r="I215"/>
      <c r="K215"/>
      <c r="M215"/>
      <c r="O215"/>
      <c r="Q215"/>
    </row>
    <row r="216" spans="9:17">
      <c r="I216"/>
      <c r="K216"/>
      <c r="M216"/>
      <c r="O216"/>
      <c r="Q216"/>
    </row>
    <row r="217" spans="9:17">
      <c r="I217"/>
      <c r="K217"/>
      <c r="M217"/>
      <c r="O217"/>
      <c r="Q217"/>
    </row>
    <row r="218" spans="9:17">
      <c r="I218"/>
      <c r="K218"/>
      <c r="M218"/>
      <c r="O218"/>
      <c r="Q218"/>
    </row>
    <row r="219" spans="9:17">
      <c r="I219"/>
      <c r="K219"/>
      <c r="M219"/>
      <c r="O219"/>
      <c r="Q219"/>
    </row>
    <row r="220" spans="9:17">
      <c r="I220"/>
      <c r="K220"/>
      <c r="M220"/>
      <c r="O220"/>
      <c r="Q220"/>
    </row>
    <row r="221" spans="9:17">
      <c r="I221"/>
      <c r="K221"/>
      <c r="M221"/>
      <c r="O221"/>
      <c r="Q221"/>
    </row>
    <row r="222" spans="9:17">
      <c r="I222"/>
      <c r="K222"/>
      <c r="M222"/>
      <c r="O222"/>
      <c r="Q222"/>
    </row>
    <row r="223" spans="9:17">
      <c r="I223"/>
      <c r="K223"/>
      <c r="M223"/>
      <c r="O223"/>
      <c r="Q223"/>
    </row>
    <row r="224" spans="9:17">
      <c r="I224"/>
      <c r="K224"/>
      <c r="M224"/>
      <c r="O224"/>
      <c r="Q224"/>
    </row>
    <row r="225" spans="9:17">
      <c r="I225"/>
      <c r="K225"/>
      <c r="M225"/>
      <c r="O225"/>
      <c r="Q225"/>
    </row>
    <row r="226" spans="9:17">
      <c r="I226"/>
      <c r="K226"/>
      <c r="M226"/>
      <c r="O226"/>
      <c r="Q226"/>
    </row>
    <row r="227" spans="9:17">
      <c r="I227"/>
      <c r="K227"/>
      <c r="M227"/>
      <c r="O227"/>
      <c r="Q227"/>
    </row>
    <row r="228" spans="9:17">
      <c r="I228"/>
      <c r="K228"/>
      <c r="M228"/>
      <c r="O228"/>
      <c r="Q228"/>
    </row>
    <row r="229" spans="9:17">
      <c r="I229"/>
      <c r="K229"/>
      <c r="M229"/>
      <c r="O229"/>
      <c r="Q229"/>
    </row>
    <row r="230" spans="9:17">
      <c r="I230"/>
      <c r="K230"/>
      <c r="M230"/>
      <c r="O230"/>
      <c r="Q230"/>
    </row>
    <row r="231" spans="9:17">
      <c r="I231"/>
      <c r="K231"/>
      <c r="M231"/>
      <c r="O231"/>
      <c r="Q231"/>
    </row>
    <row r="232" spans="9:17">
      <c r="I232"/>
      <c r="K232"/>
      <c r="M232"/>
      <c r="O232"/>
      <c r="Q232"/>
    </row>
    <row r="233" spans="9:17">
      <c r="I233"/>
      <c r="K233"/>
      <c r="M233"/>
      <c r="O233"/>
      <c r="Q233"/>
    </row>
  </sheetData>
  <mergeCells count="19">
    <mergeCell ref="T4:T6"/>
    <mergeCell ref="U4:U6"/>
    <mergeCell ref="H5:I5"/>
    <mergeCell ref="F4:F6"/>
    <mergeCell ref="P4:Q5"/>
    <mergeCell ref="R4:R6"/>
    <mergeCell ref="S4:S6"/>
    <mergeCell ref="J5:K5"/>
    <mergeCell ref="L5:M5"/>
    <mergeCell ref="N5:O5"/>
    <mergeCell ref="E4:E6"/>
    <mergeCell ref="G4:G6"/>
    <mergeCell ref="H4:O4"/>
    <mergeCell ref="A8:A10"/>
    <mergeCell ref="A4:A6"/>
    <mergeCell ref="B4:B6"/>
    <mergeCell ref="C4:C6"/>
    <mergeCell ref="B8:B9"/>
    <mergeCell ref="D4:D6"/>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4:G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INDICADORES DE RESULTADOS" prompt="Medidas o variables para verificar el cumplimiento de cada paso.&#10;" sqref="E4:E7"/>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10">
      <formula1>$C$1:$E$1</formula1>
    </dataValidation>
  </dataValidation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sheetPr>
    <tabColor rgb="FF00B0F0"/>
  </sheetPr>
  <dimension ref="A1:V16"/>
  <sheetViews>
    <sheetView topLeftCell="F1" zoomScale="70" zoomScaleNormal="70" workbookViewId="0">
      <pane ySplit="5" topLeftCell="A8" activePane="bottomLeft" state="frozen"/>
      <selection activeCell="R5" sqref="R5"/>
      <selection pane="bottomLeft" activeCell="Q10" sqref="Q10"/>
    </sheetView>
  </sheetViews>
  <sheetFormatPr baseColWidth="10" defaultRowHeight="15"/>
  <cols>
    <col min="1" max="1" width="40" customWidth="1"/>
    <col min="2" max="2" width="41.140625" customWidth="1"/>
    <col min="3" max="3" width="27.42578125" customWidth="1"/>
    <col min="4" max="4" width="27.42578125" style="377" customWidth="1"/>
    <col min="5" max="7" width="27.42578125" customWidth="1"/>
    <col min="8" max="8" width="21.7109375" customWidth="1"/>
    <col min="9" max="9" width="14.85546875" style="166" customWidth="1"/>
    <col min="10" max="10" width="22.140625" customWidth="1"/>
    <col min="11" max="11" width="17.85546875" style="166" customWidth="1"/>
    <col min="12" max="12" width="19.5703125" customWidth="1"/>
    <col min="13" max="13" width="18.28515625" style="166" customWidth="1"/>
    <col min="14" max="14" width="21.140625" customWidth="1"/>
    <col min="15" max="15" width="17.28515625" style="166" customWidth="1"/>
    <col min="16" max="16" width="22" customWidth="1"/>
    <col min="17" max="17" width="16.5703125" style="166" customWidth="1"/>
    <col min="18" max="18" width="14.140625" hidden="1" customWidth="1"/>
    <col min="19" max="19" width="23.42578125" customWidth="1"/>
    <col min="20" max="20" width="23" customWidth="1"/>
    <col min="21" max="21" width="23.140625" customWidth="1"/>
    <col min="22" max="22" width="23.7109375" customWidth="1"/>
  </cols>
  <sheetData>
    <row r="1" spans="1:22" ht="18.75">
      <c r="B1" s="418" t="s">
        <v>1532</v>
      </c>
      <c r="C1" s="418" t="s">
        <v>1533</v>
      </c>
      <c r="D1" s="418" t="s">
        <v>1534</v>
      </c>
      <c r="E1" s="418" t="s">
        <v>1535</v>
      </c>
      <c r="F1" s="215"/>
      <c r="G1" s="215"/>
      <c r="H1" s="215" t="s">
        <v>439</v>
      </c>
      <c r="J1" s="215"/>
      <c r="K1" s="215"/>
      <c r="L1" s="215"/>
      <c r="M1" s="215"/>
      <c r="N1" s="215"/>
      <c r="O1" s="215"/>
      <c r="P1" s="215"/>
      <c r="Q1" s="215"/>
      <c r="R1" s="215"/>
      <c r="S1" s="215"/>
      <c r="T1" s="215"/>
      <c r="U1" s="215"/>
      <c r="V1" s="215"/>
    </row>
    <row r="2" spans="1:22">
      <c r="A2" s="201" t="s">
        <v>1300</v>
      </c>
      <c r="B2" s="201"/>
      <c r="C2" s="201"/>
      <c r="D2" s="201"/>
      <c r="E2" s="201"/>
      <c r="F2" s="201"/>
      <c r="G2" s="201"/>
      <c r="H2" s="201"/>
      <c r="I2" s="201"/>
      <c r="J2" s="201"/>
      <c r="K2" s="201"/>
      <c r="L2" s="201"/>
      <c r="M2" s="201"/>
      <c r="N2" s="201"/>
      <c r="O2" s="201"/>
      <c r="P2" s="201"/>
      <c r="Q2" s="201"/>
      <c r="R2" s="201"/>
      <c r="S2" s="201"/>
      <c r="T2" s="201"/>
      <c r="U2" s="201"/>
      <c r="V2" s="201"/>
    </row>
    <row r="3" spans="1:22" ht="15" customHeight="1">
      <c r="A3" s="545" t="s">
        <v>58</v>
      </c>
      <c r="B3" s="547" t="s">
        <v>71</v>
      </c>
      <c r="C3" s="539" t="s">
        <v>1465</v>
      </c>
      <c r="D3" s="539" t="s">
        <v>1466</v>
      </c>
      <c r="E3" s="539" t="s">
        <v>54</v>
      </c>
      <c r="F3" s="539" t="s">
        <v>352</v>
      </c>
      <c r="G3" s="539" t="s">
        <v>55</v>
      </c>
      <c r="H3" s="542" t="s">
        <v>60</v>
      </c>
      <c r="I3" s="543"/>
      <c r="J3" s="543"/>
      <c r="K3" s="543"/>
      <c r="L3" s="543"/>
      <c r="M3" s="543"/>
      <c r="N3" s="543"/>
      <c r="O3" s="544"/>
      <c r="P3" s="551" t="s">
        <v>61</v>
      </c>
      <c r="Q3" s="552"/>
      <c r="R3" s="547" t="s">
        <v>62</v>
      </c>
      <c r="S3" s="547" t="s">
        <v>63</v>
      </c>
      <c r="T3" s="547" t="s">
        <v>70</v>
      </c>
      <c r="U3" s="547" t="s">
        <v>69</v>
      </c>
      <c r="V3" s="558" t="s">
        <v>56</v>
      </c>
    </row>
    <row r="4" spans="1:22" ht="15" customHeight="1">
      <c r="A4" s="545"/>
      <c r="B4" s="545"/>
      <c r="C4" s="540"/>
      <c r="D4" s="540"/>
      <c r="E4" s="540"/>
      <c r="F4" s="540"/>
      <c r="G4" s="540"/>
      <c r="H4" s="542" t="s">
        <v>64</v>
      </c>
      <c r="I4" s="544"/>
      <c r="J4" s="542" t="s">
        <v>65</v>
      </c>
      <c r="K4" s="544"/>
      <c r="L4" s="542" t="s">
        <v>66</v>
      </c>
      <c r="M4" s="544"/>
      <c r="N4" s="542" t="s">
        <v>67</v>
      </c>
      <c r="O4" s="544"/>
      <c r="P4" s="553"/>
      <c r="Q4" s="554"/>
      <c r="R4" s="545"/>
      <c r="S4" s="545"/>
      <c r="T4" s="545"/>
      <c r="U4" s="545"/>
      <c r="V4" s="559"/>
    </row>
    <row r="5" spans="1:22" ht="25.5">
      <c r="A5" s="546"/>
      <c r="B5" s="546"/>
      <c r="C5" s="541"/>
      <c r="D5" s="541"/>
      <c r="E5" s="541"/>
      <c r="F5" s="541"/>
      <c r="G5" s="541"/>
      <c r="H5" s="353" t="s">
        <v>68</v>
      </c>
      <c r="I5" s="353" t="s">
        <v>4</v>
      </c>
      <c r="J5" s="353" t="s">
        <v>68</v>
      </c>
      <c r="K5" s="353" t="s">
        <v>4</v>
      </c>
      <c r="L5" s="353" t="s">
        <v>68</v>
      </c>
      <c r="M5" s="353" t="s">
        <v>4</v>
      </c>
      <c r="N5" s="353" t="s">
        <v>68</v>
      </c>
      <c r="O5" s="353" t="s">
        <v>4</v>
      </c>
      <c r="P5" s="353" t="s">
        <v>68</v>
      </c>
      <c r="Q5" s="353" t="s">
        <v>4</v>
      </c>
      <c r="R5" s="546"/>
      <c r="S5" s="546"/>
      <c r="T5" s="546"/>
      <c r="U5" s="546"/>
      <c r="V5" s="560"/>
    </row>
    <row r="6" spans="1:22" s="289" customFormat="1" ht="15.75">
      <c r="A6" s="354"/>
      <c r="B6" s="355"/>
      <c r="C6" s="356"/>
      <c r="D6" s="356"/>
      <c r="E6" s="356"/>
      <c r="F6" s="357"/>
      <c r="G6" s="356"/>
      <c r="H6" s="358"/>
      <c r="I6" s="358"/>
      <c r="J6" s="358"/>
      <c r="K6" s="358"/>
      <c r="L6" s="358"/>
      <c r="M6" s="358"/>
      <c r="N6" s="358"/>
      <c r="O6" s="358"/>
      <c r="P6" s="358"/>
      <c r="Q6" s="358"/>
      <c r="R6" s="359"/>
      <c r="S6" s="359"/>
      <c r="T6" s="359"/>
      <c r="U6" s="359"/>
      <c r="V6" s="360"/>
    </row>
    <row r="7" spans="1:22" ht="245.25" customHeight="1">
      <c r="A7" s="426" t="s">
        <v>1390</v>
      </c>
      <c r="B7" s="425" t="s">
        <v>1301</v>
      </c>
      <c r="C7" s="254" t="s">
        <v>1532</v>
      </c>
      <c r="D7" s="254" t="s">
        <v>1870</v>
      </c>
      <c r="E7" s="254" t="s">
        <v>1871</v>
      </c>
      <c r="F7" s="254" t="s">
        <v>1872</v>
      </c>
      <c r="G7" s="208" t="s">
        <v>1873</v>
      </c>
      <c r="H7" s="280"/>
      <c r="I7" s="281"/>
      <c r="J7" s="280">
        <v>0.5</v>
      </c>
      <c r="K7" s="447">
        <v>10400</v>
      </c>
      <c r="L7" s="280"/>
      <c r="M7" s="448"/>
      <c r="N7" s="280">
        <v>0.5</v>
      </c>
      <c r="O7" s="447">
        <v>10400</v>
      </c>
      <c r="P7" s="314">
        <f>H7+J7+L7+N7</f>
        <v>1</v>
      </c>
      <c r="Q7" s="315">
        <f>I7+K7+M7+O7</f>
        <v>20800</v>
      </c>
      <c r="R7" s="254"/>
      <c r="S7" s="254" t="s">
        <v>1874</v>
      </c>
      <c r="T7" s="254" t="s">
        <v>1875</v>
      </c>
      <c r="U7" s="254" t="s">
        <v>1876</v>
      </c>
      <c r="V7" s="254" t="s">
        <v>1808</v>
      </c>
    </row>
    <row r="8" spans="1:22" ht="235.5" customHeight="1">
      <c r="A8" s="425" t="s">
        <v>1391</v>
      </c>
      <c r="B8" s="425" t="s">
        <v>1392</v>
      </c>
      <c r="C8" s="254" t="s">
        <v>1535</v>
      </c>
      <c r="D8" s="254" t="s">
        <v>1877</v>
      </c>
      <c r="E8" s="254" t="s">
        <v>1878</v>
      </c>
      <c r="F8" s="254" t="s">
        <v>1879</v>
      </c>
      <c r="G8" s="208" t="s">
        <v>1880</v>
      </c>
      <c r="H8" s="280">
        <v>0.5</v>
      </c>
      <c r="I8" s="281">
        <v>0</v>
      </c>
      <c r="J8" s="280">
        <v>0.5</v>
      </c>
      <c r="K8" s="281">
        <v>0</v>
      </c>
      <c r="L8" s="280"/>
      <c r="M8" s="281"/>
      <c r="N8" s="280"/>
      <c r="O8" s="281"/>
      <c r="P8" s="314">
        <f t="shared" ref="P8" si="0">H8+J8+L8+N8</f>
        <v>1</v>
      </c>
      <c r="Q8" s="315">
        <f t="shared" ref="Q8" si="1">I8+K8+M8+O8</f>
        <v>0</v>
      </c>
      <c r="R8" s="254"/>
      <c r="S8" s="254" t="s">
        <v>1881</v>
      </c>
      <c r="T8" s="254" t="s">
        <v>1882</v>
      </c>
      <c r="U8" s="254" t="s">
        <v>1883</v>
      </c>
      <c r="V8" s="254" t="s">
        <v>1884</v>
      </c>
    </row>
    <row r="9" spans="1:22" ht="15.6" customHeight="1">
      <c r="A9" s="223"/>
      <c r="B9" s="224"/>
      <c r="C9" s="223" t="s">
        <v>78</v>
      </c>
      <c r="D9" s="224"/>
      <c r="E9" s="224"/>
      <c r="F9" s="224"/>
      <c r="G9" s="225"/>
      <c r="H9" s="214">
        <f t="shared" ref="H9:Q9" si="2">SUM(H7:I8)</f>
        <v>0.5</v>
      </c>
      <c r="I9" s="214">
        <f t="shared" si="2"/>
        <v>1</v>
      </c>
      <c r="J9" s="214">
        <f t="shared" si="2"/>
        <v>10401</v>
      </c>
      <c r="K9" s="214">
        <f t="shared" si="2"/>
        <v>10400</v>
      </c>
      <c r="L9" s="214">
        <f t="shared" si="2"/>
        <v>0</v>
      </c>
      <c r="M9" s="214">
        <f t="shared" si="2"/>
        <v>0.5</v>
      </c>
      <c r="N9" s="214">
        <f t="shared" si="2"/>
        <v>10400.5</v>
      </c>
      <c r="O9" s="214">
        <f t="shared" si="2"/>
        <v>10402</v>
      </c>
      <c r="P9" s="214">
        <f>SUM(P7:P8)</f>
        <v>2</v>
      </c>
      <c r="Q9" s="214">
        <f>SUM(Q7:R8)</f>
        <v>20800</v>
      </c>
      <c r="R9" s="196"/>
      <c r="S9" s="196"/>
      <c r="T9" s="196"/>
      <c r="U9" s="196"/>
      <c r="V9" s="196"/>
    </row>
    <row r="13" spans="1:22">
      <c r="C13" s="377"/>
    </row>
    <row r="14" spans="1:22">
      <c r="C14" s="377"/>
    </row>
    <row r="15" spans="1:22">
      <c r="C15" s="377"/>
    </row>
    <row r="16" spans="1:22">
      <c r="C16" s="377"/>
    </row>
  </sheetData>
  <mergeCells count="18">
    <mergeCell ref="V3:V5"/>
    <mergeCell ref="H4:I4"/>
    <mergeCell ref="J4:K4"/>
    <mergeCell ref="L4:M4"/>
    <mergeCell ref="N4:O4"/>
    <mergeCell ref="H3:O3"/>
    <mergeCell ref="P3:Q4"/>
    <mergeCell ref="R3:R5"/>
    <mergeCell ref="S3:S5"/>
    <mergeCell ref="T3:T5"/>
    <mergeCell ref="U3:U5"/>
    <mergeCell ref="A3:A5"/>
    <mergeCell ref="B3:B5"/>
    <mergeCell ref="C3:C5"/>
    <mergeCell ref="E3:E5"/>
    <mergeCell ref="G3:G5"/>
    <mergeCell ref="F3:F5"/>
    <mergeCell ref="D3:D5"/>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3:F6"/>
    <dataValidation allowBlank="1" showInputMessage="1" showErrorMessage="1" promptTitle="INDICADORES DE RESULTADOS" prompt="Medidas o variables para verificar el cumplimiento de cada paso.&#10;" sqref="E3:E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D6 C3:C5 D3"/>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3:G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3:V6"/>
    <dataValidation allowBlank="1" showInputMessage="1" showErrorMessage="1" promptTitle="POBLACIÓN OBJETIVO" prompt="Grupo  de personas al cual se pretende beneficiar con dicho actividad." sqref="U3:U6"/>
    <dataValidation allowBlank="1" showInputMessage="1" showErrorMessage="1" promptTitle="MEDIO DE VERIFICACIÓN" prompt="Corresponde a los elementos a través del cual se acredita y se verifican  las actividades." sqref="T3:T6"/>
    <dataValidation allowBlank="1" showInputMessage="1" showErrorMessage="1" promptTitle="JUSTIFICACIÓN" prompt="Es aquella en que se explica de forma convincente el motivo por el que y para que se va realizar dicha actividad, que beneficio va traer a la institución." sqref="S3:S6"/>
    <dataValidation allowBlank="1" showInputMessage="1" showErrorMessage="1" promptTitle="SUPUESTOS" prompt="Un  supuesto es un dato asumido como cierto a efectos de planificación este puede ser positivo como negativo." sqref="R3:R6"/>
    <dataValidation type="list" allowBlank="1" showInputMessage="1" showErrorMessage="1" sqref="C7:C8">
      <formula1>$B$1:$E$1</formula1>
    </dataValidation>
  </dataValidation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tabColor rgb="FF92D050"/>
  </sheetPr>
  <dimension ref="A1:U32"/>
  <sheetViews>
    <sheetView topLeftCell="D1" zoomScale="60" zoomScaleNormal="60" workbookViewId="0">
      <pane ySplit="6" topLeftCell="A13" activePane="bottomLeft" state="frozen"/>
      <selection activeCell="A7" sqref="A7"/>
      <selection pane="bottomLeft" activeCell="Q15" sqref="Q15"/>
    </sheetView>
  </sheetViews>
  <sheetFormatPr baseColWidth="10" defaultRowHeight="15"/>
  <cols>
    <col min="1" max="1" width="32" customWidth="1"/>
    <col min="2" max="2" width="31.42578125" customWidth="1"/>
    <col min="3" max="3" width="45.28515625" customWidth="1"/>
    <col min="4" max="4" width="39.28515625" style="377" customWidth="1"/>
    <col min="5" max="7" width="27.42578125" customWidth="1"/>
    <col min="8" max="8" width="15.28515625" customWidth="1"/>
    <col min="9" max="9" width="27.85546875" style="166" customWidth="1"/>
    <col min="10" max="10" width="15.28515625" customWidth="1"/>
    <col min="11" max="11" width="18.85546875" style="166" customWidth="1"/>
    <col min="13" max="13" width="13.7109375" style="166" bestFit="1" customWidth="1"/>
    <col min="15" max="15" width="13.7109375" style="166" bestFit="1" customWidth="1"/>
    <col min="16" max="16" width="15.28515625" customWidth="1"/>
    <col min="17" max="17" width="23.42578125" style="166" customWidth="1"/>
    <col min="18" max="18" width="27" customWidth="1"/>
    <col min="19" max="20" width="25.85546875" customWidth="1"/>
    <col min="21" max="21" width="24.42578125" customWidth="1"/>
  </cols>
  <sheetData>
    <row r="1" spans="1:21" ht="18.75">
      <c r="B1" s="215"/>
      <c r="C1" s="416" t="s">
        <v>1536</v>
      </c>
      <c r="D1" s="416"/>
      <c r="E1" s="215"/>
      <c r="F1" s="215"/>
      <c r="G1" s="215"/>
      <c r="H1" s="215" t="s">
        <v>1364</v>
      </c>
      <c r="K1" s="215"/>
      <c r="L1" s="215"/>
      <c r="M1" s="215"/>
      <c r="N1" s="215"/>
      <c r="O1" s="215"/>
      <c r="P1" s="215"/>
      <c r="Q1" s="215"/>
      <c r="R1" s="215"/>
      <c r="S1" s="215"/>
      <c r="T1" s="215"/>
      <c r="U1" s="215"/>
    </row>
    <row r="2" spans="1:21" ht="18.75">
      <c r="A2" s="201" t="s">
        <v>1307</v>
      </c>
      <c r="B2" s="215"/>
      <c r="C2" s="215"/>
      <c r="D2" s="215"/>
      <c r="E2" s="215"/>
      <c r="F2" s="215"/>
      <c r="G2" s="215"/>
      <c r="H2" s="215"/>
      <c r="K2" s="215"/>
      <c r="L2" s="215"/>
      <c r="M2" s="215"/>
      <c r="N2" s="215"/>
      <c r="O2" s="215"/>
      <c r="P2" s="215"/>
      <c r="Q2" s="215"/>
      <c r="R2" s="215"/>
      <c r="S2" s="215"/>
      <c r="T2" s="215"/>
      <c r="U2" s="215"/>
    </row>
    <row r="3" spans="1:21">
      <c r="A3" s="568" t="s">
        <v>1365</v>
      </c>
      <c r="B3" s="568"/>
      <c r="C3" s="568"/>
      <c r="D3" s="568"/>
      <c r="E3" s="568"/>
      <c r="F3" s="568"/>
      <c r="G3" s="568"/>
      <c r="H3" s="568"/>
      <c r="I3" s="568"/>
      <c r="J3" s="568"/>
      <c r="K3" s="568"/>
      <c r="L3" s="568"/>
      <c r="M3" s="568"/>
      <c r="N3" s="568"/>
      <c r="O3" s="568"/>
      <c r="P3" s="568"/>
      <c r="Q3" s="568"/>
      <c r="R3" s="568"/>
      <c r="S3" s="568"/>
      <c r="T3" s="568"/>
      <c r="U3" s="568"/>
    </row>
    <row r="4" spans="1:21" ht="15" customHeight="1">
      <c r="A4" s="545" t="s">
        <v>58</v>
      </c>
      <c r="B4" s="547" t="s">
        <v>71</v>
      </c>
      <c r="C4" s="539" t="s">
        <v>1465</v>
      </c>
      <c r="D4" s="539" t="s">
        <v>1466</v>
      </c>
      <c r="E4" s="539" t="s">
        <v>54</v>
      </c>
      <c r="F4" s="539" t="s">
        <v>352</v>
      </c>
      <c r="G4" s="539" t="s">
        <v>55</v>
      </c>
      <c r="H4" s="542" t="s">
        <v>60</v>
      </c>
      <c r="I4" s="543"/>
      <c r="J4" s="543"/>
      <c r="K4" s="543"/>
      <c r="L4" s="543"/>
      <c r="M4" s="543"/>
      <c r="N4" s="543"/>
      <c r="O4" s="544"/>
      <c r="P4" s="551" t="s">
        <v>61</v>
      </c>
      <c r="Q4" s="552"/>
      <c r="R4" s="547" t="s">
        <v>63</v>
      </c>
      <c r="S4" s="547" t="s">
        <v>70</v>
      </c>
      <c r="T4" s="547" t="s">
        <v>69</v>
      </c>
      <c r="U4" s="558" t="s">
        <v>56</v>
      </c>
    </row>
    <row r="5" spans="1:21" ht="15" customHeight="1">
      <c r="A5" s="545"/>
      <c r="B5" s="545"/>
      <c r="C5" s="540"/>
      <c r="D5" s="540"/>
      <c r="E5" s="540"/>
      <c r="F5" s="540"/>
      <c r="G5" s="540"/>
      <c r="H5" s="542" t="s">
        <v>64</v>
      </c>
      <c r="I5" s="544"/>
      <c r="J5" s="542" t="s">
        <v>65</v>
      </c>
      <c r="K5" s="544"/>
      <c r="L5" s="542" t="s">
        <v>66</v>
      </c>
      <c r="M5" s="544"/>
      <c r="N5" s="542" t="s">
        <v>67</v>
      </c>
      <c r="O5" s="544"/>
      <c r="P5" s="553"/>
      <c r="Q5" s="554"/>
      <c r="R5" s="545"/>
      <c r="S5" s="545"/>
      <c r="T5" s="545"/>
      <c r="U5" s="559"/>
    </row>
    <row r="6" spans="1:21" ht="25.5">
      <c r="A6" s="546"/>
      <c r="B6" s="546"/>
      <c r="C6" s="541"/>
      <c r="D6" s="541"/>
      <c r="E6" s="541"/>
      <c r="F6" s="541"/>
      <c r="G6" s="541"/>
      <c r="H6" s="353" t="s">
        <v>68</v>
      </c>
      <c r="I6" s="353" t="s">
        <v>4</v>
      </c>
      <c r="J6" s="353" t="s">
        <v>68</v>
      </c>
      <c r="K6" s="353" t="s">
        <v>4</v>
      </c>
      <c r="L6" s="353" t="s">
        <v>68</v>
      </c>
      <c r="M6" s="353" t="s">
        <v>4</v>
      </c>
      <c r="N6" s="353" t="s">
        <v>68</v>
      </c>
      <c r="O6" s="353" t="s">
        <v>4</v>
      </c>
      <c r="P6" s="353" t="s">
        <v>68</v>
      </c>
      <c r="Q6" s="353" t="s">
        <v>4</v>
      </c>
      <c r="R6" s="546"/>
      <c r="S6" s="546"/>
      <c r="T6" s="546"/>
      <c r="U6" s="560"/>
    </row>
    <row r="7" spans="1:21" s="289" customFormat="1" ht="15.75">
      <c r="A7" s="354"/>
      <c r="B7" s="355"/>
      <c r="C7" s="356"/>
      <c r="D7" s="356"/>
      <c r="E7" s="356"/>
      <c r="F7" s="357"/>
      <c r="G7" s="356"/>
      <c r="H7" s="358"/>
      <c r="I7" s="358"/>
      <c r="J7" s="358"/>
      <c r="K7" s="358"/>
      <c r="L7" s="358"/>
      <c r="M7" s="358"/>
      <c r="N7" s="358"/>
      <c r="O7" s="358"/>
      <c r="P7" s="358"/>
      <c r="Q7" s="358"/>
      <c r="R7" s="359"/>
      <c r="S7" s="359"/>
      <c r="T7" s="359"/>
      <c r="U7" s="360"/>
    </row>
    <row r="8" spans="1:21" ht="276" customHeight="1">
      <c r="A8" s="566" t="s">
        <v>1365</v>
      </c>
      <c r="B8" s="566" t="s">
        <v>1366</v>
      </c>
      <c r="C8" s="211" t="s">
        <v>1536</v>
      </c>
      <c r="D8" s="430" t="s">
        <v>1885</v>
      </c>
      <c r="E8" s="430" t="s">
        <v>1886</v>
      </c>
      <c r="F8" s="430" t="s">
        <v>1887</v>
      </c>
      <c r="G8" s="212" t="s">
        <v>1888</v>
      </c>
      <c r="H8" s="212"/>
      <c r="I8" s="283"/>
      <c r="J8" s="212"/>
      <c r="K8" s="283"/>
      <c r="L8" s="449"/>
      <c r="M8" s="283"/>
      <c r="N8" s="449">
        <v>1</v>
      </c>
      <c r="O8" s="283">
        <v>0</v>
      </c>
      <c r="P8" s="316">
        <f t="shared" ref="P8:Q13" si="0">H8+J8+L8+N8</f>
        <v>1</v>
      </c>
      <c r="Q8" s="317">
        <f t="shared" si="0"/>
        <v>0</v>
      </c>
      <c r="R8" s="212" t="s">
        <v>1889</v>
      </c>
      <c r="S8" s="212" t="s">
        <v>1890</v>
      </c>
      <c r="T8" s="212" t="s">
        <v>1891</v>
      </c>
      <c r="U8" s="212" t="s">
        <v>1892</v>
      </c>
    </row>
    <row r="9" spans="1:21" ht="288" customHeight="1">
      <c r="A9" s="567"/>
      <c r="B9" s="567"/>
      <c r="C9" s="211" t="s">
        <v>1536</v>
      </c>
      <c r="D9" s="430" t="s">
        <v>1893</v>
      </c>
      <c r="E9" s="430" t="s">
        <v>1894</v>
      </c>
      <c r="F9" s="430" t="s">
        <v>1895</v>
      </c>
      <c r="G9" s="212" t="s">
        <v>1896</v>
      </c>
      <c r="H9" s="212"/>
      <c r="I9" s="283"/>
      <c r="J9" s="212"/>
      <c r="K9" s="283"/>
      <c r="L9" s="449">
        <v>0.5</v>
      </c>
      <c r="M9" s="450">
        <v>1500</v>
      </c>
      <c r="N9" s="449">
        <v>0.5</v>
      </c>
      <c r="O9" s="450">
        <v>1500</v>
      </c>
      <c r="P9" s="316">
        <f t="shared" si="0"/>
        <v>1</v>
      </c>
      <c r="Q9" s="451">
        <f t="shared" si="0"/>
        <v>3000</v>
      </c>
      <c r="R9" s="212" t="s">
        <v>1897</v>
      </c>
      <c r="S9" s="212" t="s">
        <v>1898</v>
      </c>
      <c r="T9" s="212" t="s">
        <v>1899</v>
      </c>
      <c r="U9" s="212" t="s">
        <v>1900</v>
      </c>
    </row>
    <row r="10" spans="1:21" ht="279" customHeight="1">
      <c r="A10" s="567"/>
      <c r="B10" s="567"/>
      <c r="C10" s="438" t="s">
        <v>1536</v>
      </c>
      <c r="D10" s="430" t="s">
        <v>1901</v>
      </c>
      <c r="E10" s="430" t="s">
        <v>1902</v>
      </c>
      <c r="F10" s="430" t="s">
        <v>1903</v>
      </c>
      <c r="G10" s="212" t="s">
        <v>1904</v>
      </c>
      <c r="H10" s="449">
        <v>1</v>
      </c>
      <c r="I10" s="451">
        <v>0</v>
      </c>
      <c r="J10" s="449"/>
      <c r="K10" s="283"/>
      <c r="L10" s="449"/>
      <c r="M10" s="450"/>
      <c r="N10" s="449"/>
      <c r="O10" s="450"/>
      <c r="P10" s="316">
        <f t="shared" si="0"/>
        <v>1</v>
      </c>
      <c r="Q10" s="317">
        <f t="shared" si="0"/>
        <v>0</v>
      </c>
      <c r="R10" s="212" t="s">
        <v>1905</v>
      </c>
      <c r="S10" s="212" t="s">
        <v>1906</v>
      </c>
      <c r="T10" s="212" t="s">
        <v>1907</v>
      </c>
      <c r="U10" s="212" t="s">
        <v>1908</v>
      </c>
    </row>
    <row r="11" spans="1:21" ht="258.75" customHeight="1">
      <c r="A11" s="567"/>
      <c r="B11" s="567"/>
      <c r="C11" s="438" t="s">
        <v>1536</v>
      </c>
      <c r="D11" s="430" t="s">
        <v>1901</v>
      </c>
      <c r="E11" s="430" t="s">
        <v>1909</v>
      </c>
      <c r="F11" s="430" t="s">
        <v>1910</v>
      </c>
      <c r="G11" s="212" t="s">
        <v>1911</v>
      </c>
      <c r="H11" s="449">
        <v>1</v>
      </c>
      <c r="I11" s="451">
        <v>156700</v>
      </c>
      <c r="J11" s="449"/>
      <c r="K11" s="283"/>
      <c r="L11" s="449"/>
      <c r="M11" s="450"/>
      <c r="N11" s="449"/>
      <c r="O11" s="450"/>
      <c r="P11" s="316">
        <f t="shared" si="0"/>
        <v>1</v>
      </c>
      <c r="Q11" s="451">
        <f>I11+K11+M11+O11</f>
        <v>156700</v>
      </c>
      <c r="R11" s="212" t="s">
        <v>1912</v>
      </c>
      <c r="S11" s="212" t="s">
        <v>1913</v>
      </c>
      <c r="T11" s="212" t="s">
        <v>1914</v>
      </c>
      <c r="U11" s="212" t="s">
        <v>1908</v>
      </c>
    </row>
    <row r="12" spans="1:21" s="377" customFormat="1" ht="258.75" customHeight="1">
      <c r="A12" s="567"/>
      <c r="B12" s="567"/>
      <c r="C12" s="469" t="s">
        <v>1536</v>
      </c>
      <c r="D12" s="469" t="s">
        <v>1915</v>
      </c>
      <c r="E12" s="469" t="s">
        <v>1909</v>
      </c>
      <c r="F12" s="469" t="s">
        <v>1916</v>
      </c>
      <c r="G12" s="212" t="s">
        <v>1917</v>
      </c>
      <c r="H12" s="449">
        <v>1</v>
      </c>
      <c r="I12" s="451">
        <v>12800000</v>
      </c>
      <c r="J12" s="449"/>
      <c r="K12" s="283"/>
      <c r="L12" s="449"/>
      <c r="M12" s="450"/>
      <c r="N12" s="449"/>
      <c r="O12" s="450"/>
      <c r="P12" s="316">
        <f t="shared" ref="P12" si="1">H12+J12+L12+N12</f>
        <v>1</v>
      </c>
      <c r="Q12" s="451">
        <f>I12+K12+M12+O12</f>
        <v>12800000</v>
      </c>
      <c r="R12" s="212" t="s">
        <v>1918</v>
      </c>
      <c r="S12" s="212" t="s">
        <v>1919</v>
      </c>
      <c r="T12" s="212" t="s">
        <v>1920</v>
      </c>
      <c r="U12" s="212" t="s">
        <v>1908</v>
      </c>
    </row>
    <row r="13" spans="1:21" ht="336" customHeight="1">
      <c r="A13" s="567"/>
      <c r="B13" s="567"/>
      <c r="C13" s="438" t="s">
        <v>1536</v>
      </c>
      <c r="D13" s="430" t="s">
        <v>2439</v>
      </c>
      <c r="E13" s="430" t="s">
        <v>1909</v>
      </c>
      <c r="F13" s="519" t="s">
        <v>2445</v>
      </c>
      <c r="G13" s="212" t="s">
        <v>2438</v>
      </c>
      <c r="H13" s="449">
        <v>1</v>
      </c>
      <c r="I13" s="451">
        <v>14400000</v>
      </c>
      <c r="J13" s="449"/>
      <c r="K13" s="283"/>
      <c r="L13" s="449"/>
      <c r="M13" s="450"/>
      <c r="N13" s="449"/>
      <c r="O13" s="450"/>
      <c r="P13" s="316">
        <f t="shared" si="0"/>
        <v>1</v>
      </c>
      <c r="Q13" s="451">
        <f>I13+K13+M13+O13</f>
        <v>14400000</v>
      </c>
      <c r="R13" s="212" t="s">
        <v>2440</v>
      </c>
      <c r="S13" s="212" t="s">
        <v>1919</v>
      </c>
      <c r="T13" s="212" t="s">
        <v>1920</v>
      </c>
      <c r="U13" s="212" t="s">
        <v>1908</v>
      </c>
    </row>
    <row r="14" spans="1:21" ht="15.75">
      <c r="A14" s="223"/>
      <c r="B14" s="224"/>
      <c r="C14" s="223" t="s">
        <v>1363</v>
      </c>
      <c r="D14" s="224"/>
      <c r="E14" s="224"/>
      <c r="F14" s="224"/>
      <c r="G14" s="225"/>
      <c r="H14" s="213">
        <f t="shared" ref="H14:Q14" si="2">SUM(H8:H13)</f>
        <v>4</v>
      </c>
      <c r="I14" s="214">
        <f t="shared" si="2"/>
        <v>27356700</v>
      </c>
      <c r="J14" s="213">
        <f t="shared" si="2"/>
        <v>0</v>
      </c>
      <c r="K14" s="214">
        <f t="shared" si="2"/>
        <v>0</v>
      </c>
      <c r="L14" s="213">
        <f t="shared" si="2"/>
        <v>0.5</v>
      </c>
      <c r="M14" s="214">
        <f t="shared" si="2"/>
        <v>1500</v>
      </c>
      <c r="N14" s="213">
        <f t="shared" si="2"/>
        <v>1.5</v>
      </c>
      <c r="O14" s="214">
        <f t="shared" si="2"/>
        <v>1500</v>
      </c>
      <c r="P14" s="214">
        <f t="shared" si="2"/>
        <v>6</v>
      </c>
      <c r="Q14" s="214">
        <f>SUM(Q8:Q13)</f>
        <v>27359700</v>
      </c>
      <c r="R14" s="195"/>
      <c r="S14" s="195"/>
      <c r="T14" s="195"/>
      <c r="U14" s="195"/>
    </row>
    <row r="20" spans="9:17">
      <c r="I20"/>
      <c r="K20"/>
      <c r="M20"/>
      <c r="O20"/>
      <c r="Q20"/>
    </row>
    <row r="21" spans="9:17">
      <c r="I21"/>
      <c r="K21"/>
      <c r="M21"/>
      <c r="O21"/>
      <c r="Q21"/>
    </row>
    <row r="22" spans="9:17">
      <c r="I22"/>
      <c r="K22"/>
      <c r="M22"/>
      <c r="O22"/>
      <c r="Q22"/>
    </row>
    <row r="23" spans="9:17">
      <c r="I23"/>
      <c r="K23"/>
      <c r="M23"/>
      <c r="O23"/>
      <c r="Q23"/>
    </row>
    <row r="24" spans="9:17">
      <c r="I24"/>
      <c r="K24"/>
      <c r="M24"/>
      <c r="O24"/>
      <c r="Q24"/>
    </row>
    <row r="25" spans="9:17">
      <c r="I25"/>
      <c r="K25"/>
      <c r="M25"/>
      <c r="O25"/>
      <c r="Q25"/>
    </row>
    <row r="26" spans="9:17">
      <c r="I26"/>
      <c r="K26"/>
      <c r="M26"/>
      <c r="O26"/>
      <c r="Q26"/>
    </row>
    <row r="27" spans="9:17">
      <c r="I27"/>
      <c r="K27"/>
      <c r="M27"/>
      <c r="O27"/>
      <c r="Q27"/>
    </row>
    <row r="28" spans="9:17">
      <c r="I28"/>
      <c r="K28"/>
      <c r="M28"/>
      <c r="O28"/>
      <c r="Q28"/>
    </row>
    <row r="29" spans="9:17">
      <c r="I29"/>
      <c r="K29"/>
      <c r="M29"/>
      <c r="O29"/>
      <c r="Q29"/>
    </row>
    <row r="30" spans="9:17">
      <c r="I30"/>
      <c r="K30"/>
      <c r="M30"/>
      <c r="O30"/>
      <c r="Q30"/>
    </row>
    <row r="31" spans="9:17">
      <c r="I31"/>
      <c r="K31"/>
      <c r="M31"/>
      <c r="O31"/>
      <c r="Q31"/>
    </row>
    <row r="32" spans="9:17">
      <c r="I32"/>
      <c r="K32"/>
      <c r="M32"/>
      <c r="O32"/>
      <c r="Q32"/>
    </row>
  </sheetData>
  <mergeCells count="20">
    <mergeCell ref="A8:A13"/>
    <mergeCell ref="R4:R6"/>
    <mergeCell ref="S4:S6"/>
    <mergeCell ref="A3:U3"/>
    <mergeCell ref="A4:A6"/>
    <mergeCell ref="B4:B6"/>
    <mergeCell ref="C4:C6"/>
    <mergeCell ref="E4:E6"/>
    <mergeCell ref="F4:F6"/>
    <mergeCell ref="G4:G6"/>
    <mergeCell ref="H4:O4"/>
    <mergeCell ref="P4:Q5"/>
    <mergeCell ref="T4:T6"/>
    <mergeCell ref="U4:U6"/>
    <mergeCell ref="H5:I5"/>
    <mergeCell ref="J5:K5"/>
    <mergeCell ref="L5:M5"/>
    <mergeCell ref="N5:O5"/>
    <mergeCell ref="D4:D6"/>
    <mergeCell ref="B8:B13"/>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10;"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13">
      <formula1>$C$1</formula1>
    </dataValidation>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sheetPr>
    <tabColor rgb="FF7030A0"/>
  </sheetPr>
  <dimension ref="A1:W31"/>
  <sheetViews>
    <sheetView topLeftCell="E1" zoomScale="80" zoomScaleNormal="80" workbookViewId="0">
      <pane ySplit="8" topLeftCell="A12" activePane="bottomLeft" state="frozen"/>
      <selection activeCell="A7" sqref="A7"/>
      <selection pane="bottomLeft" activeCell="Q14" sqref="Q14"/>
    </sheetView>
  </sheetViews>
  <sheetFormatPr baseColWidth="10" defaultRowHeight="15"/>
  <cols>
    <col min="1" max="2" width="21.7109375" customWidth="1"/>
    <col min="3" max="3" width="32.28515625" customWidth="1"/>
    <col min="4" max="4" width="27.42578125" style="377" customWidth="1"/>
    <col min="5" max="7" width="27.42578125" customWidth="1"/>
    <col min="8" max="8" width="15.28515625" customWidth="1"/>
    <col min="9" max="9" width="13.7109375" style="166" bestFit="1" customWidth="1"/>
    <col min="10" max="10" width="15.28515625" customWidth="1"/>
    <col min="11" max="11" width="18.85546875" style="166" customWidth="1"/>
    <col min="13" max="13" width="13.7109375" style="166" bestFit="1" customWidth="1"/>
    <col min="15" max="15" width="13.7109375" style="166" bestFit="1" customWidth="1"/>
    <col min="16" max="16" width="15.28515625" customWidth="1"/>
    <col min="17" max="17" width="18.28515625" style="166" customWidth="1"/>
    <col min="18" max="18" width="26.140625" customWidth="1"/>
    <col min="19" max="19" width="23.42578125" customWidth="1"/>
    <col min="20" max="20" width="20.5703125" customWidth="1"/>
    <col min="21" max="21" width="23.5703125" customWidth="1"/>
  </cols>
  <sheetData>
    <row r="1" spans="1:23" ht="18.75">
      <c r="B1" s="215"/>
      <c r="C1" s="215"/>
      <c r="D1" s="215"/>
      <c r="E1" s="215"/>
      <c r="F1" s="215"/>
      <c r="G1" s="215"/>
      <c r="H1" s="215" t="s">
        <v>1454</v>
      </c>
      <c r="K1" s="215"/>
      <c r="L1" s="215"/>
      <c r="M1" s="215"/>
      <c r="N1" s="215"/>
      <c r="O1" s="215"/>
      <c r="P1" s="418" t="s">
        <v>1537</v>
      </c>
      <c r="Q1" s="418" t="s">
        <v>1538</v>
      </c>
      <c r="R1" s="418" t="s">
        <v>1539</v>
      </c>
      <c r="S1" s="418" t="s">
        <v>1540</v>
      </c>
      <c r="T1" s="418" t="s">
        <v>1541</v>
      </c>
      <c r="U1" s="418" t="s">
        <v>1542</v>
      </c>
      <c r="V1" s="418" t="s">
        <v>1543</v>
      </c>
      <c r="W1" s="418" t="s">
        <v>1544</v>
      </c>
    </row>
    <row r="2" spans="1:23" ht="18.75">
      <c r="A2" s="201" t="s">
        <v>1307</v>
      </c>
      <c r="B2" s="215"/>
      <c r="C2" s="215"/>
      <c r="D2" s="215"/>
      <c r="E2" s="215"/>
      <c r="F2" s="215"/>
      <c r="G2" s="215"/>
      <c r="H2" s="215"/>
      <c r="K2" s="215"/>
      <c r="L2" s="215"/>
      <c r="M2" s="215"/>
      <c r="N2" s="215"/>
      <c r="O2" s="215"/>
      <c r="P2" s="215"/>
      <c r="Q2" s="215"/>
      <c r="R2" s="215"/>
      <c r="S2" s="215"/>
      <c r="T2" s="215"/>
      <c r="U2" s="215"/>
    </row>
    <row r="3" spans="1:23">
      <c r="A3" s="568" t="s">
        <v>1360</v>
      </c>
      <c r="B3" s="568"/>
      <c r="C3" s="568"/>
      <c r="D3" s="568"/>
      <c r="E3" s="568"/>
      <c r="F3" s="568"/>
      <c r="G3" s="568"/>
      <c r="H3" s="568"/>
      <c r="I3" s="568"/>
      <c r="J3" s="568"/>
      <c r="K3" s="568"/>
      <c r="L3" s="568"/>
      <c r="M3" s="568"/>
      <c r="N3" s="568"/>
      <c r="O3" s="568"/>
      <c r="P3" s="568"/>
      <c r="Q3" s="568"/>
      <c r="R3" s="568"/>
      <c r="S3" s="568"/>
      <c r="T3" s="568"/>
      <c r="U3" s="568"/>
    </row>
    <row r="4" spans="1:23" s="289" customFormat="1">
      <c r="A4" s="297" t="s">
        <v>1359</v>
      </c>
      <c r="B4" s="296"/>
      <c r="C4" s="296"/>
      <c r="D4" s="405"/>
      <c r="E4" s="296"/>
      <c r="F4" s="296"/>
      <c r="G4" s="296"/>
      <c r="H4" s="296"/>
      <c r="I4" s="296"/>
      <c r="J4" s="296"/>
      <c r="K4" s="296"/>
      <c r="L4" s="296"/>
      <c r="M4" s="296"/>
      <c r="N4" s="296"/>
      <c r="O4" s="296"/>
      <c r="P4" s="296"/>
      <c r="Q4" s="296"/>
      <c r="R4" s="296"/>
      <c r="S4" s="296"/>
      <c r="T4" s="296"/>
      <c r="U4" s="296"/>
    </row>
    <row r="5" spans="1:23">
      <c r="A5" s="244" t="s">
        <v>1416</v>
      </c>
      <c r="B5" s="201"/>
      <c r="C5" s="201"/>
      <c r="D5" s="201"/>
      <c r="E5" s="201"/>
      <c r="F5" s="201"/>
      <c r="G5" s="201"/>
      <c r="H5" s="201"/>
      <c r="I5" s="201"/>
      <c r="J5" s="201"/>
      <c r="K5" s="201"/>
      <c r="L5" s="201"/>
      <c r="M5" s="201"/>
      <c r="N5" s="201"/>
      <c r="O5" s="201"/>
      <c r="P5" s="201"/>
      <c r="Q5" s="201"/>
      <c r="R5" s="201"/>
      <c r="S5" s="201"/>
      <c r="T5" s="201"/>
      <c r="U5" s="201"/>
    </row>
    <row r="6" spans="1:23" ht="15" customHeight="1">
      <c r="A6" s="545" t="s">
        <v>58</v>
      </c>
      <c r="B6" s="547" t="s">
        <v>71</v>
      </c>
      <c r="C6" s="539" t="s">
        <v>1465</v>
      </c>
      <c r="D6" s="539" t="s">
        <v>1466</v>
      </c>
      <c r="E6" s="539" t="s">
        <v>54</v>
      </c>
      <c r="F6" s="539" t="s">
        <v>352</v>
      </c>
      <c r="G6" s="539" t="s">
        <v>55</v>
      </c>
      <c r="H6" s="542" t="s">
        <v>60</v>
      </c>
      <c r="I6" s="543"/>
      <c r="J6" s="543"/>
      <c r="K6" s="543"/>
      <c r="L6" s="543"/>
      <c r="M6" s="543"/>
      <c r="N6" s="543"/>
      <c r="O6" s="544"/>
      <c r="P6" s="551" t="s">
        <v>61</v>
      </c>
      <c r="Q6" s="552"/>
      <c r="R6" s="547" t="s">
        <v>63</v>
      </c>
      <c r="S6" s="547" t="s">
        <v>70</v>
      </c>
      <c r="T6" s="547" t="s">
        <v>69</v>
      </c>
      <c r="U6" s="558" t="s">
        <v>56</v>
      </c>
    </row>
    <row r="7" spans="1:23" ht="15" customHeight="1">
      <c r="A7" s="545"/>
      <c r="B7" s="545"/>
      <c r="C7" s="540"/>
      <c r="D7" s="540"/>
      <c r="E7" s="540"/>
      <c r="F7" s="540"/>
      <c r="G7" s="540"/>
      <c r="H7" s="542" t="s">
        <v>64</v>
      </c>
      <c r="I7" s="544"/>
      <c r="J7" s="542" t="s">
        <v>65</v>
      </c>
      <c r="K7" s="544"/>
      <c r="L7" s="542" t="s">
        <v>66</v>
      </c>
      <c r="M7" s="544"/>
      <c r="N7" s="542" t="s">
        <v>67</v>
      </c>
      <c r="O7" s="544"/>
      <c r="P7" s="553"/>
      <c r="Q7" s="554"/>
      <c r="R7" s="545"/>
      <c r="S7" s="545"/>
      <c r="T7" s="545"/>
      <c r="U7" s="559"/>
    </row>
    <row r="8" spans="1:23" ht="25.5">
      <c r="A8" s="546"/>
      <c r="B8" s="546"/>
      <c r="C8" s="541"/>
      <c r="D8" s="541"/>
      <c r="E8" s="541"/>
      <c r="F8" s="541"/>
      <c r="G8" s="541"/>
      <c r="H8" s="353" t="s">
        <v>68</v>
      </c>
      <c r="I8" s="353" t="s">
        <v>4</v>
      </c>
      <c r="J8" s="353" t="s">
        <v>68</v>
      </c>
      <c r="K8" s="353" t="s">
        <v>4</v>
      </c>
      <c r="L8" s="353" t="s">
        <v>68</v>
      </c>
      <c r="M8" s="353" t="s">
        <v>4</v>
      </c>
      <c r="N8" s="353" t="s">
        <v>68</v>
      </c>
      <c r="O8" s="353" t="s">
        <v>4</v>
      </c>
      <c r="P8" s="353" t="s">
        <v>68</v>
      </c>
      <c r="Q8" s="353" t="s">
        <v>4</v>
      </c>
      <c r="R8" s="546"/>
      <c r="S8" s="546"/>
      <c r="T8" s="546"/>
      <c r="U8" s="560"/>
    </row>
    <row r="9" spans="1:23" s="289" customFormat="1" ht="15.75">
      <c r="A9" s="354"/>
      <c r="B9" s="355"/>
      <c r="C9" s="356"/>
      <c r="D9" s="356"/>
      <c r="E9" s="356"/>
      <c r="F9" s="357"/>
      <c r="G9" s="356"/>
      <c r="H9" s="358"/>
      <c r="I9" s="358"/>
      <c r="J9" s="358"/>
      <c r="K9" s="358"/>
      <c r="L9" s="358"/>
      <c r="M9" s="358"/>
      <c r="N9" s="358"/>
      <c r="O9" s="358"/>
      <c r="P9" s="358"/>
      <c r="Q9" s="358"/>
      <c r="R9" s="359"/>
      <c r="S9" s="359"/>
      <c r="T9" s="359"/>
      <c r="U9" s="360"/>
    </row>
    <row r="10" spans="1:23" ht="141.75" customHeight="1">
      <c r="A10" s="428" t="s">
        <v>1360</v>
      </c>
      <c r="B10" s="428" t="s">
        <v>1361</v>
      </c>
      <c r="C10" s="211" t="s">
        <v>1538</v>
      </c>
      <c r="D10" s="430" t="s">
        <v>1921</v>
      </c>
      <c r="E10" s="430" t="s">
        <v>1922</v>
      </c>
      <c r="F10" s="430" t="s">
        <v>1923</v>
      </c>
      <c r="G10" s="212" t="s">
        <v>1924</v>
      </c>
      <c r="H10" s="449">
        <v>1</v>
      </c>
      <c r="I10" s="451">
        <v>3000</v>
      </c>
      <c r="J10" s="212"/>
      <c r="K10" s="283"/>
      <c r="L10" s="212"/>
      <c r="M10" s="283"/>
      <c r="N10" s="212"/>
      <c r="O10" s="283"/>
      <c r="P10" s="316">
        <f>H10+J10+L10+N10</f>
        <v>1</v>
      </c>
      <c r="Q10" s="317">
        <f>I10+K10+M10+O10</f>
        <v>3000</v>
      </c>
      <c r="R10" s="212" t="s">
        <v>1925</v>
      </c>
      <c r="S10" s="212" t="s">
        <v>1926</v>
      </c>
      <c r="T10" s="212" t="s">
        <v>1927</v>
      </c>
      <c r="U10" s="212" t="s">
        <v>1928</v>
      </c>
    </row>
    <row r="11" spans="1:23" ht="167.25" customHeight="1">
      <c r="A11" s="566" t="s">
        <v>1359</v>
      </c>
      <c r="B11" s="566" t="s">
        <v>1362</v>
      </c>
      <c r="C11" s="211" t="s">
        <v>1537</v>
      </c>
      <c r="D11" s="430" t="s">
        <v>1929</v>
      </c>
      <c r="E11" s="430" t="s">
        <v>1930</v>
      </c>
      <c r="F11" s="430" t="s">
        <v>1931</v>
      </c>
      <c r="G11" s="212" t="s">
        <v>1932</v>
      </c>
      <c r="H11" s="449">
        <v>0.25</v>
      </c>
      <c r="I11" s="283">
        <v>0</v>
      </c>
      <c r="J11" s="449">
        <v>0.25</v>
      </c>
      <c r="K11" s="283">
        <v>0</v>
      </c>
      <c r="L11" s="285">
        <v>0.25</v>
      </c>
      <c r="M11" s="283">
        <v>0</v>
      </c>
      <c r="N11" s="449">
        <v>0.25</v>
      </c>
      <c r="O11" s="283">
        <v>0</v>
      </c>
      <c r="P11" s="316">
        <f t="shared" ref="P11:P12" si="0">H11+J11+L11+N11</f>
        <v>1</v>
      </c>
      <c r="Q11" s="317">
        <f t="shared" ref="Q11:Q12" si="1">I11+K11+M11+O11</f>
        <v>0</v>
      </c>
      <c r="R11" s="212" t="s">
        <v>1933</v>
      </c>
      <c r="S11" s="212" t="s">
        <v>1934</v>
      </c>
      <c r="T11" s="212" t="s">
        <v>1935</v>
      </c>
      <c r="U11" s="212" t="s">
        <v>1936</v>
      </c>
    </row>
    <row r="12" spans="1:23" ht="139.5" customHeight="1">
      <c r="A12" s="567"/>
      <c r="B12" s="567"/>
      <c r="C12" s="211" t="s">
        <v>1538</v>
      </c>
      <c r="D12" s="430" t="s">
        <v>2414</v>
      </c>
      <c r="E12" s="430" t="s">
        <v>1930</v>
      </c>
      <c r="F12" s="430" t="s">
        <v>1937</v>
      </c>
      <c r="G12" s="212" t="s">
        <v>1938</v>
      </c>
      <c r="H12" s="449">
        <v>0.25</v>
      </c>
      <c r="I12" s="283">
        <v>0</v>
      </c>
      <c r="J12" s="449">
        <v>0.25</v>
      </c>
      <c r="K12" s="283">
        <v>0</v>
      </c>
      <c r="L12" s="285">
        <v>0.25</v>
      </c>
      <c r="M12" s="283">
        <v>0</v>
      </c>
      <c r="N12" s="449">
        <v>0.25</v>
      </c>
      <c r="O12" s="283">
        <v>0</v>
      </c>
      <c r="P12" s="316">
        <f t="shared" si="0"/>
        <v>1</v>
      </c>
      <c r="Q12" s="317">
        <f t="shared" si="1"/>
        <v>0</v>
      </c>
      <c r="R12" s="212" t="s">
        <v>1939</v>
      </c>
      <c r="S12" s="212" t="s">
        <v>1934</v>
      </c>
      <c r="T12" s="212" t="s">
        <v>1935</v>
      </c>
      <c r="U12" s="212" t="s">
        <v>1940</v>
      </c>
    </row>
    <row r="13" spans="1:23" ht="15.75">
      <c r="A13" s="223"/>
      <c r="B13" s="224"/>
      <c r="C13" s="223" t="s">
        <v>1455</v>
      </c>
      <c r="D13" s="224"/>
      <c r="E13" s="224"/>
      <c r="F13" s="224"/>
      <c r="G13" s="225"/>
      <c r="H13" s="213">
        <f t="shared" ref="H13:Q13" si="2">SUM(H10:H12)</f>
        <v>1.5</v>
      </c>
      <c r="I13" s="214">
        <f t="shared" si="2"/>
        <v>3000</v>
      </c>
      <c r="J13" s="213">
        <f t="shared" si="2"/>
        <v>0.5</v>
      </c>
      <c r="K13" s="214">
        <f t="shared" si="2"/>
        <v>0</v>
      </c>
      <c r="L13" s="213">
        <f t="shared" si="2"/>
        <v>0.5</v>
      </c>
      <c r="M13" s="214">
        <f t="shared" si="2"/>
        <v>0</v>
      </c>
      <c r="N13" s="213">
        <f t="shared" si="2"/>
        <v>0.5</v>
      </c>
      <c r="O13" s="214">
        <f t="shared" si="2"/>
        <v>0</v>
      </c>
      <c r="P13" s="214">
        <f t="shared" si="2"/>
        <v>3</v>
      </c>
      <c r="Q13" s="214">
        <f>SUM(Q10:Q12)</f>
        <v>3000</v>
      </c>
      <c r="R13" s="195"/>
      <c r="S13" s="195"/>
      <c r="T13" s="195"/>
      <c r="U13" s="195"/>
    </row>
    <row r="16" spans="1:23">
      <c r="C16" s="377"/>
    </row>
    <row r="17" spans="3:17">
      <c r="C17" s="377"/>
    </row>
    <row r="18" spans="3:17">
      <c r="C18" s="377"/>
    </row>
    <row r="19" spans="3:17">
      <c r="C19" s="377"/>
      <c r="I19"/>
      <c r="K19"/>
      <c r="M19"/>
      <c r="O19"/>
      <c r="Q19"/>
    </row>
    <row r="20" spans="3:17">
      <c r="C20" s="377"/>
      <c r="I20"/>
      <c r="K20"/>
      <c r="M20"/>
      <c r="O20"/>
      <c r="Q20"/>
    </row>
    <row r="21" spans="3:17">
      <c r="C21" s="377"/>
      <c r="I21"/>
      <c r="K21"/>
      <c r="M21"/>
      <c r="O21"/>
      <c r="Q21"/>
    </row>
    <row r="22" spans="3:17">
      <c r="C22" s="377"/>
      <c r="I22"/>
      <c r="K22"/>
      <c r="M22"/>
      <c r="O22"/>
      <c r="Q22"/>
    </row>
    <row r="23" spans="3:17">
      <c r="C23" s="377"/>
      <c r="I23"/>
      <c r="K23"/>
      <c r="M23"/>
      <c r="O23"/>
      <c r="Q23"/>
    </row>
    <row r="24" spans="3:17">
      <c r="I24"/>
      <c r="K24"/>
      <c r="M24"/>
      <c r="O24"/>
      <c r="Q24"/>
    </row>
    <row r="25" spans="3:17">
      <c r="I25"/>
      <c r="K25"/>
      <c r="M25"/>
      <c r="O25"/>
      <c r="Q25"/>
    </row>
    <row r="26" spans="3:17">
      <c r="I26"/>
      <c r="K26"/>
      <c r="M26"/>
      <c r="O26"/>
      <c r="Q26"/>
    </row>
    <row r="27" spans="3:17">
      <c r="I27"/>
      <c r="K27"/>
      <c r="M27"/>
      <c r="O27"/>
      <c r="Q27"/>
    </row>
    <row r="28" spans="3:17">
      <c r="I28"/>
      <c r="K28"/>
      <c r="M28"/>
      <c r="O28"/>
      <c r="Q28"/>
    </row>
    <row r="29" spans="3:17">
      <c r="I29"/>
      <c r="K29"/>
      <c r="M29"/>
      <c r="O29"/>
      <c r="Q29"/>
    </row>
    <row r="30" spans="3:17">
      <c r="I30"/>
      <c r="K30"/>
      <c r="M30"/>
      <c r="O30"/>
      <c r="Q30"/>
    </row>
    <row r="31" spans="3:17">
      <c r="I31"/>
      <c r="K31"/>
      <c r="M31"/>
      <c r="O31"/>
      <c r="Q31"/>
    </row>
  </sheetData>
  <mergeCells count="20">
    <mergeCell ref="A11:A12"/>
    <mergeCell ref="B11:B12"/>
    <mergeCell ref="D6:D8"/>
    <mergeCell ref="A3:U3"/>
    <mergeCell ref="U6:U8"/>
    <mergeCell ref="H7:I7"/>
    <mergeCell ref="J7:K7"/>
    <mergeCell ref="L7:M7"/>
    <mergeCell ref="R6:R8"/>
    <mergeCell ref="N7:O7"/>
    <mergeCell ref="H6:O6"/>
    <mergeCell ref="P6:Q7"/>
    <mergeCell ref="S6:S8"/>
    <mergeCell ref="T6:T8"/>
    <mergeCell ref="B6:B8"/>
    <mergeCell ref="C6:C8"/>
    <mergeCell ref="E6:E8"/>
    <mergeCell ref="G6:G8"/>
    <mergeCell ref="F6:F8"/>
    <mergeCell ref="A6:A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10;"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type="list" allowBlank="1" showInputMessage="1" showErrorMessage="1" sqref="C10:C12">
      <formula1>$P$1:$W$1</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sheetPr>
    <tabColor rgb="FFFFFF00"/>
  </sheetPr>
  <dimension ref="A1:UY566"/>
  <sheetViews>
    <sheetView showGridLines="0" zoomScale="50" zoomScaleNormal="50" workbookViewId="0">
      <pane ySplit="11" topLeftCell="A510" activePane="bottomLeft" state="frozen"/>
      <selection activeCell="A11" sqref="A11"/>
      <selection pane="bottomLeft" activeCell="E575" sqref="E575"/>
    </sheetView>
  </sheetViews>
  <sheetFormatPr baseColWidth="10" defaultColWidth="11.5703125" defaultRowHeight="15"/>
  <cols>
    <col min="1" max="1" width="4.5703125" style="21" customWidth="1"/>
    <col min="2" max="2" width="15.85546875" style="12" customWidth="1"/>
    <col min="3" max="3" width="89.42578125" style="21" bestFit="1" customWidth="1"/>
    <col min="4" max="24" width="32" style="110" customWidth="1"/>
    <col min="25" max="27" width="34.28515625" style="110" customWidth="1"/>
    <col min="28" max="44" width="24.28515625" style="110" customWidth="1"/>
    <col min="45" max="16384" width="11.5703125" style="21"/>
  </cols>
  <sheetData>
    <row r="1" spans="1:571" ht="26.25" hidden="1">
      <c r="A1" s="122"/>
      <c r="B1" s="125"/>
      <c r="C1" s="122" t="s">
        <v>211</v>
      </c>
      <c r="D1" s="125" t="s">
        <v>212</v>
      </c>
      <c r="E1" s="116" t="s">
        <v>213</v>
      </c>
      <c r="F1" s="116" t="s">
        <v>456</v>
      </c>
      <c r="G1" s="116" t="s">
        <v>458</v>
      </c>
      <c r="H1" s="116" t="s">
        <v>460</v>
      </c>
      <c r="I1" s="116" t="s">
        <v>462</v>
      </c>
      <c r="J1" s="116" t="s">
        <v>464</v>
      </c>
      <c r="K1" s="116" t="s">
        <v>466</v>
      </c>
      <c r="L1" s="116" t="s">
        <v>214</v>
      </c>
      <c r="M1" s="116" t="s">
        <v>469</v>
      </c>
      <c r="N1" s="116" t="s">
        <v>215</v>
      </c>
      <c r="O1" s="116" t="s">
        <v>471</v>
      </c>
      <c r="P1" s="116" t="s">
        <v>473</v>
      </c>
      <c r="Q1" s="116" t="s">
        <v>475</v>
      </c>
      <c r="R1" s="116" t="s">
        <v>473</v>
      </c>
      <c r="S1" s="116" t="s">
        <v>475</v>
      </c>
      <c r="T1" s="116" t="s">
        <v>475</v>
      </c>
      <c r="U1" s="116" t="s">
        <v>216</v>
      </c>
      <c r="V1" s="116" t="s">
        <v>476</v>
      </c>
      <c r="W1" s="116" t="s">
        <v>479</v>
      </c>
      <c r="X1" s="116" t="s">
        <v>479</v>
      </c>
      <c r="Y1" s="116" t="s">
        <v>217</v>
      </c>
      <c r="Z1" s="382"/>
      <c r="AA1" s="116" t="s">
        <v>217</v>
      </c>
      <c r="AB1" s="116" t="s">
        <v>481</v>
      </c>
      <c r="AC1" s="116" t="s">
        <v>218</v>
      </c>
      <c r="AD1" s="116" t="s">
        <v>482</v>
      </c>
      <c r="AE1" s="116" t="s">
        <v>483</v>
      </c>
      <c r="AF1" s="116" t="s">
        <v>487</v>
      </c>
      <c r="AG1" s="116" t="s">
        <v>234</v>
      </c>
      <c r="AH1" s="116" t="s">
        <v>488</v>
      </c>
      <c r="AI1" s="116" t="s">
        <v>490</v>
      </c>
      <c r="AJ1" s="116" t="s">
        <v>492</v>
      </c>
      <c r="AK1" s="116" t="s">
        <v>235</v>
      </c>
      <c r="AL1" s="116" t="s">
        <v>494</v>
      </c>
      <c r="AM1" s="116" t="s">
        <v>496</v>
      </c>
      <c r="AN1" s="116" t="s">
        <v>498</v>
      </c>
      <c r="AO1" s="116" t="s">
        <v>500</v>
      </c>
      <c r="AP1" s="116" t="s">
        <v>210</v>
      </c>
      <c r="AQ1" s="116" t="s">
        <v>502</v>
      </c>
      <c r="AR1" s="125" t="s">
        <v>219</v>
      </c>
      <c r="AS1" s="116" t="s">
        <v>504</v>
      </c>
      <c r="AT1" s="116" t="s">
        <v>220</v>
      </c>
      <c r="AU1" s="116" t="s">
        <v>506</v>
      </c>
      <c r="AV1" s="116" t="s">
        <v>508</v>
      </c>
      <c r="AW1" s="116" t="s">
        <v>221</v>
      </c>
      <c r="AX1" s="116" t="s">
        <v>510</v>
      </c>
      <c r="AY1" s="116" t="s">
        <v>512</v>
      </c>
      <c r="AZ1" s="116" t="s">
        <v>222</v>
      </c>
      <c r="BA1" s="116" t="s">
        <v>513</v>
      </c>
      <c r="BB1" s="116" t="s">
        <v>515</v>
      </c>
      <c r="BC1" s="116" t="s">
        <v>516</v>
      </c>
      <c r="BD1" s="116" t="s">
        <v>517</v>
      </c>
      <c r="BE1" s="116" t="s">
        <v>519</v>
      </c>
      <c r="BF1" s="116" t="s">
        <v>521</v>
      </c>
      <c r="BG1" s="116" t="s">
        <v>522</v>
      </c>
      <c r="BH1" s="116" t="s">
        <v>223</v>
      </c>
      <c r="BI1" s="116" t="s">
        <v>524</v>
      </c>
      <c r="BJ1" s="116" t="s">
        <v>526</v>
      </c>
      <c r="BK1" s="116" t="s">
        <v>528</v>
      </c>
      <c r="BL1" s="116" t="s">
        <v>530</v>
      </c>
      <c r="BM1" s="116" t="s">
        <v>532</v>
      </c>
      <c r="BN1" s="116" t="s">
        <v>534</v>
      </c>
      <c r="BO1" s="116" t="s">
        <v>536</v>
      </c>
      <c r="BP1" s="116" t="s">
        <v>538</v>
      </c>
      <c r="BQ1" s="116" t="s">
        <v>236</v>
      </c>
      <c r="BR1" s="116" t="s">
        <v>540</v>
      </c>
      <c r="BS1" s="116" t="s">
        <v>542</v>
      </c>
      <c r="BT1" s="116" t="s">
        <v>544</v>
      </c>
      <c r="BU1" s="116" t="s">
        <v>546</v>
      </c>
      <c r="BV1" s="116" t="s">
        <v>548</v>
      </c>
      <c r="BW1" s="116" t="s">
        <v>550</v>
      </c>
      <c r="BX1" s="116" t="s">
        <v>552</v>
      </c>
      <c r="BY1" s="116" t="s">
        <v>554</v>
      </c>
      <c r="BZ1" s="116" t="s">
        <v>556</v>
      </c>
      <c r="CA1" s="116" t="s">
        <v>558</v>
      </c>
      <c r="CB1" s="125" t="s">
        <v>224</v>
      </c>
      <c r="CC1" s="116" t="s">
        <v>225</v>
      </c>
      <c r="CD1" s="116" t="s">
        <v>560</v>
      </c>
      <c r="CE1" s="116" t="s">
        <v>226</v>
      </c>
      <c r="CF1" s="116" t="s">
        <v>562</v>
      </c>
      <c r="CG1" s="116" t="s">
        <v>564</v>
      </c>
      <c r="CH1" s="125" t="s">
        <v>227</v>
      </c>
      <c r="CI1" s="116" t="s">
        <v>228</v>
      </c>
      <c r="CJ1" s="116" t="s">
        <v>566</v>
      </c>
      <c r="CK1" s="116" t="s">
        <v>229</v>
      </c>
      <c r="CL1" s="116" t="s">
        <v>568</v>
      </c>
      <c r="CM1" s="116" t="s">
        <v>570</v>
      </c>
      <c r="CN1" s="116" t="s">
        <v>572</v>
      </c>
      <c r="CO1" s="125" t="s">
        <v>230</v>
      </c>
      <c r="CP1" s="116" t="s">
        <v>578</v>
      </c>
      <c r="CQ1" s="116" t="s">
        <v>580</v>
      </c>
      <c r="CR1" s="116" t="s">
        <v>231</v>
      </c>
      <c r="CS1" s="116" t="s">
        <v>574</v>
      </c>
      <c r="CT1" s="116" t="s">
        <v>576</v>
      </c>
      <c r="CU1" s="116" t="s">
        <v>232</v>
      </c>
      <c r="CV1" s="116" t="s">
        <v>582</v>
      </c>
      <c r="CW1" s="116" t="s">
        <v>233</v>
      </c>
      <c r="CX1" s="116" t="s">
        <v>583</v>
      </c>
      <c r="CY1" s="113" t="s">
        <v>237</v>
      </c>
      <c r="CZ1" s="125" t="s">
        <v>238</v>
      </c>
      <c r="DA1" s="116" t="s">
        <v>584</v>
      </c>
      <c r="DB1" s="116" t="s">
        <v>585</v>
      </c>
      <c r="DC1" s="116" t="s">
        <v>587</v>
      </c>
      <c r="DD1" s="116" t="s">
        <v>239</v>
      </c>
      <c r="DE1" s="116" t="s">
        <v>589</v>
      </c>
      <c r="DF1" s="116" t="s">
        <v>591</v>
      </c>
      <c r="DG1" s="116" t="s">
        <v>593</v>
      </c>
      <c r="DH1" s="116" t="s">
        <v>595</v>
      </c>
      <c r="DI1" s="116" t="s">
        <v>597</v>
      </c>
      <c r="DJ1" s="116" t="s">
        <v>599</v>
      </c>
      <c r="DK1" s="125" t="s">
        <v>240</v>
      </c>
      <c r="DL1" s="116" t="s">
        <v>241</v>
      </c>
      <c r="DM1" s="116" t="s">
        <v>601</v>
      </c>
      <c r="DN1" s="116" t="s">
        <v>242</v>
      </c>
      <c r="DO1" s="116" t="s">
        <v>603</v>
      </c>
      <c r="DP1" s="116" t="s">
        <v>605</v>
      </c>
      <c r="DQ1" s="116" t="s">
        <v>607</v>
      </c>
      <c r="DR1" s="116" t="s">
        <v>609</v>
      </c>
      <c r="DS1" s="116" t="s">
        <v>611</v>
      </c>
      <c r="DT1" s="116" t="s">
        <v>613</v>
      </c>
      <c r="DU1" s="116" t="s">
        <v>615</v>
      </c>
      <c r="DV1" s="116" t="s">
        <v>243</v>
      </c>
      <c r="DW1" s="116" t="s">
        <v>617</v>
      </c>
      <c r="DX1" s="116" t="s">
        <v>619</v>
      </c>
      <c r="DY1" s="116" t="s">
        <v>621</v>
      </c>
      <c r="DZ1" s="125" t="s">
        <v>244</v>
      </c>
      <c r="EA1" s="116" t="s">
        <v>623</v>
      </c>
      <c r="EB1" s="116" t="s">
        <v>245</v>
      </c>
      <c r="EC1" s="116" t="s">
        <v>625</v>
      </c>
      <c r="ED1" s="116" t="s">
        <v>246</v>
      </c>
      <c r="EE1" s="116" t="s">
        <v>627</v>
      </c>
      <c r="EF1" s="116" t="s">
        <v>629</v>
      </c>
      <c r="EG1" s="116" t="s">
        <v>631</v>
      </c>
      <c r="EH1" s="116" t="s">
        <v>633</v>
      </c>
      <c r="EI1" s="116" t="s">
        <v>635</v>
      </c>
      <c r="EJ1" s="116" t="s">
        <v>637</v>
      </c>
      <c r="EK1" s="116" t="s">
        <v>639</v>
      </c>
      <c r="EL1" s="116" t="s">
        <v>641</v>
      </c>
      <c r="EM1" s="116" t="s">
        <v>643</v>
      </c>
      <c r="EN1" s="116" t="s">
        <v>645</v>
      </c>
      <c r="EO1" s="116" t="s">
        <v>647</v>
      </c>
      <c r="EP1" s="125" t="s">
        <v>247</v>
      </c>
      <c r="EQ1" s="116" t="s">
        <v>649</v>
      </c>
      <c r="ER1" s="116" t="s">
        <v>248</v>
      </c>
      <c r="ES1" s="116" t="s">
        <v>651</v>
      </c>
      <c r="ET1" s="116" t="s">
        <v>653</v>
      </c>
      <c r="EU1" s="116" t="s">
        <v>249</v>
      </c>
      <c r="EV1" s="116" t="s">
        <v>655</v>
      </c>
      <c r="EW1" s="116" t="s">
        <v>657</v>
      </c>
      <c r="EX1" s="116" t="s">
        <v>250</v>
      </c>
      <c r="EY1" s="116" t="s">
        <v>659</v>
      </c>
      <c r="EZ1" s="116" t="s">
        <v>661</v>
      </c>
      <c r="FA1" s="116" t="s">
        <v>663</v>
      </c>
      <c r="FB1" s="116" t="s">
        <v>251</v>
      </c>
      <c r="FC1" s="116" t="s">
        <v>665</v>
      </c>
      <c r="FD1" s="116" t="s">
        <v>667</v>
      </c>
      <c r="FE1" s="125" t="s">
        <v>252</v>
      </c>
      <c r="FF1" s="116" t="s">
        <v>253</v>
      </c>
      <c r="FG1" s="116" t="s">
        <v>669</v>
      </c>
      <c r="FH1" s="116" t="s">
        <v>671</v>
      </c>
      <c r="FI1" s="116" t="s">
        <v>673</v>
      </c>
      <c r="FJ1" s="116" t="s">
        <v>675</v>
      </c>
      <c r="FK1" s="116" t="s">
        <v>254</v>
      </c>
      <c r="FL1" s="116" t="s">
        <v>677</v>
      </c>
      <c r="FM1" s="116" t="s">
        <v>679</v>
      </c>
      <c r="FN1" s="116" t="s">
        <v>681</v>
      </c>
      <c r="FO1" s="116" t="s">
        <v>683</v>
      </c>
      <c r="FP1" s="116" t="s">
        <v>685</v>
      </c>
      <c r="FQ1" s="116" t="s">
        <v>255</v>
      </c>
      <c r="FR1" s="116" t="s">
        <v>688</v>
      </c>
      <c r="FS1" s="116" t="s">
        <v>256</v>
      </c>
      <c r="FT1" s="116" t="s">
        <v>691</v>
      </c>
      <c r="FU1" s="116" t="s">
        <v>692</v>
      </c>
      <c r="FV1" s="116" t="s">
        <v>694</v>
      </c>
      <c r="FW1" s="116" t="s">
        <v>257</v>
      </c>
      <c r="FX1" s="116" t="s">
        <v>697</v>
      </c>
      <c r="FY1" s="116" t="s">
        <v>698</v>
      </c>
      <c r="FZ1" s="116" t="s">
        <v>700</v>
      </c>
      <c r="GA1" s="116" t="s">
        <v>258</v>
      </c>
      <c r="GB1" s="116" t="s">
        <v>703</v>
      </c>
      <c r="GC1" s="116" t="s">
        <v>705</v>
      </c>
      <c r="GD1" s="116" t="s">
        <v>707</v>
      </c>
      <c r="GE1" s="125" t="s">
        <v>259</v>
      </c>
      <c r="GF1" s="125" t="s">
        <v>260</v>
      </c>
      <c r="GG1" s="116" t="s">
        <v>266</v>
      </c>
      <c r="GH1" s="116" t="s">
        <v>709</v>
      </c>
      <c r="GI1" s="116" t="s">
        <v>711</v>
      </c>
      <c r="GJ1" s="116" t="s">
        <v>713</v>
      </c>
      <c r="GK1" s="116" t="s">
        <v>715</v>
      </c>
      <c r="GL1" s="116" t="s">
        <v>717</v>
      </c>
      <c r="GM1" s="116" t="s">
        <v>719</v>
      </c>
      <c r="GN1" s="125" t="s">
        <v>261</v>
      </c>
      <c r="GO1" s="116" t="s">
        <v>267</v>
      </c>
      <c r="GP1" s="116" t="s">
        <v>721</v>
      </c>
      <c r="GQ1" s="116" t="s">
        <v>723</v>
      </c>
      <c r="GR1" s="116" t="s">
        <v>724</v>
      </c>
      <c r="GS1" s="116" t="s">
        <v>268</v>
      </c>
      <c r="GT1" s="116" t="s">
        <v>727</v>
      </c>
      <c r="GU1" s="116" t="s">
        <v>728</v>
      </c>
      <c r="GV1" s="125" t="s">
        <v>262</v>
      </c>
      <c r="GW1" s="116" t="s">
        <v>263</v>
      </c>
      <c r="GX1" s="116" t="s">
        <v>730</v>
      </c>
      <c r="GY1" s="116" t="s">
        <v>732</v>
      </c>
      <c r="GZ1" s="116" t="s">
        <v>734</v>
      </c>
      <c r="HA1" s="116" t="s">
        <v>736</v>
      </c>
      <c r="HB1" s="116" t="s">
        <v>738</v>
      </c>
      <c r="HC1" s="125" t="s">
        <v>264</v>
      </c>
      <c r="HD1" s="116" t="s">
        <v>265</v>
      </c>
      <c r="HE1" s="116" t="s">
        <v>740</v>
      </c>
      <c r="HF1" s="116" t="s">
        <v>742</v>
      </c>
      <c r="HG1" s="116" t="s">
        <v>744</v>
      </c>
      <c r="HH1" s="116" t="s">
        <v>746</v>
      </c>
      <c r="HI1" s="116" t="s">
        <v>748</v>
      </c>
      <c r="HJ1" s="116" t="s">
        <v>750</v>
      </c>
      <c r="HK1" s="113" t="s">
        <v>269</v>
      </c>
      <c r="HL1" s="125" t="s">
        <v>270</v>
      </c>
      <c r="HM1" s="116" t="s">
        <v>271</v>
      </c>
      <c r="HN1" s="116" t="s">
        <v>752</v>
      </c>
      <c r="HO1" s="116" t="s">
        <v>754</v>
      </c>
      <c r="HP1" s="116" t="s">
        <v>756</v>
      </c>
      <c r="HQ1" s="116" t="s">
        <v>758</v>
      </c>
      <c r="HR1" s="116" t="s">
        <v>272</v>
      </c>
      <c r="HS1" s="116" t="s">
        <v>761</v>
      </c>
      <c r="HT1" s="116" t="s">
        <v>289</v>
      </c>
      <c r="HU1" s="116" t="s">
        <v>799</v>
      </c>
      <c r="HV1" s="116" t="s">
        <v>801</v>
      </c>
      <c r="HW1" s="116" t="s">
        <v>803</v>
      </c>
      <c r="HX1" s="125" t="s">
        <v>273</v>
      </c>
      <c r="HY1" s="116" t="s">
        <v>763</v>
      </c>
      <c r="HZ1" s="116" t="s">
        <v>765</v>
      </c>
      <c r="IA1" s="116" t="s">
        <v>274</v>
      </c>
      <c r="IB1" s="116" t="s">
        <v>768</v>
      </c>
      <c r="IC1" s="116" t="s">
        <v>770</v>
      </c>
      <c r="ID1" s="116" t="s">
        <v>771</v>
      </c>
      <c r="IE1" s="116" t="s">
        <v>773</v>
      </c>
      <c r="IF1" s="125" t="s">
        <v>275</v>
      </c>
      <c r="IG1" s="116" t="s">
        <v>775</v>
      </c>
      <c r="IH1" s="116" t="s">
        <v>777</v>
      </c>
      <c r="II1" s="116" t="s">
        <v>779</v>
      </c>
      <c r="IJ1" s="116" t="s">
        <v>276</v>
      </c>
      <c r="IK1" s="116" t="s">
        <v>781</v>
      </c>
      <c r="IL1" s="116" t="s">
        <v>783</v>
      </c>
      <c r="IM1" s="116" t="s">
        <v>277</v>
      </c>
      <c r="IN1" s="116" t="s">
        <v>785</v>
      </c>
      <c r="IO1" s="116" t="s">
        <v>787</v>
      </c>
      <c r="IP1" s="116" t="s">
        <v>278</v>
      </c>
      <c r="IQ1" s="116" t="s">
        <v>789</v>
      </c>
      <c r="IR1" s="116" t="s">
        <v>791</v>
      </c>
      <c r="IS1" s="116" t="s">
        <v>793</v>
      </c>
      <c r="IT1" s="116" t="s">
        <v>795</v>
      </c>
      <c r="IU1" s="116" t="s">
        <v>279</v>
      </c>
      <c r="IV1" s="116" t="s">
        <v>797</v>
      </c>
      <c r="IW1" s="125" t="s">
        <v>280</v>
      </c>
      <c r="IX1" s="116" t="s">
        <v>805</v>
      </c>
      <c r="IY1" s="116" t="s">
        <v>807</v>
      </c>
      <c r="IZ1" s="116" t="s">
        <v>281</v>
      </c>
      <c r="JA1" s="116" t="s">
        <v>809</v>
      </c>
      <c r="JB1" s="116" t="s">
        <v>811</v>
      </c>
      <c r="JC1" s="116" t="s">
        <v>813</v>
      </c>
      <c r="JD1" s="125" t="s">
        <v>282</v>
      </c>
      <c r="JE1" s="116" t="s">
        <v>815</v>
      </c>
      <c r="JF1" s="116" t="s">
        <v>283</v>
      </c>
      <c r="JG1" s="116" t="s">
        <v>818</v>
      </c>
      <c r="JH1" s="116" t="s">
        <v>820</v>
      </c>
      <c r="JI1" s="116" t="s">
        <v>822</v>
      </c>
      <c r="JJ1" s="116" t="s">
        <v>824</v>
      </c>
      <c r="JK1" s="116" t="s">
        <v>826</v>
      </c>
      <c r="JL1" s="116" t="s">
        <v>828</v>
      </c>
      <c r="JM1" s="116" t="s">
        <v>284</v>
      </c>
      <c r="JN1" s="116" t="s">
        <v>831</v>
      </c>
      <c r="JO1" s="116" t="s">
        <v>833</v>
      </c>
      <c r="JP1" s="116" t="s">
        <v>835</v>
      </c>
      <c r="JQ1" s="116" t="s">
        <v>837</v>
      </c>
      <c r="JR1" s="116" t="s">
        <v>839</v>
      </c>
      <c r="JS1" s="116" t="s">
        <v>841</v>
      </c>
      <c r="JT1" s="116" t="s">
        <v>843</v>
      </c>
      <c r="JU1" s="116" t="s">
        <v>845</v>
      </c>
      <c r="JV1" s="116" t="s">
        <v>285</v>
      </c>
      <c r="JW1" s="116" t="s">
        <v>848</v>
      </c>
      <c r="JX1" s="116" t="s">
        <v>850</v>
      </c>
      <c r="JY1" s="116" t="s">
        <v>852</v>
      </c>
      <c r="JZ1" s="116" t="s">
        <v>854</v>
      </c>
      <c r="KA1" s="116" t="s">
        <v>855</v>
      </c>
      <c r="KB1" s="116" t="s">
        <v>857</v>
      </c>
      <c r="KC1" s="116" t="s">
        <v>859</v>
      </c>
      <c r="KD1" s="116" t="s">
        <v>861</v>
      </c>
      <c r="KE1" s="116" t="s">
        <v>863</v>
      </c>
      <c r="KF1" s="116" t="s">
        <v>865</v>
      </c>
      <c r="KG1" s="116" t="s">
        <v>867</v>
      </c>
      <c r="KH1" s="116" t="s">
        <v>869</v>
      </c>
      <c r="KI1" s="116" t="s">
        <v>871</v>
      </c>
      <c r="KJ1" s="116" t="s">
        <v>873</v>
      </c>
      <c r="KK1" s="116" t="s">
        <v>875</v>
      </c>
      <c r="KL1" s="116" t="s">
        <v>877</v>
      </c>
      <c r="KM1" s="116" t="s">
        <v>879</v>
      </c>
      <c r="KN1" s="116" t="s">
        <v>881</v>
      </c>
      <c r="KO1" s="116" t="s">
        <v>883</v>
      </c>
      <c r="KP1" s="116" t="s">
        <v>885</v>
      </c>
      <c r="KQ1" s="116" t="s">
        <v>887</v>
      </c>
      <c r="KR1" s="116" t="s">
        <v>889</v>
      </c>
      <c r="KS1" s="116" t="s">
        <v>891</v>
      </c>
      <c r="KT1" s="116" t="s">
        <v>893</v>
      </c>
      <c r="KU1" s="116" t="s">
        <v>895</v>
      </c>
      <c r="KV1" s="116" t="s">
        <v>897</v>
      </c>
      <c r="KW1" s="125" t="s">
        <v>286</v>
      </c>
      <c r="KX1" s="116" t="s">
        <v>899</v>
      </c>
      <c r="KY1" s="116" t="s">
        <v>287</v>
      </c>
      <c r="KZ1" s="116" t="s">
        <v>902</v>
      </c>
      <c r="LA1" s="116" t="s">
        <v>904</v>
      </c>
      <c r="LB1" s="116" t="s">
        <v>906</v>
      </c>
      <c r="LC1" s="116" t="s">
        <v>908</v>
      </c>
      <c r="LD1" s="116" t="s">
        <v>288</v>
      </c>
      <c r="LE1" s="116" t="s">
        <v>911</v>
      </c>
      <c r="LF1" s="116" t="s">
        <v>913</v>
      </c>
      <c r="LG1" s="116" t="s">
        <v>915</v>
      </c>
      <c r="LH1" s="116" t="s">
        <v>917</v>
      </c>
      <c r="LI1" s="116" t="s">
        <v>919</v>
      </c>
      <c r="LJ1" s="116" t="s">
        <v>921</v>
      </c>
      <c r="LK1" s="116" t="s">
        <v>923</v>
      </c>
      <c r="LL1" s="113" t="s">
        <v>290</v>
      </c>
      <c r="LM1" s="125" t="s">
        <v>291</v>
      </c>
      <c r="LN1" s="116" t="s">
        <v>292</v>
      </c>
      <c r="LO1" s="116" t="s">
        <v>293</v>
      </c>
      <c r="LP1" s="125" t="s">
        <v>294</v>
      </c>
      <c r="LQ1" s="116" t="s">
        <v>295</v>
      </c>
      <c r="LR1" s="116" t="s">
        <v>943</v>
      </c>
      <c r="LS1" s="116" t="s">
        <v>945</v>
      </c>
      <c r="LT1" s="116" t="s">
        <v>946</v>
      </c>
      <c r="LU1" s="116" t="s">
        <v>948</v>
      </c>
      <c r="LV1" s="116" t="s">
        <v>949</v>
      </c>
      <c r="LW1" s="116" t="s">
        <v>951</v>
      </c>
      <c r="LX1" s="116" t="s">
        <v>953</v>
      </c>
      <c r="LY1" s="116" t="s">
        <v>955</v>
      </c>
      <c r="LZ1" s="116" t="s">
        <v>957</v>
      </c>
      <c r="MA1" s="116" t="s">
        <v>296</v>
      </c>
      <c r="MB1" s="116" t="s">
        <v>960</v>
      </c>
      <c r="MC1" s="116" t="s">
        <v>961</v>
      </c>
      <c r="MD1" s="116" t="s">
        <v>963</v>
      </c>
      <c r="ME1" s="116" t="s">
        <v>297</v>
      </c>
      <c r="MF1" s="116" t="s">
        <v>966</v>
      </c>
      <c r="MG1" s="116" t="s">
        <v>967</v>
      </c>
      <c r="MH1" s="116" t="s">
        <v>969</v>
      </c>
      <c r="MI1" s="116" t="s">
        <v>971</v>
      </c>
      <c r="MJ1" s="116" t="s">
        <v>298</v>
      </c>
      <c r="MK1" s="116" t="s">
        <v>974</v>
      </c>
      <c r="ML1" s="116" t="s">
        <v>976</v>
      </c>
      <c r="MM1" s="116" t="s">
        <v>978</v>
      </c>
      <c r="MN1" s="116" t="s">
        <v>980</v>
      </c>
      <c r="MO1" s="116" t="s">
        <v>299</v>
      </c>
      <c r="MP1" s="116" t="s">
        <v>983</v>
      </c>
      <c r="MQ1" s="116" t="s">
        <v>985</v>
      </c>
      <c r="MR1" s="116" t="s">
        <v>987</v>
      </c>
      <c r="MS1" s="116" t="s">
        <v>989</v>
      </c>
      <c r="MT1" s="116" t="s">
        <v>991</v>
      </c>
      <c r="MU1" s="116" t="s">
        <v>993</v>
      </c>
      <c r="MV1" s="116" t="s">
        <v>995</v>
      </c>
      <c r="MW1" s="116" t="s">
        <v>997</v>
      </c>
      <c r="MX1" s="116" t="s">
        <v>999</v>
      </c>
      <c r="MY1" s="116" t="s">
        <v>1001</v>
      </c>
      <c r="MZ1" s="116" t="s">
        <v>1003</v>
      </c>
      <c r="NA1" s="116" t="s">
        <v>1004</v>
      </c>
      <c r="NB1" s="125" t="s">
        <v>300</v>
      </c>
      <c r="NC1" s="116" t="s">
        <v>301</v>
      </c>
      <c r="ND1" s="116" t="s">
        <v>1006</v>
      </c>
      <c r="NE1" s="116" t="s">
        <v>1008</v>
      </c>
      <c r="NF1" s="116" t="s">
        <v>1010</v>
      </c>
      <c r="NG1" s="116" t="s">
        <v>1012</v>
      </c>
      <c r="NH1" s="125" t="s">
        <v>302</v>
      </c>
      <c r="NI1" s="116" t="s">
        <v>303</v>
      </c>
      <c r="NJ1" s="116" t="s">
        <v>1013</v>
      </c>
      <c r="NK1" s="116" t="s">
        <v>304</v>
      </c>
      <c r="NL1" s="116" t="s">
        <v>1015</v>
      </c>
      <c r="NM1" s="116" t="s">
        <v>1017</v>
      </c>
      <c r="NN1" s="116" t="s">
        <v>305</v>
      </c>
      <c r="NO1" s="116" t="s">
        <v>1019</v>
      </c>
      <c r="NP1" s="116" t="s">
        <v>1021</v>
      </c>
      <c r="NQ1" s="113" t="s">
        <v>291</v>
      </c>
      <c r="NR1" s="125" t="s">
        <v>292</v>
      </c>
      <c r="NS1" s="116" t="s">
        <v>306</v>
      </c>
      <c r="NT1" s="116" t="s">
        <v>925</v>
      </c>
      <c r="NU1" s="116" t="s">
        <v>927</v>
      </c>
      <c r="NV1" s="116" t="s">
        <v>929</v>
      </c>
      <c r="NW1" s="116" t="s">
        <v>931</v>
      </c>
      <c r="NX1" s="116" t="s">
        <v>307</v>
      </c>
      <c r="NY1" s="116" t="s">
        <v>933</v>
      </c>
      <c r="NZ1" s="116" t="s">
        <v>308</v>
      </c>
      <c r="OA1" s="116" t="s">
        <v>935</v>
      </c>
      <c r="OB1" s="125" t="s">
        <v>293</v>
      </c>
      <c r="OC1" s="116" t="s">
        <v>937</v>
      </c>
      <c r="OD1" s="116" t="s">
        <v>309</v>
      </c>
      <c r="OE1" s="113" t="s">
        <v>293</v>
      </c>
      <c r="OF1" s="125" t="s">
        <v>309</v>
      </c>
      <c r="OG1" s="116" t="s">
        <v>939</v>
      </c>
      <c r="OH1" s="116" t="s">
        <v>941</v>
      </c>
      <c r="OI1" s="116" t="s">
        <v>310</v>
      </c>
      <c r="OJ1" s="113" t="s">
        <v>311</v>
      </c>
      <c r="OK1" s="125" t="s">
        <v>312</v>
      </c>
      <c r="OL1" s="116" t="s">
        <v>313</v>
      </c>
      <c r="OM1" s="116" t="s">
        <v>1022</v>
      </c>
      <c r="ON1" s="116" t="s">
        <v>1024</v>
      </c>
      <c r="OO1" s="116" t="s">
        <v>314</v>
      </c>
      <c r="OP1" s="116" t="s">
        <v>324</v>
      </c>
      <c r="OQ1" s="116" t="s">
        <v>1026</v>
      </c>
      <c r="OR1" s="116" t="s">
        <v>1028</v>
      </c>
      <c r="OS1" s="116" t="s">
        <v>1030</v>
      </c>
      <c r="OT1" s="116" t="s">
        <v>1032</v>
      </c>
      <c r="OU1" s="116" t="s">
        <v>1034</v>
      </c>
      <c r="OV1" s="116" t="s">
        <v>1036</v>
      </c>
      <c r="OW1" s="116" t="s">
        <v>1038</v>
      </c>
      <c r="OX1" s="116" t="s">
        <v>1040</v>
      </c>
      <c r="OY1" s="116" t="s">
        <v>1042</v>
      </c>
      <c r="OZ1" s="116" t="s">
        <v>1044</v>
      </c>
      <c r="PA1" s="116" t="s">
        <v>1046</v>
      </c>
      <c r="PB1" s="116" t="s">
        <v>1048</v>
      </c>
      <c r="PC1" s="116" t="s">
        <v>1050</v>
      </c>
      <c r="PD1" s="116" t="s">
        <v>1052</v>
      </c>
      <c r="PE1" s="116" t="s">
        <v>1054</v>
      </c>
      <c r="PF1" s="116" t="s">
        <v>1056</v>
      </c>
      <c r="PG1" s="116" t="s">
        <v>1058</v>
      </c>
      <c r="PH1" s="116" t="s">
        <v>1060</v>
      </c>
      <c r="PI1" s="116" t="s">
        <v>1062</v>
      </c>
      <c r="PJ1" s="116" t="s">
        <v>1064</v>
      </c>
      <c r="PK1" s="116" t="s">
        <v>1066</v>
      </c>
      <c r="PL1" s="116" t="s">
        <v>1068</v>
      </c>
      <c r="PM1" s="116" t="s">
        <v>325</v>
      </c>
      <c r="PN1" s="116" t="s">
        <v>1071</v>
      </c>
      <c r="PO1" s="116" t="s">
        <v>1073</v>
      </c>
      <c r="PP1" s="116" t="s">
        <v>1074</v>
      </c>
      <c r="PQ1" s="116" t="s">
        <v>1076</v>
      </c>
      <c r="PR1" s="116" t="s">
        <v>1078</v>
      </c>
      <c r="PS1" s="116" t="s">
        <v>1080</v>
      </c>
      <c r="PT1" s="116" t="s">
        <v>1082</v>
      </c>
      <c r="PU1" s="116" t="s">
        <v>1084</v>
      </c>
      <c r="PV1" s="116" t="s">
        <v>1086</v>
      </c>
      <c r="PW1" s="116" t="s">
        <v>1088</v>
      </c>
      <c r="PX1" s="116" t="s">
        <v>1090</v>
      </c>
      <c r="PY1" s="116" t="s">
        <v>1092</v>
      </c>
      <c r="PZ1" s="116" t="s">
        <v>1094</v>
      </c>
      <c r="QA1" s="116" t="s">
        <v>1096</v>
      </c>
      <c r="QB1" s="116" t="s">
        <v>1098</v>
      </c>
      <c r="QC1" s="116" t="s">
        <v>1100</v>
      </c>
      <c r="QD1" s="116" t="s">
        <v>1102</v>
      </c>
      <c r="QE1" s="116" t="s">
        <v>1104</v>
      </c>
      <c r="QF1" s="116" t="s">
        <v>1106</v>
      </c>
      <c r="QG1" s="116" t="s">
        <v>1108</v>
      </c>
      <c r="QH1" s="116" t="s">
        <v>1110</v>
      </c>
      <c r="QI1" s="116" t="s">
        <v>1112</v>
      </c>
      <c r="QJ1" s="116" t="s">
        <v>1114</v>
      </c>
      <c r="QK1" s="116" t="s">
        <v>1116</v>
      </c>
      <c r="QL1" s="116" t="s">
        <v>1118</v>
      </c>
      <c r="QM1" s="116" t="s">
        <v>1120</v>
      </c>
      <c r="QN1" s="116" t="s">
        <v>315</v>
      </c>
      <c r="QO1" s="116" t="s">
        <v>1122</v>
      </c>
      <c r="QP1" s="116" t="s">
        <v>1124</v>
      </c>
      <c r="QQ1" s="116" t="s">
        <v>1126</v>
      </c>
      <c r="QR1" s="116" t="s">
        <v>1128</v>
      </c>
      <c r="QS1" s="116" t="s">
        <v>1130</v>
      </c>
      <c r="QT1" s="125" t="s">
        <v>316</v>
      </c>
      <c r="QU1" s="116" t="s">
        <v>317</v>
      </c>
      <c r="QV1" s="116" t="s">
        <v>1132</v>
      </c>
      <c r="QW1" s="116" t="s">
        <v>1134</v>
      </c>
      <c r="QX1" s="116" t="s">
        <v>1136</v>
      </c>
      <c r="QY1" s="116" t="s">
        <v>1138</v>
      </c>
      <c r="QZ1" s="116" t="s">
        <v>1140</v>
      </c>
      <c r="RA1" s="116" t="s">
        <v>1142</v>
      </c>
      <c r="RB1" s="125" t="s">
        <v>318</v>
      </c>
      <c r="RC1" s="116" t="s">
        <v>1144</v>
      </c>
      <c r="RD1" s="116" t="s">
        <v>319</v>
      </c>
      <c r="RE1" s="125" t="s">
        <v>320</v>
      </c>
      <c r="RF1" s="116" t="s">
        <v>321</v>
      </c>
      <c r="RG1" s="116" t="s">
        <v>1174</v>
      </c>
      <c r="RH1" s="116" t="s">
        <v>1176</v>
      </c>
      <c r="RI1" s="125" t="s">
        <v>322</v>
      </c>
      <c r="RJ1" s="116" t="s">
        <v>323</v>
      </c>
      <c r="RK1" s="116" t="s">
        <v>1178</v>
      </c>
      <c r="RL1" s="116" t="s">
        <v>1179</v>
      </c>
      <c r="RM1" s="116" t="s">
        <v>1180</v>
      </c>
      <c r="RN1" s="116" t="s">
        <v>1181</v>
      </c>
      <c r="RO1" s="116" t="s">
        <v>1183</v>
      </c>
      <c r="RP1" s="116" t="s">
        <v>1184</v>
      </c>
      <c r="RQ1" s="116" t="s">
        <v>1186</v>
      </c>
      <c r="RR1" s="116" t="s">
        <v>1187</v>
      </c>
      <c r="RS1" s="113" t="s">
        <v>318</v>
      </c>
      <c r="RT1" s="125" t="s">
        <v>319</v>
      </c>
      <c r="RU1" s="116" t="s">
        <v>326</v>
      </c>
      <c r="RV1" s="116" t="s">
        <v>1146</v>
      </c>
      <c r="RW1" s="116" t="s">
        <v>1148</v>
      </c>
      <c r="RX1" s="116" t="s">
        <v>1150</v>
      </c>
      <c r="RY1" s="116" t="s">
        <v>1152</v>
      </c>
      <c r="RZ1" s="116" t="s">
        <v>1154</v>
      </c>
      <c r="SA1" s="116" t="s">
        <v>1156</v>
      </c>
      <c r="SB1" s="116" t="s">
        <v>1158</v>
      </c>
      <c r="SC1" s="116" t="s">
        <v>1160</v>
      </c>
      <c r="SD1" s="116" t="s">
        <v>1162</v>
      </c>
      <c r="SE1" s="116" t="s">
        <v>1164</v>
      </c>
      <c r="SF1" s="116" t="s">
        <v>1166</v>
      </c>
      <c r="SG1" s="116" t="s">
        <v>1168</v>
      </c>
      <c r="SH1" s="116" t="s">
        <v>1170</v>
      </c>
      <c r="SI1" s="116" t="s">
        <v>1172</v>
      </c>
      <c r="SJ1" s="113" t="s">
        <v>327</v>
      </c>
      <c r="SK1" s="125" t="s">
        <v>328</v>
      </c>
      <c r="SL1" s="116" t="s">
        <v>329</v>
      </c>
      <c r="SM1" s="116" t="s">
        <v>1189</v>
      </c>
      <c r="SN1" s="116" t="s">
        <v>1191</v>
      </c>
      <c r="SO1" s="116" t="s">
        <v>330</v>
      </c>
      <c r="SP1" s="116" t="s">
        <v>1193</v>
      </c>
      <c r="SQ1" s="116" t="s">
        <v>1195</v>
      </c>
      <c r="SR1" s="116" t="s">
        <v>1197</v>
      </c>
      <c r="SS1" s="116" t="s">
        <v>1199</v>
      </c>
      <c r="ST1" s="125" t="s">
        <v>331</v>
      </c>
      <c r="SU1" s="116" t="s">
        <v>332</v>
      </c>
      <c r="SV1" s="116" t="s">
        <v>1201</v>
      </c>
      <c r="SW1" s="116" t="s">
        <v>1203</v>
      </c>
      <c r="SX1" s="116" t="s">
        <v>1205</v>
      </c>
      <c r="SY1" s="116" t="s">
        <v>1207</v>
      </c>
      <c r="SZ1" s="116" t="s">
        <v>1209</v>
      </c>
      <c r="TA1" s="116" t="s">
        <v>1211</v>
      </c>
      <c r="TB1" s="116" t="s">
        <v>1213</v>
      </c>
      <c r="TC1" s="116" t="s">
        <v>1215</v>
      </c>
      <c r="TD1" s="116" t="s">
        <v>1217</v>
      </c>
      <c r="TE1" s="116" t="s">
        <v>1219</v>
      </c>
      <c r="TF1" s="116" t="s">
        <v>1221</v>
      </c>
      <c r="TG1" s="116" t="s">
        <v>1223</v>
      </c>
      <c r="TH1" s="116" t="s">
        <v>1225</v>
      </c>
      <c r="TI1" s="116" t="s">
        <v>1227</v>
      </c>
      <c r="TJ1" s="116" t="s">
        <v>1229</v>
      </c>
      <c r="TK1" s="113" t="s">
        <v>333</v>
      </c>
      <c r="TL1" s="125" t="s">
        <v>334</v>
      </c>
      <c r="TM1" s="116" t="s">
        <v>335</v>
      </c>
      <c r="TN1" s="116" t="s">
        <v>1231</v>
      </c>
      <c r="TO1" s="116" t="s">
        <v>1233</v>
      </c>
      <c r="TP1" s="116" t="s">
        <v>1235</v>
      </c>
      <c r="TQ1" s="116" t="s">
        <v>1237</v>
      </c>
      <c r="TR1" s="116" t="s">
        <v>1239</v>
      </c>
      <c r="TS1" s="116" t="s">
        <v>336</v>
      </c>
      <c r="TT1" s="116" t="s">
        <v>1241</v>
      </c>
      <c r="TU1" s="116" t="s">
        <v>1243</v>
      </c>
      <c r="TV1" s="116" t="s">
        <v>1245</v>
      </c>
      <c r="TW1" s="116" t="s">
        <v>1247</v>
      </c>
      <c r="TX1" s="116" t="s">
        <v>1249</v>
      </c>
      <c r="TY1" s="116" t="s">
        <v>1251</v>
      </c>
      <c r="TZ1" s="125" t="s">
        <v>337</v>
      </c>
      <c r="UA1" s="116" t="s">
        <v>338</v>
      </c>
      <c r="UB1" s="116" t="s">
        <v>339</v>
      </c>
      <c r="UC1" s="116" t="s">
        <v>1253</v>
      </c>
      <c r="UD1" s="116" t="s">
        <v>1255</v>
      </c>
      <c r="UE1" s="116" t="s">
        <v>1256</v>
      </c>
      <c r="UF1" s="116" t="s">
        <v>1258</v>
      </c>
      <c r="UG1" s="116" t="s">
        <v>1260</v>
      </c>
      <c r="UH1" s="116" t="s">
        <v>1262</v>
      </c>
      <c r="UI1" s="116" t="s">
        <v>1264</v>
      </c>
      <c r="UJ1" s="116" t="s">
        <v>1266</v>
      </c>
      <c r="UK1" s="116" t="s">
        <v>1268</v>
      </c>
      <c r="UL1" s="116" t="s">
        <v>1270</v>
      </c>
      <c r="UM1" s="116" t="s">
        <v>1272</v>
      </c>
      <c r="UN1" s="116" t="s">
        <v>1274</v>
      </c>
      <c r="UO1" s="116" t="s">
        <v>1276</v>
      </c>
      <c r="UP1" s="116" t="s">
        <v>1278</v>
      </c>
      <c r="UQ1" s="116" t="s">
        <v>1280</v>
      </c>
      <c r="UR1" s="116" t="s">
        <v>1282</v>
      </c>
      <c r="US1" s="113" t="s">
        <v>1284</v>
      </c>
      <c r="UT1" s="116" t="s">
        <v>1286</v>
      </c>
      <c r="UU1" s="116" t="s">
        <v>1288</v>
      </c>
      <c r="UV1" s="116" t="s">
        <v>1290</v>
      </c>
      <c r="UW1" s="116" t="s">
        <v>1292</v>
      </c>
      <c r="UX1" s="116" t="s">
        <v>1294</v>
      </c>
      <c r="UY1" s="119"/>
    </row>
    <row r="2" spans="1:571" s="57" customFormat="1" hidden="1">
      <c r="K2" s="95"/>
      <c r="Z2" s="379"/>
      <c r="AB2" s="57" t="s">
        <v>89</v>
      </c>
      <c r="AC2" s="57" t="s">
        <v>90</v>
      </c>
    </row>
    <row r="3" spans="1:571" hidden="1">
      <c r="B3" s="23"/>
      <c r="C3" s="24"/>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4"/>
    </row>
    <row r="4" spans="1:571" hidden="1">
      <c r="B4" s="23"/>
      <c r="C4" s="24"/>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4"/>
    </row>
    <row r="5" spans="1:571">
      <c r="B5" s="23"/>
      <c r="C5" s="24"/>
      <c r="D5" s="23"/>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4"/>
    </row>
    <row r="6" spans="1:571">
      <c r="B6" s="23"/>
      <c r="C6" s="24" t="s">
        <v>207</v>
      </c>
      <c r="D6" s="23"/>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4"/>
    </row>
    <row r="7" spans="1:571">
      <c r="B7" s="21"/>
      <c r="C7" s="24" t="s">
        <v>52</v>
      </c>
      <c r="D7" s="25"/>
      <c r="E7" s="25"/>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4"/>
    </row>
    <row r="8" spans="1:571">
      <c r="B8" s="26"/>
      <c r="C8" s="24" t="s">
        <v>1625</v>
      </c>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4"/>
    </row>
    <row r="9" spans="1:571">
      <c r="B9" s="21"/>
      <c r="C9" s="24" t="s">
        <v>53</v>
      </c>
      <c r="D9" s="25"/>
      <c r="E9" s="25"/>
      <c r="F9" s="25"/>
      <c r="G9" s="25"/>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4"/>
    </row>
    <row r="10" spans="1:571" ht="15.75" customHeight="1" thickBot="1">
      <c r="K10" s="532" t="s">
        <v>353</v>
      </c>
      <c r="L10" s="532"/>
      <c r="M10" s="532"/>
      <c r="N10" s="532"/>
      <c r="O10" s="532"/>
      <c r="P10" s="532"/>
      <c r="Q10" s="532"/>
      <c r="R10" s="532"/>
      <c r="S10" s="532"/>
      <c r="T10" s="532"/>
      <c r="U10" s="532"/>
      <c r="V10" s="532"/>
      <c r="W10" s="532"/>
      <c r="X10" s="532"/>
      <c r="Y10" s="532"/>
      <c r="Z10" s="532"/>
      <c r="AA10" s="532"/>
    </row>
    <row r="11" spans="1:571" ht="79.5" thickBot="1">
      <c r="A11" s="295"/>
      <c r="B11" s="251" t="s">
        <v>93</v>
      </c>
      <c r="C11" s="128" t="s">
        <v>92</v>
      </c>
      <c r="D11" s="129" t="s">
        <v>89</v>
      </c>
      <c r="E11" s="144" t="s">
        <v>1624</v>
      </c>
      <c r="F11" s="129" t="s">
        <v>208</v>
      </c>
      <c r="G11" s="129" t="s">
        <v>420</v>
      </c>
      <c r="H11" s="129" t="s">
        <v>422</v>
      </c>
      <c r="I11" s="144" t="s">
        <v>423</v>
      </c>
      <c r="J11" s="129" t="s">
        <v>421</v>
      </c>
      <c r="K11" s="269" t="s">
        <v>1317</v>
      </c>
      <c r="L11" s="269" t="s">
        <v>1319</v>
      </c>
      <c r="M11" s="269" t="s">
        <v>431</v>
      </c>
      <c r="N11" s="269" t="s">
        <v>1318</v>
      </c>
      <c r="O11" s="269" t="s">
        <v>1320</v>
      </c>
      <c r="P11" s="269" t="s">
        <v>432</v>
      </c>
      <c r="Q11" s="269" t="s">
        <v>1321</v>
      </c>
      <c r="R11" s="269" t="s">
        <v>1322</v>
      </c>
      <c r="S11" s="269" t="s">
        <v>1323</v>
      </c>
      <c r="T11" s="269" t="s">
        <v>1403</v>
      </c>
      <c r="U11" s="269" t="s">
        <v>1324</v>
      </c>
      <c r="V11" s="269" t="s">
        <v>1325</v>
      </c>
      <c r="W11" s="269" t="s">
        <v>1326</v>
      </c>
      <c r="X11" s="269" t="s">
        <v>1327</v>
      </c>
      <c r="Y11" s="269" t="s">
        <v>1328</v>
      </c>
      <c r="Z11" s="269" t="s">
        <v>1418</v>
      </c>
      <c r="AA11" s="269" t="s">
        <v>1453</v>
      </c>
      <c r="AB11" s="268" t="s">
        <v>354</v>
      </c>
      <c r="AC11" s="144" t="s">
        <v>372</v>
      </c>
      <c r="AD11" s="144" t="s">
        <v>355</v>
      </c>
      <c r="AE11" s="144" t="s">
        <v>369</v>
      </c>
      <c r="AF11" s="144" t="s">
        <v>356</v>
      </c>
      <c r="AG11" s="144" t="s">
        <v>357</v>
      </c>
      <c r="AH11" s="144" t="s">
        <v>358</v>
      </c>
      <c r="AI11" s="144" t="s">
        <v>368</v>
      </c>
      <c r="AJ11" s="144" t="s">
        <v>359</v>
      </c>
      <c r="AK11" s="144" t="s">
        <v>360</v>
      </c>
      <c r="AL11" s="144" t="s">
        <v>361</v>
      </c>
      <c r="AM11" s="144" t="s">
        <v>367</v>
      </c>
      <c r="AN11" s="144" t="s">
        <v>362</v>
      </c>
      <c r="AO11" s="144" t="s">
        <v>363</v>
      </c>
      <c r="AP11" s="144" t="s">
        <v>364</v>
      </c>
      <c r="AQ11" s="144" t="s">
        <v>366</v>
      </c>
      <c r="AR11" s="144" t="s">
        <v>365</v>
      </c>
    </row>
    <row r="12" spans="1:571">
      <c r="A12" s="294"/>
      <c r="B12" s="122" t="s">
        <v>211</v>
      </c>
      <c r="C12" s="123" t="s">
        <v>94</v>
      </c>
      <c r="D12" s="124">
        <f>D13+D47+D83+D89+D96</f>
        <v>0</v>
      </c>
      <c r="E12" s="124">
        <f>E13+E47+E83+E89+E96</f>
        <v>225124.92</v>
      </c>
      <c r="F12" s="124">
        <f t="shared" ref="F12:F106" si="0">D12+E12</f>
        <v>225124.92</v>
      </c>
      <c r="G12" s="124">
        <f>G13+G47+G83+G89+G96</f>
        <v>0</v>
      </c>
      <c r="H12" s="124">
        <f>F12-G12</f>
        <v>225124.92</v>
      </c>
      <c r="I12" s="124">
        <f>I13+I47+I83+I89+I96</f>
        <v>0</v>
      </c>
      <c r="J12" s="124">
        <f>F12-I12</f>
        <v>225124.92</v>
      </c>
      <c r="K12" s="124">
        <f t="shared" ref="K12:AD12" si="1">K13+K47+K83+K89+K96</f>
        <v>0</v>
      </c>
      <c r="L12" s="124">
        <f t="shared" si="1"/>
        <v>0</v>
      </c>
      <c r="M12" s="124">
        <f t="shared" si="1"/>
        <v>0</v>
      </c>
      <c r="N12" s="124">
        <f t="shared" si="1"/>
        <v>0</v>
      </c>
      <c r="O12" s="124">
        <f t="shared" si="1"/>
        <v>0</v>
      </c>
      <c r="P12" s="124">
        <f t="shared" si="1"/>
        <v>0</v>
      </c>
      <c r="Q12" s="124">
        <f t="shared" si="1"/>
        <v>0</v>
      </c>
      <c r="R12" s="124">
        <f t="shared" si="1"/>
        <v>0</v>
      </c>
      <c r="S12" s="124">
        <f t="shared" si="1"/>
        <v>0</v>
      </c>
      <c r="T12" s="124">
        <f t="shared" ref="T12" si="2">T13+T47+T83+T89+T96</f>
        <v>0</v>
      </c>
      <c r="U12" s="124">
        <f t="shared" si="1"/>
        <v>225124.92</v>
      </c>
      <c r="V12" s="124">
        <f t="shared" si="1"/>
        <v>0</v>
      </c>
      <c r="W12" s="124">
        <f t="shared" si="1"/>
        <v>0</v>
      </c>
      <c r="X12" s="124">
        <f t="shared" si="1"/>
        <v>0</v>
      </c>
      <c r="Y12" s="124">
        <f t="shared" ref="Y12:Z12" si="3">Y13+Y47+Y83+Y89+Y96</f>
        <v>0</v>
      </c>
      <c r="Z12" s="124">
        <f t="shared" si="3"/>
        <v>0</v>
      </c>
      <c r="AA12" s="124">
        <f t="shared" si="1"/>
        <v>0</v>
      </c>
      <c r="AB12" s="124">
        <f t="shared" si="1"/>
        <v>200111.04</v>
      </c>
      <c r="AC12" s="124">
        <f t="shared" si="1"/>
        <v>0</v>
      </c>
      <c r="AD12" s="124">
        <f t="shared" si="1"/>
        <v>25013.880000000005</v>
      </c>
      <c r="AE12" s="124">
        <f>AB12+AC12+AD12</f>
        <v>225124.92</v>
      </c>
      <c r="AF12" s="124">
        <f>AF13+AF47+AF83+AF89+AF96</f>
        <v>0</v>
      </c>
      <c r="AG12" s="124">
        <f>AG13+AG47+AG83+AG89+AG96</f>
        <v>0</v>
      </c>
      <c r="AH12" s="124">
        <f>AH13+AH47+AH83+AH89+AH96</f>
        <v>0</v>
      </c>
      <c r="AI12" s="124">
        <f>AF12+AG12+AH12</f>
        <v>0</v>
      </c>
      <c r="AJ12" s="124">
        <f>AJ13+AJ47+AJ83+AJ89+AJ96</f>
        <v>0</v>
      </c>
      <c r="AK12" s="124">
        <f>AK13+AK47+AK83+AK89+AK96</f>
        <v>0</v>
      </c>
      <c r="AL12" s="124">
        <f>AL13+AL47+AL83+AL89+AL96</f>
        <v>0</v>
      </c>
      <c r="AM12" s="124">
        <f>AJ12+AK12+AL12</f>
        <v>0</v>
      </c>
      <c r="AN12" s="124">
        <f>AN13+AN47+AN83+AN89+AN96</f>
        <v>0</v>
      </c>
      <c r="AO12" s="124">
        <f>AO13+AO47+AO83+AO89+AO96</f>
        <v>0</v>
      </c>
      <c r="AP12" s="124">
        <f>AP13+AP47+AP83+AP89+AP96</f>
        <v>0</v>
      </c>
      <c r="AQ12" s="124">
        <f>AN12+AO12+AP12</f>
        <v>0</v>
      </c>
      <c r="AR12" s="124">
        <f>AE12+AI12+AM12+AQ12</f>
        <v>225124.92</v>
      </c>
    </row>
    <row r="13" spans="1:571">
      <c r="B13" s="125" t="s">
        <v>212</v>
      </c>
      <c r="C13" s="126" t="s">
        <v>95</v>
      </c>
      <c r="D13" s="127">
        <f>SUM(D14:D46)</f>
        <v>0</v>
      </c>
      <c r="E13" s="127">
        <f>SUM(E14:E46)</f>
        <v>225124.92</v>
      </c>
      <c r="F13" s="127">
        <f t="shared" si="0"/>
        <v>225124.92</v>
      </c>
      <c r="G13" s="127">
        <f>SUM(G14:G46)</f>
        <v>0</v>
      </c>
      <c r="H13" s="127">
        <f t="shared" ref="H13:H220" si="4">F13-G13</f>
        <v>225124.92</v>
      </c>
      <c r="I13" s="127">
        <f>SUM(I14:I46)</f>
        <v>0</v>
      </c>
      <c r="J13" s="127">
        <f t="shared" ref="J13:J220" si="5">F13-I13</f>
        <v>225124.92</v>
      </c>
      <c r="K13" s="127">
        <f t="shared" ref="K13:AD13" si="6">SUM(K14:K46)</f>
        <v>0</v>
      </c>
      <c r="L13" s="127">
        <f t="shared" si="6"/>
        <v>0</v>
      </c>
      <c r="M13" s="127">
        <f t="shared" si="6"/>
        <v>0</v>
      </c>
      <c r="N13" s="127">
        <f t="shared" si="6"/>
        <v>0</v>
      </c>
      <c r="O13" s="127">
        <f t="shared" si="6"/>
        <v>0</v>
      </c>
      <c r="P13" s="127">
        <f t="shared" si="6"/>
        <v>0</v>
      </c>
      <c r="Q13" s="127">
        <f t="shared" si="6"/>
        <v>0</v>
      </c>
      <c r="R13" s="127">
        <f t="shared" si="6"/>
        <v>0</v>
      </c>
      <c r="S13" s="127">
        <f t="shared" si="6"/>
        <v>0</v>
      </c>
      <c r="T13" s="127">
        <f t="shared" ref="T13" si="7">SUM(T14:T46)</f>
        <v>0</v>
      </c>
      <c r="U13" s="127">
        <f t="shared" si="6"/>
        <v>225124.92</v>
      </c>
      <c r="V13" s="127">
        <f t="shared" si="6"/>
        <v>0</v>
      </c>
      <c r="W13" s="127">
        <f t="shared" si="6"/>
        <v>0</v>
      </c>
      <c r="X13" s="127">
        <f t="shared" si="6"/>
        <v>0</v>
      </c>
      <c r="Y13" s="127">
        <f t="shared" ref="Y13:Z13" si="8">SUM(Y14:Y46)</f>
        <v>0</v>
      </c>
      <c r="Z13" s="127">
        <f t="shared" si="8"/>
        <v>0</v>
      </c>
      <c r="AA13" s="127">
        <f t="shared" si="6"/>
        <v>0</v>
      </c>
      <c r="AB13" s="127">
        <f t="shared" si="6"/>
        <v>200111.04</v>
      </c>
      <c r="AC13" s="127">
        <f t="shared" si="6"/>
        <v>0</v>
      </c>
      <c r="AD13" s="127">
        <f t="shared" si="6"/>
        <v>25013.880000000005</v>
      </c>
      <c r="AE13" s="127">
        <f t="shared" ref="AE13:AE220" si="9">AB13+AC13+AD13</f>
        <v>225124.92</v>
      </c>
      <c r="AF13" s="127">
        <f>SUM(AF14:AF46)</f>
        <v>0</v>
      </c>
      <c r="AG13" s="127">
        <f>SUM(AG14:AG46)</f>
        <v>0</v>
      </c>
      <c r="AH13" s="127">
        <f>SUM(AH14:AH46)</f>
        <v>0</v>
      </c>
      <c r="AI13" s="127">
        <f t="shared" ref="AI13:AI220" si="10">AF13+AG13+AH13</f>
        <v>0</v>
      </c>
      <c r="AJ13" s="127">
        <f>SUM(AJ14:AJ46)</f>
        <v>0</v>
      </c>
      <c r="AK13" s="127">
        <f>SUM(AK14:AK46)</f>
        <v>0</v>
      </c>
      <c r="AL13" s="127">
        <f>SUM(AL14:AL46)</f>
        <v>0</v>
      </c>
      <c r="AM13" s="127">
        <f t="shared" ref="AM13:AM220" si="11">AJ13+AK13+AL13</f>
        <v>0</v>
      </c>
      <c r="AN13" s="127">
        <f>SUM(AN14:AN46)</f>
        <v>0</v>
      </c>
      <c r="AO13" s="127">
        <f>SUM(AO14:AO46)</f>
        <v>0</v>
      </c>
      <c r="AP13" s="127">
        <f>SUM(AP14:AP46)</f>
        <v>0</v>
      </c>
      <c r="AQ13" s="127">
        <f t="shared" ref="AQ13:AQ220" si="12">AN13+AO13+AP13</f>
        <v>0</v>
      </c>
      <c r="AR13" s="127">
        <f t="shared" ref="AR13:AR220" si="13">AE13+AI13+AM13+AQ13</f>
        <v>225124.92</v>
      </c>
    </row>
    <row r="14" spans="1:571">
      <c r="B14" s="116" t="s">
        <v>213</v>
      </c>
      <c r="C14" s="117" t="s">
        <v>96</v>
      </c>
      <c r="D1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18">
        <f t="shared" si="0"/>
        <v>0</v>
      </c>
      <c r="G14" s="118"/>
      <c r="H14" s="118">
        <f t="shared" si="4"/>
        <v>0</v>
      </c>
      <c r="I14" s="118"/>
      <c r="J14" s="118">
        <f t="shared" si="5"/>
        <v>0</v>
      </c>
      <c r="K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 s="118">
        <f t="shared" si="9"/>
        <v>0</v>
      </c>
      <c r="AF1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 s="118">
        <f t="shared" si="10"/>
        <v>0</v>
      </c>
      <c r="AJ1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 s="118">
        <f t="shared" si="11"/>
        <v>0</v>
      </c>
      <c r="AN1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 s="118">
        <f t="shared" si="12"/>
        <v>0</v>
      </c>
      <c r="AR14" s="118">
        <f t="shared" si="13"/>
        <v>0</v>
      </c>
    </row>
    <row r="15" spans="1:571">
      <c r="B15" s="116" t="s">
        <v>456</v>
      </c>
      <c r="C15" s="117" t="s">
        <v>457</v>
      </c>
      <c r="D1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200111.04</v>
      </c>
      <c r="F15" s="118">
        <f t="shared" si="0"/>
        <v>200111.04</v>
      </c>
      <c r="G15" s="118"/>
      <c r="H15" s="118">
        <f t="shared" si="4"/>
        <v>200111.04</v>
      </c>
      <c r="I15" s="118"/>
      <c r="J15" s="118">
        <f t="shared" si="5"/>
        <v>200111.04</v>
      </c>
      <c r="K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200111.04</v>
      </c>
      <c r="V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200111.04</v>
      </c>
      <c r="AC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 s="118">
        <f t="shared" si="9"/>
        <v>200111.04</v>
      </c>
      <c r="AF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 s="118">
        <f t="shared" si="10"/>
        <v>0</v>
      </c>
      <c r="AJ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 s="118">
        <f t="shared" si="11"/>
        <v>0</v>
      </c>
      <c r="AN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 s="118">
        <f t="shared" si="12"/>
        <v>0</v>
      </c>
      <c r="AR15" s="118">
        <f t="shared" si="13"/>
        <v>200111.04</v>
      </c>
    </row>
    <row r="16" spans="1:571">
      <c r="B16" s="116" t="s">
        <v>458</v>
      </c>
      <c r="C16" s="117" t="s">
        <v>459</v>
      </c>
      <c r="D1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18">
        <f t="shared" si="0"/>
        <v>0</v>
      </c>
      <c r="G16" s="118"/>
      <c r="H16" s="118">
        <f t="shared" si="4"/>
        <v>0</v>
      </c>
      <c r="I16" s="118"/>
      <c r="J16" s="118">
        <f t="shared" si="5"/>
        <v>0</v>
      </c>
      <c r="K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 s="118">
        <f t="shared" si="9"/>
        <v>0</v>
      </c>
      <c r="AF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 s="118">
        <f t="shared" si="10"/>
        <v>0</v>
      </c>
      <c r="AJ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 s="118">
        <f t="shared" si="11"/>
        <v>0</v>
      </c>
      <c r="AN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 s="118">
        <f t="shared" si="12"/>
        <v>0</v>
      </c>
      <c r="AR16" s="118">
        <f t="shared" si="13"/>
        <v>0</v>
      </c>
    </row>
    <row r="17" spans="2:44">
      <c r="B17" s="116" t="s">
        <v>460</v>
      </c>
      <c r="C17" s="117" t="s">
        <v>461</v>
      </c>
      <c r="D1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18">
        <f t="shared" si="0"/>
        <v>0</v>
      </c>
      <c r="G17" s="118"/>
      <c r="H17" s="118">
        <f t="shared" si="4"/>
        <v>0</v>
      </c>
      <c r="I17" s="118"/>
      <c r="J17" s="118">
        <f t="shared" si="5"/>
        <v>0</v>
      </c>
      <c r="K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 s="118">
        <f t="shared" si="9"/>
        <v>0</v>
      </c>
      <c r="AF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 s="118">
        <f t="shared" si="10"/>
        <v>0</v>
      </c>
      <c r="AJ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 s="118">
        <f t="shared" si="11"/>
        <v>0</v>
      </c>
      <c r="AN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 s="118">
        <f t="shared" si="12"/>
        <v>0</v>
      </c>
      <c r="AR17" s="118">
        <f t="shared" si="13"/>
        <v>0</v>
      </c>
    </row>
    <row r="18" spans="2:44">
      <c r="B18" s="116" t="s">
        <v>462</v>
      </c>
      <c r="C18" s="117" t="s">
        <v>463</v>
      </c>
      <c r="D1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18">
        <f t="shared" si="0"/>
        <v>0</v>
      </c>
      <c r="G18" s="118"/>
      <c r="H18" s="118">
        <f t="shared" si="4"/>
        <v>0</v>
      </c>
      <c r="I18" s="118"/>
      <c r="J18" s="118">
        <f t="shared" si="5"/>
        <v>0</v>
      </c>
      <c r="K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 s="118">
        <f t="shared" si="9"/>
        <v>0</v>
      </c>
      <c r="AF1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 s="118">
        <f t="shared" si="10"/>
        <v>0</v>
      </c>
      <c r="AJ1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 s="118">
        <f t="shared" si="11"/>
        <v>0</v>
      </c>
      <c r="AN1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 s="118">
        <f t="shared" si="12"/>
        <v>0</v>
      </c>
      <c r="AR18" s="118">
        <f t="shared" si="13"/>
        <v>0</v>
      </c>
    </row>
    <row r="19" spans="2:44">
      <c r="B19" s="116" t="s">
        <v>464</v>
      </c>
      <c r="C19" s="117" t="s">
        <v>465</v>
      </c>
      <c r="D1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18">
        <f t="shared" si="0"/>
        <v>0</v>
      </c>
      <c r="G19" s="118"/>
      <c r="H19" s="118">
        <f t="shared" si="4"/>
        <v>0</v>
      </c>
      <c r="I19" s="118"/>
      <c r="J19" s="118">
        <f t="shared" si="5"/>
        <v>0</v>
      </c>
      <c r="K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 s="118">
        <f t="shared" si="9"/>
        <v>0</v>
      </c>
      <c r="AF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 s="118">
        <f t="shared" si="10"/>
        <v>0</v>
      </c>
      <c r="AJ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 s="118">
        <f t="shared" si="11"/>
        <v>0</v>
      </c>
      <c r="AN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 s="118">
        <f t="shared" si="12"/>
        <v>0</v>
      </c>
      <c r="AR19" s="118">
        <f t="shared" si="13"/>
        <v>0</v>
      </c>
    </row>
    <row r="20" spans="2:44">
      <c r="B20" s="116" t="s">
        <v>466</v>
      </c>
      <c r="C20" s="117" t="s">
        <v>467</v>
      </c>
      <c r="D2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18">
        <f t="shared" si="0"/>
        <v>0</v>
      </c>
      <c r="G20" s="118"/>
      <c r="H20" s="118">
        <f t="shared" si="4"/>
        <v>0</v>
      </c>
      <c r="I20" s="118"/>
      <c r="J20" s="118">
        <f t="shared" si="5"/>
        <v>0</v>
      </c>
      <c r="K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 s="118">
        <f t="shared" si="9"/>
        <v>0</v>
      </c>
      <c r="AF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 s="118">
        <f t="shared" si="10"/>
        <v>0</v>
      </c>
      <c r="AJ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 s="118">
        <f t="shared" si="11"/>
        <v>0</v>
      </c>
      <c r="AN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 s="118">
        <f t="shared" si="12"/>
        <v>0</v>
      </c>
      <c r="AR20" s="118">
        <f t="shared" si="13"/>
        <v>0</v>
      </c>
    </row>
    <row r="21" spans="2:44">
      <c r="B21" s="116" t="s">
        <v>214</v>
      </c>
      <c r="C21" s="117" t="s">
        <v>97</v>
      </c>
      <c r="D2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18">
        <f t="shared" ref="F21:F46" si="14">D21+E21</f>
        <v>0</v>
      </c>
      <c r="G21" s="118"/>
      <c r="H21" s="118">
        <f t="shared" ref="H21:H46" si="15">F21-G21</f>
        <v>0</v>
      </c>
      <c r="I21" s="118"/>
      <c r="J21" s="118">
        <f t="shared" ref="J21:J46" si="16">F21-I21</f>
        <v>0</v>
      </c>
      <c r="K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 s="118">
        <f t="shared" ref="AE21:AE47" si="17">AB21+AC21+AD21</f>
        <v>0</v>
      </c>
      <c r="AF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 s="118">
        <f t="shared" ref="AI21:AI46" si="18">AF21+AG21+AH21</f>
        <v>0</v>
      </c>
      <c r="AJ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 s="118">
        <f t="shared" ref="AM21:AM46" si="19">AJ21+AK21+AL21</f>
        <v>0</v>
      </c>
      <c r="AN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 s="118">
        <f t="shared" ref="AQ21:AQ46" si="20">AN21+AO21+AP21</f>
        <v>0</v>
      </c>
      <c r="AR21" s="118">
        <f t="shared" ref="AR21:AR46" si="21">AE21+AI21+AM21+AQ21</f>
        <v>0</v>
      </c>
    </row>
    <row r="22" spans="2:44">
      <c r="B22" s="116" t="s">
        <v>469</v>
      </c>
      <c r="C22" s="117" t="s">
        <v>468</v>
      </c>
      <c r="D2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18">
        <f t="shared" ref="F22" si="22">D22+E22</f>
        <v>0</v>
      </c>
      <c r="G22" s="118"/>
      <c r="H22" s="118">
        <f t="shared" ref="H22" si="23">F22-G22</f>
        <v>0</v>
      </c>
      <c r="I22" s="118"/>
      <c r="J22" s="118">
        <f t="shared" ref="J22" si="24">F22-I22</f>
        <v>0</v>
      </c>
      <c r="K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 s="118">
        <f t="shared" ref="AE22" si="25">AB22+AC22+AD22</f>
        <v>0</v>
      </c>
      <c r="AF2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 s="118">
        <f t="shared" ref="AI22" si="26">AF22+AG22+AH22</f>
        <v>0</v>
      </c>
      <c r="AJ2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 s="118">
        <f t="shared" ref="AM22" si="27">AJ22+AK22+AL22</f>
        <v>0</v>
      </c>
      <c r="AN2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 s="118">
        <f t="shared" ref="AQ22" si="28">AN22+AO22+AP22</f>
        <v>0</v>
      </c>
      <c r="AR22" s="118">
        <f t="shared" ref="AR22" si="29">AE22+AI22+AM22+AQ22</f>
        <v>0</v>
      </c>
    </row>
    <row r="23" spans="2:44">
      <c r="B23" s="116" t="s">
        <v>215</v>
      </c>
      <c r="C23" s="117" t="s">
        <v>98</v>
      </c>
      <c r="D2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18">
        <f t="shared" si="14"/>
        <v>0</v>
      </c>
      <c r="G23" s="118"/>
      <c r="H23" s="118">
        <f t="shared" si="15"/>
        <v>0</v>
      </c>
      <c r="I23" s="118"/>
      <c r="J23" s="118">
        <f t="shared" si="16"/>
        <v>0</v>
      </c>
      <c r="K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 s="118">
        <f t="shared" si="17"/>
        <v>0</v>
      </c>
      <c r="AF2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 s="118">
        <f t="shared" si="18"/>
        <v>0</v>
      </c>
      <c r="AJ2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 s="118">
        <f t="shared" si="19"/>
        <v>0</v>
      </c>
      <c r="AN2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 s="118">
        <f t="shared" si="20"/>
        <v>0</v>
      </c>
      <c r="AR23" s="118">
        <f t="shared" si="21"/>
        <v>0</v>
      </c>
    </row>
    <row r="24" spans="2:44">
      <c r="B24" s="116" t="s">
        <v>471</v>
      </c>
      <c r="C24" s="117" t="s">
        <v>470</v>
      </c>
      <c r="D2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18">
        <f t="shared" ref="F24:F27" si="30">D24+E24</f>
        <v>0</v>
      </c>
      <c r="G24" s="118"/>
      <c r="H24" s="118">
        <f t="shared" ref="H24:H27" si="31">F24-G24</f>
        <v>0</v>
      </c>
      <c r="I24" s="118"/>
      <c r="J24" s="118">
        <f t="shared" ref="J24:J27" si="32">F24-I24</f>
        <v>0</v>
      </c>
      <c r="K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 s="118">
        <f t="shared" ref="AE24:AE27" si="33">AB24+AC24+AD24</f>
        <v>0</v>
      </c>
      <c r="AF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 s="118">
        <f t="shared" ref="AI24:AI27" si="34">AF24+AG24+AH24</f>
        <v>0</v>
      </c>
      <c r="AJ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 s="118">
        <f t="shared" ref="AM24:AM27" si="35">AJ24+AK24+AL24</f>
        <v>0</v>
      </c>
      <c r="AN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 s="118">
        <f t="shared" ref="AQ24:AQ27" si="36">AN24+AO24+AP24</f>
        <v>0</v>
      </c>
      <c r="AR24" s="118">
        <f t="shared" ref="AR24:AR27" si="37">AE24+AI24+AM24+AQ24</f>
        <v>0</v>
      </c>
    </row>
    <row r="25" spans="2:44">
      <c r="B25" s="116" t="s">
        <v>473</v>
      </c>
      <c r="C25" s="117" t="s">
        <v>472</v>
      </c>
      <c r="D2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18">
        <f t="shared" si="30"/>
        <v>0</v>
      </c>
      <c r="G25" s="118"/>
      <c r="H25" s="118">
        <f t="shared" si="31"/>
        <v>0</v>
      </c>
      <c r="I25" s="118"/>
      <c r="J25" s="118">
        <f t="shared" si="32"/>
        <v>0</v>
      </c>
      <c r="K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 s="118">
        <f t="shared" si="33"/>
        <v>0</v>
      </c>
      <c r="AF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 s="118">
        <f t="shared" si="34"/>
        <v>0</v>
      </c>
      <c r="AJ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 s="118">
        <f t="shared" si="35"/>
        <v>0</v>
      </c>
      <c r="AN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 s="118">
        <f t="shared" si="36"/>
        <v>0</v>
      </c>
      <c r="AR25" s="118">
        <f t="shared" si="37"/>
        <v>0</v>
      </c>
    </row>
    <row r="26" spans="2:44">
      <c r="B26" s="116" t="s">
        <v>475</v>
      </c>
      <c r="C26" s="117" t="s">
        <v>474</v>
      </c>
      <c r="D2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18">
        <f t="shared" si="30"/>
        <v>0</v>
      </c>
      <c r="G26" s="118"/>
      <c r="H26" s="118">
        <f t="shared" si="31"/>
        <v>0</v>
      </c>
      <c r="I26" s="118"/>
      <c r="J26" s="118">
        <f t="shared" si="32"/>
        <v>0</v>
      </c>
      <c r="K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 s="118">
        <f t="shared" si="33"/>
        <v>0</v>
      </c>
      <c r="AF2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 s="118">
        <f t="shared" si="34"/>
        <v>0</v>
      </c>
      <c r="AJ2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 s="118">
        <f t="shared" si="35"/>
        <v>0</v>
      </c>
      <c r="AN2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 s="118">
        <f t="shared" si="36"/>
        <v>0</v>
      </c>
      <c r="AR26" s="118">
        <f t="shared" si="37"/>
        <v>0</v>
      </c>
    </row>
    <row r="27" spans="2:44">
      <c r="B27" s="116" t="s">
        <v>216</v>
      </c>
      <c r="C27" s="117" t="s">
        <v>99</v>
      </c>
      <c r="D2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18">
        <f t="shared" si="30"/>
        <v>0</v>
      </c>
      <c r="G27" s="118"/>
      <c r="H27" s="118">
        <f t="shared" si="31"/>
        <v>0</v>
      </c>
      <c r="I27" s="118"/>
      <c r="J27" s="118">
        <f t="shared" si="32"/>
        <v>0</v>
      </c>
      <c r="K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 s="118">
        <f t="shared" si="33"/>
        <v>0</v>
      </c>
      <c r="AF2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 s="118">
        <f t="shared" si="34"/>
        <v>0</v>
      </c>
      <c r="AJ2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 s="118">
        <f t="shared" si="35"/>
        <v>0</v>
      </c>
      <c r="AN2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 s="118">
        <f t="shared" si="36"/>
        <v>0</v>
      </c>
      <c r="AR27" s="118">
        <f t="shared" si="37"/>
        <v>0</v>
      </c>
    </row>
    <row r="28" spans="2:44">
      <c r="B28" s="116" t="s">
        <v>476</v>
      </c>
      <c r="C28" s="117" t="s">
        <v>477</v>
      </c>
      <c r="D2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16675.920000000002</v>
      </c>
      <c r="F28" s="118">
        <f t="shared" si="14"/>
        <v>16675.920000000002</v>
      </c>
      <c r="G28" s="118"/>
      <c r="H28" s="118">
        <f t="shared" si="15"/>
        <v>16675.920000000002</v>
      </c>
      <c r="I28" s="118"/>
      <c r="J28" s="118">
        <f t="shared" si="16"/>
        <v>16675.920000000002</v>
      </c>
      <c r="K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16675.920000000002</v>
      </c>
      <c r="V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16675.920000000002</v>
      </c>
      <c r="AE28" s="118">
        <f t="shared" si="17"/>
        <v>16675.920000000002</v>
      </c>
      <c r="AF2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 s="118">
        <f t="shared" si="18"/>
        <v>0</v>
      </c>
      <c r="AJ2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 s="118">
        <f t="shared" si="19"/>
        <v>0</v>
      </c>
      <c r="AN2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 s="118">
        <f t="shared" si="20"/>
        <v>0</v>
      </c>
      <c r="AR28" s="118">
        <f t="shared" si="21"/>
        <v>16675.920000000002</v>
      </c>
    </row>
    <row r="29" spans="2:44">
      <c r="B29" s="116" t="s">
        <v>479</v>
      </c>
      <c r="C29" s="117" t="s">
        <v>478</v>
      </c>
      <c r="D2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8337.9600000000009</v>
      </c>
      <c r="F29" s="118">
        <f t="shared" ref="F29:F30" si="38">D29+E29</f>
        <v>8337.9600000000009</v>
      </c>
      <c r="G29" s="118"/>
      <c r="H29" s="118">
        <f t="shared" ref="H29:H30" si="39">F29-G29</f>
        <v>8337.9600000000009</v>
      </c>
      <c r="I29" s="118"/>
      <c r="J29" s="118">
        <f t="shared" ref="J29:J30" si="40">F29-I29</f>
        <v>8337.9600000000009</v>
      </c>
      <c r="K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8337.9600000000009</v>
      </c>
      <c r="V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8337.9600000000009</v>
      </c>
      <c r="AE29" s="118">
        <f t="shared" ref="AE29:AE30" si="41">AB29+AC29+AD29</f>
        <v>8337.9600000000009</v>
      </c>
      <c r="AF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 s="118">
        <f t="shared" ref="AI29:AI30" si="42">AF29+AG29+AH29</f>
        <v>0</v>
      </c>
      <c r="AJ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 s="118">
        <f t="shared" ref="AM29:AM30" si="43">AJ29+AK29+AL29</f>
        <v>0</v>
      </c>
      <c r="AN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 s="118">
        <f t="shared" ref="AQ29:AQ30" si="44">AN29+AO29+AP29</f>
        <v>0</v>
      </c>
      <c r="AR29" s="118">
        <f t="shared" ref="AR29:AR30" si="45">AE29+AI29+AM29+AQ29</f>
        <v>8337.9600000000009</v>
      </c>
    </row>
    <row r="30" spans="2:44">
      <c r="B30" s="116" t="s">
        <v>217</v>
      </c>
      <c r="C30" s="117" t="s">
        <v>100</v>
      </c>
      <c r="D3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18">
        <f t="shared" si="38"/>
        <v>0</v>
      </c>
      <c r="G30" s="118"/>
      <c r="H30" s="118">
        <f t="shared" si="39"/>
        <v>0</v>
      </c>
      <c r="I30" s="118"/>
      <c r="J30" s="118">
        <f t="shared" si="40"/>
        <v>0</v>
      </c>
      <c r="K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 s="118">
        <f t="shared" si="41"/>
        <v>0</v>
      </c>
      <c r="AF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 s="118">
        <f t="shared" si="42"/>
        <v>0</v>
      </c>
      <c r="AJ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 s="118">
        <f t="shared" si="43"/>
        <v>0</v>
      </c>
      <c r="AN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 s="118">
        <f t="shared" si="44"/>
        <v>0</v>
      </c>
      <c r="AR30" s="118">
        <f t="shared" si="45"/>
        <v>0</v>
      </c>
    </row>
    <row r="31" spans="2:44">
      <c r="B31" s="116" t="s">
        <v>481</v>
      </c>
      <c r="C31" s="117" t="s">
        <v>480</v>
      </c>
      <c r="D3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18">
        <f t="shared" si="14"/>
        <v>0</v>
      </c>
      <c r="G31" s="118"/>
      <c r="H31" s="118">
        <f t="shared" si="15"/>
        <v>0</v>
      </c>
      <c r="I31" s="118"/>
      <c r="J31" s="118">
        <f t="shared" si="16"/>
        <v>0</v>
      </c>
      <c r="K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 s="118">
        <f t="shared" si="17"/>
        <v>0</v>
      </c>
      <c r="AF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 s="118">
        <f t="shared" si="18"/>
        <v>0</v>
      </c>
      <c r="AJ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 s="118">
        <f t="shared" si="19"/>
        <v>0</v>
      </c>
      <c r="AN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 s="118">
        <f t="shared" si="20"/>
        <v>0</v>
      </c>
      <c r="AR31" s="118">
        <f t="shared" si="21"/>
        <v>0</v>
      </c>
    </row>
    <row r="32" spans="2:44">
      <c r="B32" s="116" t="s">
        <v>218</v>
      </c>
      <c r="C32" s="117" t="s">
        <v>101</v>
      </c>
      <c r="D3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18">
        <f t="shared" si="14"/>
        <v>0</v>
      </c>
      <c r="G32" s="118"/>
      <c r="H32" s="118">
        <f t="shared" si="15"/>
        <v>0</v>
      </c>
      <c r="I32" s="118"/>
      <c r="J32" s="118">
        <f t="shared" si="16"/>
        <v>0</v>
      </c>
      <c r="K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 s="118">
        <f t="shared" si="17"/>
        <v>0</v>
      </c>
      <c r="AF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 s="118">
        <f t="shared" si="18"/>
        <v>0</v>
      </c>
      <c r="AJ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 s="118">
        <f t="shared" si="19"/>
        <v>0</v>
      </c>
      <c r="AN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 s="118">
        <f t="shared" si="20"/>
        <v>0</v>
      </c>
      <c r="AR32" s="118">
        <f t="shared" si="21"/>
        <v>0</v>
      </c>
    </row>
    <row r="33" spans="2:44">
      <c r="B33" s="116" t="s">
        <v>482</v>
      </c>
      <c r="C33" s="117" t="s">
        <v>484</v>
      </c>
      <c r="D3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18">
        <f t="shared" ref="F33:F34" si="46">D33+E33</f>
        <v>0</v>
      </c>
      <c r="G33" s="118"/>
      <c r="H33" s="118">
        <f t="shared" ref="H33:H34" si="47">F33-G33</f>
        <v>0</v>
      </c>
      <c r="I33" s="118"/>
      <c r="J33" s="118">
        <f t="shared" ref="J33:J34" si="48">F33-I33</f>
        <v>0</v>
      </c>
      <c r="K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 s="118">
        <f t="shared" ref="AE33:AE34" si="49">AB33+AC33+AD33</f>
        <v>0</v>
      </c>
      <c r="AF3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 s="118">
        <f t="shared" ref="AI33:AI34" si="50">AF33+AG33+AH33</f>
        <v>0</v>
      </c>
      <c r="AJ3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 s="118">
        <f t="shared" ref="AM33:AM34" si="51">AJ33+AK33+AL33</f>
        <v>0</v>
      </c>
      <c r="AN3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 s="118">
        <f t="shared" ref="AQ33:AQ34" si="52">AN33+AO33+AP33</f>
        <v>0</v>
      </c>
      <c r="AR33" s="118">
        <f t="shared" ref="AR33:AR34" si="53">AE33+AI33+AM33+AQ33</f>
        <v>0</v>
      </c>
    </row>
    <row r="34" spans="2:44">
      <c r="B34" s="116" t="s">
        <v>483</v>
      </c>
      <c r="C34" s="117" t="s">
        <v>485</v>
      </c>
      <c r="D3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18">
        <f t="shared" si="46"/>
        <v>0</v>
      </c>
      <c r="G34" s="118"/>
      <c r="H34" s="118">
        <f t="shared" si="47"/>
        <v>0</v>
      </c>
      <c r="I34" s="118"/>
      <c r="J34" s="118">
        <f t="shared" si="48"/>
        <v>0</v>
      </c>
      <c r="K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 s="118">
        <f t="shared" si="49"/>
        <v>0</v>
      </c>
      <c r="AF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 s="118">
        <f t="shared" si="50"/>
        <v>0</v>
      </c>
      <c r="AJ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 s="118">
        <f t="shared" si="51"/>
        <v>0</v>
      </c>
      <c r="AN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 s="118">
        <f t="shared" si="52"/>
        <v>0</v>
      </c>
      <c r="AR34" s="118">
        <f t="shared" si="53"/>
        <v>0</v>
      </c>
    </row>
    <row r="35" spans="2:44">
      <c r="B35" s="116" t="s">
        <v>487</v>
      </c>
      <c r="C35" s="117" t="s">
        <v>486</v>
      </c>
      <c r="D3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18">
        <f t="shared" si="14"/>
        <v>0</v>
      </c>
      <c r="G35" s="118"/>
      <c r="H35" s="118">
        <f t="shared" si="15"/>
        <v>0</v>
      </c>
      <c r="I35" s="118"/>
      <c r="J35" s="118">
        <f t="shared" si="16"/>
        <v>0</v>
      </c>
      <c r="K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 s="118">
        <f t="shared" si="17"/>
        <v>0</v>
      </c>
      <c r="AF3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 s="118">
        <f t="shared" si="18"/>
        <v>0</v>
      </c>
      <c r="AJ3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 s="118">
        <f t="shared" si="19"/>
        <v>0</v>
      </c>
      <c r="AN3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 s="118">
        <f t="shared" si="20"/>
        <v>0</v>
      </c>
      <c r="AR35" s="118">
        <f t="shared" si="21"/>
        <v>0</v>
      </c>
    </row>
    <row r="36" spans="2:44">
      <c r="B36" s="116" t="s">
        <v>234</v>
      </c>
      <c r="C36" s="117" t="s">
        <v>118</v>
      </c>
      <c r="D3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18">
        <f t="shared" ref="F36:F44" si="54">D36+E36</f>
        <v>0</v>
      </c>
      <c r="G36" s="118"/>
      <c r="H36" s="118">
        <f t="shared" ref="H36:H44" si="55">F36-G36</f>
        <v>0</v>
      </c>
      <c r="I36" s="118"/>
      <c r="J36" s="118">
        <f t="shared" ref="J36:J44" si="56">F36-I36</f>
        <v>0</v>
      </c>
      <c r="K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 s="118">
        <f t="shared" ref="AE36:AE44" si="57">AB36+AC36+AD36</f>
        <v>0</v>
      </c>
      <c r="AF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 s="118">
        <f t="shared" ref="AI36:AI44" si="58">AF36+AG36+AH36</f>
        <v>0</v>
      </c>
      <c r="AJ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 s="118">
        <f t="shared" ref="AM36:AM44" si="59">AJ36+AK36+AL36</f>
        <v>0</v>
      </c>
      <c r="AN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 s="118">
        <f t="shared" ref="AQ36:AQ44" si="60">AN36+AO36+AP36</f>
        <v>0</v>
      </c>
      <c r="AR36" s="118">
        <f t="shared" ref="AR36:AR44" si="61">AE36+AI36+AM36+AQ36</f>
        <v>0</v>
      </c>
    </row>
    <row r="37" spans="2:44">
      <c r="B37" s="116" t="s">
        <v>488</v>
      </c>
      <c r="C37" s="117" t="s">
        <v>489</v>
      </c>
      <c r="D3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18">
        <f t="shared" ref="F37" si="62">D37+E37</f>
        <v>0</v>
      </c>
      <c r="G37" s="118"/>
      <c r="H37" s="118">
        <f t="shared" ref="H37" si="63">F37-G37</f>
        <v>0</v>
      </c>
      <c r="I37" s="118"/>
      <c r="J37" s="118">
        <f t="shared" ref="J37" si="64">F37-I37</f>
        <v>0</v>
      </c>
      <c r="K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 s="118">
        <f t="shared" ref="AE37" si="65">AB37+AC37+AD37</f>
        <v>0</v>
      </c>
      <c r="AF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 s="118">
        <f t="shared" ref="AI37" si="66">AF37+AG37+AH37</f>
        <v>0</v>
      </c>
      <c r="AJ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 s="118">
        <f t="shared" ref="AM37" si="67">AJ37+AK37+AL37</f>
        <v>0</v>
      </c>
      <c r="AN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 s="118">
        <f t="shared" ref="AQ37" si="68">AN37+AO37+AP37</f>
        <v>0</v>
      </c>
      <c r="AR37" s="118">
        <f t="shared" ref="AR37" si="69">AE37+AI37+AM37+AQ37</f>
        <v>0</v>
      </c>
    </row>
    <row r="38" spans="2:44">
      <c r="B38" s="116" t="s">
        <v>490</v>
      </c>
      <c r="C38" s="117" t="s">
        <v>491</v>
      </c>
      <c r="D3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18">
        <f t="shared" si="54"/>
        <v>0</v>
      </c>
      <c r="G38" s="118"/>
      <c r="H38" s="118">
        <f t="shared" si="55"/>
        <v>0</v>
      </c>
      <c r="I38" s="118"/>
      <c r="J38" s="118">
        <f t="shared" si="56"/>
        <v>0</v>
      </c>
      <c r="K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 s="118">
        <f t="shared" si="57"/>
        <v>0</v>
      </c>
      <c r="AF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 s="118">
        <f t="shared" si="58"/>
        <v>0</v>
      </c>
      <c r="AJ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 s="118">
        <f t="shared" si="59"/>
        <v>0</v>
      </c>
      <c r="AN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 s="118">
        <f t="shared" si="60"/>
        <v>0</v>
      </c>
      <c r="AR38" s="118">
        <f t="shared" si="61"/>
        <v>0</v>
      </c>
    </row>
    <row r="39" spans="2:44">
      <c r="B39" s="116" t="s">
        <v>492</v>
      </c>
      <c r="C39" s="117" t="s">
        <v>493</v>
      </c>
      <c r="D3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18">
        <f t="shared" ref="F39:F43" si="70">D39+E39</f>
        <v>0</v>
      </c>
      <c r="G39" s="118"/>
      <c r="H39" s="118">
        <f t="shared" ref="H39:H43" si="71">F39-G39</f>
        <v>0</v>
      </c>
      <c r="I39" s="118"/>
      <c r="J39" s="118">
        <f t="shared" ref="J39:J43" si="72">F39-I39</f>
        <v>0</v>
      </c>
      <c r="K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 s="118">
        <f t="shared" ref="AE39:AE43" si="73">AB39+AC39+AD39</f>
        <v>0</v>
      </c>
      <c r="AF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 s="118">
        <f t="shared" ref="AI39:AI43" si="74">AF39+AG39+AH39</f>
        <v>0</v>
      </c>
      <c r="AJ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 s="118">
        <f t="shared" ref="AM39:AM43" si="75">AJ39+AK39+AL39</f>
        <v>0</v>
      </c>
      <c r="AN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 s="118">
        <f t="shared" ref="AQ39:AQ43" si="76">AN39+AO39+AP39</f>
        <v>0</v>
      </c>
      <c r="AR39" s="118">
        <f t="shared" ref="AR39:AR43" si="77">AE39+AI39+AM39+AQ39</f>
        <v>0</v>
      </c>
    </row>
    <row r="40" spans="2:44">
      <c r="B40" s="116" t="s">
        <v>235</v>
      </c>
      <c r="C40" s="117" t="s">
        <v>119</v>
      </c>
      <c r="D4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18">
        <f t="shared" ref="F40" si="78">D40+E40</f>
        <v>0</v>
      </c>
      <c r="G40" s="118"/>
      <c r="H40" s="118">
        <f t="shared" ref="H40" si="79">F40-G40</f>
        <v>0</v>
      </c>
      <c r="I40" s="118"/>
      <c r="J40" s="118">
        <f t="shared" ref="J40" si="80">F40-I40</f>
        <v>0</v>
      </c>
      <c r="K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 s="118">
        <f t="shared" ref="AE40" si="81">AB40+AC40+AD40</f>
        <v>0</v>
      </c>
      <c r="AF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 s="118">
        <f t="shared" ref="AI40" si="82">AF40+AG40+AH40</f>
        <v>0</v>
      </c>
      <c r="AJ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 s="118">
        <f t="shared" ref="AM40" si="83">AJ40+AK40+AL40</f>
        <v>0</v>
      </c>
      <c r="AN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 s="118">
        <f t="shared" ref="AQ40" si="84">AN40+AO40+AP40</f>
        <v>0</v>
      </c>
      <c r="AR40" s="118">
        <f t="shared" ref="AR40" si="85">AE40+AI40+AM40+AQ40</f>
        <v>0</v>
      </c>
    </row>
    <row r="41" spans="2:44">
      <c r="B41" s="116" t="s">
        <v>494</v>
      </c>
      <c r="C41" s="117" t="s">
        <v>495</v>
      </c>
      <c r="D4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18">
        <f t="shared" si="70"/>
        <v>0</v>
      </c>
      <c r="G41" s="118"/>
      <c r="H41" s="118">
        <f t="shared" si="71"/>
        <v>0</v>
      </c>
      <c r="I41" s="118"/>
      <c r="J41" s="118">
        <f t="shared" si="72"/>
        <v>0</v>
      </c>
      <c r="K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 s="118">
        <f t="shared" si="73"/>
        <v>0</v>
      </c>
      <c r="AF4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 s="118">
        <f t="shared" si="74"/>
        <v>0</v>
      </c>
      <c r="AJ4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 s="118">
        <f t="shared" si="75"/>
        <v>0</v>
      </c>
      <c r="AN4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 s="118">
        <f t="shared" si="76"/>
        <v>0</v>
      </c>
      <c r="AR41" s="118">
        <f t="shared" si="77"/>
        <v>0</v>
      </c>
    </row>
    <row r="42" spans="2:44">
      <c r="B42" s="116" t="s">
        <v>496</v>
      </c>
      <c r="C42" s="117" t="s">
        <v>497</v>
      </c>
      <c r="D4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18">
        <f t="shared" ref="F42" si="86">D42+E42</f>
        <v>0</v>
      </c>
      <c r="G42" s="118"/>
      <c r="H42" s="118">
        <f t="shared" ref="H42" si="87">F42-G42</f>
        <v>0</v>
      </c>
      <c r="I42" s="118"/>
      <c r="J42" s="118">
        <f t="shared" ref="J42" si="88">F42-I42</f>
        <v>0</v>
      </c>
      <c r="K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 s="118">
        <f t="shared" ref="AE42" si="89">AB42+AC42+AD42</f>
        <v>0</v>
      </c>
      <c r="AF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 s="118">
        <f t="shared" ref="AI42" si="90">AF42+AG42+AH42</f>
        <v>0</v>
      </c>
      <c r="AJ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 s="118">
        <f t="shared" ref="AM42" si="91">AJ42+AK42+AL42</f>
        <v>0</v>
      </c>
      <c r="AN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 s="118">
        <f t="shared" ref="AQ42" si="92">AN42+AO42+AP42</f>
        <v>0</v>
      </c>
      <c r="AR42" s="118">
        <f t="shared" ref="AR42" si="93">AE42+AI42+AM42+AQ42</f>
        <v>0</v>
      </c>
    </row>
    <row r="43" spans="2:44">
      <c r="B43" s="116" t="s">
        <v>498</v>
      </c>
      <c r="C43" s="117" t="s">
        <v>499</v>
      </c>
      <c r="D4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18">
        <f t="shared" si="70"/>
        <v>0</v>
      </c>
      <c r="G43" s="118"/>
      <c r="H43" s="118">
        <f t="shared" si="71"/>
        <v>0</v>
      </c>
      <c r="I43" s="118"/>
      <c r="J43" s="118">
        <f t="shared" si="72"/>
        <v>0</v>
      </c>
      <c r="K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 s="118">
        <f t="shared" si="73"/>
        <v>0</v>
      </c>
      <c r="AF4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 s="118">
        <f t="shared" si="74"/>
        <v>0</v>
      </c>
      <c r="AJ4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 s="118">
        <f t="shared" si="75"/>
        <v>0</v>
      </c>
      <c r="AN4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 s="118">
        <f t="shared" si="76"/>
        <v>0</v>
      </c>
      <c r="AR43" s="118">
        <f t="shared" si="77"/>
        <v>0</v>
      </c>
    </row>
    <row r="44" spans="2:44">
      <c r="B44" s="116" t="s">
        <v>500</v>
      </c>
      <c r="C44" s="117" t="s">
        <v>501</v>
      </c>
      <c r="D4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18">
        <f t="shared" si="54"/>
        <v>0</v>
      </c>
      <c r="G44" s="118"/>
      <c r="H44" s="118">
        <f t="shared" si="55"/>
        <v>0</v>
      </c>
      <c r="I44" s="118"/>
      <c r="J44" s="118">
        <f t="shared" si="56"/>
        <v>0</v>
      </c>
      <c r="K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 s="118">
        <f t="shared" si="57"/>
        <v>0</v>
      </c>
      <c r="AF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 s="118">
        <f t="shared" si="58"/>
        <v>0</v>
      </c>
      <c r="AJ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 s="118">
        <f t="shared" si="59"/>
        <v>0</v>
      </c>
      <c r="AN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 s="118">
        <f t="shared" si="60"/>
        <v>0</v>
      </c>
      <c r="AR44" s="118">
        <f t="shared" si="61"/>
        <v>0</v>
      </c>
    </row>
    <row r="45" spans="2:44">
      <c r="B45" s="116" t="s">
        <v>210</v>
      </c>
      <c r="C45" s="117" t="s">
        <v>102</v>
      </c>
      <c r="D4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18">
        <f t="shared" ref="F45" si="94">D45+E45</f>
        <v>0</v>
      </c>
      <c r="G45" s="118"/>
      <c r="H45" s="118">
        <f t="shared" ref="H45" si="95">F45-G45</f>
        <v>0</v>
      </c>
      <c r="I45" s="118"/>
      <c r="J45" s="118">
        <f t="shared" ref="J45" si="96">F45-I45</f>
        <v>0</v>
      </c>
      <c r="K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 s="118">
        <f t="shared" ref="AE45" si="97">AB45+AC45+AD45</f>
        <v>0</v>
      </c>
      <c r="AF4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 s="118">
        <f t="shared" ref="AI45" si="98">AF45+AG45+AH45</f>
        <v>0</v>
      </c>
      <c r="AJ4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 s="118">
        <f t="shared" ref="AM45" si="99">AJ45+AK45+AL45</f>
        <v>0</v>
      </c>
      <c r="AN4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 s="118">
        <f t="shared" ref="AQ45" si="100">AN45+AO45+AP45</f>
        <v>0</v>
      </c>
      <c r="AR45" s="118">
        <f t="shared" ref="AR45" si="101">AE45+AI45+AM45+AQ45</f>
        <v>0</v>
      </c>
    </row>
    <row r="46" spans="2:44">
      <c r="B46" s="116" t="s">
        <v>502</v>
      </c>
      <c r="C46" s="117" t="s">
        <v>503</v>
      </c>
      <c r="D4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18">
        <f t="shared" si="14"/>
        <v>0</v>
      </c>
      <c r="G46" s="118"/>
      <c r="H46" s="118">
        <f t="shared" si="15"/>
        <v>0</v>
      </c>
      <c r="I46" s="118"/>
      <c r="J46" s="118">
        <f t="shared" si="16"/>
        <v>0</v>
      </c>
      <c r="K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 s="118">
        <f t="shared" si="17"/>
        <v>0</v>
      </c>
      <c r="AF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 s="118">
        <f t="shared" si="18"/>
        <v>0</v>
      </c>
      <c r="AJ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 s="118">
        <f t="shared" si="19"/>
        <v>0</v>
      </c>
      <c r="AN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 s="118">
        <f t="shared" si="20"/>
        <v>0</v>
      </c>
      <c r="AR46" s="118">
        <f t="shared" si="21"/>
        <v>0</v>
      </c>
    </row>
    <row r="47" spans="2:44">
      <c r="B47" s="125" t="s">
        <v>219</v>
      </c>
      <c r="C47" s="126" t="s">
        <v>103</v>
      </c>
      <c r="D47" s="127">
        <f>SUM(D48:D82)</f>
        <v>0</v>
      </c>
      <c r="E47" s="127">
        <f>SUM(E48:E82)</f>
        <v>0</v>
      </c>
      <c r="F47" s="127">
        <f t="shared" si="0"/>
        <v>0</v>
      </c>
      <c r="G47" s="127">
        <f>SUM(G48:G82)</f>
        <v>0</v>
      </c>
      <c r="H47" s="127">
        <f t="shared" si="4"/>
        <v>0</v>
      </c>
      <c r="I47" s="127">
        <f t="shared" ref="I47:AD47" si="102">SUM(I48:I82)</f>
        <v>0</v>
      </c>
      <c r="J47" s="127">
        <f t="shared" si="102"/>
        <v>0</v>
      </c>
      <c r="K47" s="127">
        <f t="shared" si="102"/>
        <v>0</v>
      </c>
      <c r="L47" s="127">
        <f t="shared" si="102"/>
        <v>0</v>
      </c>
      <c r="M47" s="127">
        <f t="shared" si="102"/>
        <v>0</v>
      </c>
      <c r="N47" s="127">
        <f t="shared" si="102"/>
        <v>0</v>
      </c>
      <c r="O47" s="127">
        <f t="shared" si="102"/>
        <v>0</v>
      </c>
      <c r="P47" s="127">
        <f t="shared" si="102"/>
        <v>0</v>
      </c>
      <c r="Q47" s="127">
        <f t="shared" si="102"/>
        <v>0</v>
      </c>
      <c r="R47" s="127">
        <f t="shared" si="102"/>
        <v>0</v>
      </c>
      <c r="S47" s="127">
        <f t="shared" si="102"/>
        <v>0</v>
      </c>
      <c r="T47" s="127">
        <f t="shared" ref="T47" si="103">SUM(T48:T82)</f>
        <v>0</v>
      </c>
      <c r="U47" s="127">
        <f t="shared" si="102"/>
        <v>0</v>
      </c>
      <c r="V47" s="127">
        <f t="shared" si="102"/>
        <v>0</v>
      </c>
      <c r="W47" s="127">
        <f t="shared" si="102"/>
        <v>0</v>
      </c>
      <c r="X47" s="127">
        <f t="shared" si="102"/>
        <v>0</v>
      </c>
      <c r="Y47" s="127">
        <f t="shared" ref="Y47:Z47" si="104">SUM(Y48:Y82)</f>
        <v>0</v>
      </c>
      <c r="Z47" s="127">
        <f t="shared" si="104"/>
        <v>0</v>
      </c>
      <c r="AA47" s="127">
        <f t="shared" si="102"/>
        <v>0</v>
      </c>
      <c r="AB47" s="127">
        <f t="shared" si="102"/>
        <v>0</v>
      </c>
      <c r="AC47" s="127">
        <f t="shared" si="102"/>
        <v>0</v>
      </c>
      <c r="AD47" s="127">
        <f t="shared" si="102"/>
        <v>0</v>
      </c>
      <c r="AE47" s="127">
        <f t="shared" si="17"/>
        <v>0</v>
      </c>
      <c r="AF47" s="127">
        <f>SUM(AF48:AF82)</f>
        <v>0</v>
      </c>
      <c r="AG47" s="127">
        <f>SUM(AG48:AG82)</f>
        <v>0</v>
      </c>
      <c r="AH47" s="127">
        <f>SUM(AH48:AH82)</f>
        <v>0</v>
      </c>
      <c r="AI47" s="127">
        <f t="shared" si="10"/>
        <v>0</v>
      </c>
      <c r="AJ47" s="127">
        <f>SUM(AJ48:AJ82)</f>
        <v>0</v>
      </c>
      <c r="AK47" s="127">
        <f>SUM(AK48:AK82)</f>
        <v>0</v>
      </c>
      <c r="AL47" s="127">
        <f>SUM(AL48:AL82)</f>
        <v>0</v>
      </c>
      <c r="AM47" s="127">
        <f t="shared" si="11"/>
        <v>0</v>
      </c>
      <c r="AN47" s="127">
        <f>SUM(AN48:AN82)</f>
        <v>0</v>
      </c>
      <c r="AO47" s="127">
        <f>SUM(AO48:AO82)</f>
        <v>0</v>
      </c>
      <c r="AP47" s="127">
        <f>SUM(AP48:AP82)</f>
        <v>0</v>
      </c>
      <c r="AQ47" s="127">
        <f t="shared" si="12"/>
        <v>0</v>
      </c>
      <c r="AR47" s="127">
        <f t="shared" si="13"/>
        <v>0</v>
      </c>
    </row>
    <row r="48" spans="2:44">
      <c r="B48" s="116" t="s">
        <v>504</v>
      </c>
      <c r="C48" s="117" t="s">
        <v>505</v>
      </c>
      <c r="D4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18">
        <f t="shared" ref="F48" si="105">D48+E48</f>
        <v>0</v>
      </c>
      <c r="G48" s="118"/>
      <c r="H48" s="118">
        <f t="shared" ref="H48" si="106">F48-G48</f>
        <v>0</v>
      </c>
      <c r="I48" s="118"/>
      <c r="J48" s="118">
        <f t="shared" ref="J48" si="107">F48-I48</f>
        <v>0</v>
      </c>
      <c r="K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 s="118">
        <f t="shared" ref="AE48" si="108">AB48+AC48+AD48</f>
        <v>0</v>
      </c>
      <c r="AF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 s="118">
        <f t="shared" ref="AI48" si="109">AF48+AG48+AH48</f>
        <v>0</v>
      </c>
      <c r="AJ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 s="118">
        <f t="shared" ref="AM48" si="110">AJ48+AK48+AL48</f>
        <v>0</v>
      </c>
      <c r="AN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 s="118">
        <f t="shared" ref="AQ48" si="111">AN48+AO48+AP48</f>
        <v>0</v>
      </c>
      <c r="AR48" s="118">
        <f t="shared" ref="AR48" si="112">AE48+AI48+AM48+AQ48</f>
        <v>0</v>
      </c>
    </row>
    <row r="49" spans="2:44">
      <c r="B49" s="116" t="s">
        <v>220</v>
      </c>
      <c r="C49" s="117" t="s">
        <v>104</v>
      </c>
      <c r="D4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18">
        <f t="shared" si="0"/>
        <v>0</v>
      </c>
      <c r="G49" s="118"/>
      <c r="H49" s="118">
        <f t="shared" si="4"/>
        <v>0</v>
      </c>
      <c r="I49" s="118"/>
      <c r="J49" s="118">
        <f t="shared" si="5"/>
        <v>0</v>
      </c>
      <c r="K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 s="118">
        <f t="shared" si="9"/>
        <v>0</v>
      </c>
      <c r="AF4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 s="118">
        <f t="shared" si="10"/>
        <v>0</v>
      </c>
      <c r="AJ4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 s="118">
        <f t="shared" si="11"/>
        <v>0</v>
      </c>
      <c r="AN4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 s="118">
        <f t="shared" si="12"/>
        <v>0</v>
      </c>
      <c r="AR49" s="118">
        <f t="shared" si="13"/>
        <v>0</v>
      </c>
    </row>
    <row r="50" spans="2:44">
      <c r="B50" s="116" t="s">
        <v>506</v>
      </c>
      <c r="C50" s="117" t="s">
        <v>507</v>
      </c>
      <c r="D5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18">
        <f t="shared" si="0"/>
        <v>0</v>
      </c>
      <c r="G50" s="118"/>
      <c r="H50" s="118">
        <f t="shared" si="4"/>
        <v>0</v>
      </c>
      <c r="I50" s="118"/>
      <c r="J50" s="118">
        <f t="shared" si="5"/>
        <v>0</v>
      </c>
      <c r="K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 s="118">
        <f t="shared" si="9"/>
        <v>0</v>
      </c>
      <c r="AF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 s="118">
        <f t="shared" si="10"/>
        <v>0</v>
      </c>
      <c r="AJ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 s="118">
        <f t="shared" si="11"/>
        <v>0</v>
      </c>
      <c r="AN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 s="118">
        <f t="shared" si="12"/>
        <v>0</v>
      </c>
      <c r="AR50" s="118">
        <f t="shared" si="13"/>
        <v>0</v>
      </c>
    </row>
    <row r="51" spans="2:44">
      <c r="B51" s="116" t="s">
        <v>508</v>
      </c>
      <c r="C51" s="117" t="s">
        <v>509</v>
      </c>
      <c r="D5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18">
        <f t="shared" ref="F51:F69" si="113">D51+E51</f>
        <v>0</v>
      </c>
      <c r="G51" s="118"/>
      <c r="H51" s="118">
        <f t="shared" ref="H51:H69" si="114">F51-G51</f>
        <v>0</v>
      </c>
      <c r="I51" s="118"/>
      <c r="J51" s="118">
        <f t="shared" ref="J51:J69" si="115">F51-I51</f>
        <v>0</v>
      </c>
      <c r="K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 s="118">
        <f t="shared" ref="AE51:AE69" si="116">AB51+AC51+AD51</f>
        <v>0</v>
      </c>
      <c r="AF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 s="118">
        <f t="shared" ref="AI51:AI69" si="117">AF51+AG51+AH51</f>
        <v>0</v>
      </c>
      <c r="AJ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 s="118">
        <f t="shared" ref="AM51:AM69" si="118">AJ51+AK51+AL51</f>
        <v>0</v>
      </c>
      <c r="AN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 s="118">
        <f t="shared" ref="AQ51:AQ69" si="119">AN51+AO51+AP51</f>
        <v>0</v>
      </c>
      <c r="AR51" s="118">
        <f t="shared" ref="AR51:AR69" si="120">AE51+AI51+AM51+AQ51</f>
        <v>0</v>
      </c>
    </row>
    <row r="52" spans="2:44">
      <c r="B52" s="116" t="s">
        <v>221</v>
      </c>
      <c r="C52" s="117" t="s">
        <v>105</v>
      </c>
      <c r="D5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18">
        <f t="shared" si="113"/>
        <v>0</v>
      </c>
      <c r="G52" s="118"/>
      <c r="H52" s="118">
        <f t="shared" si="114"/>
        <v>0</v>
      </c>
      <c r="I52" s="118"/>
      <c r="J52" s="118">
        <f t="shared" si="115"/>
        <v>0</v>
      </c>
      <c r="K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 s="118">
        <f t="shared" si="116"/>
        <v>0</v>
      </c>
      <c r="AF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 s="118">
        <f t="shared" si="117"/>
        <v>0</v>
      </c>
      <c r="AJ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 s="118">
        <f t="shared" si="118"/>
        <v>0</v>
      </c>
      <c r="AN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 s="118">
        <f t="shared" si="119"/>
        <v>0</v>
      </c>
      <c r="AR52" s="118">
        <f t="shared" si="120"/>
        <v>0</v>
      </c>
    </row>
    <row r="53" spans="2:44">
      <c r="B53" s="116" t="s">
        <v>510</v>
      </c>
      <c r="C53" s="117" t="s">
        <v>511</v>
      </c>
      <c r="D5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18">
        <f t="shared" ref="F53" si="121">D53+E53</f>
        <v>0</v>
      </c>
      <c r="G53" s="118"/>
      <c r="H53" s="118">
        <f t="shared" ref="H53" si="122">F53-G53</f>
        <v>0</v>
      </c>
      <c r="I53" s="118"/>
      <c r="J53" s="118">
        <f t="shared" ref="J53" si="123">F53-I53</f>
        <v>0</v>
      </c>
      <c r="K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 s="118">
        <f t="shared" ref="AE53" si="124">AB53+AC53+AD53</f>
        <v>0</v>
      </c>
      <c r="AF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 s="118">
        <f t="shared" ref="AI53" si="125">AF53+AG53+AH53</f>
        <v>0</v>
      </c>
      <c r="AJ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 s="118">
        <f t="shared" ref="AM53" si="126">AJ53+AK53+AL53</f>
        <v>0</v>
      </c>
      <c r="AN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 s="118">
        <f t="shared" ref="AQ53" si="127">AN53+AO53+AP53</f>
        <v>0</v>
      </c>
      <c r="AR53" s="118">
        <f t="shared" ref="AR53" si="128">AE53+AI53+AM53+AQ53</f>
        <v>0</v>
      </c>
    </row>
    <row r="54" spans="2:44">
      <c r="B54" s="116" t="s">
        <v>512</v>
      </c>
      <c r="C54" s="117" t="s">
        <v>478</v>
      </c>
      <c r="D5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18">
        <f t="shared" si="113"/>
        <v>0</v>
      </c>
      <c r="G54" s="118"/>
      <c r="H54" s="118">
        <f t="shared" si="114"/>
        <v>0</v>
      </c>
      <c r="I54" s="118"/>
      <c r="J54" s="118">
        <f t="shared" si="115"/>
        <v>0</v>
      </c>
      <c r="K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 s="118">
        <f t="shared" si="116"/>
        <v>0</v>
      </c>
      <c r="AF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 s="118">
        <f t="shared" si="117"/>
        <v>0</v>
      </c>
      <c r="AJ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 s="118">
        <f t="shared" si="118"/>
        <v>0</v>
      </c>
      <c r="AN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 s="118">
        <f t="shared" si="119"/>
        <v>0</v>
      </c>
      <c r="AR54" s="118">
        <f t="shared" si="120"/>
        <v>0</v>
      </c>
    </row>
    <row r="55" spans="2:44">
      <c r="B55" s="116" t="s">
        <v>222</v>
      </c>
      <c r="C55" s="117" t="s">
        <v>106</v>
      </c>
      <c r="D5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18">
        <f t="shared" ref="F55" si="129">D55+E55</f>
        <v>0</v>
      </c>
      <c r="G55" s="118"/>
      <c r="H55" s="118">
        <f t="shared" ref="H55" si="130">F55-G55</f>
        <v>0</v>
      </c>
      <c r="I55" s="118"/>
      <c r="J55" s="118">
        <f t="shared" ref="J55" si="131">F55-I55</f>
        <v>0</v>
      </c>
      <c r="K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 s="118">
        <f t="shared" ref="AE55" si="132">AB55+AC55+AD55</f>
        <v>0</v>
      </c>
      <c r="AF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 s="118">
        <f t="shared" ref="AI55" si="133">AF55+AG55+AH55</f>
        <v>0</v>
      </c>
      <c r="AJ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 s="118">
        <f t="shared" ref="AM55" si="134">AJ55+AK55+AL55</f>
        <v>0</v>
      </c>
      <c r="AN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 s="118">
        <f t="shared" ref="AQ55" si="135">AN55+AO55+AP55</f>
        <v>0</v>
      </c>
      <c r="AR55" s="118">
        <f t="shared" ref="AR55" si="136">AE55+AI55+AM55+AQ55</f>
        <v>0</v>
      </c>
    </row>
    <row r="56" spans="2:44">
      <c r="B56" s="116" t="s">
        <v>513</v>
      </c>
      <c r="C56" s="117" t="s">
        <v>514</v>
      </c>
      <c r="D5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18">
        <f t="shared" si="113"/>
        <v>0</v>
      </c>
      <c r="G56" s="118"/>
      <c r="H56" s="118">
        <f t="shared" si="114"/>
        <v>0</v>
      </c>
      <c r="I56" s="118"/>
      <c r="J56" s="118">
        <f t="shared" si="115"/>
        <v>0</v>
      </c>
      <c r="K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 s="118">
        <f t="shared" si="116"/>
        <v>0</v>
      </c>
      <c r="AF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 s="118">
        <f t="shared" si="117"/>
        <v>0</v>
      </c>
      <c r="AJ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 s="118">
        <f t="shared" si="118"/>
        <v>0</v>
      </c>
      <c r="AN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 s="118">
        <f t="shared" si="119"/>
        <v>0</v>
      </c>
      <c r="AR56" s="118">
        <f t="shared" si="120"/>
        <v>0</v>
      </c>
    </row>
    <row r="57" spans="2:44">
      <c r="B57" s="116" t="s">
        <v>515</v>
      </c>
      <c r="C57" s="117" t="s">
        <v>485</v>
      </c>
      <c r="D5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18">
        <f t="shared" ref="F57" si="137">D57+E57</f>
        <v>0</v>
      </c>
      <c r="G57" s="118"/>
      <c r="H57" s="118">
        <f t="shared" ref="H57" si="138">F57-G57</f>
        <v>0</v>
      </c>
      <c r="I57" s="118"/>
      <c r="J57" s="118">
        <f t="shared" ref="J57" si="139">F57-I57</f>
        <v>0</v>
      </c>
      <c r="K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7" s="118">
        <f t="shared" ref="AE57" si="140">AB57+AC57+AD57</f>
        <v>0</v>
      </c>
      <c r="AF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7" s="118">
        <f t="shared" ref="AI57" si="141">AF57+AG57+AH57</f>
        <v>0</v>
      </c>
      <c r="AJ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7" s="118">
        <f t="shared" ref="AM57" si="142">AJ57+AK57+AL57</f>
        <v>0</v>
      </c>
      <c r="AN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7" s="118">
        <f t="shared" ref="AQ57" si="143">AN57+AO57+AP57</f>
        <v>0</v>
      </c>
      <c r="AR57" s="118">
        <f t="shared" ref="AR57" si="144">AE57+AI57+AM57+AQ57</f>
        <v>0</v>
      </c>
    </row>
    <row r="58" spans="2:44">
      <c r="B58" s="116" t="s">
        <v>516</v>
      </c>
      <c r="C58" s="117" t="s">
        <v>486</v>
      </c>
      <c r="D5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18">
        <f t="shared" si="113"/>
        <v>0</v>
      </c>
      <c r="G58" s="118"/>
      <c r="H58" s="118">
        <f t="shared" si="114"/>
        <v>0</v>
      </c>
      <c r="I58" s="118"/>
      <c r="J58" s="118">
        <f t="shared" si="115"/>
        <v>0</v>
      </c>
      <c r="K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8" s="118">
        <f t="shared" si="116"/>
        <v>0</v>
      </c>
      <c r="AF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8" s="118">
        <f t="shared" si="117"/>
        <v>0</v>
      </c>
      <c r="AJ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8" s="118">
        <f t="shared" si="118"/>
        <v>0</v>
      </c>
      <c r="AN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8" s="118">
        <f t="shared" si="119"/>
        <v>0</v>
      </c>
      <c r="AR58" s="118">
        <f t="shared" si="120"/>
        <v>0</v>
      </c>
    </row>
    <row r="59" spans="2:44">
      <c r="B59" s="116" t="s">
        <v>517</v>
      </c>
      <c r="C59" s="117" t="s">
        <v>518</v>
      </c>
      <c r="D5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18">
        <f t="shared" ref="F59" si="145">D59+E59</f>
        <v>0</v>
      </c>
      <c r="G59" s="118"/>
      <c r="H59" s="118">
        <f t="shared" ref="H59" si="146">F59-G59</f>
        <v>0</v>
      </c>
      <c r="I59" s="118"/>
      <c r="J59" s="118">
        <f t="shared" ref="J59" si="147">F59-I59</f>
        <v>0</v>
      </c>
      <c r="K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9" s="118">
        <f t="shared" ref="AE59" si="148">AB59+AC59+AD59</f>
        <v>0</v>
      </c>
      <c r="AF5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9" s="118">
        <f t="shared" ref="AI59" si="149">AF59+AG59+AH59</f>
        <v>0</v>
      </c>
      <c r="AJ5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9" s="118">
        <f t="shared" ref="AM59" si="150">AJ59+AK59+AL59</f>
        <v>0</v>
      </c>
      <c r="AN5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9" s="118">
        <f t="shared" ref="AQ59" si="151">AN59+AO59+AP59</f>
        <v>0</v>
      </c>
      <c r="AR59" s="118">
        <f t="shared" ref="AR59" si="152">AE59+AI59+AM59+AQ59</f>
        <v>0</v>
      </c>
    </row>
    <row r="60" spans="2:44">
      <c r="B60" s="116" t="s">
        <v>519</v>
      </c>
      <c r="C60" s="117" t="s">
        <v>520</v>
      </c>
      <c r="D6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18">
        <f t="shared" si="113"/>
        <v>0</v>
      </c>
      <c r="G60" s="118"/>
      <c r="H60" s="118">
        <f t="shared" si="114"/>
        <v>0</v>
      </c>
      <c r="I60" s="118"/>
      <c r="J60" s="118">
        <f t="shared" si="115"/>
        <v>0</v>
      </c>
      <c r="K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0" s="118">
        <f t="shared" si="116"/>
        <v>0</v>
      </c>
      <c r="AF6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0" s="118">
        <f t="shared" si="117"/>
        <v>0</v>
      </c>
      <c r="AJ6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0" s="118">
        <f t="shared" si="118"/>
        <v>0</v>
      </c>
      <c r="AN6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0" s="118">
        <f t="shared" si="119"/>
        <v>0</v>
      </c>
      <c r="AR60" s="118">
        <f t="shared" si="120"/>
        <v>0</v>
      </c>
    </row>
    <row r="61" spans="2:44">
      <c r="B61" s="116" t="s">
        <v>521</v>
      </c>
      <c r="C61" s="117" t="s">
        <v>493</v>
      </c>
      <c r="D6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18">
        <f t="shared" ref="F61" si="153">D61+E61</f>
        <v>0</v>
      </c>
      <c r="G61" s="118"/>
      <c r="H61" s="118">
        <f t="shared" ref="H61" si="154">F61-G61</f>
        <v>0</v>
      </c>
      <c r="I61" s="118"/>
      <c r="J61" s="118">
        <f t="shared" ref="J61" si="155">F61-I61</f>
        <v>0</v>
      </c>
      <c r="K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1" s="118">
        <f t="shared" ref="AE61" si="156">AB61+AC61+AD61</f>
        <v>0</v>
      </c>
      <c r="AF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1" s="118">
        <f t="shared" ref="AI61" si="157">AF61+AG61+AH61</f>
        <v>0</v>
      </c>
      <c r="AJ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1" s="118">
        <f t="shared" ref="AM61" si="158">AJ61+AK61+AL61</f>
        <v>0</v>
      </c>
      <c r="AN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1" s="118">
        <f t="shared" ref="AQ61" si="159">AN61+AO61+AP61</f>
        <v>0</v>
      </c>
      <c r="AR61" s="118">
        <f t="shared" ref="AR61" si="160">AE61+AI61+AM61+AQ61</f>
        <v>0</v>
      </c>
    </row>
    <row r="62" spans="2:44">
      <c r="B62" s="116" t="s">
        <v>522</v>
      </c>
      <c r="C62" s="117" t="s">
        <v>523</v>
      </c>
      <c r="D6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18">
        <f t="shared" si="113"/>
        <v>0</v>
      </c>
      <c r="G62" s="118"/>
      <c r="H62" s="118">
        <f t="shared" si="114"/>
        <v>0</v>
      </c>
      <c r="I62" s="118"/>
      <c r="J62" s="118">
        <f t="shared" si="115"/>
        <v>0</v>
      </c>
      <c r="K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2" s="118">
        <f t="shared" si="116"/>
        <v>0</v>
      </c>
      <c r="AF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2" s="118">
        <f t="shared" si="117"/>
        <v>0</v>
      </c>
      <c r="AJ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2" s="118">
        <f t="shared" si="118"/>
        <v>0</v>
      </c>
      <c r="AN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2" s="118">
        <f t="shared" si="119"/>
        <v>0</v>
      </c>
      <c r="AR62" s="118">
        <f t="shared" si="120"/>
        <v>0</v>
      </c>
    </row>
    <row r="63" spans="2:44">
      <c r="B63" s="116" t="s">
        <v>223</v>
      </c>
      <c r="C63" s="117" t="s">
        <v>107</v>
      </c>
      <c r="D6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18">
        <f t="shared" si="113"/>
        <v>0</v>
      </c>
      <c r="G63" s="118"/>
      <c r="H63" s="118">
        <f t="shared" si="114"/>
        <v>0</v>
      </c>
      <c r="I63" s="118"/>
      <c r="J63" s="118">
        <f t="shared" si="115"/>
        <v>0</v>
      </c>
      <c r="K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3" s="118">
        <f t="shared" si="116"/>
        <v>0</v>
      </c>
      <c r="AF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3" s="118">
        <f t="shared" si="117"/>
        <v>0</v>
      </c>
      <c r="AJ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3" s="118">
        <f t="shared" si="118"/>
        <v>0</v>
      </c>
      <c r="AN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3" s="118">
        <f t="shared" si="119"/>
        <v>0</v>
      </c>
      <c r="AR63" s="118">
        <f t="shared" si="120"/>
        <v>0</v>
      </c>
    </row>
    <row r="64" spans="2:44">
      <c r="B64" s="116" t="s">
        <v>524</v>
      </c>
      <c r="C64" s="117" t="s">
        <v>525</v>
      </c>
      <c r="D6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18">
        <f t="shared" ref="F64" si="161">D64+E64</f>
        <v>0</v>
      </c>
      <c r="G64" s="118"/>
      <c r="H64" s="118">
        <f t="shared" ref="H64" si="162">F64-G64</f>
        <v>0</v>
      </c>
      <c r="I64" s="118"/>
      <c r="J64" s="118">
        <f t="shared" ref="J64" si="163">F64-I64</f>
        <v>0</v>
      </c>
      <c r="K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4" s="118">
        <f t="shared" ref="AE64" si="164">AB64+AC64+AD64</f>
        <v>0</v>
      </c>
      <c r="AF6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4" s="118">
        <f t="shared" ref="AI64" si="165">AF64+AG64+AH64</f>
        <v>0</v>
      </c>
      <c r="AJ6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4" s="118">
        <f t="shared" ref="AM64" si="166">AJ64+AK64+AL64</f>
        <v>0</v>
      </c>
      <c r="AN6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4" s="118">
        <f t="shared" ref="AQ64" si="167">AN64+AO64+AP64</f>
        <v>0</v>
      </c>
      <c r="AR64" s="118">
        <f t="shared" ref="AR64" si="168">AE64+AI64+AM64+AQ64</f>
        <v>0</v>
      </c>
    </row>
    <row r="65" spans="2:44">
      <c r="B65" s="116" t="s">
        <v>526</v>
      </c>
      <c r="C65" s="117" t="s">
        <v>527</v>
      </c>
      <c r="D6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18">
        <f t="shared" si="113"/>
        <v>0</v>
      </c>
      <c r="G65" s="118"/>
      <c r="H65" s="118">
        <f t="shared" si="114"/>
        <v>0</v>
      </c>
      <c r="I65" s="118"/>
      <c r="J65" s="118">
        <f t="shared" si="115"/>
        <v>0</v>
      </c>
      <c r="K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5" s="118">
        <f t="shared" si="116"/>
        <v>0</v>
      </c>
      <c r="AF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5" s="118">
        <f t="shared" si="117"/>
        <v>0</v>
      </c>
      <c r="AJ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5" s="118">
        <f t="shared" si="118"/>
        <v>0</v>
      </c>
      <c r="AN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5" s="118">
        <f t="shared" si="119"/>
        <v>0</v>
      </c>
      <c r="AR65" s="118">
        <f t="shared" si="120"/>
        <v>0</v>
      </c>
    </row>
    <row r="66" spans="2:44">
      <c r="B66" s="116" t="s">
        <v>528</v>
      </c>
      <c r="C66" s="117" t="s">
        <v>529</v>
      </c>
      <c r="D6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18">
        <f t="shared" ref="F66" si="169">D66+E66</f>
        <v>0</v>
      </c>
      <c r="G66" s="118"/>
      <c r="H66" s="118">
        <f t="shared" ref="H66" si="170">F66-G66</f>
        <v>0</v>
      </c>
      <c r="I66" s="118"/>
      <c r="J66" s="118">
        <f t="shared" ref="J66" si="171">F66-I66</f>
        <v>0</v>
      </c>
      <c r="K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6" s="118">
        <f t="shared" ref="AE66" si="172">AB66+AC66+AD66</f>
        <v>0</v>
      </c>
      <c r="AF6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6" s="118">
        <f t="shared" ref="AI66" si="173">AF66+AG66+AH66</f>
        <v>0</v>
      </c>
      <c r="AJ6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6" s="118">
        <f t="shared" ref="AM66" si="174">AJ66+AK66+AL66</f>
        <v>0</v>
      </c>
      <c r="AN6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6" s="118">
        <f t="shared" ref="AQ66" si="175">AN66+AO66+AP66</f>
        <v>0</v>
      </c>
      <c r="AR66" s="118">
        <f t="shared" ref="AR66" si="176">AE66+AI66+AM66+AQ66</f>
        <v>0</v>
      </c>
    </row>
    <row r="67" spans="2:44">
      <c r="B67" s="116" t="s">
        <v>530</v>
      </c>
      <c r="C67" s="117" t="s">
        <v>531</v>
      </c>
      <c r="D6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18">
        <f t="shared" si="113"/>
        <v>0</v>
      </c>
      <c r="G67" s="118"/>
      <c r="H67" s="118">
        <f t="shared" si="114"/>
        <v>0</v>
      </c>
      <c r="I67" s="118"/>
      <c r="J67" s="118">
        <f t="shared" si="115"/>
        <v>0</v>
      </c>
      <c r="K6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7" s="118">
        <f t="shared" si="116"/>
        <v>0</v>
      </c>
      <c r="AF6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7" s="118">
        <f t="shared" si="117"/>
        <v>0</v>
      </c>
      <c r="AJ6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7" s="118">
        <f t="shared" si="118"/>
        <v>0</v>
      </c>
      <c r="AN6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7" s="118">
        <f t="shared" si="119"/>
        <v>0</v>
      </c>
      <c r="AR67" s="118">
        <f t="shared" si="120"/>
        <v>0</v>
      </c>
    </row>
    <row r="68" spans="2:44">
      <c r="B68" s="116" t="s">
        <v>532</v>
      </c>
      <c r="C68" s="117" t="s">
        <v>533</v>
      </c>
      <c r="D6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18">
        <f t="shared" ref="F68" si="177">D68+E68</f>
        <v>0</v>
      </c>
      <c r="G68" s="118"/>
      <c r="H68" s="118">
        <f t="shared" ref="H68" si="178">F68-G68</f>
        <v>0</v>
      </c>
      <c r="I68" s="118"/>
      <c r="J68" s="118">
        <f t="shared" ref="J68" si="179">F68-I68</f>
        <v>0</v>
      </c>
      <c r="K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8" s="118">
        <f t="shared" ref="AE68" si="180">AB68+AC68+AD68</f>
        <v>0</v>
      </c>
      <c r="AF6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8" s="118">
        <f t="shared" ref="AI68" si="181">AF68+AG68+AH68</f>
        <v>0</v>
      </c>
      <c r="AJ6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8" s="118">
        <f t="shared" ref="AM68" si="182">AJ68+AK68+AL68</f>
        <v>0</v>
      </c>
      <c r="AN6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8" s="118">
        <f t="shared" ref="AQ68" si="183">AN68+AO68+AP68</f>
        <v>0</v>
      </c>
      <c r="AR68" s="118">
        <f t="shared" ref="AR68" si="184">AE68+AI68+AM68+AQ68</f>
        <v>0</v>
      </c>
    </row>
    <row r="69" spans="2:44">
      <c r="B69" s="116" t="s">
        <v>534</v>
      </c>
      <c r="C69" s="117" t="s">
        <v>535</v>
      </c>
      <c r="D6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18">
        <f t="shared" si="113"/>
        <v>0</v>
      </c>
      <c r="G69" s="118"/>
      <c r="H69" s="118">
        <f t="shared" si="114"/>
        <v>0</v>
      </c>
      <c r="I69" s="118"/>
      <c r="J69" s="118">
        <f t="shared" si="115"/>
        <v>0</v>
      </c>
      <c r="K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9" s="118">
        <f t="shared" si="116"/>
        <v>0</v>
      </c>
      <c r="AF6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9" s="118">
        <f t="shared" si="117"/>
        <v>0</v>
      </c>
      <c r="AJ6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9" s="118">
        <f t="shared" si="118"/>
        <v>0</v>
      </c>
      <c r="AN6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9" s="118">
        <f t="shared" si="119"/>
        <v>0</v>
      </c>
      <c r="AR69" s="118">
        <f t="shared" si="120"/>
        <v>0</v>
      </c>
    </row>
    <row r="70" spans="2:44">
      <c r="B70" s="116" t="s">
        <v>536</v>
      </c>
      <c r="C70" s="117" t="s">
        <v>537</v>
      </c>
      <c r="D7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18">
        <f t="shared" ref="F70" si="185">D70+E70</f>
        <v>0</v>
      </c>
      <c r="G70" s="118"/>
      <c r="H70" s="118">
        <f t="shared" ref="H70" si="186">F70-G70</f>
        <v>0</v>
      </c>
      <c r="I70" s="118"/>
      <c r="J70" s="118">
        <f t="shared" ref="J70" si="187">F70-I70</f>
        <v>0</v>
      </c>
      <c r="K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0" s="118">
        <f t="shared" ref="AE70" si="188">AB70+AC70+AD70</f>
        <v>0</v>
      </c>
      <c r="AF7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0" s="118">
        <f t="shared" ref="AI70" si="189">AF70+AG70+AH70</f>
        <v>0</v>
      </c>
      <c r="AJ7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0" s="118">
        <f t="shared" ref="AM70" si="190">AJ70+AK70+AL70</f>
        <v>0</v>
      </c>
      <c r="AN7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0" s="118">
        <f t="shared" ref="AQ70" si="191">AN70+AO70+AP70</f>
        <v>0</v>
      </c>
      <c r="AR70" s="118">
        <f t="shared" ref="AR70" si="192">AE70+AI70+AM70+AQ70</f>
        <v>0</v>
      </c>
    </row>
    <row r="71" spans="2:44">
      <c r="B71" s="116" t="s">
        <v>538</v>
      </c>
      <c r="C71" s="117" t="s">
        <v>539</v>
      </c>
      <c r="D7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18">
        <f t="shared" ref="F71:F82" si="193">D71+E71</f>
        <v>0</v>
      </c>
      <c r="G71" s="118"/>
      <c r="H71" s="118">
        <f t="shared" ref="H71:H82" si="194">F71-G71</f>
        <v>0</v>
      </c>
      <c r="I71" s="118"/>
      <c r="J71" s="118">
        <f t="shared" ref="J71:J82" si="195">F71-I71</f>
        <v>0</v>
      </c>
      <c r="K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1" s="118">
        <f t="shared" ref="AE71:AE82" si="196">AB71+AC71+AD71</f>
        <v>0</v>
      </c>
      <c r="AF7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1" s="118">
        <f t="shared" ref="AI71:AI82" si="197">AF71+AG71+AH71</f>
        <v>0</v>
      </c>
      <c r="AJ7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1" s="118">
        <f t="shared" ref="AM71:AM82" si="198">AJ71+AK71+AL71</f>
        <v>0</v>
      </c>
      <c r="AN7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1" s="118">
        <f t="shared" ref="AQ71:AQ82" si="199">AN71+AO71+AP71</f>
        <v>0</v>
      </c>
      <c r="AR71" s="118">
        <f t="shared" ref="AR71:AR82" si="200">AE71+AI71+AM71+AQ71</f>
        <v>0</v>
      </c>
    </row>
    <row r="72" spans="2:44">
      <c r="B72" s="116" t="s">
        <v>236</v>
      </c>
      <c r="C72" s="117" t="s">
        <v>120</v>
      </c>
      <c r="D7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18">
        <f t="shared" si="193"/>
        <v>0</v>
      </c>
      <c r="G72" s="118"/>
      <c r="H72" s="118">
        <f t="shared" si="194"/>
        <v>0</v>
      </c>
      <c r="I72" s="118"/>
      <c r="J72" s="118">
        <f t="shared" si="195"/>
        <v>0</v>
      </c>
      <c r="K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2" s="118">
        <f t="shared" si="196"/>
        <v>0</v>
      </c>
      <c r="AF7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2" s="118">
        <f t="shared" si="197"/>
        <v>0</v>
      </c>
      <c r="AJ7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2" s="118">
        <f t="shared" si="198"/>
        <v>0</v>
      </c>
      <c r="AN7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2" s="118">
        <f t="shared" si="199"/>
        <v>0</v>
      </c>
      <c r="AR72" s="118">
        <f t="shared" si="200"/>
        <v>0</v>
      </c>
    </row>
    <row r="73" spans="2:44">
      <c r="B73" s="116" t="s">
        <v>540</v>
      </c>
      <c r="C73" s="117" t="s">
        <v>541</v>
      </c>
      <c r="D7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18">
        <f t="shared" si="193"/>
        <v>0</v>
      </c>
      <c r="G73" s="118"/>
      <c r="H73" s="118">
        <f t="shared" si="194"/>
        <v>0</v>
      </c>
      <c r="I73" s="118"/>
      <c r="J73" s="118">
        <f t="shared" si="195"/>
        <v>0</v>
      </c>
      <c r="K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3" s="118">
        <f t="shared" si="196"/>
        <v>0</v>
      </c>
      <c r="AF7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3" s="118">
        <f t="shared" si="197"/>
        <v>0</v>
      </c>
      <c r="AJ7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3" s="118">
        <f t="shared" si="198"/>
        <v>0</v>
      </c>
      <c r="AN7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3" s="118">
        <f t="shared" si="199"/>
        <v>0</v>
      </c>
      <c r="AR73" s="118">
        <f t="shared" si="200"/>
        <v>0</v>
      </c>
    </row>
    <row r="74" spans="2:44">
      <c r="B74" s="116" t="s">
        <v>542</v>
      </c>
      <c r="C74" s="117" t="s">
        <v>543</v>
      </c>
      <c r="D7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18">
        <f t="shared" si="193"/>
        <v>0</v>
      </c>
      <c r="G74" s="118"/>
      <c r="H74" s="118">
        <f t="shared" si="194"/>
        <v>0</v>
      </c>
      <c r="I74" s="118"/>
      <c r="J74" s="118">
        <f t="shared" si="195"/>
        <v>0</v>
      </c>
      <c r="K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4" s="118">
        <f t="shared" si="196"/>
        <v>0</v>
      </c>
      <c r="AF7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4" s="118">
        <f t="shared" si="197"/>
        <v>0</v>
      </c>
      <c r="AJ7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4" s="118">
        <f t="shared" si="198"/>
        <v>0</v>
      </c>
      <c r="AN7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4" s="118">
        <f t="shared" si="199"/>
        <v>0</v>
      </c>
      <c r="AR74" s="118">
        <f t="shared" si="200"/>
        <v>0</v>
      </c>
    </row>
    <row r="75" spans="2:44">
      <c r="B75" s="116" t="s">
        <v>544</v>
      </c>
      <c r="C75" s="117" t="s">
        <v>545</v>
      </c>
      <c r="D7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18">
        <f t="shared" si="193"/>
        <v>0</v>
      </c>
      <c r="G75" s="118"/>
      <c r="H75" s="118">
        <f t="shared" si="194"/>
        <v>0</v>
      </c>
      <c r="I75" s="118"/>
      <c r="J75" s="118">
        <f t="shared" si="195"/>
        <v>0</v>
      </c>
      <c r="K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5" s="118">
        <f t="shared" si="196"/>
        <v>0</v>
      </c>
      <c r="AF7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5" s="118">
        <f t="shared" si="197"/>
        <v>0</v>
      </c>
      <c r="AJ7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5" s="118">
        <f t="shared" si="198"/>
        <v>0</v>
      </c>
      <c r="AN7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5" s="118">
        <f t="shared" si="199"/>
        <v>0</v>
      </c>
      <c r="AR75" s="118">
        <f t="shared" si="200"/>
        <v>0</v>
      </c>
    </row>
    <row r="76" spans="2:44">
      <c r="B76" s="116" t="s">
        <v>546</v>
      </c>
      <c r="C76" s="117" t="s">
        <v>547</v>
      </c>
      <c r="D7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18">
        <f t="shared" si="193"/>
        <v>0</v>
      </c>
      <c r="G76" s="118"/>
      <c r="H76" s="118">
        <f t="shared" si="194"/>
        <v>0</v>
      </c>
      <c r="I76" s="118"/>
      <c r="J76" s="118">
        <f t="shared" si="195"/>
        <v>0</v>
      </c>
      <c r="K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6" s="118">
        <f t="shared" si="196"/>
        <v>0</v>
      </c>
      <c r="AF7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6" s="118">
        <f t="shared" si="197"/>
        <v>0</v>
      </c>
      <c r="AJ7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6" s="118">
        <f t="shared" si="198"/>
        <v>0</v>
      </c>
      <c r="AN7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6" s="118">
        <f t="shared" si="199"/>
        <v>0</v>
      </c>
      <c r="AR76" s="118">
        <f t="shared" si="200"/>
        <v>0</v>
      </c>
    </row>
    <row r="77" spans="2:44">
      <c r="B77" s="116" t="s">
        <v>548</v>
      </c>
      <c r="C77" s="117" t="s">
        <v>549</v>
      </c>
      <c r="D7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18">
        <f t="shared" si="193"/>
        <v>0</v>
      </c>
      <c r="G77" s="118"/>
      <c r="H77" s="118">
        <f t="shared" si="194"/>
        <v>0</v>
      </c>
      <c r="I77" s="118"/>
      <c r="J77" s="118">
        <f t="shared" si="195"/>
        <v>0</v>
      </c>
      <c r="K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7" s="118">
        <f t="shared" si="196"/>
        <v>0</v>
      </c>
      <c r="AF7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7" s="118">
        <f t="shared" si="197"/>
        <v>0</v>
      </c>
      <c r="AJ7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7" s="118">
        <f t="shared" si="198"/>
        <v>0</v>
      </c>
      <c r="AN7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7" s="118">
        <f t="shared" si="199"/>
        <v>0</v>
      </c>
      <c r="AR77" s="118">
        <f t="shared" si="200"/>
        <v>0</v>
      </c>
    </row>
    <row r="78" spans="2:44">
      <c r="B78" s="116" t="s">
        <v>550</v>
      </c>
      <c r="C78" s="117" t="s">
        <v>551</v>
      </c>
      <c r="D7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18">
        <f t="shared" si="193"/>
        <v>0</v>
      </c>
      <c r="G78" s="118"/>
      <c r="H78" s="118">
        <f t="shared" si="194"/>
        <v>0</v>
      </c>
      <c r="I78" s="118"/>
      <c r="J78" s="118">
        <f t="shared" si="195"/>
        <v>0</v>
      </c>
      <c r="K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8" s="118">
        <f t="shared" si="196"/>
        <v>0</v>
      </c>
      <c r="AF7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8" s="118">
        <f t="shared" si="197"/>
        <v>0</v>
      </c>
      <c r="AJ7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8" s="118">
        <f t="shared" si="198"/>
        <v>0</v>
      </c>
      <c r="AN7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8" s="118">
        <f t="shared" si="199"/>
        <v>0</v>
      </c>
      <c r="AR78" s="118">
        <f t="shared" si="200"/>
        <v>0</v>
      </c>
    </row>
    <row r="79" spans="2:44">
      <c r="B79" s="116" t="s">
        <v>552</v>
      </c>
      <c r="C79" s="117" t="s">
        <v>553</v>
      </c>
      <c r="D7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18">
        <f t="shared" si="193"/>
        <v>0</v>
      </c>
      <c r="G79" s="118"/>
      <c r="H79" s="118">
        <f t="shared" si="194"/>
        <v>0</v>
      </c>
      <c r="I79" s="118"/>
      <c r="J79" s="118">
        <f t="shared" si="195"/>
        <v>0</v>
      </c>
      <c r="K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9" s="118">
        <f t="shared" si="196"/>
        <v>0</v>
      </c>
      <c r="AF7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9" s="118">
        <f t="shared" si="197"/>
        <v>0</v>
      </c>
      <c r="AJ7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9" s="118">
        <f t="shared" si="198"/>
        <v>0</v>
      </c>
      <c r="AN7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9" s="118">
        <f t="shared" si="199"/>
        <v>0</v>
      </c>
      <c r="AR79" s="118">
        <f t="shared" si="200"/>
        <v>0</v>
      </c>
    </row>
    <row r="80" spans="2:44">
      <c r="B80" s="116" t="s">
        <v>554</v>
      </c>
      <c r="C80" s="117" t="s">
        <v>555</v>
      </c>
      <c r="D8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18">
        <f t="shared" si="193"/>
        <v>0</v>
      </c>
      <c r="G80" s="118"/>
      <c r="H80" s="118">
        <f t="shared" si="194"/>
        <v>0</v>
      </c>
      <c r="I80" s="118"/>
      <c r="J80" s="118">
        <f t="shared" si="195"/>
        <v>0</v>
      </c>
      <c r="K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0" s="118">
        <f t="shared" si="196"/>
        <v>0</v>
      </c>
      <c r="AF8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0" s="118">
        <f t="shared" si="197"/>
        <v>0</v>
      </c>
      <c r="AJ8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0" s="118">
        <f t="shared" si="198"/>
        <v>0</v>
      </c>
      <c r="AN8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0" s="118">
        <f t="shared" si="199"/>
        <v>0</v>
      </c>
      <c r="AR80" s="118">
        <f t="shared" si="200"/>
        <v>0</v>
      </c>
    </row>
    <row r="81" spans="2:44">
      <c r="B81" s="116" t="s">
        <v>556</v>
      </c>
      <c r="C81" s="117" t="s">
        <v>557</v>
      </c>
      <c r="D8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18">
        <f t="shared" si="193"/>
        <v>0</v>
      </c>
      <c r="G81" s="118"/>
      <c r="H81" s="118">
        <f t="shared" si="194"/>
        <v>0</v>
      </c>
      <c r="I81" s="118"/>
      <c r="J81" s="118">
        <f t="shared" si="195"/>
        <v>0</v>
      </c>
      <c r="K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1" s="118">
        <f t="shared" si="196"/>
        <v>0</v>
      </c>
      <c r="AF8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1" s="118">
        <f t="shared" si="197"/>
        <v>0</v>
      </c>
      <c r="AJ8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1" s="118">
        <f t="shared" si="198"/>
        <v>0</v>
      </c>
      <c r="AN8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1" s="118">
        <f t="shared" si="199"/>
        <v>0</v>
      </c>
      <c r="AR81" s="118">
        <f t="shared" si="200"/>
        <v>0</v>
      </c>
    </row>
    <row r="82" spans="2:44">
      <c r="B82" s="116" t="s">
        <v>558</v>
      </c>
      <c r="C82" s="117" t="s">
        <v>559</v>
      </c>
      <c r="D8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18">
        <f t="shared" si="193"/>
        <v>0</v>
      </c>
      <c r="G82" s="118"/>
      <c r="H82" s="118">
        <f t="shared" si="194"/>
        <v>0</v>
      </c>
      <c r="I82" s="118"/>
      <c r="J82" s="118">
        <f t="shared" si="195"/>
        <v>0</v>
      </c>
      <c r="K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2" s="118">
        <f t="shared" si="196"/>
        <v>0</v>
      </c>
      <c r="AF8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2" s="118">
        <f t="shared" si="197"/>
        <v>0</v>
      </c>
      <c r="AJ8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2" s="118">
        <f t="shared" si="198"/>
        <v>0</v>
      </c>
      <c r="AN8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2" s="118">
        <f t="shared" si="199"/>
        <v>0</v>
      </c>
      <c r="AR82" s="118">
        <f t="shared" si="200"/>
        <v>0</v>
      </c>
    </row>
    <row r="83" spans="2:44">
      <c r="B83" s="125" t="s">
        <v>224</v>
      </c>
      <c r="C83" s="126" t="s">
        <v>108</v>
      </c>
      <c r="D83" s="127">
        <f>SUM(D84:D88)</f>
        <v>0</v>
      </c>
      <c r="E83" s="127">
        <f>SUM(E84:E88)</f>
        <v>0</v>
      </c>
      <c r="F83" s="127">
        <f t="shared" si="0"/>
        <v>0</v>
      </c>
      <c r="G83" s="127">
        <f>SUM(G84:G88)</f>
        <v>0</v>
      </c>
      <c r="H83" s="127">
        <f t="shared" si="4"/>
        <v>0</v>
      </c>
      <c r="I83" s="127">
        <f>SUM(I84:I88)</f>
        <v>0</v>
      </c>
      <c r="J83" s="127">
        <f t="shared" si="5"/>
        <v>0</v>
      </c>
      <c r="K83" s="127">
        <f t="shared" ref="K83:AD83" si="201">SUM(K84:K88)</f>
        <v>0</v>
      </c>
      <c r="L83" s="127">
        <f t="shared" si="201"/>
        <v>0</v>
      </c>
      <c r="M83" s="127">
        <f t="shared" si="201"/>
        <v>0</v>
      </c>
      <c r="N83" s="127">
        <f t="shared" si="201"/>
        <v>0</v>
      </c>
      <c r="O83" s="127">
        <f t="shared" si="201"/>
        <v>0</v>
      </c>
      <c r="P83" s="127">
        <f t="shared" ref="P83:Q83" si="202">SUM(P84:P88)</f>
        <v>0</v>
      </c>
      <c r="Q83" s="127">
        <f t="shared" si="202"/>
        <v>0</v>
      </c>
      <c r="R83" s="127">
        <f t="shared" si="201"/>
        <v>0</v>
      </c>
      <c r="S83" s="127">
        <f t="shared" si="201"/>
        <v>0</v>
      </c>
      <c r="T83" s="127">
        <f t="shared" ref="T83" si="203">SUM(T84:T88)</f>
        <v>0</v>
      </c>
      <c r="U83" s="127">
        <f t="shared" si="201"/>
        <v>0</v>
      </c>
      <c r="V83" s="127">
        <f t="shared" si="201"/>
        <v>0</v>
      </c>
      <c r="W83" s="127">
        <f t="shared" ref="W83" si="204">SUM(W84:W88)</f>
        <v>0</v>
      </c>
      <c r="X83" s="127">
        <f t="shared" si="201"/>
        <v>0</v>
      </c>
      <c r="Y83" s="127">
        <f t="shared" ref="Y83:Z83" si="205">SUM(Y84:Y88)</f>
        <v>0</v>
      </c>
      <c r="Z83" s="127">
        <f t="shared" si="205"/>
        <v>0</v>
      </c>
      <c r="AA83" s="127">
        <f t="shared" si="201"/>
        <v>0</v>
      </c>
      <c r="AB83" s="127">
        <f t="shared" si="201"/>
        <v>0</v>
      </c>
      <c r="AC83" s="127">
        <f t="shared" si="201"/>
        <v>0</v>
      </c>
      <c r="AD83" s="127">
        <f t="shared" si="201"/>
        <v>0</v>
      </c>
      <c r="AE83" s="127">
        <f t="shared" si="9"/>
        <v>0</v>
      </c>
      <c r="AF83" s="127">
        <f>SUM(AF84:AF88)</f>
        <v>0</v>
      </c>
      <c r="AG83" s="127">
        <f>SUM(AG84:AG88)</f>
        <v>0</v>
      </c>
      <c r="AH83" s="127">
        <f>SUM(AH84:AH88)</f>
        <v>0</v>
      </c>
      <c r="AI83" s="127">
        <f t="shared" si="10"/>
        <v>0</v>
      </c>
      <c r="AJ83" s="127">
        <f>SUM(AJ84:AJ88)</f>
        <v>0</v>
      </c>
      <c r="AK83" s="127">
        <f>SUM(AK84:AK88)</f>
        <v>0</v>
      </c>
      <c r="AL83" s="127">
        <f>SUM(AL84:AL88)</f>
        <v>0</v>
      </c>
      <c r="AM83" s="127">
        <f t="shared" si="11"/>
        <v>0</v>
      </c>
      <c r="AN83" s="127">
        <f>SUM(AN84:AN88)</f>
        <v>0</v>
      </c>
      <c r="AO83" s="127">
        <f>SUM(AO84:AO88)</f>
        <v>0</v>
      </c>
      <c r="AP83" s="127">
        <f>SUM(AP84:AP88)</f>
        <v>0</v>
      </c>
      <c r="AQ83" s="127">
        <f t="shared" si="12"/>
        <v>0</v>
      </c>
      <c r="AR83" s="127">
        <f t="shared" si="13"/>
        <v>0</v>
      </c>
    </row>
    <row r="84" spans="2:44">
      <c r="B84" s="116" t="s">
        <v>225</v>
      </c>
      <c r="C84" s="117" t="s">
        <v>109</v>
      </c>
      <c r="D8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18">
        <f t="shared" si="0"/>
        <v>0</v>
      </c>
      <c r="G84" s="118"/>
      <c r="H84" s="118">
        <f t="shared" si="4"/>
        <v>0</v>
      </c>
      <c r="I84" s="118"/>
      <c r="J84" s="118">
        <f t="shared" si="5"/>
        <v>0</v>
      </c>
      <c r="K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4" s="118">
        <f t="shared" si="9"/>
        <v>0</v>
      </c>
      <c r="AF8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4" s="118">
        <f t="shared" si="10"/>
        <v>0</v>
      </c>
      <c r="AJ8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4" s="118">
        <f t="shared" si="11"/>
        <v>0</v>
      </c>
      <c r="AN8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4" s="118">
        <f t="shared" si="12"/>
        <v>0</v>
      </c>
      <c r="AR84" s="118">
        <f t="shared" si="13"/>
        <v>0</v>
      </c>
    </row>
    <row r="85" spans="2:44">
      <c r="B85" s="116" t="s">
        <v>560</v>
      </c>
      <c r="C85" s="117" t="s">
        <v>561</v>
      </c>
      <c r="D8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18">
        <f t="shared" ref="F85:F88" si="206">D85+E85</f>
        <v>0</v>
      </c>
      <c r="G85" s="118"/>
      <c r="H85" s="118">
        <f t="shared" ref="H85:H88" si="207">F85-G85</f>
        <v>0</v>
      </c>
      <c r="I85" s="118"/>
      <c r="J85" s="118">
        <f t="shared" ref="J85:J88" si="208">F85-I85</f>
        <v>0</v>
      </c>
      <c r="K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5" s="118">
        <f t="shared" ref="AE85:AE88" si="209">AB85+AC85+AD85</f>
        <v>0</v>
      </c>
      <c r="AF8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5" s="118">
        <f t="shared" ref="AI85:AI88" si="210">AF85+AG85+AH85</f>
        <v>0</v>
      </c>
      <c r="AJ8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5" s="118">
        <f t="shared" ref="AM85:AM88" si="211">AJ85+AK85+AL85</f>
        <v>0</v>
      </c>
      <c r="AN8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5" s="118">
        <f t="shared" ref="AQ85:AQ88" si="212">AN85+AO85+AP85</f>
        <v>0</v>
      </c>
      <c r="AR85" s="118">
        <f t="shared" ref="AR85:AR88" si="213">AE85+AI85+AM85+AQ85</f>
        <v>0</v>
      </c>
    </row>
    <row r="86" spans="2:44">
      <c r="B86" s="116" t="s">
        <v>226</v>
      </c>
      <c r="C86" s="117" t="s">
        <v>110</v>
      </c>
      <c r="D8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18">
        <f t="shared" si="206"/>
        <v>0</v>
      </c>
      <c r="G86" s="118"/>
      <c r="H86" s="118">
        <f t="shared" si="207"/>
        <v>0</v>
      </c>
      <c r="I86" s="118"/>
      <c r="J86" s="118">
        <f t="shared" si="208"/>
        <v>0</v>
      </c>
      <c r="K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6" s="118">
        <f t="shared" si="209"/>
        <v>0</v>
      </c>
      <c r="AF8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6" s="118">
        <f t="shared" si="210"/>
        <v>0</v>
      </c>
      <c r="AJ8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6" s="118">
        <f t="shared" si="211"/>
        <v>0</v>
      </c>
      <c r="AN8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6" s="118">
        <f t="shared" si="212"/>
        <v>0</v>
      </c>
      <c r="AR86" s="118">
        <f t="shared" si="213"/>
        <v>0</v>
      </c>
    </row>
    <row r="87" spans="2:44">
      <c r="B87" s="116" t="s">
        <v>562</v>
      </c>
      <c r="C87" s="117" t="s">
        <v>563</v>
      </c>
      <c r="D8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18">
        <f t="shared" ref="F87" si="214">D87+E87</f>
        <v>0</v>
      </c>
      <c r="G87" s="118"/>
      <c r="H87" s="118">
        <f t="shared" ref="H87" si="215">F87-G87</f>
        <v>0</v>
      </c>
      <c r="I87" s="118"/>
      <c r="J87" s="118">
        <f t="shared" ref="J87" si="216">F87-I87</f>
        <v>0</v>
      </c>
      <c r="K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7" s="118">
        <f t="shared" ref="AE87" si="217">AB87+AC87+AD87</f>
        <v>0</v>
      </c>
      <c r="AF8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7" s="118">
        <f t="shared" ref="AI87" si="218">AF87+AG87+AH87</f>
        <v>0</v>
      </c>
      <c r="AJ8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7" s="118">
        <f t="shared" ref="AM87" si="219">AJ87+AK87+AL87</f>
        <v>0</v>
      </c>
      <c r="AN8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7" s="118">
        <f t="shared" ref="AQ87" si="220">AN87+AO87+AP87</f>
        <v>0</v>
      </c>
      <c r="AR87" s="118">
        <f t="shared" ref="AR87" si="221">AE87+AI87+AM87+AQ87</f>
        <v>0</v>
      </c>
    </row>
    <row r="88" spans="2:44">
      <c r="B88" s="116" t="s">
        <v>564</v>
      </c>
      <c r="C88" s="117" t="s">
        <v>565</v>
      </c>
      <c r="D8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18">
        <f t="shared" si="206"/>
        <v>0</v>
      </c>
      <c r="G88" s="118"/>
      <c r="H88" s="118">
        <f t="shared" si="207"/>
        <v>0</v>
      </c>
      <c r="I88" s="118"/>
      <c r="J88" s="118">
        <f t="shared" si="208"/>
        <v>0</v>
      </c>
      <c r="K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8" s="118">
        <f t="shared" si="209"/>
        <v>0</v>
      </c>
      <c r="AF8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8" s="118">
        <f t="shared" si="210"/>
        <v>0</v>
      </c>
      <c r="AJ8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8" s="118">
        <f t="shared" si="211"/>
        <v>0</v>
      </c>
      <c r="AN8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8" s="118">
        <f t="shared" si="212"/>
        <v>0</v>
      </c>
      <c r="AR88" s="118">
        <f t="shared" si="213"/>
        <v>0</v>
      </c>
    </row>
    <row r="89" spans="2:44">
      <c r="B89" s="125" t="s">
        <v>227</v>
      </c>
      <c r="C89" s="126" t="s">
        <v>111</v>
      </c>
      <c r="D89" s="127">
        <f>SUM(D90:D95)</f>
        <v>0</v>
      </c>
      <c r="E89" s="127">
        <f>SUM(E90:E95)</f>
        <v>0</v>
      </c>
      <c r="F89" s="127">
        <f t="shared" si="0"/>
        <v>0</v>
      </c>
      <c r="G89" s="127">
        <f t="shared" ref="G89:I89" si="222">SUM(G90:G95)</f>
        <v>0</v>
      </c>
      <c r="H89" s="127">
        <f t="shared" si="4"/>
        <v>0</v>
      </c>
      <c r="I89" s="127">
        <f t="shared" si="222"/>
        <v>0</v>
      </c>
      <c r="J89" s="127">
        <f t="shared" si="5"/>
        <v>0</v>
      </c>
      <c r="K89" s="127">
        <f t="shared" ref="K89:AP89" si="223">SUM(K90:K95)</f>
        <v>0</v>
      </c>
      <c r="L89" s="127">
        <f t="shared" si="223"/>
        <v>0</v>
      </c>
      <c r="M89" s="127">
        <f t="shared" si="223"/>
        <v>0</v>
      </c>
      <c r="N89" s="127">
        <f t="shared" si="223"/>
        <v>0</v>
      </c>
      <c r="O89" s="127">
        <f t="shared" si="223"/>
        <v>0</v>
      </c>
      <c r="P89" s="127">
        <f t="shared" ref="P89:Q89" si="224">SUM(P90:P95)</f>
        <v>0</v>
      </c>
      <c r="Q89" s="127">
        <f t="shared" si="224"/>
        <v>0</v>
      </c>
      <c r="R89" s="127">
        <f t="shared" si="223"/>
        <v>0</v>
      </c>
      <c r="S89" s="127">
        <f t="shared" si="223"/>
        <v>0</v>
      </c>
      <c r="T89" s="127">
        <f t="shared" ref="T89" si="225">SUM(T90:T95)</f>
        <v>0</v>
      </c>
      <c r="U89" s="127">
        <f t="shared" si="223"/>
        <v>0</v>
      </c>
      <c r="V89" s="127">
        <f t="shared" si="223"/>
        <v>0</v>
      </c>
      <c r="W89" s="127">
        <f t="shared" ref="W89" si="226">SUM(W90:W95)</f>
        <v>0</v>
      </c>
      <c r="X89" s="127">
        <f t="shared" si="223"/>
        <v>0</v>
      </c>
      <c r="Y89" s="127">
        <f t="shared" ref="Y89:Z89" si="227">SUM(Y90:Y95)</f>
        <v>0</v>
      </c>
      <c r="Z89" s="127">
        <f t="shared" si="227"/>
        <v>0</v>
      </c>
      <c r="AA89" s="127">
        <f t="shared" si="223"/>
        <v>0</v>
      </c>
      <c r="AB89" s="127">
        <f t="shared" si="223"/>
        <v>0</v>
      </c>
      <c r="AC89" s="127">
        <f t="shared" si="223"/>
        <v>0</v>
      </c>
      <c r="AD89" s="127">
        <f t="shared" si="223"/>
        <v>0</v>
      </c>
      <c r="AE89" s="127">
        <f t="shared" si="9"/>
        <v>0</v>
      </c>
      <c r="AF89" s="127">
        <f t="shared" si="223"/>
        <v>0</v>
      </c>
      <c r="AG89" s="127">
        <f t="shared" si="223"/>
        <v>0</v>
      </c>
      <c r="AH89" s="127">
        <f t="shared" si="223"/>
        <v>0</v>
      </c>
      <c r="AI89" s="127">
        <f t="shared" si="10"/>
        <v>0</v>
      </c>
      <c r="AJ89" s="127">
        <f t="shared" si="223"/>
        <v>0</v>
      </c>
      <c r="AK89" s="127">
        <f t="shared" si="223"/>
        <v>0</v>
      </c>
      <c r="AL89" s="127">
        <f t="shared" si="223"/>
        <v>0</v>
      </c>
      <c r="AM89" s="127">
        <f t="shared" si="11"/>
        <v>0</v>
      </c>
      <c r="AN89" s="127">
        <f t="shared" si="223"/>
        <v>0</v>
      </c>
      <c r="AO89" s="127">
        <f t="shared" si="223"/>
        <v>0</v>
      </c>
      <c r="AP89" s="127">
        <f t="shared" si="223"/>
        <v>0</v>
      </c>
      <c r="AQ89" s="127">
        <f t="shared" si="12"/>
        <v>0</v>
      </c>
      <c r="AR89" s="127">
        <f t="shared" si="13"/>
        <v>0</v>
      </c>
    </row>
    <row r="90" spans="2:44">
      <c r="B90" s="116" t="s">
        <v>228</v>
      </c>
      <c r="C90" s="117" t="s">
        <v>112</v>
      </c>
      <c r="D9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18">
        <f t="shared" ref="F90:F95" si="228">D90+E90</f>
        <v>0</v>
      </c>
      <c r="G90" s="118"/>
      <c r="H90" s="118">
        <f t="shared" ref="H90:H95" si="229">F90-G90</f>
        <v>0</v>
      </c>
      <c r="I90" s="118"/>
      <c r="J90" s="118">
        <f t="shared" ref="J90:J95" si="230">F90-I90</f>
        <v>0</v>
      </c>
      <c r="K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0" s="118">
        <f t="shared" ref="AE90:AE95" si="231">AB90+AC90+AD90</f>
        <v>0</v>
      </c>
      <c r="AF9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0" s="118">
        <f t="shared" ref="AI90:AI95" si="232">AF90+AG90+AH90</f>
        <v>0</v>
      </c>
      <c r="AJ9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0" s="118">
        <f t="shared" ref="AM90:AM95" si="233">AJ90+AK90+AL90</f>
        <v>0</v>
      </c>
      <c r="AN9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0" s="118">
        <f t="shared" ref="AQ90:AQ95" si="234">AN90+AO90+AP90</f>
        <v>0</v>
      </c>
      <c r="AR90" s="118">
        <f t="shared" ref="AR90:AR95" si="235">AE90+AI90+AM90+AQ90</f>
        <v>0</v>
      </c>
    </row>
    <row r="91" spans="2:44">
      <c r="B91" s="116" t="s">
        <v>566</v>
      </c>
      <c r="C91" s="117" t="s">
        <v>567</v>
      </c>
      <c r="D9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18">
        <f t="shared" si="228"/>
        <v>0</v>
      </c>
      <c r="G91" s="118"/>
      <c r="H91" s="118">
        <f t="shared" si="229"/>
        <v>0</v>
      </c>
      <c r="I91" s="118"/>
      <c r="J91" s="118">
        <f t="shared" si="230"/>
        <v>0</v>
      </c>
      <c r="K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1" s="118">
        <f t="shared" si="231"/>
        <v>0</v>
      </c>
      <c r="AF9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1" s="118">
        <f t="shared" si="232"/>
        <v>0</v>
      </c>
      <c r="AJ9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1" s="118">
        <f t="shared" si="233"/>
        <v>0</v>
      </c>
      <c r="AN9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1" s="118">
        <f t="shared" si="234"/>
        <v>0</v>
      </c>
      <c r="AR91" s="118">
        <f t="shared" si="235"/>
        <v>0</v>
      </c>
    </row>
    <row r="92" spans="2:44">
      <c r="B92" s="116" t="s">
        <v>229</v>
      </c>
      <c r="C92" s="117" t="s">
        <v>113</v>
      </c>
      <c r="D9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18">
        <f t="shared" ref="F92:F93" si="236">D92+E92</f>
        <v>0</v>
      </c>
      <c r="G92" s="118"/>
      <c r="H92" s="118">
        <f t="shared" ref="H92:H93" si="237">F92-G92</f>
        <v>0</v>
      </c>
      <c r="I92" s="118"/>
      <c r="J92" s="118">
        <f t="shared" ref="J92:J93" si="238">F92-I92</f>
        <v>0</v>
      </c>
      <c r="K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2" s="118">
        <f t="shared" ref="AE92:AE93" si="239">AB92+AC92+AD92</f>
        <v>0</v>
      </c>
      <c r="AF9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2" s="118">
        <f t="shared" ref="AI92:AI93" si="240">AF92+AG92+AH92</f>
        <v>0</v>
      </c>
      <c r="AJ9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2" s="118">
        <f t="shared" ref="AM92:AM93" si="241">AJ92+AK92+AL92</f>
        <v>0</v>
      </c>
      <c r="AN9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2" s="118">
        <f t="shared" ref="AQ92:AQ93" si="242">AN92+AO92+AP92</f>
        <v>0</v>
      </c>
      <c r="AR92" s="118">
        <f t="shared" ref="AR92:AR93" si="243">AE92+AI92+AM92+AQ92</f>
        <v>0</v>
      </c>
    </row>
    <row r="93" spans="2:44">
      <c r="B93" s="116" t="s">
        <v>568</v>
      </c>
      <c r="C93" s="117" t="s">
        <v>569</v>
      </c>
      <c r="D9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18">
        <f t="shared" si="236"/>
        <v>0</v>
      </c>
      <c r="G93" s="118"/>
      <c r="H93" s="118">
        <f t="shared" si="237"/>
        <v>0</v>
      </c>
      <c r="I93" s="118"/>
      <c r="J93" s="118">
        <f t="shared" si="238"/>
        <v>0</v>
      </c>
      <c r="K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3" s="118">
        <f t="shared" si="239"/>
        <v>0</v>
      </c>
      <c r="AF9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3" s="118">
        <f t="shared" si="240"/>
        <v>0</v>
      </c>
      <c r="AJ9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3" s="118">
        <f t="shared" si="241"/>
        <v>0</v>
      </c>
      <c r="AN9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3" s="118">
        <f t="shared" si="242"/>
        <v>0</v>
      </c>
      <c r="AR93" s="118">
        <f t="shared" si="243"/>
        <v>0</v>
      </c>
    </row>
    <row r="94" spans="2:44">
      <c r="B94" s="116" t="s">
        <v>570</v>
      </c>
      <c r="C94" s="117" t="s">
        <v>571</v>
      </c>
      <c r="D9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18">
        <f t="shared" ref="F94" si="244">D94+E94</f>
        <v>0</v>
      </c>
      <c r="G94" s="118"/>
      <c r="H94" s="118">
        <f t="shared" ref="H94" si="245">F94-G94</f>
        <v>0</v>
      </c>
      <c r="I94" s="118"/>
      <c r="J94" s="118">
        <f t="shared" ref="J94" si="246">F94-I94</f>
        <v>0</v>
      </c>
      <c r="K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4" s="118">
        <f t="shared" ref="AE94" si="247">AB94+AC94+AD94</f>
        <v>0</v>
      </c>
      <c r="AF9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4" s="118">
        <f t="shared" ref="AI94" si="248">AF94+AG94+AH94</f>
        <v>0</v>
      </c>
      <c r="AJ9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4" s="118">
        <f t="shared" ref="AM94" si="249">AJ94+AK94+AL94</f>
        <v>0</v>
      </c>
      <c r="AN9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4" s="118">
        <f t="shared" ref="AQ94" si="250">AN94+AO94+AP94</f>
        <v>0</v>
      </c>
      <c r="AR94" s="118">
        <f t="shared" ref="AR94" si="251">AE94+AI94+AM94+AQ94</f>
        <v>0</v>
      </c>
    </row>
    <row r="95" spans="2:44">
      <c r="B95" s="116" t="s">
        <v>572</v>
      </c>
      <c r="C95" s="117" t="s">
        <v>573</v>
      </c>
      <c r="D9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18">
        <f t="shared" si="228"/>
        <v>0</v>
      </c>
      <c r="G95" s="118"/>
      <c r="H95" s="118">
        <f t="shared" si="229"/>
        <v>0</v>
      </c>
      <c r="I95" s="118"/>
      <c r="J95" s="118">
        <f t="shared" si="230"/>
        <v>0</v>
      </c>
      <c r="K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5" s="118">
        <f t="shared" si="231"/>
        <v>0</v>
      </c>
      <c r="AF9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5" s="118">
        <f t="shared" si="232"/>
        <v>0</v>
      </c>
      <c r="AJ9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5" s="118">
        <f t="shared" si="233"/>
        <v>0</v>
      </c>
      <c r="AN9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5" s="118">
        <f t="shared" si="234"/>
        <v>0</v>
      </c>
      <c r="AR95" s="118">
        <f t="shared" si="235"/>
        <v>0</v>
      </c>
    </row>
    <row r="96" spans="2:44">
      <c r="B96" s="125" t="s">
        <v>230</v>
      </c>
      <c r="C96" s="126" t="s">
        <v>114</v>
      </c>
      <c r="D96" s="127">
        <f>SUM(D97:D105)</f>
        <v>0</v>
      </c>
      <c r="E96" s="127">
        <f>SUM(E97:E105)</f>
        <v>0</v>
      </c>
      <c r="F96" s="127">
        <f t="shared" si="0"/>
        <v>0</v>
      </c>
      <c r="G96" s="127">
        <f>SUM(G97:G105)</f>
        <v>0</v>
      </c>
      <c r="H96" s="127">
        <f t="shared" si="4"/>
        <v>0</v>
      </c>
      <c r="I96" s="127">
        <f>SUM(I97:I105)</f>
        <v>0</v>
      </c>
      <c r="J96" s="127">
        <f t="shared" si="5"/>
        <v>0</v>
      </c>
      <c r="K96" s="127">
        <f t="shared" ref="K96:AD96" si="252">SUM(K97:K105)</f>
        <v>0</v>
      </c>
      <c r="L96" s="127">
        <f t="shared" si="252"/>
        <v>0</v>
      </c>
      <c r="M96" s="127">
        <f t="shared" si="252"/>
        <v>0</v>
      </c>
      <c r="N96" s="127">
        <f t="shared" si="252"/>
        <v>0</v>
      </c>
      <c r="O96" s="127">
        <f t="shared" si="252"/>
        <v>0</v>
      </c>
      <c r="P96" s="127">
        <f t="shared" ref="P96:Q96" si="253">SUM(P97:P105)</f>
        <v>0</v>
      </c>
      <c r="Q96" s="127">
        <f t="shared" si="253"/>
        <v>0</v>
      </c>
      <c r="R96" s="127">
        <f t="shared" si="252"/>
        <v>0</v>
      </c>
      <c r="S96" s="127">
        <f t="shared" si="252"/>
        <v>0</v>
      </c>
      <c r="T96" s="127">
        <f t="shared" ref="T96" si="254">SUM(T97:T105)</f>
        <v>0</v>
      </c>
      <c r="U96" s="127">
        <f t="shared" si="252"/>
        <v>0</v>
      </c>
      <c r="V96" s="127">
        <f t="shared" si="252"/>
        <v>0</v>
      </c>
      <c r="W96" s="127">
        <f t="shared" ref="W96" si="255">SUM(W97:W105)</f>
        <v>0</v>
      </c>
      <c r="X96" s="127">
        <f t="shared" si="252"/>
        <v>0</v>
      </c>
      <c r="Y96" s="127">
        <f t="shared" ref="Y96:Z96" si="256">SUM(Y97:Y105)</f>
        <v>0</v>
      </c>
      <c r="Z96" s="127">
        <f t="shared" si="256"/>
        <v>0</v>
      </c>
      <c r="AA96" s="127">
        <f t="shared" si="252"/>
        <v>0</v>
      </c>
      <c r="AB96" s="127">
        <f t="shared" si="252"/>
        <v>0</v>
      </c>
      <c r="AC96" s="127">
        <f t="shared" si="252"/>
        <v>0</v>
      </c>
      <c r="AD96" s="127">
        <f t="shared" si="252"/>
        <v>0</v>
      </c>
      <c r="AE96" s="127">
        <f t="shared" si="9"/>
        <v>0</v>
      </c>
      <c r="AF96" s="127">
        <f>SUM(AF97:AF105)</f>
        <v>0</v>
      </c>
      <c r="AG96" s="127">
        <f>SUM(AG97:AG105)</f>
        <v>0</v>
      </c>
      <c r="AH96" s="127">
        <f>SUM(AH97:AH105)</f>
        <v>0</v>
      </c>
      <c r="AI96" s="127">
        <f t="shared" si="10"/>
        <v>0</v>
      </c>
      <c r="AJ96" s="127">
        <f>SUM(AJ97:AJ105)</f>
        <v>0</v>
      </c>
      <c r="AK96" s="127">
        <f>SUM(AK97:AK105)</f>
        <v>0</v>
      </c>
      <c r="AL96" s="127">
        <f>SUM(AL97:AL105)</f>
        <v>0</v>
      </c>
      <c r="AM96" s="127">
        <f t="shared" si="11"/>
        <v>0</v>
      </c>
      <c r="AN96" s="127">
        <f>SUM(AN97:AN105)</f>
        <v>0</v>
      </c>
      <c r="AO96" s="127">
        <f>SUM(AO97:AO105)</f>
        <v>0</v>
      </c>
      <c r="AP96" s="127">
        <f>SUM(AP97:AP105)</f>
        <v>0</v>
      </c>
      <c r="AQ96" s="127">
        <f t="shared" si="12"/>
        <v>0</v>
      </c>
      <c r="AR96" s="127">
        <f t="shared" si="13"/>
        <v>0</v>
      </c>
    </row>
    <row r="97" spans="2:44">
      <c r="B97" s="116" t="s">
        <v>578</v>
      </c>
      <c r="C97" s="117" t="s">
        <v>579</v>
      </c>
      <c r="D9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18">
        <f>D97+E97</f>
        <v>0</v>
      </c>
      <c r="G97" s="118"/>
      <c r="H97" s="118">
        <f>F97-G97</f>
        <v>0</v>
      </c>
      <c r="I97" s="118"/>
      <c r="J97" s="118">
        <f>F97-I97</f>
        <v>0</v>
      </c>
      <c r="K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7" s="118">
        <f>AB97+AC97+AD97</f>
        <v>0</v>
      </c>
      <c r="AF9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7" s="118">
        <f>AF97+AG97+AH97</f>
        <v>0</v>
      </c>
      <c r="AJ9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7" s="118">
        <f>AJ97+AK97+AL97</f>
        <v>0</v>
      </c>
      <c r="AN9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7" s="118">
        <f>AN97+AO97+AP97</f>
        <v>0</v>
      </c>
      <c r="AR97" s="118">
        <f>AE97+AI97+AM97+AQ97</f>
        <v>0</v>
      </c>
    </row>
    <row r="98" spans="2:44">
      <c r="B98" s="116" t="s">
        <v>580</v>
      </c>
      <c r="C98" s="117" t="s">
        <v>581</v>
      </c>
      <c r="D9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18">
        <f t="shared" ref="F98" si="257">D98+E98</f>
        <v>0</v>
      </c>
      <c r="G98" s="118"/>
      <c r="H98" s="118">
        <f t="shared" ref="H98" si="258">F98-G98</f>
        <v>0</v>
      </c>
      <c r="I98" s="118"/>
      <c r="J98" s="118">
        <f t="shared" ref="J98" si="259">F98-I98</f>
        <v>0</v>
      </c>
      <c r="K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8" s="118">
        <f t="shared" ref="AE98" si="260">AB98+AC98+AD98</f>
        <v>0</v>
      </c>
      <c r="AF9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8" s="118">
        <f t="shared" ref="AI98" si="261">AF98+AG98+AH98</f>
        <v>0</v>
      </c>
      <c r="AJ9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8" s="118">
        <f t="shared" ref="AM98" si="262">AJ98+AK98+AL98</f>
        <v>0</v>
      </c>
      <c r="AN9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8" s="118">
        <f t="shared" ref="AQ98" si="263">AN98+AO98+AP98</f>
        <v>0</v>
      </c>
      <c r="AR98" s="118">
        <f t="shared" ref="AR98" si="264">AE98+AI98+AM98+AQ98</f>
        <v>0</v>
      </c>
    </row>
    <row r="99" spans="2:44">
      <c r="B99" s="116" t="s">
        <v>231</v>
      </c>
      <c r="C99" s="117" t="s">
        <v>115</v>
      </c>
      <c r="D9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18">
        <f t="shared" ref="F99" si="265">D99+E99</f>
        <v>0</v>
      </c>
      <c r="G99" s="118"/>
      <c r="H99" s="118">
        <f t="shared" ref="H99" si="266">F99-G99</f>
        <v>0</v>
      </c>
      <c r="I99" s="118"/>
      <c r="J99" s="118">
        <f t="shared" ref="J99" si="267">F99-I99</f>
        <v>0</v>
      </c>
      <c r="K9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9" s="118">
        <f t="shared" ref="AE99" si="268">AB99+AC99+AD99</f>
        <v>0</v>
      </c>
      <c r="AF9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9" s="118">
        <f t="shared" ref="AI99" si="269">AF99+AG99+AH99</f>
        <v>0</v>
      </c>
      <c r="AJ9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9" s="118">
        <f t="shared" ref="AM99" si="270">AJ99+AK99+AL99</f>
        <v>0</v>
      </c>
      <c r="AN9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9" s="118">
        <f t="shared" ref="AQ99" si="271">AN99+AO99+AP99</f>
        <v>0</v>
      </c>
      <c r="AR99" s="118">
        <f t="shared" ref="AR99" si="272">AE99+AI99+AM99+AQ99</f>
        <v>0</v>
      </c>
    </row>
    <row r="100" spans="2:44">
      <c r="B100" s="116" t="s">
        <v>574</v>
      </c>
      <c r="C100" s="117" t="s">
        <v>575</v>
      </c>
      <c r="D10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18">
        <f t="shared" ref="F100:F105" si="273">D100+E100</f>
        <v>0</v>
      </c>
      <c r="G100" s="118"/>
      <c r="H100" s="118">
        <f t="shared" ref="H100:H105" si="274">F100-G100</f>
        <v>0</v>
      </c>
      <c r="I100" s="118"/>
      <c r="J100" s="118">
        <f t="shared" ref="J100:J105" si="275">F100-I100</f>
        <v>0</v>
      </c>
      <c r="K1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0" s="118">
        <f t="shared" ref="AE100:AE105" si="276">AB100+AC100+AD100</f>
        <v>0</v>
      </c>
      <c r="AF10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0" s="118">
        <f t="shared" ref="AI100:AI105" si="277">AF100+AG100+AH100</f>
        <v>0</v>
      </c>
      <c r="AJ10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0" s="118">
        <f t="shared" ref="AM100:AM105" si="278">AJ100+AK100+AL100</f>
        <v>0</v>
      </c>
      <c r="AN10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0" s="118">
        <f t="shared" ref="AQ100:AQ105" si="279">AN100+AO100+AP100</f>
        <v>0</v>
      </c>
      <c r="AR100" s="118">
        <f t="shared" ref="AR100:AR105" si="280">AE100+AI100+AM100+AQ100</f>
        <v>0</v>
      </c>
    </row>
    <row r="101" spans="2:44">
      <c r="B101" s="116" t="s">
        <v>576</v>
      </c>
      <c r="C101" s="117" t="s">
        <v>577</v>
      </c>
      <c r="D10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18">
        <f t="shared" ref="F101:F102" si="281">D101+E101</f>
        <v>0</v>
      </c>
      <c r="G101" s="118"/>
      <c r="H101" s="118">
        <f t="shared" ref="H101:H102" si="282">F101-G101</f>
        <v>0</v>
      </c>
      <c r="I101" s="118"/>
      <c r="J101" s="118">
        <f t="shared" ref="J101:J102" si="283">F101-I101</f>
        <v>0</v>
      </c>
      <c r="K1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1" s="118">
        <f t="shared" ref="AE101:AE102" si="284">AB101+AC101+AD101</f>
        <v>0</v>
      </c>
      <c r="AF10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1" s="118">
        <f t="shared" ref="AI101:AI102" si="285">AF101+AG101+AH101</f>
        <v>0</v>
      </c>
      <c r="AJ10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1" s="118">
        <f t="shared" ref="AM101:AM102" si="286">AJ101+AK101+AL101</f>
        <v>0</v>
      </c>
      <c r="AN10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1" s="118">
        <f t="shared" ref="AQ101:AQ102" si="287">AN101+AO101+AP101</f>
        <v>0</v>
      </c>
      <c r="AR101" s="118">
        <f t="shared" ref="AR101:AR102" si="288">AE101+AI101+AM101+AQ101</f>
        <v>0</v>
      </c>
    </row>
    <row r="102" spans="2:44">
      <c r="B102" s="116" t="s">
        <v>232</v>
      </c>
      <c r="C102" s="117" t="s">
        <v>116</v>
      </c>
      <c r="D10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18">
        <f t="shared" si="281"/>
        <v>0</v>
      </c>
      <c r="G102" s="118"/>
      <c r="H102" s="118">
        <f t="shared" si="282"/>
        <v>0</v>
      </c>
      <c r="I102" s="118"/>
      <c r="J102" s="118">
        <f t="shared" si="283"/>
        <v>0</v>
      </c>
      <c r="K1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2" s="118">
        <f t="shared" si="284"/>
        <v>0</v>
      </c>
      <c r="AF10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2" s="118">
        <f t="shared" si="285"/>
        <v>0</v>
      </c>
      <c r="AJ10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2" s="118">
        <f t="shared" si="286"/>
        <v>0</v>
      </c>
      <c r="AN10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2" s="118">
        <f t="shared" si="287"/>
        <v>0</v>
      </c>
      <c r="AR102" s="118">
        <f t="shared" si="288"/>
        <v>0</v>
      </c>
    </row>
    <row r="103" spans="2:44">
      <c r="B103" s="116" t="s">
        <v>582</v>
      </c>
      <c r="C103" s="117" t="s">
        <v>579</v>
      </c>
      <c r="D10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18">
        <f>D103+E103</f>
        <v>0</v>
      </c>
      <c r="G103" s="118"/>
      <c r="H103" s="118">
        <f>F103-G103</f>
        <v>0</v>
      </c>
      <c r="I103" s="118"/>
      <c r="J103" s="118">
        <f>F103-I103</f>
        <v>0</v>
      </c>
      <c r="K1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3" s="118">
        <f>AB103+AC103+AD103</f>
        <v>0</v>
      </c>
      <c r="AF10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3" s="118">
        <f>AF103+AG103+AH103</f>
        <v>0</v>
      </c>
      <c r="AJ10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3" s="118">
        <f>AJ103+AK103+AL103</f>
        <v>0</v>
      </c>
      <c r="AN10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3" s="118">
        <f>AN103+AO103+AP103</f>
        <v>0</v>
      </c>
      <c r="AR103" s="118">
        <f>AE103+AI103+AM103+AQ103</f>
        <v>0</v>
      </c>
    </row>
    <row r="104" spans="2:44">
      <c r="B104" s="116" t="s">
        <v>233</v>
      </c>
      <c r="C104" s="117" t="s">
        <v>117</v>
      </c>
      <c r="D10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18">
        <f t="shared" ref="F104" si="289">D104+E104</f>
        <v>0</v>
      </c>
      <c r="G104" s="118"/>
      <c r="H104" s="118">
        <f t="shared" ref="H104" si="290">F104-G104</f>
        <v>0</v>
      </c>
      <c r="I104" s="118"/>
      <c r="J104" s="118">
        <f t="shared" ref="J104" si="291">F104-I104</f>
        <v>0</v>
      </c>
      <c r="K1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4" s="118">
        <f t="shared" ref="AE104" si="292">AB104+AC104+AD104</f>
        <v>0</v>
      </c>
      <c r="AF10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4" s="118">
        <f t="shared" ref="AI104" si="293">AF104+AG104+AH104</f>
        <v>0</v>
      </c>
      <c r="AJ10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4" s="118">
        <f t="shared" ref="AM104" si="294">AJ104+AK104+AL104</f>
        <v>0</v>
      </c>
      <c r="AN10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4" s="118">
        <f t="shared" ref="AQ104" si="295">AN104+AO104+AP104</f>
        <v>0</v>
      </c>
      <c r="AR104" s="118">
        <f t="shared" ref="AR104" si="296">AE104+AI104+AM104+AQ104</f>
        <v>0</v>
      </c>
    </row>
    <row r="105" spans="2:44">
      <c r="B105" s="116" t="s">
        <v>583</v>
      </c>
      <c r="C105" s="117" t="s">
        <v>581</v>
      </c>
      <c r="D10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18">
        <f t="shared" si="273"/>
        <v>0</v>
      </c>
      <c r="G105" s="118"/>
      <c r="H105" s="118">
        <f t="shared" si="274"/>
        <v>0</v>
      </c>
      <c r="I105" s="118"/>
      <c r="J105" s="118">
        <f t="shared" si="275"/>
        <v>0</v>
      </c>
      <c r="K1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5" s="118">
        <f t="shared" si="276"/>
        <v>0</v>
      </c>
      <c r="AF10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5" s="118">
        <f t="shared" si="277"/>
        <v>0</v>
      </c>
      <c r="AJ10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5" s="118">
        <f t="shared" si="278"/>
        <v>0</v>
      </c>
      <c r="AN10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5" s="118">
        <f t="shared" si="279"/>
        <v>0</v>
      </c>
      <c r="AR105" s="118">
        <f t="shared" si="280"/>
        <v>0</v>
      </c>
    </row>
    <row r="106" spans="2:44">
      <c r="B106" s="113" t="s">
        <v>237</v>
      </c>
      <c r="C106" s="114" t="s">
        <v>121</v>
      </c>
      <c r="D106" s="115">
        <f>D107+D118+D133+D149+D164+D190+D207+D214</f>
        <v>157010</v>
      </c>
      <c r="E106" s="115">
        <f>E107+E118+E133+E149+E164+E190+E207+E214</f>
        <v>737500</v>
      </c>
      <c r="F106" s="115">
        <f t="shared" si="0"/>
        <v>894510</v>
      </c>
      <c r="G106" s="115">
        <f>G107+G118+G133+G149+G164+G190+G207+G214</f>
        <v>0</v>
      </c>
      <c r="H106" s="115">
        <f t="shared" si="4"/>
        <v>894510</v>
      </c>
      <c r="I106" s="115">
        <f>I107+I118+I133+I149+I164+I190+I207+I214</f>
        <v>0</v>
      </c>
      <c r="J106" s="115">
        <f t="shared" si="5"/>
        <v>894510</v>
      </c>
      <c r="K106" s="115">
        <f t="shared" ref="K106:AD106" si="297">K107+K118+K133+K149+K164+K190+K207+K214</f>
        <v>376860</v>
      </c>
      <c r="L106" s="115">
        <f t="shared" si="297"/>
        <v>62950</v>
      </c>
      <c r="M106" s="115">
        <f t="shared" si="297"/>
        <v>45600</v>
      </c>
      <c r="N106" s="115">
        <f t="shared" si="297"/>
        <v>0</v>
      </c>
      <c r="O106" s="115">
        <f t="shared" si="297"/>
        <v>5000</v>
      </c>
      <c r="P106" s="115">
        <f t="shared" si="297"/>
        <v>13500</v>
      </c>
      <c r="Q106" s="115">
        <f t="shared" si="297"/>
        <v>0</v>
      </c>
      <c r="R106" s="115">
        <f t="shared" si="297"/>
        <v>3800</v>
      </c>
      <c r="S106" s="115">
        <f t="shared" si="297"/>
        <v>3000</v>
      </c>
      <c r="T106" s="115">
        <f t="shared" ref="T106" si="298">T107+T118+T133+T149+T164+T190+T207+T214</f>
        <v>5000</v>
      </c>
      <c r="U106" s="115">
        <f t="shared" si="297"/>
        <v>0</v>
      </c>
      <c r="V106" s="115">
        <f t="shared" si="297"/>
        <v>0</v>
      </c>
      <c r="W106" s="115">
        <f t="shared" si="297"/>
        <v>360000</v>
      </c>
      <c r="X106" s="115">
        <f t="shared" si="297"/>
        <v>300</v>
      </c>
      <c r="Y106" s="115">
        <f t="shared" ref="Y106:Z106" si="299">Y107+Y118+Y133+Y149+Y164+Y190+Y207+Y214</f>
        <v>0</v>
      </c>
      <c r="Z106" s="115">
        <f t="shared" si="299"/>
        <v>0</v>
      </c>
      <c r="AA106" s="115">
        <f t="shared" si="297"/>
        <v>18500</v>
      </c>
      <c r="AB106" s="115">
        <f t="shared" si="297"/>
        <v>395000</v>
      </c>
      <c r="AC106" s="115">
        <f t="shared" si="297"/>
        <v>72310</v>
      </c>
      <c r="AD106" s="115">
        <f t="shared" si="297"/>
        <v>0</v>
      </c>
      <c r="AE106" s="115">
        <f t="shared" si="9"/>
        <v>467310</v>
      </c>
      <c r="AF106" s="115">
        <f>AF107+AF118+AF133+AF149+AF164+AF190+AF207+AF214</f>
        <v>0</v>
      </c>
      <c r="AG106" s="115">
        <f>AG107+AG118+AG133+AG149+AG164+AG190+AG207+AG214</f>
        <v>5000</v>
      </c>
      <c r="AH106" s="115">
        <f>AH107+AH118+AH133+AH149+AH164+AH190+AH207+AH214</f>
        <v>19400</v>
      </c>
      <c r="AI106" s="115">
        <f t="shared" si="10"/>
        <v>24400</v>
      </c>
      <c r="AJ106" s="115">
        <f>AJ107+AJ118+AJ133+AJ149+AJ164+AJ190+AJ207+AJ214</f>
        <v>381400</v>
      </c>
      <c r="AK106" s="115">
        <f>AK107+AK118+AK133+AK149+AK164+AK190+AK207+AK214</f>
        <v>5000</v>
      </c>
      <c r="AL106" s="115">
        <f>AL107+AL118+AL133+AL149+AL164+AL190+AL207+AL214</f>
        <v>5000</v>
      </c>
      <c r="AM106" s="115">
        <f t="shared" si="11"/>
        <v>391400</v>
      </c>
      <c r="AN106" s="115">
        <f>AN107+AN118+AN133+AN149+AN164+AN190+AN207+AN214</f>
        <v>11400</v>
      </c>
      <c r="AO106" s="115">
        <f>AO107+AO118+AO133+AO149+AO164+AO190+AO207+AO214</f>
        <v>0</v>
      </c>
      <c r="AP106" s="115">
        <f>AP107+AP118+AP133+AP149+AP164+AP190+AP207+AP214</f>
        <v>0</v>
      </c>
      <c r="AQ106" s="115">
        <f t="shared" si="12"/>
        <v>11400</v>
      </c>
      <c r="AR106" s="115">
        <f t="shared" si="13"/>
        <v>894510</v>
      </c>
    </row>
    <row r="107" spans="2:44">
      <c r="B107" s="125" t="s">
        <v>238</v>
      </c>
      <c r="C107" s="126" t="s">
        <v>122</v>
      </c>
      <c r="D107" s="127">
        <f>SUM(D108:D117)</f>
        <v>0</v>
      </c>
      <c r="E107" s="127">
        <f>SUM(E108:E117)</f>
        <v>0</v>
      </c>
      <c r="F107" s="127">
        <f t="shared" ref="F107:F221" si="300">D107+E107</f>
        <v>0</v>
      </c>
      <c r="G107" s="127">
        <f>SUM(G108:G117)</f>
        <v>0</v>
      </c>
      <c r="H107" s="127">
        <f t="shared" si="4"/>
        <v>0</v>
      </c>
      <c r="I107" s="127">
        <f>SUM(I108:I117)</f>
        <v>0</v>
      </c>
      <c r="J107" s="127">
        <f t="shared" si="5"/>
        <v>0</v>
      </c>
      <c r="K107" s="127">
        <f t="shared" ref="K107:AD107" si="301">SUM(K108:K117)</f>
        <v>0</v>
      </c>
      <c r="L107" s="127">
        <f t="shared" si="301"/>
        <v>0</v>
      </c>
      <c r="M107" s="127">
        <f t="shared" si="301"/>
        <v>0</v>
      </c>
      <c r="N107" s="127">
        <f t="shared" si="301"/>
        <v>0</v>
      </c>
      <c r="O107" s="127">
        <f t="shared" si="301"/>
        <v>0</v>
      </c>
      <c r="P107" s="127">
        <f t="shared" ref="P107:Q107" si="302">SUM(P108:P117)</f>
        <v>0</v>
      </c>
      <c r="Q107" s="127">
        <f t="shared" si="302"/>
        <v>0</v>
      </c>
      <c r="R107" s="127">
        <f t="shared" si="301"/>
        <v>0</v>
      </c>
      <c r="S107" s="127">
        <f t="shared" si="301"/>
        <v>0</v>
      </c>
      <c r="T107" s="127">
        <f t="shared" ref="T107" si="303">SUM(T108:T117)</f>
        <v>0</v>
      </c>
      <c r="U107" s="127">
        <f t="shared" si="301"/>
        <v>0</v>
      </c>
      <c r="V107" s="127">
        <f t="shared" si="301"/>
        <v>0</v>
      </c>
      <c r="W107" s="127">
        <f t="shared" ref="W107" si="304">SUM(W108:W117)</f>
        <v>0</v>
      </c>
      <c r="X107" s="127">
        <f t="shared" si="301"/>
        <v>0</v>
      </c>
      <c r="Y107" s="127">
        <f t="shared" ref="Y107:Z107" si="305">SUM(Y108:Y117)</f>
        <v>0</v>
      </c>
      <c r="Z107" s="127">
        <f t="shared" si="305"/>
        <v>0</v>
      </c>
      <c r="AA107" s="127">
        <f t="shared" si="301"/>
        <v>0</v>
      </c>
      <c r="AB107" s="127">
        <f t="shared" si="301"/>
        <v>0</v>
      </c>
      <c r="AC107" s="127">
        <f t="shared" si="301"/>
        <v>0</v>
      </c>
      <c r="AD107" s="127">
        <f t="shared" si="301"/>
        <v>0</v>
      </c>
      <c r="AE107" s="127">
        <f t="shared" si="9"/>
        <v>0</v>
      </c>
      <c r="AF107" s="127">
        <f>SUM(AF108:AF117)</f>
        <v>0</v>
      </c>
      <c r="AG107" s="127">
        <f>SUM(AG108:AG117)</f>
        <v>0</v>
      </c>
      <c r="AH107" s="127">
        <f>SUM(AH108:AH117)</f>
        <v>0</v>
      </c>
      <c r="AI107" s="127">
        <f t="shared" si="10"/>
        <v>0</v>
      </c>
      <c r="AJ107" s="127">
        <f>SUM(AJ108:AJ117)</f>
        <v>0</v>
      </c>
      <c r="AK107" s="127">
        <f>SUM(AK108:AK117)</f>
        <v>0</v>
      </c>
      <c r="AL107" s="127">
        <f>SUM(AL108:AL117)</f>
        <v>0</v>
      </c>
      <c r="AM107" s="127">
        <f t="shared" si="11"/>
        <v>0</v>
      </c>
      <c r="AN107" s="127">
        <f>SUM(AN108:AN117)</f>
        <v>0</v>
      </c>
      <c r="AO107" s="127">
        <f>SUM(AO108:AO117)</f>
        <v>0</v>
      </c>
      <c r="AP107" s="127">
        <f>SUM(AP108:AP117)</f>
        <v>0</v>
      </c>
      <c r="AQ107" s="127">
        <f t="shared" si="12"/>
        <v>0</v>
      </c>
      <c r="AR107" s="127">
        <f t="shared" si="13"/>
        <v>0</v>
      </c>
    </row>
    <row r="108" spans="2:44">
      <c r="B108" s="116" t="s">
        <v>584</v>
      </c>
      <c r="C108" s="117" t="s">
        <v>84</v>
      </c>
      <c r="D10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18">
        <f t="shared" si="300"/>
        <v>0</v>
      </c>
      <c r="G108" s="118"/>
      <c r="H108" s="118">
        <f t="shared" ref="H108:H115" si="306">F108-G108</f>
        <v>0</v>
      </c>
      <c r="I108" s="118"/>
      <c r="J108" s="118">
        <f t="shared" ref="J108:J115" si="307">F108-I108</f>
        <v>0</v>
      </c>
      <c r="K1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8" s="118">
        <f t="shared" ref="AE108:AE115" si="308">AB108+AC108+AD108</f>
        <v>0</v>
      </c>
      <c r="AF10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8" s="118">
        <f t="shared" ref="AI108:AI115" si="309">AF108+AG108+AH108</f>
        <v>0</v>
      </c>
      <c r="AJ10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8" s="118">
        <f t="shared" ref="AM108:AM115" si="310">AJ108+AK108+AL108</f>
        <v>0</v>
      </c>
      <c r="AN10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8" s="118">
        <f t="shared" ref="AQ108:AQ115" si="311">AN108+AO108+AP108</f>
        <v>0</v>
      </c>
      <c r="AR108" s="118">
        <f t="shared" ref="AR108:AR115" si="312">AE108+AI108+AM108+AQ108</f>
        <v>0</v>
      </c>
    </row>
    <row r="109" spans="2:44">
      <c r="B109" s="116" t="s">
        <v>585</v>
      </c>
      <c r="C109" s="117" t="s">
        <v>586</v>
      </c>
      <c r="D10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18">
        <f t="shared" ref="F109:F112" si="313">D109+E109</f>
        <v>0</v>
      </c>
      <c r="G109" s="118"/>
      <c r="H109" s="118">
        <f t="shared" si="306"/>
        <v>0</v>
      </c>
      <c r="I109" s="118"/>
      <c r="J109" s="118">
        <f t="shared" si="307"/>
        <v>0</v>
      </c>
      <c r="K1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9" s="118">
        <f t="shared" si="308"/>
        <v>0</v>
      </c>
      <c r="AF10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9" s="118">
        <f t="shared" si="309"/>
        <v>0</v>
      </c>
      <c r="AJ10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9" s="118">
        <f t="shared" si="310"/>
        <v>0</v>
      </c>
      <c r="AN10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9" s="118">
        <f t="shared" si="311"/>
        <v>0</v>
      </c>
      <c r="AR109" s="118">
        <f t="shared" si="312"/>
        <v>0</v>
      </c>
    </row>
    <row r="110" spans="2:44">
      <c r="B110" s="116" t="s">
        <v>587</v>
      </c>
      <c r="C110" s="117" t="s">
        <v>588</v>
      </c>
      <c r="D11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18">
        <f t="shared" si="313"/>
        <v>0</v>
      </c>
      <c r="G110" s="118"/>
      <c r="H110" s="118">
        <f t="shared" si="306"/>
        <v>0</v>
      </c>
      <c r="I110" s="118"/>
      <c r="J110" s="118">
        <f t="shared" si="307"/>
        <v>0</v>
      </c>
      <c r="K1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0" s="118">
        <f t="shared" si="308"/>
        <v>0</v>
      </c>
      <c r="AF11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0" s="118">
        <f t="shared" si="309"/>
        <v>0</v>
      </c>
      <c r="AJ11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0" s="118">
        <f t="shared" si="310"/>
        <v>0</v>
      </c>
      <c r="AN11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0" s="118">
        <f t="shared" si="311"/>
        <v>0</v>
      </c>
      <c r="AR110" s="118">
        <f t="shared" si="312"/>
        <v>0</v>
      </c>
    </row>
    <row r="111" spans="2:44">
      <c r="B111" s="116" t="s">
        <v>239</v>
      </c>
      <c r="C111" s="117" t="s">
        <v>123</v>
      </c>
      <c r="D11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18">
        <f t="shared" si="313"/>
        <v>0</v>
      </c>
      <c r="G111" s="118"/>
      <c r="H111" s="118">
        <f t="shared" ref="H111:H112" si="314">F111-G111</f>
        <v>0</v>
      </c>
      <c r="I111" s="118"/>
      <c r="J111" s="118">
        <f t="shared" ref="J111:J112" si="315">F111-I111</f>
        <v>0</v>
      </c>
      <c r="K1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1" s="118">
        <f t="shared" ref="AE111:AE112" si="316">AB111+AC111+AD111</f>
        <v>0</v>
      </c>
      <c r="AF11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1" s="118">
        <f t="shared" ref="AI111:AI112" si="317">AF111+AG111+AH111</f>
        <v>0</v>
      </c>
      <c r="AJ11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1" s="118">
        <f t="shared" ref="AM111:AM112" si="318">AJ111+AK111+AL111</f>
        <v>0</v>
      </c>
      <c r="AN11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1" s="118">
        <f t="shared" ref="AQ111:AQ112" si="319">AN111+AO111+AP111</f>
        <v>0</v>
      </c>
      <c r="AR111" s="118">
        <f t="shared" ref="AR111:AR112" si="320">AE111+AI111+AM111+AQ111</f>
        <v>0</v>
      </c>
    </row>
    <row r="112" spans="2:44">
      <c r="B112" s="116" t="s">
        <v>589</v>
      </c>
      <c r="C112" s="117" t="s">
        <v>590</v>
      </c>
      <c r="D11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18">
        <f t="shared" si="313"/>
        <v>0</v>
      </c>
      <c r="G112" s="118"/>
      <c r="H112" s="118">
        <f t="shared" si="314"/>
        <v>0</v>
      </c>
      <c r="I112" s="118"/>
      <c r="J112" s="118">
        <f t="shared" si="315"/>
        <v>0</v>
      </c>
      <c r="K1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2" s="118">
        <f t="shared" si="316"/>
        <v>0</v>
      </c>
      <c r="AF11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2" s="118">
        <f t="shared" si="317"/>
        <v>0</v>
      </c>
      <c r="AJ11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2" s="118">
        <f t="shared" si="318"/>
        <v>0</v>
      </c>
      <c r="AN11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2" s="118">
        <f t="shared" si="319"/>
        <v>0</v>
      </c>
      <c r="AR112" s="118">
        <f t="shared" si="320"/>
        <v>0</v>
      </c>
    </row>
    <row r="113" spans="2:44">
      <c r="B113" s="116" t="s">
        <v>591</v>
      </c>
      <c r="C113" s="117" t="s">
        <v>592</v>
      </c>
      <c r="D11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18">
        <f t="shared" si="300"/>
        <v>0</v>
      </c>
      <c r="G113" s="118"/>
      <c r="H113" s="118">
        <f t="shared" ref="H113:H114" si="321">F113-G113</f>
        <v>0</v>
      </c>
      <c r="I113" s="118"/>
      <c r="J113" s="118">
        <f t="shared" ref="J113:J114" si="322">F113-I113</f>
        <v>0</v>
      </c>
      <c r="K1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3" s="118">
        <f t="shared" ref="AE113:AE114" si="323">AB113+AC113+AD113</f>
        <v>0</v>
      </c>
      <c r="AF11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3" s="118">
        <f t="shared" ref="AI113:AI114" si="324">AF113+AG113+AH113</f>
        <v>0</v>
      </c>
      <c r="AJ11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3" s="118">
        <f t="shared" ref="AM113:AM114" si="325">AJ113+AK113+AL113</f>
        <v>0</v>
      </c>
      <c r="AN11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3" s="118">
        <f t="shared" ref="AQ113:AQ114" si="326">AN113+AO113+AP113</f>
        <v>0</v>
      </c>
      <c r="AR113" s="118">
        <f t="shared" ref="AR113:AR114" si="327">AE113+AI113+AM113+AQ113</f>
        <v>0</v>
      </c>
    </row>
    <row r="114" spans="2:44">
      <c r="B114" s="116" t="s">
        <v>593</v>
      </c>
      <c r="C114" s="117" t="s">
        <v>594</v>
      </c>
      <c r="D11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18">
        <f t="shared" si="300"/>
        <v>0</v>
      </c>
      <c r="G114" s="118"/>
      <c r="H114" s="118">
        <f t="shared" si="321"/>
        <v>0</v>
      </c>
      <c r="I114" s="118"/>
      <c r="J114" s="118">
        <f t="shared" si="322"/>
        <v>0</v>
      </c>
      <c r="K1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4" s="118">
        <f t="shared" si="323"/>
        <v>0</v>
      </c>
      <c r="AF11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4" s="118">
        <f t="shared" si="324"/>
        <v>0</v>
      </c>
      <c r="AJ11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4" s="118">
        <f t="shared" si="325"/>
        <v>0</v>
      </c>
      <c r="AN11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4" s="118">
        <f t="shared" si="326"/>
        <v>0</v>
      </c>
      <c r="AR114" s="118">
        <f t="shared" si="327"/>
        <v>0</v>
      </c>
    </row>
    <row r="115" spans="2:44">
      <c r="B115" s="116" t="s">
        <v>595</v>
      </c>
      <c r="C115" s="117" t="s">
        <v>596</v>
      </c>
      <c r="D11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18">
        <f t="shared" ref="F115" si="328">D115+E115</f>
        <v>0</v>
      </c>
      <c r="G115" s="118"/>
      <c r="H115" s="118">
        <f t="shared" si="306"/>
        <v>0</v>
      </c>
      <c r="I115" s="118"/>
      <c r="J115" s="118">
        <f t="shared" si="307"/>
        <v>0</v>
      </c>
      <c r="K1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5" s="118">
        <f t="shared" si="308"/>
        <v>0</v>
      </c>
      <c r="AF1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5" s="118">
        <f t="shared" si="309"/>
        <v>0</v>
      </c>
      <c r="AJ1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5" s="118">
        <f t="shared" si="310"/>
        <v>0</v>
      </c>
      <c r="AN1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5" s="118">
        <f t="shared" si="311"/>
        <v>0</v>
      </c>
      <c r="AR115" s="118">
        <f t="shared" si="312"/>
        <v>0</v>
      </c>
    </row>
    <row r="116" spans="2:44">
      <c r="B116" s="116" t="s">
        <v>597</v>
      </c>
      <c r="C116" s="117" t="s">
        <v>598</v>
      </c>
      <c r="D11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18">
        <f t="shared" ref="F116" si="329">D116+E116</f>
        <v>0</v>
      </c>
      <c r="G116" s="118"/>
      <c r="H116" s="118">
        <f t="shared" si="4"/>
        <v>0</v>
      </c>
      <c r="I116" s="118"/>
      <c r="J116" s="118">
        <f t="shared" si="5"/>
        <v>0</v>
      </c>
      <c r="K1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6" s="118">
        <f t="shared" si="9"/>
        <v>0</v>
      </c>
      <c r="AF1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6" s="118">
        <f t="shared" si="10"/>
        <v>0</v>
      </c>
      <c r="AJ1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6" s="118">
        <f t="shared" si="11"/>
        <v>0</v>
      </c>
      <c r="AN1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6" s="118">
        <f t="shared" si="12"/>
        <v>0</v>
      </c>
      <c r="AR116" s="118">
        <f t="shared" si="13"/>
        <v>0</v>
      </c>
    </row>
    <row r="117" spans="2:44">
      <c r="B117" s="116" t="s">
        <v>599</v>
      </c>
      <c r="C117" s="117" t="s">
        <v>600</v>
      </c>
      <c r="D11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18">
        <f t="shared" si="300"/>
        <v>0</v>
      </c>
      <c r="G117" s="118"/>
      <c r="H117" s="118">
        <f t="shared" ref="H117" si="330">F117-G117</f>
        <v>0</v>
      </c>
      <c r="I117" s="118"/>
      <c r="J117" s="118">
        <f t="shared" ref="J117" si="331">F117-I117</f>
        <v>0</v>
      </c>
      <c r="K1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7" s="118">
        <f t="shared" ref="AE117" si="332">AB117+AC117+AD117</f>
        <v>0</v>
      </c>
      <c r="AF1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7" s="118">
        <f t="shared" ref="AI117" si="333">AF117+AG117+AH117</f>
        <v>0</v>
      </c>
      <c r="AJ1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7" s="118">
        <f t="shared" ref="AM117" si="334">AJ117+AK117+AL117</f>
        <v>0</v>
      </c>
      <c r="AN1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7" s="118">
        <f t="shared" ref="AQ117" si="335">AN117+AO117+AP117</f>
        <v>0</v>
      </c>
      <c r="AR117" s="118">
        <f t="shared" ref="AR117" si="336">AE117+AI117+AM117+AQ117</f>
        <v>0</v>
      </c>
    </row>
    <row r="118" spans="2:44">
      <c r="B118" s="125" t="s">
        <v>240</v>
      </c>
      <c r="C118" s="126" t="s">
        <v>124</v>
      </c>
      <c r="D118" s="127">
        <f>SUM(D119:D132)</f>
        <v>0</v>
      </c>
      <c r="E118" s="127">
        <f>SUM(E119:E132)</f>
        <v>0</v>
      </c>
      <c r="F118" s="127">
        <f t="shared" si="300"/>
        <v>0</v>
      </c>
      <c r="G118" s="127">
        <f t="shared" ref="G118:I118" si="337">SUM(G119:G132)</f>
        <v>0</v>
      </c>
      <c r="H118" s="127">
        <f t="shared" si="4"/>
        <v>0</v>
      </c>
      <c r="I118" s="127">
        <f t="shared" si="337"/>
        <v>0</v>
      </c>
      <c r="J118" s="127">
        <f t="shared" si="5"/>
        <v>0</v>
      </c>
      <c r="K118" s="127">
        <f t="shared" ref="K118:AP118" si="338">SUM(K119:K132)</f>
        <v>0</v>
      </c>
      <c r="L118" s="127">
        <f t="shared" si="338"/>
        <v>0</v>
      </c>
      <c r="M118" s="127">
        <f t="shared" si="338"/>
        <v>0</v>
      </c>
      <c r="N118" s="127">
        <f t="shared" si="338"/>
        <v>0</v>
      </c>
      <c r="O118" s="127">
        <f t="shared" si="338"/>
        <v>0</v>
      </c>
      <c r="P118" s="127">
        <f t="shared" ref="P118:Q118" si="339">SUM(P119:P132)</f>
        <v>0</v>
      </c>
      <c r="Q118" s="127">
        <f t="shared" si="339"/>
        <v>0</v>
      </c>
      <c r="R118" s="127">
        <f t="shared" si="338"/>
        <v>0</v>
      </c>
      <c r="S118" s="127">
        <f t="shared" si="338"/>
        <v>0</v>
      </c>
      <c r="T118" s="127">
        <f t="shared" ref="T118" si="340">SUM(T119:T132)</f>
        <v>0</v>
      </c>
      <c r="U118" s="127">
        <f t="shared" si="338"/>
        <v>0</v>
      </c>
      <c r="V118" s="127">
        <f t="shared" si="338"/>
        <v>0</v>
      </c>
      <c r="W118" s="127">
        <f t="shared" ref="W118" si="341">SUM(W119:W132)</f>
        <v>0</v>
      </c>
      <c r="X118" s="127">
        <f t="shared" si="338"/>
        <v>0</v>
      </c>
      <c r="Y118" s="127">
        <f t="shared" ref="Y118:Z118" si="342">SUM(Y119:Y132)</f>
        <v>0</v>
      </c>
      <c r="Z118" s="127">
        <f t="shared" si="342"/>
        <v>0</v>
      </c>
      <c r="AA118" s="127">
        <f t="shared" si="338"/>
        <v>0</v>
      </c>
      <c r="AB118" s="127">
        <f t="shared" si="338"/>
        <v>0</v>
      </c>
      <c r="AC118" s="127">
        <f t="shared" si="338"/>
        <v>0</v>
      </c>
      <c r="AD118" s="127">
        <f t="shared" si="338"/>
        <v>0</v>
      </c>
      <c r="AE118" s="127">
        <f t="shared" si="9"/>
        <v>0</v>
      </c>
      <c r="AF118" s="127">
        <f t="shared" si="338"/>
        <v>0</v>
      </c>
      <c r="AG118" s="127">
        <f t="shared" si="338"/>
        <v>0</v>
      </c>
      <c r="AH118" s="127">
        <f t="shared" si="338"/>
        <v>0</v>
      </c>
      <c r="AI118" s="127">
        <f t="shared" si="10"/>
        <v>0</v>
      </c>
      <c r="AJ118" s="127">
        <f t="shared" si="338"/>
        <v>0</v>
      </c>
      <c r="AK118" s="127">
        <f t="shared" si="338"/>
        <v>0</v>
      </c>
      <c r="AL118" s="127">
        <f t="shared" si="338"/>
        <v>0</v>
      </c>
      <c r="AM118" s="127">
        <f t="shared" si="11"/>
        <v>0</v>
      </c>
      <c r="AN118" s="127">
        <f t="shared" si="338"/>
        <v>0</v>
      </c>
      <c r="AO118" s="127">
        <f t="shared" si="338"/>
        <v>0</v>
      </c>
      <c r="AP118" s="127">
        <f t="shared" si="338"/>
        <v>0</v>
      </c>
      <c r="AQ118" s="127">
        <f t="shared" si="12"/>
        <v>0</v>
      </c>
      <c r="AR118" s="127">
        <f t="shared" si="13"/>
        <v>0</v>
      </c>
    </row>
    <row r="119" spans="2:44">
      <c r="B119" s="116" t="s">
        <v>241</v>
      </c>
      <c r="C119" s="117" t="s">
        <v>125</v>
      </c>
      <c r="D11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18">
        <f t="shared" si="300"/>
        <v>0</v>
      </c>
      <c r="G119" s="118"/>
      <c r="H119" s="118">
        <f t="shared" ref="H119:H132" si="343">F119-G119</f>
        <v>0</v>
      </c>
      <c r="I119" s="118"/>
      <c r="J119" s="118">
        <f t="shared" ref="J119:J132" si="344">F119-I119</f>
        <v>0</v>
      </c>
      <c r="K1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9" s="118">
        <f t="shared" ref="AE119:AE132" si="345">AB119+AC119+AD119</f>
        <v>0</v>
      </c>
      <c r="AF1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9" s="118">
        <f t="shared" ref="AI119:AI132" si="346">AF119+AG119+AH119</f>
        <v>0</v>
      </c>
      <c r="AJ1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9" s="118">
        <f t="shared" ref="AM119:AM132" si="347">AJ119+AK119+AL119</f>
        <v>0</v>
      </c>
      <c r="AN1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9" s="118">
        <f t="shared" ref="AQ119:AQ132" si="348">AN119+AO119+AP119</f>
        <v>0</v>
      </c>
      <c r="AR119" s="118">
        <f t="shared" ref="AR119:AR132" si="349">AE119+AI119+AM119+AQ119</f>
        <v>0</v>
      </c>
    </row>
    <row r="120" spans="2:44">
      <c r="B120" s="116" t="s">
        <v>601</v>
      </c>
      <c r="C120" s="117" t="s">
        <v>602</v>
      </c>
      <c r="D12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18">
        <f t="shared" ref="F120:F125" si="350">D120+E120</f>
        <v>0</v>
      </c>
      <c r="G120" s="118"/>
      <c r="H120" s="118">
        <f t="shared" ref="H120:H125" si="351">F120-G120</f>
        <v>0</v>
      </c>
      <c r="I120" s="118"/>
      <c r="J120" s="118">
        <f t="shared" ref="J120:J125" si="352">F120-I120</f>
        <v>0</v>
      </c>
      <c r="K1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0" s="118">
        <f t="shared" ref="AE120:AE125" si="353">AB120+AC120+AD120</f>
        <v>0</v>
      </c>
      <c r="AF1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0" s="118">
        <f t="shared" ref="AI120:AI125" si="354">AF120+AG120+AH120</f>
        <v>0</v>
      </c>
      <c r="AJ1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0" s="118">
        <f t="shared" ref="AM120:AM125" si="355">AJ120+AK120+AL120</f>
        <v>0</v>
      </c>
      <c r="AN1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0" s="118">
        <f t="shared" ref="AQ120:AQ125" si="356">AN120+AO120+AP120</f>
        <v>0</v>
      </c>
      <c r="AR120" s="118">
        <f t="shared" ref="AR120:AR125" si="357">AE120+AI120+AM120+AQ120</f>
        <v>0</v>
      </c>
    </row>
    <row r="121" spans="2:44">
      <c r="B121" s="116" t="s">
        <v>242</v>
      </c>
      <c r="C121" s="117" t="s">
        <v>126</v>
      </c>
      <c r="D12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18">
        <f t="shared" si="350"/>
        <v>0</v>
      </c>
      <c r="G121" s="118"/>
      <c r="H121" s="118">
        <f t="shared" si="351"/>
        <v>0</v>
      </c>
      <c r="I121" s="118"/>
      <c r="J121" s="118">
        <f t="shared" si="352"/>
        <v>0</v>
      </c>
      <c r="K1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1" s="118">
        <f t="shared" si="353"/>
        <v>0</v>
      </c>
      <c r="AF1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1" s="118">
        <f t="shared" si="354"/>
        <v>0</v>
      </c>
      <c r="AJ1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1" s="118">
        <f t="shared" si="355"/>
        <v>0</v>
      </c>
      <c r="AN1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1" s="118">
        <f t="shared" si="356"/>
        <v>0</v>
      </c>
      <c r="AR121" s="118">
        <f t="shared" si="357"/>
        <v>0</v>
      </c>
    </row>
    <row r="122" spans="2:44">
      <c r="B122" s="116" t="s">
        <v>603</v>
      </c>
      <c r="C122" s="117" t="s">
        <v>604</v>
      </c>
      <c r="D12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18">
        <f t="shared" si="350"/>
        <v>0</v>
      </c>
      <c r="G122" s="118"/>
      <c r="H122" s="118">
        <f t="shared" si="351"/>
        <v>0</v>
      </c>
      <c r="I122" s="118"/>
      <c r="J122" s="118">
        <f t="shared" si="352"/>
        <v>0</v>
      </c>
      <c r="K1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2" s="118">
        <f t="shared" si="353"/>
        <v>0</v>
      </c>
      <c r="AF12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2" s="118">
        <f t="shared" si="354"/>
        <v>0</v>
      </c>
      <c r="AJ12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2" s="118">
        <f t="shared" si="355"/>
        <v>0</v>
      </c>
      <c r="AN12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2" s="118">
        <f t="shared" si="356"/>
        <v>0</v>
      </c>
      <c r="AR122" s="118">
        <f t="shared" si="357"/>
        <v>0</v>
      </c>
    </row>
    <row r="123" spans="2:44">
      <c r="B123" s="116" t="s">
        <v>605</v>
      </c>
      <c r="C123" s="117" t="s">
        <v>606</v>
      </c>
      <c r="D12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18">
        <f t="shared" si="350"/>
        <v>0</v>
      </c>
      <c r="G123" s="118"/>
      <c r="H123" s="118">
        <f t="shared" si="351"/>
        <v>0</v>
      </c>
      <c r="I123" s="118"/>
      <c r="J123" s="118">
        <f t="shared" si="352"/>
        <v>0</v>
      </c>
      <c r="K1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3" s="118">
        <f t="shared" si="353"/>
        <v>0</v>
      </c>
      <c r="AF12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3" s="118">
        <f t="shared" si="354"/>
        <v>0</v>
      </c>
      <c r="AJ12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3" s="118">
        <f t="shared" si="355"/>
        <v>0</v>
      </c>
      <c r="AN12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3" s="118">
        <f t="shared" si="356"/>
        <v>0</v>
      </c>
      <c r="AR123" s="118">
        <f t="shared" si="357"/>
        <v>0</v>
      </c>
    </row>
    <row r="124" spans="2:44">
      <c r="B124" s="116" t="s">
        <v>607</v>
      </c>
      <c r="C124" s="117" t="s">
        <v>608</v>
      </c>
      <c r="D12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18">
        <f t="shared" si="350"/>
        <v>0</v>
      </c>
      <c r="G124" s="118"/>
      <c r="H124" s="118">
        <f t="shared" si="351"/>
        <v>0</v>
      </c>
      <c r="I124" s="118"/>
      <c r="J124" s="118">
        <f t="shared" si="352"/>
        <v>0</v>
      </c>
      <c r="K1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4" s="118">
        <f t="shared" si="353"/>
        <v>0</v>
      </c>
      <c r="AF1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4" s="118">
        <f t="shared" si="354"/>
        <v>0</v>
      </c>
      <c r="AJ1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4" s="118">
        <f t="shared" si="355"/>
        <v>0</v>
      </c>
      <c r="AN1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4" s="118">
        <f t="shared" si="356"/>
        <v>0</v>
      </c>
      <c r="AR124" s="118">
        <f t="shared" si="357"/>
        <v>0</v>
      </c>
    </row>
    <row r="125" spans="2:44">
      <c r="B125" s="116" t="s">
        <v>609</v>
      </c>
      <c r="C125" s="117" t="s">
        <v>610</v>
      </c>
      <c r="D12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18">
        <f t="shared" si="350"/>
        <v>0</v>
      </c>
      <c r="G125" s="118"/>
      <c r="H125" s="118">
        <f t="shared" si="351"/>
        <v>0</v>
      </c>
      <c r="I125" s="118"/>
      <c r="J125" s="118">
        <f t="shared" si="352"/>
        <v>0</v>
      </c>
      <c r="K1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5" s="118">
        <f t="shared" si="353"/>
        <v>0</v>
      </c>
      <c r="AF1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5" s="118">
        <f t="shared" si="354"/>
        <v>0</v>
      </c>
      <c r="AJ1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5" s="118">
        <f t="shared" si="355"/>
        <v>0</v>
      </c>
      <c r="AN1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5" s="118">
        <f t="shared" si="356"/>
        <v>0</v>
      </c>
      <c r="AR125" s="118">
        <f t="shared" si="357"/>
        <v>0</v>
      </c>
    </row>
    <row r="126" spans="2:44">
      <c r="B126" s="116" t="s">
        <v>611</v>
      </c>
      <c r="C126" s="117" t="s">
        <v>612</v>
      </c>
      <c r="D12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18">
        <f t="shared" si="300"/>
        <v>0</v>
      </c>
      <c r="G126" s="118"/>
      <c r="H126" s="118">
        <f t="shared" si="343"/>
        <v>0</v>
      </c>
      <c r="I126" s="118"/>
      <c r="J126" s="118">
        <f t="shared" si="344"/>
        <v>0</v>
      </c>
      <c r="K1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6" s="118">
        <f t="shared" si="345"/>
        <v>0</v>
      </c>
      <c r="AF12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6" s="118">
        <f t="shared" si="346"/>
        <v>0</v>
      </c>
      <c r="AJ12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6" s="118">
        <f t="shared" si="347"/>
        <v>0</v>
      </c>
      <c r="AN12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6" s="118">
        <f t="shared" si="348"/>
        <v>0</v>
      </c>
      <c r="AR126" s="118">
        <f t="shared" si="349"/>
        <v>0</v>
      </c>
    </row>
    <row r="127" spans="2:44">
      <c r="B127" s="116" t="s">
        <v>613</v>
      </c>
      <c r="C127" s="117" t="s">
        <v>614</v>
      </c>
      <c r="D12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18">
        <f t="shared" si="300"/>
        <v>0</v>
      </c>
      <c r="G127" s="118"/>
      <c r="H127" s="118">
        <f t="shared" si="343"/>
        <v>0</v>
      </c>
      <c r="I127" s="118"/>
      <c r="J127" s="118">
        <f t="shared" si="344"/>
        <v>0</v>
      </c>
      <c r="K1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7" s="118">
        <f t="shared" si="345"/>
        <v>0</v>
      </c>
      <c r="AF12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7" s="118">
        <f t="shared" si="346"/>
        <v>0</v>
      </c>
      <c r="AJ12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7" s="118">
        <f t="shared" si="347"/>
        <v>0</v>
      </c>
      <c r="AN12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7" s="118">
        <f t="shared" si="348"/>
        <v>0</v>
      </c>
      <c r="AR127" s="118">
        <f t="shared" si="349"/>
        <v>0</v>
      </c>
    </row>
    <row r="128" spans="2:44">
      <c r="B128" s="116" t="s">
        <v>615</v>
      </c>
      <c r="C128" s="117" t="s">
        <v>616</v>
      </c>
      <c r="D12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18">
        <f t="shared" ref="F128" si="358">D128+E128</f>
        <v>0</v>
      </c>
      <c r="G128" s="118"/>
      <c r="H128" s="118">
        <f t="shared" ref="H128" si="359">F128-G128</f>
        <v>0</v>
      </c>
      <c r="I128" s="118"/>
      <c r="J128" s="118">
        <f t="shared" ref="J128" si="360">F128-I128</f>
        <v>0</v>
      </c>
      <c r="K1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8" s="118">
        <f t="shared" ref="AE128" si="361">AB128+AC128+AD128</f>
        <v>0</v>
      </c>
      <c r="AF12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8" s="118">
        <f t="shared" ref="AI128" si="362">AF128+AG128+AH128</f>
        <v>0</v>
      </c>
      <c r="AJ12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8" s="118">
        <f t="shared" ref="AM128" si="363">AJ128+AK128+AL128</f>
        <v>0</v>
      </c>
      <c r="AN12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8" s="118">
        <f t="shared" ref="AQ128" si="364">AN128+AO128+AP128</f>
        <v>0</v>
      </c>
      <c r="AR128" s="118">
        <f t="shared" ref="AR128" si="365">AE128+AI128+AM128+AQ128</f>
        <v>0</v>
      </c>
    </row>
    <row r="129" spans="2:44">
      <c r="B129" s="116" t="s">
        <v>243</v>
      </c>
      <c r="C129" s="117" t="s">
        <v>127</v>
      </c>
      <c r="D12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18">
        <f t="shared" ref="F129:F130" si="366">D129+E129</f>
        <v>0</v>
      </c>
      <c r="G129" s="118"/>
      <c r="H129" s="118">
        <f t="shared" ref="H129:H130" si="367">F129-G129</f>
        <v>0</v>
      </c>
      <c r="I129" s="118"/>
      <c r="J129" s="118">
        <f t="shared" ref="J129:J130" si="368">F129-I129</f>
        <v>0</v>
      </c>
      <c r="K1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9" s="118">
        <f t="shared" ref="AE129:AE130" si="369">AB129+AC129+AD129</f>
        <v>0</v>
      </c>
      <c r="AF1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9" s="118">
        <f t="shared" ref="AI129:AI130" si="370">AF129+AG129+AH129</f>
        <v>0</v>
      </c>
      <c r="AJ1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9" s="118">
        <f t="shared" ref="AM129:AM130" si="371">AJ129+AK129+AL129</f>
        <v>0</v>
      </c>
      <c r="AN1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9" s="118">
        <f t="shared" ref="AQ129:AQ130" si="372">AN129+AO129+AP129</f>
        <v>0</v>
      </c>
      <c r="AR129" s="118">
        <f t="shared" ref="AR129:AR130" si="373">AE129+AI129+AM129+AQ129</f>
        <v>0</v>
      </c>
    </row>
    <row r="130" spans="2:44">
      <c r="B130" s="116" t="s">
        <v>617</v>
      </c>
      <c r="C130" s="117" t="s">
        <v>618</v>
      </c>
      <c r="D13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18">
        <f t="shared" si="366"/>
        <v>0</v>
      </c>
      <c r="G130" s="118"/>
      <c r="H130" s="118">
        <f t="shared" si="367"/>
        <v>0</v>
      </c>
      <c r="I130" s="118"/>
      <c r="J130" s="118">
        <f t="shared" si="368"/>
        <v>0</v>
      </c>
      <c r="K1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0" s="118">
        <f t="shared" si="369"/>
        <v>0</v>
      </c>
      <c r="AF1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0" s="118">
        <f t="shared" si="370"/>
        <v>0</v>
      </c>
      <c r="AJ1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0" s="118">
        <f t="shared" si="371"/>
        <v>0</v>
      </c>
      <c r="AN1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0" s="118">
        <f t="shared" si="372"/>
        <v>0</v>
      </c>
      <c r="AR130" s="118">
        <f t="shared" si="373"/>
        <v>0</v>
      </c>
    </row>
    <row r="131" spans="2:44">
      <c r="B131" s="116" t="s">
        <v>619</v>
      </c>
      <c r="C131" s="117" t="s">
        <v>620</v>
      </c>
      <c r="D13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18">
        <f t="shared" si="300"/>
        <v>0</v>
      </c>
      <c r="G131" s="118"/>
      <c r="H131" s="118">
        <f t="shared" si="343"/>
        <v>0</v>
      </c>
      <c r="I131" s="118"/>
      <c r="J131" s="118">
        <f t="shared" si="344"/>
        <v>0</v>
      </c>
      <c r="K1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1" s="118">
        <f t="shared" si="345"/>
        <v>0</v>
      </c>
      <c r="AF1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1" s="118">
        <f t="shared" si="346"/>
        <v>0</v>
      </c>
      <c r="AJ1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1" s="118">
        <f t="shared" si="347"/>
        <v>0</v>
      </c>
      <c r="AN1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1" s="118">
        <f t="shared" si="348"/>
        <v>0</v>
      </c>
      <c r="AR131" s="118">
        <f t="shared" si="349"/>
        <v>0</v>
      </c>
    </row>
    <row r="132" spans="2:44">
      <c r="B132" s="116" t="s">
        <v>621</v>
      </c>
      <c r="C132" s="117" t="s">
        <v>622</v>
      </c>
      <c r="D13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18">
        <f t="shared" si="300"/>
        <v>0</v>
      </c>
      <c r="G132" s="118"/>
      <c r="H132" s="118">
        <f t="shared" si="343"/>
        <v>0</v>
      </c>
      <c r="I132" s="118"/>
      <c r="J132" s="118">
        <f t="shared" si="344"/>
        <v>0</v>
      </c>
      <c r="K1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2" s="118">
        <f t="shared" si="345"/>
        <v>0</v>
      </c>
      <c r="AF1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2" s="118">
        <f t="shared" si="346"/>
        <v>0</v>
      </c>
      <c r="AJ1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2" s="118">
        <f t="shared" si="347"/>
        <v>0</v>
      </c>
      <c r="AN1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2" s="118">
        <f t="shared" si="348"/>
        <v>0</v>
      </c>
      <c r="AR132" s="118">
        <f t="shared" si="349"/>
        <v>0</v>
      </c>
    </row>
    <row r="133" spans="2:44">
      <c r="B133" s="125" t="s">
        <v>244</v>
      </c>
      <c r="C133" s="126" t="s">
        <v>128</v>
      </c>
      <c r="D133" s="127">
        <f>SUM(D134:D148)</f>
        <v>0</v>
      </c>
      <c r="E133" s="127">
        <f>SUM(E134:E148)</f>
        <v>0</v>
      </c>
      <c r="F133" s="127">
        <f t="shared" si="300"/>
        <v>0</v>
      </c>
      <c r="G133" s="127">
        <f t="shared" ref="G133:I133" si="374">SUM(G134:G148)</f>
        <v>0</v>
      </c>
      <c r="H133" s="127">
        <f t="shared" si="4"/>
        <v>0</v>
      </c>
      <c r="I133" s="127">
        <f t="shared" si="374"/>
        <v>0</v>
      </c>
      <c r="J133" s="127">
        <f t="shared" si="5"/>
        <v>0</v>
      </c>
      <c r="K133" s="127">
        <f t="shared" ref="K133:AP133" si="375">SUM(K134:K148)</f>
        <v>0</v>
      </c>
      <c r="L133" s="127">
        <f t="shared" si="375"/>
        <v>0</v>
      </c>
      <c r="M133" s="127">
        <f t="shared" si="375"/>
        <v>0</v>
      </c>
      <c r="N133" s="127">
        <f t="shared" si="375"/>
        <v>0</v>
      </c>
      <c r="O133" s="127">
        <f t="shared" si="375"/>
        <v>0</v>
      </c>
      <c r="P133" s="127">
        <f t="shared" ref="P133:Q133" si="376">SUM(P134:P148)</f>
        <v>0</v>
      </c>
      <c r="Q133" s="127">
        <f t="shared" si="376"/>
        <v>0</v>
      </c>
      <c r="R133" s="127">
        <f t="shared" si="375"/>
        <v>0</v>
      </c>
      <c r="S133" s="127">
        <f t="shared" si="375"/>
        <v>0</v>
      </c>
      <c r="T133" s="127">
        <f t="shared" ref="T133" si="377">SUM(T134:T148)</f>
        <v>0</v>
      </c>
      <c r="U133" s="127">
        <f t="shared" si="375"/>
        <v>0</v>
      </c>
      <c r="V133" s="127">
        <f t="shared" si="375"/>
        <v>0</v>
      </c>
      <c r="W133" s="127">
        <f t="shared" ref="W133" si="378">SUM(W134:W148)</f>
        <v>0</v>
      </c>
      <c r="X133" s="127">
        <f t="shared" si="375"/>
        <v>0</v>
      </c>
      <c r="Y133" s="127">
        <f t="shared" ref="Y133:Z133" si="379">SUM(Y134:Y148)</f>
        <v>0</v>
      </c>
      <c r="Z133" s="127">
        <f t="shared" si="379"/>
        <v>0</v>
      </c>
      <c r="AA133" s="127">
        <f t="shared" si="375"/>
        <v>0</v>
      </c>
      <c r="AB133" s="127">
        <f t="shared" si="375"/>
        <v>0</v>
      </c>
      <c r="AC133" s="127">
        <f t="shared" si="375"/>
        <v>0</v>
      </c>
      <c r="AD133" s="127">
        <f t="shared" si="375"/>
        <v>0</v>
      </c>
      <c r="AE133" s="127">
        <f t="shared" si="9"/>
        <v>0</v>
      </c>
      <c r="AF133" s="127">
        <f t="shared" si="375"/>
        <v>0</v>
      </c>
      <c r="AG133" s="127">
        <f t="shared" si="375"/>
        <v>0</v>
      </c>
      <c r="AH133" s="127">
        <f t="shared" si="375"/>
        <v>0</v>
      </c>
      <c r="AI133" s="127">
        <f t="shared" si="10"/>
        <v>0</v>
      </c>
      <c r="AJ133" s="127">
        <f t="shared" si="375"/>
        <v>0</v>
      </c>
      <c r="AK133" s="127">
        <f t="shared" si="375"/>
        <v>0</v>
      </c>
      <c r="AL133" s="127">
        <f t="shared" si="375"/>
        <v>0</v>
      </c>
      <c r="AM133" s="127">
        <f t="shared" si="11"/>
        <v>0</v>
      </c>
      <c r="AN133" s="127">
        <f t="shared" si="375"/>
        <v>0</v>
      </c>
      <c r="AO133" s="127">
        <f t="shared" si="375"/>
        <v>0</v>
      </c>
      <c r="AP133" s="127">
        <f t="shared" si="375"/>
        <v>0</v>
      </c>
      <c r="AQ133" s="127">
        <f t="shared" si="12"/>
        <v>0</v>
      </c>
      <c r="AR133" s="127">
        <f t="shared" si="13"/>
        <v>0</v>
      </c>
    </row>
    <row r="134" spans="2:44">
      <c r="B134" s="116" t="s">
        <v>623</v>
      </c>
      <c r="C134" s="117" t="s">
        <v>624</v>
      </c>
      <c r="D13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18">
        <f t="shared" si="300"/>
        <v>0</v>
      </c>
      <c r="G134" s="118"/>
      <c r="H134" s="118">
        <f t="shared" ref="H134:H148" si="380">F134-G134</f>
        <v>0</v>
      </c>
      <c r="I134" s="118"/>
      <c r="J134" s="118">
        <f t="shared" ref="J134:J148" si="381">F134-I134</f>
        <v>0</v>
      </c>
      <c r="K1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4" s="118">
        <f t="shared" ref="AE134:AE148" si="382">AB134+AC134+AD134</f>
        <v>0</v>
      </c>
      <c r="AF1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4" s="118">
        <f t="shared" ref="AI134:AI148" si="383">AF134+AG134+AH134</f>
        <v>0</v>
      </c>
      <c r="AJ1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4" s="118">
        <f t="shared" ref="AM134:AM148" si="384">AJ134+AK134+AL134</f>
        <v>0</v>
      </c>
      <c r="AN1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4" s="118">
        <f t="shared" ref="AQ134:AQ148" si="385">AN134+AO134+AP134</f>
        <v>0</v>
      </c>
      <c r="AR134" s="118">
        <f t="shared" ref="AR134:AR148" si="386">AE134+AI134+AM134+AQ134</f>
        <v>0</v>
      </c>
    </row>
    <row r="135" spans="2:44">
      <c r="B135" s="116" t="s">
        <v>245</v>
      </c>
      <c r="C135" s="117" t="s">
        <v>129</v>
      </c>
      <c r="D13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18">
        <f t="shared" si="300"/>
        <v>0</v>
      </c>
      <c r="G135" s="118"/>
      <c r="H135" s="118">
        <f t="shared" si="380"/>
        <v>0</v>
      </c>
      <c r="I135" s="118"/>
      <c r="J135" s="118">
        <f t="shared" si="381"/>
        <v>0</v>
      </c>
      <c r="K1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5" s="118">
        <f t="shared" si="382"/>
        <v>0</v>
      </c>
      <c r="AF13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5" s="118">
        <f t="shared" si="383"/>
        <v>0</v>
      </c>
      <c r="AJ13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5" s="118">
        <f t="shared" si="384"/>
        <v>0</v>
      </c>
      <c r="AN13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5" s="118">
        <f t="shared" si="385"/>
        <v>0</v>
      </c>
      <c r="AR135" s="118">
        <f t="shared" si="386"/>
        <v>0</v>
      </c>
    </row>
    <row r="136" spans="2:44">
      <c r="B136" s="116" t="s">
        <v>625</v>
      </c>
      <c r="C136" s="117" t="s">
        <v>626</v>
      </c>
      <c r="D13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18">
        <f t="shared" si="300"/>
        <v>0</v>
      </c>
      <c r="G136" s="118"/>
      <c r="H136" s="118">
        <f t="shared" si="380"/>
        <v>0</v>
      </c>
      <c r="I136" s="118"/>
      <c r="J136" s="118">
        <f t="shared" si="381"/>
        <v>0</v>
      </c>
      <c r="K1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6" s="118">
        <f t="shared" si="382"/>
        <v>0</v>
      </c>
      <c r="AF1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6" s="118">
        <f t="shared" si="383"/>
        <v>0</v>
      </c>
      <c r="AJ1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6" s="118">
        <f t="shared" si="384"/>
        <v>0</v>
      </c>
      <c r="AN1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6" s="118">
        <f t="shared" si="385"/>
        <v>0</v>
      </c>
      <c r="AR136" s="118">
        <f t="shared" si="386"/>
        <v>0</v>
      </c>
    </row>
    <row r="137" spans="2:44">
      <c r="B137" s="116" t="s">
        <v>246</v>
      </c>
      <c r="C137" s="117" t="s">
        <v>130</v>
      </c>
      <c r="D13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18">
        <f t="shared" si="300"/>
        <v>0</v>
      </c>
      <c r="G137" s="118"/>
      <c r="H137" s="118">
        <f t="shared" si="380"/>
        <v>0</v>
      </c>
      <c r="I137" s="118"/>
      <c r="J137" s="118">
        <f t="shared" si="381"/>
        <v>0</v>
      </c>
      <c r="K1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7" s="118">
        <f t="shared" si="382"/>
        <v>0</v>
      </c>
      <c r="AF1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7" s="118">
        <f t="shared" si="383"/>
        <v>0</v>
      </c>
      <c r="AJ1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7" s="118">
        <f t="shared" si="384"/>
        <v>0</v>
      </c>
      <c r="AN1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7" s="118">
        <f t="shared" si="385"/>
        <v>0</v>
      </c>
      <c r="AR137" s="118">
        <f t="shared" si="386"/>
        <v>0</v>
      </c>
    </row>
    <row r="138" spans="2:44">
      <c r="B138" s="116" t="s">
        <v>627</v>
      </c>
      <c r="C138" s="117" t="s">
        <v>628</v>
      </c>
      <c r="D13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18">
        <f t="shared" ref="F138:F143" si="387">D138+E138</f>
        <v>0</v>
      </c>
      <c r="G138" s="118"/>
      <c r="H138" s="118">
        <f t="shared" ref="H138:H143" si="388">F138-G138</f>
        <v>0</v>
      </c>
      <c r="I138" s="118"/>
      <c r="J138" s="118">
        <f t="shared" ref="J138:J143" si="389">F138-I138</f>
        <v>0</v>
      </c>
      <c r="K1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8" s="118">
        <f t="shared" ref="AE138:AE143" si="390">AB138+AC138+AD138</f>
        <v>0</v>
      </c>
      <c r="AF1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8" s="118">
        <f t="shared" ref="AI138:AI143" si="391">AF138+AG138+AH138</f>
        <v>0</v>
      </c>
      <c r="AJ1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8" s="118">
        <f t="shared" ref="AM138:AM143" si="392">AJ138+AK138+AL138</f>
        <v>0</v>
      </c>
      <c r="AN1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8" s="118">
        <f t="shared" ref="AQ138:AQ143" si="393">AN138+AO138+AP138</f>
        <v>0</v>
      </c>
      <c r="AR138" s="118">
        <f t="shared" ref="AR138:AR143" si="394">AE138+AI138+AM138+AQ138</f>
        <v>0</v>
      </c>
    </row>
    <row r="139" spans="2:44">
      <c r="B139" s="116" t="s">
        <v>629</v>
      </c>
      <c r="C139" s="117" t="s">
        <v>630</v>
      </c>
      <c r="D13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18">
        <f t="shared" ref="F139:F140" si="395">D139+E139</f>
        <v>0</v>
      </c>
      <c r="G139" s="118"/>
      <c r="H139" s="118">
        <f t="shared" ref="H139:H140" si="396">F139-G139</f>
        <v>0</v>
      </c>
      <c r="I139" s="118"/>
      <c r="J139" s="118">
        <f t="shared" ref="J139:J140" si="397">F139-I139</f>
        <v>0</v>
      </c>
      <c r="K1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9" s="118">
        <f t="shared" ref="AE139:AE140" si="398">AB139+AC139+AD139</f>
        <v>0</v>
      </c>
      <c r="AF1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9" s="118">
        <f t="shared" ref="AI139:AI140" si="399">AF139+AG139+AH139</f>
        <v>0</v>
      </c>
      <c r="AJ1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9" s="118">
        <f t="shared" ref="AM139:AM140" si="400">AJ139+AK139+AL139</f>
        <v>0</v>
      </c>
      <c r="AN1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9" s="118">
        <f t="shared" ref="AQ139:AQ140" si="401">AN139+AO139+AP139</f>
        <v>0</v>
      </c>
      <c r="AR139" s="118">
        <f t="shared" ref="AR139:AR140" si="402">AE139+AI139+AM139+AQ139</f>
        <v>0</v>
      </c>
    </row>
    <row r="140" spans="2:44">
      <c r="B140" s="116" t="s">
        <v>631</v>
      </c>
      <c r="C140" s="117" t="s">
        <v>632</v>
      </c>
      <c r="D14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18">
        <f t="shared" si="395"/>
        <v>0</v>
      </c>
      <c r="G140" s="118"/>
      <c r="H140" s="118">
        <f t="shared" si="396"/>
        <v>0</v>
      </c>
      <c r="I140" s="118"/>
      <c r="J140" s="118">
        <f t="shared" si="397"/>
        <v>0</v>
      </c>
      <c r="K1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0" s="118">
        <f t="shared" si="398"/>
        <v>0</v>
      </c>
      <c r="AF1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0" s="118">
        <f t="shared" si="399"/>
        <v>0</v>
      </c>
      <c r="AJ1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0" s="118">
        <f t="shared" si="400"/>
        <v>0</v>
      </c>
      <c r="AN1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0" s="118">
        <f t="shared" si="401"/>
        <v>0</v>
      </c>
      <c r="AR140" s="118">
        <f t="shared" si="402"/>
        <v>0</v>
      </c>
    </row>
    <row r="141" spans="2:44">
      <c r="B141" s="116" t="s">
        <v>633</v>
      </c>
      <c r="C141" s="117" t="s">
        <v>634</v>
      </c>
      <c r="D14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18">
        <f t="shared" si="387"/>
        <v>0</v>
      </c>
      <c r="G141" s="118"/>
      <c r="H141" s="118">
        <f t="shared" si="388"/>
        <v>0</v>
      </c>
      <c r="I141" s="118"/>
      <c r="J141" s="118">
        <f t="shared" si="389"/>
        <v>0</v>
      </c>
      <c r="K1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1" s="118">
        <f t="shared" si="390"/>
        <v>0</v>
      </c>
      <c r="AF14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1" s="118">
        <f t="shared" si="391"/>
        <v>0</v>
      </c>
      <c r="AJ14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1" s="118">
        <f t="shared" si="392"/>
        <v>0</v>
      </c>
      <c r="AN14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1" s="118">
        <f t="shared" si="393"/>
        <v>0</v>
      </c>
      <c r="AR141" s="118">
        <f t="shared" si="394"/>
        <v>0</v>
      </c>
    </row>
    <row r="142" spans="2:44">
      <c r="B142" s="116" t="s">
        <v>635</v>
      </c>
      <c r="C142" s="117" t="s">
        <v>636</v>
      </c>
      <c r="D14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18">
        <f t="shared" si="387"/>
        <v>0</v>
      </c>
      <c r="G142" s="118"/>
      <c r="H142" s="118">
        <f t="shared" si="388"/>
        <v>0</v>
      </c>
      <c r="I142" s="118"/>
      <c r="J142" s="118">
        <f t="shared" si="389"/>
        <v>0</v>
      </c>
      <c r="K1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2" s="118">
        <f t="shared" si="390"/>
        <v>0</v>
      </c>
      <c r="AF1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2" s="118">
        <f t="shared" si="391"/>
        <v>0</v>
      </c>
      <c r="AJ1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2" s="118">
        <f t="shared" si="392"/>
        <v>0</v>
      </c>
      <c r="AN1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2" s="118">
        <f t="shared" si="393"/>
        <v>0</v>
      </c>
      <c r="AR142" s="118">
        <f t="shared" si="394"/>
        <v>0</v>
      </c>
    </row>
    <row r="143" spans="2:44">
      <c r="B143" s="116" t="s">
        <v>637</v>
      </c>
      <c r="C143" s="117" t="s">
        <v>638</v>
      </c>
      <c r="D14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18">
        <f t="shared" si="387"/>
        <v>0</v>
      </c>
      <c r="G143" s="118"/>
      <c r="H143" s="118">
        <f t="shared" si="388"/>
        <v>0</v>
      </c>
      <c r="I143" s="118"/>
      <c r="J143" s="118">
        <f t="shared" si="389"/>
        <v>0</v>
      </c>
      <c r="K1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3" s="118">
        <f t="shared" si="390"/>
        <v>0</v>
      </c>
      <c r="AF14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3" s="118">
        <f t="shared" si="391"/>
        <v>0</v>
      </c>
      <c r="AJ14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3" s="118">
        <f t="shared" si="392"/>
        <v>0</v>
      </c>
      <c r="AN14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3" s="118">
        <f t="shared" si="393"/>
        <v>0</v>
      </c>
      <c r="AR143" s="118">
        <f t="shared" si="394"/>
        <v>0</v>
      </c>
    </row>
    <row r="144" spans="2:44">
      <c r="B144" s="116" t="s">
        <v>639</v>
      </c>
      <c r="C144" s="117" t="s">
        <v>640</v>
      </c>
      <c r="D14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18">
        <f t="shared" si="300"/>
        <v>0</v>
      </c>
      <c r="G144" s="118"/>
      <c r="H144" s="118">
        <f t="shared" si="380"/>
        <v>0</v>
      </c>
      <c r="I144" s="118"/>
      <c r="J144" s="118">
        <f t="shared" si="381"/>
        <v>0</v>
      </c>
      <c r="K1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4" s="118">
        <f t="shared" si="382"/>
        <v>0</v>
      </c>
      <c r="AF1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4" s="118">
        <f t="shared" si="383"/>
        <v>0</v>
      </c>
      <c r="AJ1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4" s="118">
        <f t="shared" si="384"/>
        <v>0</v>
      </c>
      <c r="AN1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4" s="118">
        <f t="shared" si="385"/>
        <v>0</v>
      </c>
      <c r="AR144" s="118">
        <f t="shared" si="386"/>
        <v>0</v>
      </c>
    </row>
    <row r="145" spans="2:44">
      <c r="B145" s="116" t="s">
        <v>641</v>
      </c>
      <c r="C145" s="117" t="s">
        <v>642</v>
      </c>
      <c r="D14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18">
        <f t="shared" si="300"/>
        <v>0</v>
      </c>
      <c r="G145" s="118"/>
      <c r="H145" s="118">
        <f t="shared" si="380"/>
        <v>0</v>
      </c>
      <c r="I145" s="118"/>
      <c r="J145" s="118">
        <f t="shared" si="381"/>
        <v>0</v>
      </c>
      <c r="K1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5" s="118">
        <f t="shared" si="382"/>
        <v>0</v>
      </c>
      <c r="AF14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5" s="118">
        <f t="shared" si="383"/>
        <v>0</v>
      </c>
      <c r="AJ14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5" s="118">
        <f t="shared" si="384"/>
        <v>0</v>
      </c>
      <c r="AN14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5" s="118">
        <f t="shared" si="385"/>
        <v>0</v>
      </c>
      <c r="AR145" s="118">
        <f t="shared" si="386"/>
        <v>0</v>
      </c>
    </row>
    <row r="146" spans="2:44">
      <c r="B146" s="116" t="s">
        <v>643</v>
      </c>
      <c r="C146" s="117" t="s">
        <v>644</v>
      </c>
      <c r="D14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18">
        <f t="shared" ref="F146" si="403">D146+E146</f>
        <v>0</v>
      </c>
      <c r="G146" s="118"/>
      <c r="H146" s="118">
        <f t="shared" ref="H146" si="404">F146-G146</f>
        <v>0</v>
      </c>
      <c r="I146" s="118"/>
      <c r="J146" s="118">
        <f t="shared" ref="J146" si="405">F146-I146</f>
        <v>0</v>
      </c>
      <c r="K1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6" s="118">
        <f t="shared" ref="AE146" si="406">AB146+AC146+AD146</f>
        <v>0</v>
      </c>
      <c r="AF1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6" s="118">
        <f t="shared" ref="AI146" si="407">AF146+AG146+AH146</f>
        <v>0</v>
      </c>
      <c r="AJ1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6" s="118">
        <f t="shared" ref="AM146" si="408">AJ146+AK146+AL146</f>
        <v>0</v>
      </c>
      <c r="AN1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6" s="118">
        <f t="shared" ref="AQ146" si="409">AN146+AO146+AP146</f>
        <v>0</v>
      </c>
      <c r="AR146" s="118">
        <f t="shared" ref="AR146" si="410">AE146+AI146+AM146+AQ146</f>
        <v>0</v>
      </c>
    </row>
    <row r="147" spans="2:44">
      <c r="B147" s="116" t="s">
        <v>645</v>
      </c>
      <c r="C147" s="117" t="s">
        <v>646</v>
      </c>
      <c r="D14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18">
        <f t="shared" ref="F147" si="411">D147+E147</f>
        <v>0</v>
      </c>
      <c r="G147" s="118"/>
      <c r="H147" s="118">
        <f t="shared" ref="H147" si="412">F147-G147</f>
        <v>0</v>
      </c>
      <c r="I147" s="118"/>
      <c r="J147" s="118">
        <f t="shared" ref="J147" si="413">F147-I147</f>
        <v>0</v>
      </c>
      <c r="K1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7" s="118">
        <f t="shared" ref="AE147" si="414">AB147+AC147+AD147</f>
        <v>0</v>
      </c>
      <c r="AF14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7" s="118">
        <f t="shared" ref="AI147" si="415">AF147+AG147+AH147</f>
        <v>0</v>
      </c>
      <c r="AJ14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7" s="118">
        <f t="shared" ref="AM147" si="416">AJ147+AK147+AL147</f>
        <v>0</v>
      </c>
      <c r="AN14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7" s="118">
        <f t="shared" ref="AQ147" si="417">AN147+AO147+AP147</f>
        <v>0</v>
      </c>
      <c r="AR147" s="118">
        <f t="shared" ref="AR147" si="418">AE147+AI147+AM147+AQ147</f>
        <v>0</v>
      </c>
    </row>
    <row r="148" spans="2:44">
      <c r="B148" s="116" t="s">
        <v>647</v>
      </c>
      <c r="C148" s="117" t="s">
        <v>648</v>
      </c>
      <c r="D14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18">
        <f t="shared" si="300"/>
        <v>0</v>
      </c>
      <c r="G148" s="118"/>
      <c r="H148" s="118">
        <f t="shared" si="380"/>
        <v>0</v>
      </c>
      <c r="I148" s="118"/>
      <c r="J148" s="118">
        <f t="shared" si="381"/>
        <v>0</v>
      </c>
      <c r="K1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8" s="118">
        <f t="shared" si="382"/>
        <v>0</v>
      </c>
      <c r="AF1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8" s="118">
        <f t="shared" si="383"/>
        <v>0</v>
      </c>
      <c r="AJ1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8" s="118">
        <f t="shared" si="384"/>
        <v>0</v>
      </c>
      <c r="AN1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8" s="118">
        <f t="shared" si="385"/>
        <v>0</v>
      </c>
      <c r="AR148" s="118">
        <f t="shared" si="386"/>
        <v>0</v>
      </c>
    </row>
    <row r="149" spans="2:44">
      <c r="B149" s="125" t="s">
        <v>247</v>
      </c>
      <c r="C149" s="126" t="s">
        <v>131</v>
      </c>
      <c r="D149" s="127">
        <f>SUM(D150:D163)</f>
        <v>0</v>
      </c>
      <c r="E149" s="127">
        <f>SUM(E150:E163)</f>
        <v>720000</v>
      </c>
      <c r="F149" s="127">
        <f t="shared" si="300"/>
        <v>720000</v>
      </c>
      <c r="G149" s="127">
        <f>SUM(G150:G163)</f>
        <v>0</v>
      </c>
      <c r="H149" s="127">
        <f t="shared" si="4"/>
        <v>720000</v>
      </c>
      <c r="I149" s="127">
        <f>SUM(I150:I163)</f>
        <v>0</v>
      </c>
      <c r="J149" s="127">
        <f t="shared" si="5"/>
        <v>720000</v>
      </c>
      <c r="K149" s="127">
        <f t="shared" ref="K149:AD149" si="419">SUM(K150:K163)</f>
        <v>360000</v>
      </c>
      <c r="L149" s="127">
        <f t="shared" si="419"/>
        <v>0</v>
      </c>
      <c r="M149" s="127">
        <f t="shared" si="419"/>
        <v>0</v>
      </c>
      <c r="N149" s="127">
        <f t="shared" si="419"/>
        <v>0</v>
      </c>
      <c r="O149" s="127">
        <f t="shared" si="419"/>
        <v>0</v>
      </c>
      <c r="P149" s="127">
        <f t="shared" ref="P149:Q149" si="420">SUM(P150:P163)</f>
        <v>0</v>
      </c>
      <c r="Q149" s="127">
        <f t="shared" si="420"/>
        <v>0</v>
      </c>
      <c r="R149" s="127">
        <f t="shared" si="419"/>
        <v>0</v>
      </c>
      <c r="S149" s="127">
        <f t="shared" si="419"/>
        <v>0</v>
      </c>
      <c r="T149" s="127">
        <f t="shared" ref="T149" si="421">SUM(T150:T163)</f>
        <v>0</v>
      </c>
      <c r="U149" s="127">
        <f t="shared" si="419"/>
        <v>0</v>
      </c>
      <c r="V149" s="127">
        <f t="shared" si="419"/>
        <v>0</v>
      </c>
      <c r="W149" s="127">
        <f t="shared" ref="W149" si="422">SUM(W150:W163)</f>
        <v>360000</v>
      </c>
      <c r="X149" s="127">
        <f t="shared" si="419"/>
        <v>0</v>
      </c>
      <c r="Y149" s="127">
        <f t="shared" ref="Y149:Z149" si="423">SUM(Y150:Y163)</f>
        <v>0</v>
      </c>
      <c r="Z149" s="127">
        <f t="shared" si="423"/>
        <v>0</v>
      </c>
      <c r="AA149" s="127">
        <f t="shared" si="419"/>
        <v>0</v>
      </c>
      <c r="AB149" s="127">
        <f t="shared" si="419"/>
        <v>360000</v>
      </c>
      <c r="AC149" s="127">
        <f t="shared" si="419"/>
        <v>0</v>
      </c>
      <c r="AD149" s="127">
        <f t="shared" si="419"/>
        <v>0</v>
      </c>
      <c r="AE149" s="127">
        <f t="shared" si="9"/>
        <v>360000</v>
      </c>
      <c r="AF149" s="127">
        <f>SUM(AF150:AF163)</f>
        <v>0</v>
      </c>
      <c r="AG149" s="127">
        <f>SUM(AG150:AG163)</f>
        <v>0</v>
      </c>
      <c r="AH149" s="127">
        <f>SUM(AH150:AH163)</f>
        <v>0</v>
      </c>
      <c r="AI149" s="127">
        <f t="shared" si="10"/>
        <v>0</v>
      </c>
      <c r="AJ149" s="127">
        <f>SUM(AJ150:AJ163)</f>
        <v>360000</v>
      </c>
      <c r="AK149" s="127">
        <f>SUM(AK150:AK163)</f>
        <v>0</v>
      </c>
      <c r="AL149" s="127">
        <f>SUM(AL150:AL163)</f>
        <v>0</v>
      </c>
      <c r="AM149" s="127">
        <f t="shared" si="11"/>
        <v>360000</v>
      </c>
      <c r="AN149" s="127">
        <f>SUM(AN150:AN163)</f>
        <v>0</v>
      </c>
      <c r="AO149" s="127">
        <f>SUM(AO150:AO163)</f>
        <v>0</v>
      </c>
      <c r="AP149" s="127">
        <f>SUM(AP150:AP163)</f>
        <v>0</v>
      </c>
      <c r="AQ149" s="127">
        <f t="shared" si="12"/>
        <v>0</v>
      </c>
      <c r="AR149" s="127">
        <f t="shared" si="13"/>
        <v>720000</v>
      </c>
    </row>
    <row r="150" spans="2:44">
      <c r="B150" s="116" t="s">
        <v>649</v>
      </c>
      <c r="C150" s="117" t="s">
        <v>650</v>
      </c>
      <c r="D15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18">
        <f t="shared" si="300"/>
        <v>0</v>
      </c>
      <c r="G150" s="118"/>
      <c r="H150" s="118">
        <f t="shared" ref="H150:H163" si="424">F150-G150</f>
        <v>0</v>
      </c>
      <c r="I150" s="118"/>
      <c r="J150" s="118">
        <f t="shared" ref="J150:J163" si="425">F150-I150</f>
        <v>0</v>
      </c>
      <c r="K1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0" s="118">
        <f t="shared" ref="AE150:AE163" si="426">AB150+AC150+AD150</f>
        <v>0</v>
      </c>
      <c r="AF1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0" s="118">
        <f t="shared" ref="AI150:AI163" si="427">AF150+AG150+AH150</f>
        <v>0</v>
      </c>
      <c r="AJ1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0" s="118">
        <f t="shared" ref="AM150:AM163" si="428">AJ150+AK150+AL150</f>
        <v>0</v>
      </c>
      <c r="AN1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0" s="118">
        <f t="shared" ref="AQ150:AQ163" si="429">AN150+AO150+AP150</f>
        <v>0</v>
      </c>
      <c r="AR150" s="118">
        <f t="shared" ref="AR150:AR163" si="430">AE150+AI150+AM150+AQ150</f>
        <v>0</v>
      </c>
    </row>
    <row r="151" spans="2:44">
      <c r="B151" s="116" t="s">
        <v>248</v>
      </c>
      <c r="C151" s="117" t="s">
        <v>132</v>
      </c>
      <c r="D15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18">
        <f t="shared" si="300"/>
        <v>0</v>
      </c>
      <c r="G151" s="118"/>
      <c r="H151" s="118">
        <f t="shared" si="424"/>
        <v>0</v>
      </c>
      <c r="I151" s="118"/>
      <c r="J151" s="118">
        <f t="shared" si="425"/>
        <v>0</v>
      </c>
      <c r="K1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1" s="118">
        <f t="shared" si="426"/>
        <v>0</v>
      </c>
      <c r="AF1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1" s="118">
        <f t="shared" si="427"/>
        <v>0</v>
      </c>
      <c r="AJ1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1" s="118">
        <f t="shared" si="428"/>
        <v>0</v>
      </c>
      <c r="AN1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1" s="118">
        <f t="shared" si="429"/>
        <v>0</v>
      </c>
      <c r="AR151" s="118">
        <f t="shared" si="430"/>
        <v>0</v>
      </c>
    </row>
    <row r="152" spans="2:44">
      <c r="B152" s="116" t="s">
        <v>651</v>
      </c>
      <c r="C152" s="117" t="s">
        <v>652</v>
      </c>
      <c r="D15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18">
        <f t="shared" si="300"/>
        <v>0</v>
      </c>
      <c r="G152" s="118"/>
      <c r="H152" s="118">
        <f t="shared" si="424"/>
        <v>0</v>
      </c>
      <c r="I152" s="118"/>
      <c r="J152" s="118">
        <f t="shared" si="425"/>
        <v>0</v>
      </c>
      <c r="K1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2" s="118">
        <f t="shared" si="426"/>
        <v>0</v>
      </c>
      <c r="AF1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2" s="118">
        <f t="shared" si="427"/>
        <v>0</v>
      </c>
      <c r="AJ1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2" s="118">
        <f t="shared" si="428"/>
        <v>0</v>
      </c>
      <c r="AN1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2" s="118">
        <f t="shared" si="429"/>
        <v>0</v>
      </c>
      <c r="AR152" s="118">
        <f t="shared" si="430"/>
        <v>0</v>
      </c>
    </row>
    <row r="153" spans="2:44">
      <c r="B153" s="116" t="s">
        <v>653</v>
      </c>
      <c r="C153" s="117" t="s">
        <v>654</v>
      </c>
      <c r="D15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18">
        <f t="shared" si="300"/>
        <v>0</v>
      </c>
      <c r="G153" s="118"/>
      <c r="H153" s="118">
        <f t="shared" si="424"/>
        <v>0</v>
      </c>
      <c r="I153" s="118"/>
      <c r="J153" s="118">
        <f t="shared" si="425"/>
        <v>0</v>
      </c>
      <c r="K1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3" s="118">
        <f t="shared" si="426"/>
        <v>0</v>
      </c>
      <c r="AF1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3" s="118">
        <f t="shared" si="427"/>
        <v>0</v>
      </c>
      <c r="AJ1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3" s="118">
        <f t="shared" si="428"/>
        <v>0</v>
      </c>
      <c r="AN1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3" s="118">
        <f t="shared" si="429"/>
        <v>0</v>
      </c>
      <c r="AR153" s="118">
        <f t="shared" si="430"/>
        <v>0</v>
      </c>
    </row>
    <row r="154" spans="2:44">
      <c r="B154" s="116" t="s">
        <v>249</v>
      </c>
      <c r="C154" s="117" t="s">
        <v>133</v>
      </c>
      <c r="D15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18">
        <f t="shared" ref="F154:F158" si="431">D154+E154</f>
        <v>0</v>
      </c>
      <c r="G154" s="118"/>
      <c r="H154" s="118">
        <f t="shared" ref="H154:H158" si="432">F154-G154</f>
        <v>0</v>
      </c>
      <c r="I154" s="118"/>
      <c r="J154" s="118">
        <f t="shared" ref="J154:J158" si="433">F154-I154</f>
        <v>0</v>
      </c>
      <c r="K1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4" s="118">
        <f t="shared" ref="AE154:AE158" si="434">AB154+AC154+AD154</f>
        <v>0</v>
      </c>
      <c r="AF1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4" s="118">
        <f t="shared" ref="AI154:AI158" si="435">AF154+AG154+AH154</f>
        <v>0</v>
      </c>
      <c r="AJ1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4" s="118">
        <f t="shared" ref="AM154:AM158" si="436">AJ154+AK154+AL154</f>
        <v>0</v>
      </c>
      <c r="AN1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4" s="118">
        <f t="shared" ref="AQ154:AQ158" si="437">AN154+AO154+AP154</f>
        <v>0</v>
      </c>
      <c r="AR154" s="118">
        <f t="shared" ref="AR154:AR158" si="438">AE154+AI154+AM154+AQ154</f>
        <v>0</v>
      </c>
    </row>
    <row r="155" spans="2:44">
      <c r="B155" s="116" t="s">
        <v>655</v>
      </c>
      <c r="C155" s="117" t="s">
        <v>656</v>
      </c>
      <c r="D15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18">
        <f t="shared" si="431"/>
        <v>0</v>
      </c>
      <c r="G155" s="118"/>
      <c r="H155" s="118">
        <f t="shared" si="432"/>
        <v>0</v>
      </c>
      <c r="I155" s="118"/>
      <c r="J155" s="118">
        <f t="shared" si="433"/>
        <v>0</v>
      </c>
      <c r="K1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5" s="118">
        <f t="shared" si="434"/>
        <v>0</v>
      </c>
      <c r="AF1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5" s="118">
        <f t="shared" si="435"/>
        <v>0</v>
      </c>
      <c r="AJ1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5" s="118">
        <f t="shared" si="436"/>
        <v>0</v>
      </c>
      <c r="AN1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5" s="118">
        <f t="shared" si="437"/>
        <v>0</v>
      </c>
      <c r="AR155" s="118">
        <f t="shared" si="438"/>
        <v>0</v>
      </c>
    </row>
    <row r="156" spans="2:44">
      <c r="B156" s="116" t="s">
        <v>657</v>
      </c>
      <c r="C156" s="117" t="s">
        <v>658</v>
      </c>
      <c r="D15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18">
        <f t="shared" si="431"/>
        <v>0</v>
      </c>
      <c r="G156" s="118"/>
      <c r="H156" s="118">
        <f t="shared" si="432"/>
        <v>0</v>
      </c>
      <c r="I156" s="118"/>
      <c r="J156" s="118">
        <f t="shared" si="433"/>
        <v>0</v>
      </c>
      <c r="K1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6" s="118">
        <f t="shared" si="434"/>
        <v>0</v>
      </c>
      <c r="AF1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6" s="118">
        <f t="shared" si="435"/>
        <v>0</v>
      </c>
      <c r="AJ1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6" s="118">
        <f t="shared" si="436"/>
        <v>0</v>
      </c>
      <c r="AN1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6" s="118">
        <f t="shared" si="437"/>
        <v>0</v>
      </c>
      <c r="AR156" s="118">
        <f t="shared" si="438"/>
        <v>0</v>
      </c>
    </row>
    <row r="157" spans="2:44">
      <c r="B157" s="116" t="s">
        <v>250</v>
      </c>
      <c r="C157" s="117" t="s">
        <v>134</v>
      </c>
      <c r="D15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18">
        <f t="shared" si="431"/>
        <v>0</v>
      </c>
      <c r="G157" s="118"/>
      <c r="H157" s="118">
        <f t="shared" si="432"/>
        <v>0</v>
      </c>
      <c r="I157" s="118"/>
      <c r="J157" s="118">
        <f t="shared" si="433"/>
        <v>0</v>
      </c>
      <c r="K1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7" s="118">
        <f t="shared" si="434"/>
        <v>0</v>
      </c>
      <c r="AF1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7" s="118">
        <f t="shared" si="435"/>
        <v>0</v>
      </c>
      <c r="AJ1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7" s="118">
        <f t="shared" si="436"/>
        <v>0</v>
      </c>
      <c r="AN1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7" s="118">
        <f t="shared" si="437"/>
        <v>0</v>
      </c>
      <c r="AR157" s="118">
        <f t="shared" si="438"/>
        <v>0</v>
      </c>
    </row>
    <row r="158" spans="2:44">
      <c r="B158" s="116" t="s">
        <v>659</v>
      </c>
      <c r="C158" s="117" t="s">
        <v>660</v>
      </c>
      <c r="D15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8" s="118">
        <f t="shared" si="431"/>
        <v>0</v>
      </c>
      <c r="G158" s="118"/>
      <c r="H158" s="118">
        <f t="shared" si="432"/>
        <v>0</v>
      </c>
      <c r="I158" s="118"/>
      <c r="J158" s="118">
        <f t="shared" si="433"/>
        <v>0</v>
      </c>
      <c r="K1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8" s="118">
        <f t="shared" si="434"/>
        <v>0</v>
      </c>
      <c r="AF1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8" s="118">
        <f t="shared" si="435"/>
        <v>0</v>
      </c>
      <c r="AJ1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8" s="118">
        <f t="shared" si="436"/>
        <v>0</v>
      </c>
      <c r="AN1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8" s="118">
        <f t="shared" si="437"/>
        <v>0</v>
      </c>
      <c r="AR158" s="118">
        <f t="shared" si="438"/>
        <v>0</v>
      </c>
    </row>
    <row r="159" spans="2:44">
      <c r="B159" s="116" t="s">
        <v>661</v>
      </c>
      <c r="C159" s="117" t="s">
        <v>662</v>
      </c>
      <c r="D15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18">
        <f t="shared" ref="F159:F161" si="439">D159+E159</f>
        <v>0</v>
      </c>
      <c r="G159" s="118"/>
      <c r="H159" s="118">
        <f t="shared" ref="H159:H161" si="440">F159-G159</f>
        <v>0</v>
      </c>
      <c r="I159" s="118"/>
      <c r="J159" s="118">
        <f t="shared" ref="J159:J161" si="441">F159-I159</f>
        <v>0</v>
      </c>
      <c r="K1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9" s="118">
        <f t="shared" ref="AE159:AE161" si="442">AB159+AC159+AD159</f>
        <v>0</v>
      </c>
      <c r="AF15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9" s="118">
        <f t="shared" ref="AI159:AI161" si="443">AF159+AG159+AH159</f>
        <v>0</v>
      </c>
      <c r="AJ15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9" s="118">
        <f t="shared" ref="AM159:AM161" si="444">AJ159+AK159+AL159</f>
        <v>0</v>
      </c>
      <c r="AN15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9" s="118">
        <f t="shared" ref="AQ159:AQ161" si="445">AN159+AO159+AP159</f>
        <v>0</v>
      </c>
      <c r="AR159" s="118">
        <f t="shared" ref="AR159:AR161" si="446">AE159+AI159+AM159+AQ159</f>
        <v>0</v>
      </c>
    </row>
    <row r="160" spans="2:44">
      <c r="B160" s="116" t="s">
        <v>663</v>
      </c>
      <c r="C160" s="117" t="s">
        <v>664</v>
      </c>
      <c r="D16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18">
        <f t="shared" si="439"/>
        <v>0</v>
      </c>
      <c r="G160" s="118"/>
      <c r="H160" s="118">
        <f t="shared" si="440"/>
        <v>0</v>
      </c>
      <c r="I160" s="118"/>
      <c r="J160" s="118">
        <f t="shared" si="441"/>
        <v>0</v>
      </c>
      <c r="K1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0" s="118">
        <f t="shared" si="442"/>
        <v>0</v>
      </c>
      <c r="AF16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0" s="118">
        <f t="shared" si="443"/>
        <v>0</v>
      </c>
      <c r="AJ16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0" s="118">
        <f t="shared" si="444"/>
        <v>0</v>
      </c>
      <c r="AN16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0" s="118">
        <f t="shared" si="445"/>
        <v>0</v>
      </c>
      <c r="AR160" s="118">
        <f t="shared" si="446"/>
        <v>0</v>
      </c>
    </row>
    <row r="161" spans="2:44">
      <c r="B161" s="116" t="s">
        <v>251</v>
      </c>
      <c r="C161" s="117" t="s">
        <v>135</v>
      </c>
      <c r="D16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18">
        <f t="shared" si="439"/>
        <v>0</v>
      </c>
      <c r="G161" s="118"/>
      <c r="H161" s="118">
        <f t="shared" si="440"/>
        <v>0</v>
      </c>
      <c r="I161" s="118"/>
      <c r="J161" s="118">
        <f t="shared" si="441"/>
        <v>0</v>
      </c>
      <c r="K1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1" s="118">
        <f t="shared" si="442"/>
        <v>0</v>
      </c>
      <c r="AF1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1" s="118">
        <f t="shared" si="443"/>
        <v>0</v>
      </c>
      <c r="AJ1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1" s="118">
        <f t="shared" si="444"/>
        <v>0</v>
      </c>
      <c r="AN1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1" s="118">
        <f t="shared" si="445"/>
        <v>0</v>
      </c>
      <c r="AR161" s="118">
        <f t="shared" si="446"/>
        <v>0</v>
      </c>
    </row>
    <row r="162" spans="2:44">
      <c r="B162" s="116" t="s">
        <v>665</v>
      </c>
      <c r="C162" s="117" t="s">
        <v>666</v>
      </c>
      <c r="D16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720000</v>
      </c>
      <c r="F162" s="118">
        <f t="shared" si="300"/>
        <v>720000</v>
      </c>
      <c r="G162" s="118"/>
      <c r="H162" s="118">
        <f t="shared" si="424"/>
        <v>720000</v>
      </c>
      <c r="I162" s="118"/>
      <c r="J162" s="118">
        <f t="shared" si="425"/>
        <v>720000</v>
      </c>
      <c r="K1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360000</v>
      </c>
      <c r="L1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360000</v>
      </c>
      <c r="X1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360000</v>
      </c>
      <c r="AC1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2" s="118">
        <f t="shared" si="426"/>
        <v>360000</v>
      </c>
      <c r="AF1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2" s="118">
        <f t="shared" si="427"/>
        <v>0</v>
      </c>
      <c r="AJ1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360000</v>
      </c>
      <c r="AK1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2" s="118">
        <f t="shared" si="428"/>
        <v>360000</v>
      </c>
      <c r="AN1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2" s="118">
        <f t="shared" si="429"/>
        <v>0</v>
      </c>
      <c r="AR162" s="118">
        <f t="shared" si="430"/>
        <v>720000</v>
      </c>
    </row>
    <row r="163" spans="2:44">
      <c r="B163" s="116" t="s">
        <v>667</v>
      </c>
      <c r="C163" s="117" t="s">
        <v>668</v>
      </c>
      <c r="D16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18">
        <f t="shared" si="300"/>
        <v>0</v>
      </c>
      <c r="G163" s="118"/>
      <c r="H163" s="118">
        <f t="shared" si="424"/>
        <v>0</v>
      </c>
      <c r="I163" s="118"/>
      <c r="J163" s="118">
        <f t="shared" si="425"/>
        <v>0</v>
      </c>
      <c r="K1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3" s="118">
        <f t="shared" si="426"/>
        <v>0</v>
      </c>
      <c r="AF1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3" s="118">
        <f t="shared" si="427"/>
        <v>0</v>
      </c>
      <c r="AJ1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3" s="118">
        <f t="shared" si="428"/>
        <v>0</v>
      </c>
      <c r="AN1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3" s="118">
        <f t="shared" si="429"/>
        <v>0</v>
      </c>
      <c r="AR163" s="118">
        <f t="shared" si="430"/>
        <v>0</v>
      </c>
    </row>
    <row r="164" spans="2:44">
      <c r="B164" s="125" t="s">
        <v>252</v>
      </c>
      <c r="C164" s="126" t="s">
        <v>136</v>
      </c>
      <c r="D164" s="127">
        <f>SUM(D165:D189)</f>
        <v>111410</v>
      </c>
      <c r="E164" s="127">
        <f>SUM(E165:E189)</f>
        <v>17500</v>
      </c>
      <c r="F164" s="127">
        <f t="shared" si="300"/>
        <v>128910</v>
      </c>
      <c r="G164" s="127">
        <f>SUM(G165:G189)</f>
        <v>0</v>
      </c>
      <c r="H164" s="127">
        <f t="shared" si="4"/>
        <v>128910</v>
      </c>
      <c r="I164" s="127">
        <f>SUM(I165:I189)</f>
        <v>0</v>
      </c>
      <c r="J164" s="127">
        <f t="shared" si="5"/>
        <v>128910</v>
      </c>
      <c r="K164" s="127">
        <f t="shared" ref="K164:AD164" si="447">SUM(K165:K189)</f>
        <v>16860</v>
      </c>
      <c r="L164" s="127">
        <f t="shared" si="447"/>
        <v>62950</v>
      </c>
      <c r="M164" s="127">
        <f t="shared" si="447"/>
        <v>0</v>
      </c>
      <c r="N164" s="127">
        <f t="shared" si="447"/>
        <v>0</v>
      </c>
      <c r="O164" s="127">
        <f t="shared" si="447"/>
        <v>5000</v>
      </c>
      <c r="P164" s="127">
        <f t="shared" ref="P164:Q164" si="448">SUM(P165:P189)</f>
        <v>13500</v>
      </c>
      <c r="Q164" s="127">
        <f t="shared" si="448"/>
        <v>0</v>
      </c>
      <c r="R164" s="127">
        <f t="shared" si="447"/>
        <v>3800</v>
      </c>
      <c r="S164" s="127">
        <f t="shared" si="447"/>
        <v>3000</v>
      </c>
      <c r="T164" s="127">
        <f t="shared" ref="T164" si="449">SUM(T165:T189)</f>
        <v>5000</v>
      </c>
      <c r="U164" s="127">
        <f t="shared" si="447"/>
        <v>0</v>
      </c>
      <c r="V164" s="127">
        <f t="shared" si="447"/>
        <v>0</v>
      </c>
      <c r="W164" s="127">
        <f t="shared" ref="W164" si="450">SUM(W165:W189)</f>
        <v>0</v>
      </c>
      <c r="X164" s="127">
        <f t="shared" si="447"/>
        <v>300</v>
      </c>
      <c r="Y164" s="127">
        <f t="shared" ref="Y164:Z164" si="451">SUM(Y165:Y189)</f>
        <v>0</v>
      </c>
      <c r="Z164" s="127">
        <f t="shared" si="451"/>
        <v>0</v>
      </c>
      <c r="AA164" s="127">
        <f t="shared" si="447"/>
        <v>18500</v>
      </c>
      <c r="AB164" s="127">
        <f t="shared" si="447"/>
        <v>35000</v>
      </c>
      <c r="AC164" s="127">
        <f t="shared" si="447"/>
        <v>60910</v>
      </c>
      <c r="AD164" s="127">
        <f t="shared" si="447"/>
        <v>0</v>
      </c>
      <c r="AE164" s="127">
        <f t="shared" si="9"/>
        <v>95910</v>
      </c>
      <c r="AF164" s="127">
        <f>SUM(AF165:AF189)</f>
        <v>0</v>
      </c>
      <c r="AG164" s="127">
        <f>SUM(AG165:AG189)</f>
        <v>5000</v>
      </c>
      <c r="AH164" s="127">
        <f>SUM(AH165:AH189)</f>
        <v>8000</v>
      </c>
      <c r="AI164" s="127">
        <f t="shared" si="10"/>
        <v>13000</v>
      </c>
      <c r="AJ164" s="127">
        <f>SUM(AJ165:AJ189)</f>
        <v>10000</v>
      </c>
      <c r="AK164" s="127">
        <f>SUM(AK165:AK189)</f>
        <v>5000</v>
      </c>
      <c r="AL164" s="127">
        <f>SUM(AL165:AL189)</f>
        <v>5000</v>
      </c>
      <c r="AM164" s="127">
        <f t="shared" si="11"/>
        <v>20000</v>
      </c>
      <c r="AN164" s="127">
        <f>SUM(AN165:AN189)</f>
        <v>0</v>
      </c>
      <c r="AO164" s="127">
        <f>SUM(AO165:AO189)</f>
        <v>0</v>
      </c>
      <c r="AP164" s="127">
        <f>SUM(AP165:AP189)</f>
        <v>0</v>
      </c>
      <c r="AQ164" s="127">
        <f t="shared" si="12"/>
        <v>0</v>
      </c>
      <c r="AR164" s="127">
        <f t="shared" si="13"/>
        <v>128910</v>
      </c>
    </row>
    <row r="165" spans="2:44">
      <c r="B165" s="116" t="s">
        <v>253</v>
      </c>
      <c r="C165" s="117" t="s">
        <v>137</v>
      </c>
      <c r="D16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18">
        <f t="shared" si="300"/>
        <v>0</v>
      </c>
      <c r="G165" s="118"/>
      <c r="H165" s="118">
        <f t="shared" ref="H165:H168" si="452">F165-G165</f>
        <v>0</v>
      </c>
      <c r="I165" s="118"/>
      <c r="J165" s="118">
        <f t="shared" ref="J165:J168" si="453">F165-I165</f>
        <v>0</v>
      </c>
      <c r="K1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5" s="118">
        <f t="shared" ref="AE165:AE168" si="454">AB165+AC165+AD165</f>
        <v>0</v>
      </c>
      <c r="AF1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5" s="118">
        <f t="shared" ref="AI165:AI168" si="455">AF165+AG165+AH165</f>
        <v>0</v>
      </c>
      <c r="AJ1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5" s="118">
        <f t="shared" ref="AM165:AM168" si="456">AJ165+AK165+AL165</f>
        <v>0</v>
      </c>
      <c r="AN1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5" s="118">
        <f t="shared" ref="AQ165:AQ168" si="457">AN165+AO165+AP165</f>
        <v>0</v>
      </c>
      <c r="AR165" s="118">
        <f t="shared" ref="AR165:AR168" si="458">AE165+AI165+AM165+AQ165</f>
        <v>0</v>
      </c>
    </row>
    <row r="166" spans="2:44">
      <c r="B166" s="116" t="s">
        <v>669</v>
      </c>
      <c r="C166" s="117" t="s">
        <v>670</v>
      </c>
      <c r="D16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18">
        <f t="shared" si="300"/>
        <v>0</v>
      </c>
      <c r="G166" s="118"/>
      <c r="H166" s="118">
        <f t="shared" si="452"/>
        <v>0</v>
      </c>
      <c r="I166" s="118"/>
      <c r="J166" s="118">
        <f t="shared" si="453"/>
        <v>0</v>
      </c>
      <c r="K1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6" s="118">
        <f t="shared" si="454"/>
        <v>0</v>
      </c>
      <c r="AF16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6" s="118">
        <f t="shared" si="455"/>
        <v>0</v>
      </c>
      <c r="AJ16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6" s="118">
        <f t="shared" si="456"/>
        <v>0</v>
      </c>
      <c r="AN16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6" s="118">
        <f t="shared" si="457"/>
        <v>0</v>
      </c>
      <c r="AR166" s="118">
        <f t="shared" si="458"/>
        <v>0</v>
      </c>
    </row>
    <row r="167" spans="2:44">
      <c r="B167" s="116" t="s">
        <v>671</v>
      </c>
      <c r="C167" s="117" t="s">
        <v>672</v>
      </c>
      <c r="D16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18">
        <f t="shared" ref="F167" si="459">D167+E167</f>
        <v>0</v>
      </c>
      <c r="G167" s="118"/>
      <c r="H167" s="118">
        <f t="shared" ref="H167" si="460">F167-G167</f>
        <v>0</v>
      </c>
      <c r="I167" s="118"/>
      <c r="J167" s="118">
        <f t="shared" ref="J167" si="461">F167-I167</f>
        <v>0</v>
      </c>
      <c r="K16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7" s="118">
        <f t="shared" ref="AE167" si="462">AB167+AC167+AD167</f>
        <v>0</v>
      </c>
      <c r="AF16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7" s="118">
        <f t="shared" ref="AI167" si="463">AF167+AG167+AH167</f>
        <v>0</v>
      </c>
      <c r="AJ16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7" s="118">
        <f t="shared" ref="AM167" si="464">AJ167+AK167+AL167</f>
        <v>0</v>
      </c>
      <c r="AN16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7" s="118">
        <f t="shared" ref="AQ167" si="465">AN167+AO167+AP167</f>
        <v>0</v>
      </c>
      <c r="AR167" s="118">
        <f t="shared" ref="AR167" si="466">AE167+AI167+AM167+AQ167</f>
        <v>0</v>
      </c>
    </row>
    <row r="168" spans="2:44">
      <c r="B168" s="116" t="s">
        <v>673</v>
      </c>
      <c r="C168" s="117" t="s">
        <v>674</v>
      </c>
      <c r="D16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18">
        <f t="shared" si="300"/>
        <v>0</v>
      </c>
      <c r="G168" s="118"/>
      <c r="H168" s="118">
        <f t="shared" si="452"/>
        <v>0</v>
      </c>
      <c r="I168" s="118"/>
      <c r="J168" s="118">
        <f t="shared" si="453"/>
        <v>0</v>
      </c>
      <c r="K1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8" s="118">
        <f t="shared" si="454"/>
        <v>0</v>
      </c>
      <c r="AF16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8" s="118">
        <f t="shared" si="455"/>
        <v>0</v>
      </c>
      <c r="AJ16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8" s="118">
        <f t="shared" si="456"/>
        <v>0</v>
      </c>
      <c r="AN16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8" s="118">
        <f t="shared" si="457"/>
        <v>0</v>
      </c>
      <c r="AR168" s="118">
        <f t="shared" si="458"/>
        <v>0</v>
      </c>
    </row>
    <row r="169" spans="2:44">
      <c r="B169" s="116" t="s">
        <v>675</v>
      </c>
      <c r="C169" s="117" t="s">
        <v>676</v>
      </c>
      <c r="D16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18">
        <f t="shared" ref="F169:F177" si="467">D169+E169</f>
        <v>0</v>
      </c>
      <c r="G169" s="118"/>
      <c r="H169" s="118">
        <f t="shared" ref="H169:H177" si="468">F169-G169</f>
        <v>0</v>
      </c>
      <c r="I169" s="118"/>
      <c r="J169" s="118">
        <f t="shared" ref="J169:J177" si="469">F169-I169</f>
        <v>0</v>
      </c>
      <c r="K1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9" s="118">
        <f t="shared" ref="AE169:AE177" si="470">AB169+AC169+AD169</f>
        <v>0</v>
      </c>
      <c r="AF16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9" s="118">
        <f t="shared" ref="AI169:AI177" si="471">AF169+AG169+AH169</f>
        <v>0</v>
      </c>
      <c r="AJ16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9" s="118">
        <f t="shared" ref="AM169:AM177" si="472">AJ169+AK169+AL169</f>
        <v>0</v>
      </c>
      <c r="AN16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9" s="118">
        <f t="shared" ref="AQ169:AQ177" si="473">AN169+AO169+AP169</f>
        <v>0</v>
      </c>
      <c r="AR169" s="118">
        <f t="shared" ref="AR169:AR177" si="474">AE169+AI169+AM169+AQ169</f>
        <v>0</v>
      </c>
    </row>
    <row r="170" spans="2:44">
      <c r="B170" s="116" t="s">
        <v>254</v>
      </c>
      <c r="C170" s="117" t="s">
        <v>138</v>
      </c>
      <c r="D17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18">
        <f t="shared" si="467"/>
        <v>0</v>
      </c>
      <c r="G170" s="118"/>
      <c r="H170" s="118">
        <f t="shared" si="468"/>
        <v>0</v>
      </c>
      <c r="I170" s="118"/>
      <c r="J170" s="118">
        <f t="shared" si="469"/>
        <v>0</v>
      </c>
      <c r="K1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0" s="118">
        <f t="shared" si="470"/>
        <v>0</v>
      </c>
      <c r="AF17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0" s="118">
        <f t="shared" si="471"/>
        <v>0</v>
      </c>
      <c r="AJ17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0" s="118">
        <f t="shared" si="472"/>
        <v>0</v>
      </c>
      <c r="AN17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0" s="118">
        <f t="shared" si="473"/>
        <v>0</v>
      </c>
      <c r="AR170" s="118">
        <f t="shared" si="474"/>
        <v>0</v>
      </c>
    </row>
    <row r="171" spans="2:44">
      <c r="B171" s="116" t="s">
        <v>677</v>
      </c>
      <c r="C171" s="117" t="s">
        <v>678</v>
      </c>
      <c r="D17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106410</v>
      </c>
      <c r="E17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7500</v>
      </c>
      <c r="F171" s="118">
        <f t="shared" si="467"/>
        <v>113910</v>
      </c>
      <c r="G171" s="118"/>
      <c r="H171" s="118">
        <f t="shared" si="468"/>
        <v>113910</v>
      </c>
      <c r="I171" s="118"/>
      <c r="J171" s="118">
        <f t="shared" si="469"/>
        <v>113910</v>
      </c>
      <c r="K1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16860</v>
      </c>
      <c r="L1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57950</v>
      </c>
      <c r="M1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5000</v>
      </c>
      <c r="P1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8500</v>
      </c>
      <c r="Q1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3800</v>
      </c>
      <c r="S1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v>
      </c>
      <c r="T1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v>
      </c>
      <c r="Y1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18500</v>
      </c>
      <c r="AB17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35000</v>
      </c>
      <c r="AC17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60910</v>
      </c>
      <c r="AD17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1" s="118">
        <f t="shared" si="470"/>
        <v>95910</v>
      </c>
      <c r="AF17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8000</v>
      </c>
      <c r="AI171" s="118">
        <f t="shared" si="471"/>
        <v>8000</v>
      </c>
      <c r="AJ17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v>
      </c>
      <c r="AK17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v>
      </c>
      <c r="AM171" s="118">
        <f t="shared" si="472"/>
        <v>10000</v>
      </c>
      <c r="AN17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1" s="118">
        <f t="shared" si="473"/>
        <v>0</v>
      </c>
      <c r="AR171" s="118">
        <f t="shared" si="474"/>
        <v>113910</v>
      </c>
    </row>
    <row r="172" spans="2:44">
      <c r="B172" s="116" t="s">
        <v>679</v>
      </c>
      <c r="C172" s="117" t="s">
        <v>680</v>
      </c>
      <c r="D17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10000</v>
      </c>
      <c r="F172" s="118">
        <f t="shared" si="467"/>
        <v>10000</v>
      </c>
      <c r="G172" s="118"/>
      <c r="H172" s="118">
        <f t="shared" si="468"/>
        <v>10000</v>
      </c>
      <c r="I172" s="118"/>
      <c r="J172" s="118">
        <f t="shared" si="469"/>
        <v>10000</v>
      </c>
      <c r="K1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5000</v>
      </c>
      <c r="Q1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5000</v>
      </c>
      <c r="U1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2" s="118">
        <f t="shared" si="470"/>
        <v>0</v>
      </c>
      <c r="AF17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v>
      </c>
      <c r="AH17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2" s="118">
        <f t="shared" si="471"/>
        <v>5000</v>
      </c>
      <c r="AJ17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v>
      </c>
      <c r="AK17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2" s="118">
        <f t="shared" si="472"/>
        <v>5000</v>
      </c>
      <c r="AN17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2" s="118">
        <f t="shared" si="473"/>
        <v>0</v>
      </c>
      <c r="AR172" s="118">
        <f t="shared" si="474"/>
        <v>10000</v>
      </c>
    </row>
    <row r="173" spans="2:44">
      <c r="B173" s="116" t="s">
        <v>681</v>
      </c>
      <c r="C173" s="117" t="s">
        <v>682</v>
      </c>
      <c r="D17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18">
        <f t="shared" si="467"/>
        <v>0</v>
      </c>
      <c r="G173" s="118"/>
      <c r="H173" s="118">
        <f t="shared" si="468"/>
        <v>0</v>
      </c>
      <c r="I173" s="118"/>
      <c r="J173" s="118">
        <f t="shared" si="469"/>
        <v>0</v>
      </c>
      <c r="K1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3" s="118">
        <f t="shared" si="470"/>
        <v>0</v>
      </c>
      <c r="AF17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3" s="118">
        <f t="shared" si="471"/>
        <v>0</v>
      </c>
      <c r="AJ17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3" s="118">
        <f t="shared" si="472"/>
        <v>0</v>
      </c>
      <c r="AN17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3" s="118">
        <f t="shared" si="473"/>
        <v>0</v>
      </c>
      <c r="AR173" s="118">
        <f t="shared" si="474"/>
        <v>0</v>
      </c>
    </row>
    <row r="174" spans="2:44">
      <c r="B174" s="116" t="s">
        <v>683</v>
      </c>
      <c r="C174" s="117" t="s">
        <v>684</v>
      </c>
      <c r="D17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18">
        <f t="shared" si="467"/>
        <v>0</v>
      </c>
      <c r="G174" s="118"/>
      <c r="H174" s="118">
        <f t="shared" si="468"/>
        <v>0</v>
      </c>
      <c r="I174" s="118"/>
      <c r="J174" s="118">
        <f t="shared" si="469"/>
        <v>0</v>
      </c>
      <c r="K1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4" s="118">
        <f t="shared" si="470"/>
        <v>0</v>
      </c>
      <c r="AF17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4" s="118">
        <f t="shared" si="471"/>
        <v>0</v>
      </c>
      <c r="AJ17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4" s="118">
        <f t="shared" si="472"/>
        <v>0</v>
      </c>
      <c r="AN17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4" s="118">
        <f t="shared" si="473"/>
        <v>0</v>
      </c>
      <c r="AR174" s="118">
        <f t="shared" si="474"/>
        <v>0</v>
      </c>
    </row>
    <row r="175" spans="2:44">
      <c r="B175" s="116" t="s">
        <v>685</v>
      </c>
      <c r="C175" s="117" t="s">
        <v>686</v>
      </c>
      <c r="D17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18">
        <f t="shared" si="467"/>
        <v>0</v>
      </c>
      <c r="G175" s="118"/>
      <c r="H175" s="118">
        <f t="shared" si="468"/>
        <v>0</v>
      </c>
      <c r="I175" s="118"/>
      <c r="J175" s="118">
        <f t="shared" si="469"/>
        <v>0</v>
      </c>
      <c r="K1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5" s="118">
        <f t="shared" si="470"/>
        <v>0</v>
      </c>
      <c r="AF17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5" s="118">
        <f t="shared" si="471"/>
        <v>0</v>
      </c>
      <c r="AJ17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5" s="118">
        <f t="shared" si="472"/>
        <v>0</v>
      </c>
      <c r="AN17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5" s="118">
        <f t="shared" si="473"/>
        <v>0</v>
      </c>
      <c r="AR175" s="118">
        <f t="shared" si="474"/>
        <v>0</v>
      </c>
    </row>
    <row r="176" spans="2:44">
      <c r="B176" s="116" t="s">
        <v>255</v>
      </c>
      <c r="C176" s="117" t="s">
        <v>687</v>
      </c>
      <c r="D17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18">
        <f t="shared" si="467"/>
        <v>0</v>
      </c>
      <c r="G176" s="118"/>
      <c r="H176" s="118">
        <f t="shared" si="468"/>
        <v>0</v>
      </c>
      <c r="I176" s="118"/>
      <c r="J176" s="118">
        <f t="shared" si="469"/>
        <v>0</v>
      </c>
      <c r="K1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6" s="118">
        <f t="shared" si="470"/>
        <v>0</v>
      </c>
      <c r="AF17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6" s="118">
        <f t="shared" si="471"/>
        <v>0</v>
      </c>
      <c r="AJ17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6" s="118">
        <f t="shared" si="472"/>
        <v>0</v>
      </c>
      <c r="AN17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6" s="118">
        <f t="shared" si="473"/>
        <v>0</v>
      </c>
      <c r="AR176" s="118">
        <f t="shared" si="474"/>
        <v>0</v>
      </c>
    </row>
    <row r="177" spans="2:44">
      <c r="B177" s="116" t="s">
        <v>688</v>
      </c>
      <c r="C177" s="117" t="s">
        <v>689</v>
      </c>
      <c r="D17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18">
        <f t="shared" si="467"/>
        <v>0</v>
      </c>
      <c r="G177" s="118"/>
      <c r="H177" s="118">
        <f t="shared" si="468"/>
        <v>0</v>
      </c>
      <c r="I177" s="118"/>
      <c r="J177" s="118">
        <f t="shared" si="469"/>
        <v>0</v>
      </c>
      <c r="K1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7" s="118">
        <f t="shared" si="470"/>
        <v>0</v>
      </c>
      <c r="AF17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7" s="118">
        <f t="shared" si="471"/>
        <v>0</v>
      </c>
      <c r="AJ17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7" s="118">
        <f t="shared" si="472"/>
        <v>0</v>
      </c>
      <c r="AN17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7" s="118">
        <f t="shared" si="473"/>
        <v>0</v>
      </c>
      <c r="AR177" s="118">
        <f t="shared" si="474"/>
        <v>0</v>
      </c>
    </row>
    <row r="178" spans="2:44">
      <c r="B178" s="116" t="s">
        <v>256</v>
      </c>
      <c r="C178" s="117" t="s">
        <v>690</v>
      </c>
      <c r="D17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18">
        <f t="shared" ref="F178:F185" si="475">D178+E178</f>
        <v>0</v>
      </c>
      <c r="G178" s="118"/>
      <c r="H178" s="118">
        <f t="shared" ref="H178:H185" si="476">F178-G178</f>
        <v>0</v>
      </c>
      <c r="I178" s="118"/>
      <c r="J178" s="118">
        <f t="shared" ref="J178:J185" si="477">F178-I178</f>
        <v>0</v>
      </c>
      <c r="K1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8" s="118">
        <f t="shared" ref="AE178:AE185" si="478">AB178+AC178+AD178</f>
        <v>0</v>
      </c>
      <c r="AF17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8" s="118">
        <f t="shared" ref="AI178:AI185" si="479">AF178+AG178+AH178</f>
        <v>0</v>
      </c>
      <c r="AJ17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8" s="118">
        <f t="shared" ref="AM178:AM185" si="480">AJ178+AK178+AL178</f>
        <v>0</v>
      </c>
      <c r="AN17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8" s="118">
        <f t="shared" ref="AQ178:AQ185" si="481">AN178+AO178+AP178</f>
        <v>0</v>
      </c>
      <c r="AR178" s="118">
        <f t="shared" ref="AR178:AR185" si="482">AE178+AI178+AM178+AQ178</f>
        <v>0</v>
      </c>
    </row>
    <row r="179" spans="2:44">
      <c r="B179" s="116" t="s">
        <v>691</v>
      </c>
      <c r="C179" s="117" t="s">
        <v>690</v>
      </c>
      <c r="D17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v>
      </c>
      <c r="E17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18">
        <f t="shared" si="475"/>
        <v>5000</v>
      </c>
      <c r="G179" s="118"/>
      <c r="H179" s="118">
        <f t="shared" si="476"/>
        <v>5000</v>
      </c>
      <c r="I179" s="118"/>
      <c r="J179" s="118">
        <f t="shared" si="477"/>
        <v>5000</v>
      </c>
      <c r="K1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5000</v>
      </c>
      <c r="M1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9" s="118">
        <f t="shared" si="478"/>
        <v>0</v>
      </c>
      <c r="AF17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9" s="118">
        <f t="shared" si="479"/>
        <v>0</v>
      </c>
      <c r="AJ17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v>
      </c>
      <c r="AL17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9" s="118">
        <f t="shared" si="480"/>
        <v>5000</v>
      </c>
      <c r="AN17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9" s="118">
        <f t="shared" si="481"/>
        <v>0</v>
      </c>
      <c r="AR179" s="118">
        <f t="shared" si="482"/>
        <v>5000</v>
      </c>
    </row>
    <row r="180" spans="2:44">
      <c r="B180" s="116" t="s">
        <v>692</v>
      </c>
      <c r="C180" s="117" t="s">
        <v>693</v>
      </c>
      <c r="D18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18">
        <f t="shared" si="475"/>
        <v>0</v>
      </c>
      <c r="G180" s="118"/>
      <c r="H180" s="118">
        <f t="shared" si="476"/>
        <v>0</v>
      </c>
      <c r="I180" s="118"/>
      <c r="J180" s="118">
        <f t="shared" si="477"/>
        <v>0</v>
      </c>
      <c r="K1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0" s="118">
        <f t="shared" si="478"/>
        <v>0</v>
      </c>
      <c r="AF18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0" s="118">
        <f t="shared" si="479"/>
        <v>0</v>
      </c>
      <c r="AJ18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0" s="118">
        <f t="shared" si="480"/>
        <v>0</v>
      </c>
      <c r="AN18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0" s="118">
        <f t="shared" si="481"/>
        <v>0</v>
      </c>
      <c r="AR180" s="118">
        <f t="shared" si="482"/>
        <v>0</v>
      </c>
    </row>
    <row r="181" spans="2:44">
      <c r="B181" s="116" t="s">
        <v>694</v>
      </c>
      <c r="C181" s="117" t="s">
        <v>695</v>
      </c>
      <c r="D18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18">
        <f t="shared" si="475"/>
        <v>0</v>
      </c>
      <c r="G181" s="118"/>
      <c r="H181" s="118">
        <f t="shared" si="476"/>
        <v>0</v>
      </c>
      <c r="I181" s="118"/>
      <c r="J181" s="118">
        <f t="shared" si="477"/>
        <v>0</v>
      </c>
      <c r="K1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1" s="118">
        <f t="shared" si="478"/>
        <v>0</v>
      </c>
      <c r="AF18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1" s="118">
        <f t="shared" si="479"/>
        <v>0</v>
      </c>
      <c r="AJ18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1" s="118">
        <f t="shared" si="480"/>
        <v>0</v>
      </c>
      <c r="AN18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1" s="118">
        <f t="shared" si="481"/>
        <v>0</v>
      </c>
      <c r="AR181" s="118">
        <f t="shared" si="482"/>
        <v>0</v>
      </c>
    </row>
    <row r="182" spans="2:44">
      <c r="B182" s="116" t="s">
        <v>257</v>
      </c>
      <c r="C182" s="117" t="s">
        <v>696</v>
      </c>
      <c r="D18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18">
        <f t="shared" si="475"/>
        <v>0</v>
      </c>
      <c r="G182" s="118"/>
      <c r="H182" s="118">
        <f t="shared" si="476"/>
        <v>0</v>
      </c>
      <c r="I182" s="118"/>
      <c r="J182" s="118">
        <f t="shared" si="477"/>
        <v>0</v>
      </c>
      <c r="K1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2" s="118">
        <f t="shared" si="478"/>
        <v>0</v>
      </c>
      <c r="AF18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2" s="118">
        <f t="shared" si="479"/>
        <v>0</v>
      </c>
      <c r="AJ18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2" s="118">
        <f t="shared" si="480"/>
        <v>0</v>
      </c>
      <c r="AN18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2" s="118">
        <f t="shared" si="481"/>
        <v>0</v>
      </c>
      <c r="AR182" s="118">
        <f t="shared" si="482"/>
        <v>0</v>
      </c>
    </row>
    <row r="183" spans="2:44">
      <c r="B183" s="116" t="s">
        <v>697</v>
      </c>
      <c r="C183" s="117" t="s">
        <v>696</v>
      </c>
      <c r="D18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18">
        <f t="shared" si="475"/>
        <v>0</v>
      </c>
      <c r="G183" s="118"/>
      <c r="H183" s="118">
        <f t="shared" si="476"/>
        <v>0</v>
      </c>
      <c r="I183" s="118"/>
      <c r="J183" s="118">
        <f t="shared" si="477"/>
        <v>0</v>
      </c>
      <c r="K18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3" s="118">
        <f t="shared" si="478"/>
        <v>0</v>
      </c>
      <c r="AF18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3" s="118">
        <f t="shared" si="479"/>
        <v>0</v>
      </c>
      <c r="AJ18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3" s="118">
        <f t="shared" si="480"/>
        <v>0</v>
      </c>
      <c r="AN18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3" s="118">
        <f t="shared" si="481"/>
        <v>0</v>
      </c>
      <c r="AR183" s="118">
        <f t="shared" si="482"/>
        <v>0</v>
      </c>
    </row>
    <row r="184" spans="2:44">
      <c r="B184" s="116" t="s">
        <v>698</v>
      </c>
      <c r="C184" s="117" t="s">
        <v>699</v>
      </c>
      <c r="D18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18">
        <f t="shared" si="475"/>
        <v>0</v>
      </c>
      <c r="G184" s="118"/>
      <c r="H184" s="118">
        <f t="shared" si="476"/>
        <v>0</v>
      </c>
      <c r="I184" s="118"/>
      <c r="J184" s="118">
        <f t="shared" si="477"/>
        <v>0</v>
      </c>
      <c r="K1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4" s="118">
        <f t="shared" si="478"/>
        <v>0</v>
      </c>
      <c r="AF18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4" s="118">
        <f t="shared" si="479"/>
        <v>0</v>
      </c>
      <c r="AJ18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4" s="118">
        <f t="shared" si="480"/>
        <v>0</v>
      </c>
      <c r="AN18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4" s="118">
        <f t="shared" si="481"/>
        <v>0</v>
      </c>
      <c r="AR184" s="118">
        <f t="shared" si="482"/>
        <v>0</v>
      </c>
    </row>
    <row r="185" spans="2:44">
      <c r="B185" s="116" t="s">
        <v>700</v>
      </c>
      <c r="C185" s="117" t="s">
        <v>701</v>
      </c>
      <c r="D18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18">
        <f t="shared" si="475"/>
        <v>0</v>
      </c>
      <c r="G185" s="118"/>
      <c r="H185" s="118">
        <f t="shared" si="476"/>
        <v>0</v>
      </c>
      <c r="I185" s="118"/>
      <c r="J185" s="118">
        <f t="shared" si="477"/>
        <v>0</v>
      </c>
      <c r="K1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5" s="118">
        <f t="shared" si="478"/>
        <v>0</v>
      </c>
      <c r="AF18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5" s="118">
        <f t="shared" si="479"/>
        <v>0</v>
      </c>
      <c r="AJ18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5" s="118">
        <f t="shared" si="480"/>
        <v>0</v>
      </c>
      <c r="AN18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5" s="118">
        <f t="shared" si="481"/>
        <v>0</v>
      </c>
      <c r="AR185" s="118">
        <f t="shared" si="482"/>
        <v>0</v>
      </c>
    </row>
    <row r="186" spans="2:44">
      <c r="B186" s="116" t="s">
        <v>258</v>
      </c>
      <c r="C186" s="117" t="s">
        <v>702</v>
      </c>
      <c r="D18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18">
        <f t="shared" ref="F186:F189" si="483">D186+E186</f>
        <v>0</v>
      </c>
      <c r="G186" s="118"/>
      <c r="H186" s="118">
        <f t="shared" ref="H186:H189" si="484">F186-G186</f>
        <v>0</v>
      </c>
      <c r="I186" s="118"/>
      <c r="J186" s="118">
        <f t="shared" ref="J186:J189" si="485">F186-I186</f>
        <v>0</v>
      </c>
      <c r="K1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6" s="118">
        <f t="shared" ref="AE186:AE189" si="486">AB186+AC186+AD186</f>
        <v>0</v>
      </c>
      <c r="AF18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6" s="118">
        <f t="shared" ref="AI186:AI189" si="487">AF186+AG186+AH186</f>
        <v>0</v>
      </c>
      <c r="AJ18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6" s="118">
        <f t="shared" ref="AM186:AM189" si="488">AJ186+AK186+AL186</f>
        <v>0</v>
      </c>
      <c r="AN18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6" s="118">
        <f t="shared" ref="AQ186:AQ189" si="489">AN186+AO186+AP186</f>
        <v>0</v>
      </c>
      <c r="AR186" s="118">
        <f t="shared" ref="AR186:AR189" si="490">AE186+AI186+AM186+AQ186</f>
        <v>0</v>
      </c>
    </row>
    <row r="187" spans="2:44">
      <c r="B187" s="116" t="s">
        <v>703</v>
      </c>
      <c r="C187" s="117" t="s">
        <v>704</v>
      </c>
      <c r="D18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18">
        <f t="shared" si="483"/>
        <v>0</v>
      </c>
      <c r="G187" s="118"/>
      <c r="H187" s="118">
        <f t="shared" si="484"/>
        <v>0</v>
      </c>
      <c r="I187" s="118"/>
      <c r="J187" s="118">
        <f t="shared" si="485"/>
        <v>0</v>
      </c>
      <c r="K1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7" s="118">
        <f t="shared" si="486"/>
        <v>0</v>
      </c>
      <c r="AF18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7" s="118">
        <f t="shared" si="487"/>
        <v>0</v>
      </c>
      <c r="AJ18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7" s="118">
        <f t="shared" si="488"/>
        <v>0</v>
      </c>
      <c r="AN18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7" s="118">
        <f t="shared" si="489"/>
        <v>0</v>
      </c>
      <c r="AR187" s="118">
        <f t="shared" si="490"/>
        <v>0</v>
      </c>
    </row>
    <row r="188" spans="2:44">
      <c r="B188" s="116" t="s">
        <v>705</v>
      </c>
      <c r="C188" s="117" t="s">
        <v>706</v>
      </c>
      <c r="D18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18">
        <f t="shared" si="483"/>
        <v>0</v>
      </c>
      <c r="G188" s="118"/>
      <c r="H188" s="118">
        <f t="shared" si="484"/>
        <v>0</v>
      </c>
      <c r="I188" s="118"/>
      <c r="J188" s="118">
        <f t="shared" si="485"/>
        <v>0</v>
      </c>
      <c r="K1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8" s="118">
        <f t="shared" si="486"/>
        <v>0</v>
      </c>
      <c r="AF18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8" s="118">
        <f t="shared" si="487"/>
        <v>0</v>
      </c>
      <c r="AJ18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8" s="118">
        <f t="shared" si="488"/>
        <v>0</v>
      </c>
      <c r="AN18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8" s="118">
        <f t="shared" si="489"/>
        <v>0</v>
      </c>
      <c r="AR188" s="118">
        <f t="shared" si="490"/>
        <v>0</v>
      </c>
    </row>
    <row r="189" spans="2:44">
      <c r="B189" s="116" t="s">
        <v>707</v>
      </c>
      <c r="C189" s="117" t="s">
        <v>708</v>
      </c>
      <c r="D18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18">
        <f t="shared" si="483"/>
        <v>0</v>
      </c>
      <c r="G189" s="118"/>
      <c r="H189" s="118">
        <f t="shared" si="484"/>
        <v>0</v>
      </c>
      <c r="I189" s="118"/>
      <c r="J189" s="118">
        <f t="shared" si="485"/>
        <v>0</v>
      </c>
      <c r="K18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9" s="118">
        <f t="shared" si="486"/>
        <v>0</v>
      </c>
      <c r="AF18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9" s="118">
        <f t="shared" si="487"/>
        <v>0</v>
      </c>
      <c r="AJ18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9" s="118">
        <f t="shared" si="488"/>
        <v>0</v>
      </c>
      <c r="AN18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9" s="118">
        <f t="shared" si="489"/>
        <v>0</v>
      </c>
      <c r="AR189" s="118">
        <f t="shared" si="490"/>
        <v>0</v>
      </c>
    </row>
    <row r="190" spans="2:44">
      <c r="B190" s="125" t="s">
        <v>259</v>
      </c>
      <c r="C190" s="126" t="s">
        <v>139</v>
      </c>
      <c r="D190" s="127">
        <f>D191+D199</f>
        <v>45600</v>
      </c>
      <c r="E190" s="127">
        <f>E191+E199</f>
        <v>0</v>
      </c>
      <c r="F190" s="127">
        <f t="shared" si="300"/>
        <v>45600</v>
      </c>
      <c r="G190" s="127">
        <f>G191+G199</f>
        <v>0</v>
      </c>
      <c r="H190" s="127">
        <f t="shared" si="4"/>
        <v>45600</v>
      </c>
      <c r="I190" s="127">
        <f>I191+I199</f>
        <v>0</v>
      </c>
      <c r="J190" s="127">
        <f t="shared" si="5"/>
        <v>45600</v>
      </c>
      <c r="K190" s="127">
        <f>K191+K199</f>
        <v>0</v>
      </c>
      <c r="L190" s="127">
        <f t="shared" ref="L190:AA190" si="491">L191+L199</f>
        <v>0</v>
      </c>
      <c r="M190" s="127">
        <f t="shared" si="491"/>
        <v>45600</v>
      </c>
      <c r="N190" s="127">
        <f t="shared" si="491"/>
        <v>0</v>
      </c>
      <c r="O190" s="127">
        <f t="shared" si="491"/>
        <v>0</v>
      </c>
      <c r="P190" s="127">
        <f t="shared" si="491"/>
        <v>0</v>
      </c>
      <c r="Q190" s="127">
        <f t="shared" si="491"/>
        <v>0</v>
      </c>
      <c r="R190" s="127">
        <f t="shared" si="491"/>
        <v>0</v>
      </c>
      <c r="S190" s="127">
        <f t="shared" si="491"/>
        <v>0</v>
      </c>
      <c r="T190" s="127">
        <f t="shared" si="491"/>
        <v>0</v>
      </c>
      <c r="U190" s="127">
        <f t="shared" si="491"/>
        <v>0</v>
      </c>
      <c r="V190" s="127">
        <f t="shared" si="491"/>
        <v>0</v>
      </c>
      <c r="W190" s="127">
        <f t="shared" si="491"/>
        <v>0</v>
      </c>
      <c r="X190" s="127">
        <f t="shared" si="491"/>
        <v>0</v>
      </c>
      <c r="Y190" s="127">
        <f t="shared" ref="Y190:Z190" si="492">Y191+Y199</f>
        <v>0</v>
      </c>
      <c r="Z190" s="127">
        <f t="shared" si="492"/>
        <v>0</v>
      </c>
      <c r="AA190" s="127">
        <f t="shared" si="491"/>
        <v>0</v>
      </c>
      <c r="AB190" s="127">
        <f t="shared" ref="AB190" si="493">AB191+AB199</f>
        <v>0</v>
      </c>
      <c r="AC190" s="127">
        <f t="shared" ref="AC190" si="494">AC191+AC199</f>
        <v>11400</v>
      </c>
      <c r="AD190" s="127">
        <f t="shared" ref="AD190" si="495">AD191+AD199</f>
        <v>0</v>
      </c>
      <c r="AE190" s="127">
        <f t="shared" si="9"/>
        <v>11400</v>
      </c>
      <c r="AF190" s="127">
        <f t="shared" ref="AF190" si="496">AF191+AF199</f>
        <v>0</v>
      </c>
      <c r="AG190" s="127">
        <f t="shared" ref="AG190" si="497">AG191+AG199</f>
        <v>0</v>
      </c>
      <c r="AH190" s="127">
        <f t="shared" ref="AH190" si="498">AH191+AH199</f>
        <v>11400</v>
      </c>
      <c r="AI190" s="127">
        <f t="shared" si="10"/>
        <v>11400</v>
      </c>
      <c r="AJ190" s="127">
        <f t="shared" ref="AJ190" si="499">AJ191+AJ199</f>
        <v>11400</v>
      </c>
      <c r="AK190" s="127">
        <f t="shared" ref="AK190" si="500">AK191+AK199</f>
        <v>0</v>
      </c>
      <c r="AL190" s="127">
        <f t="shared" ref="AL190" si="501">AL191+AL199</f>
        <v>0</v>
      </c>
      <c r="AM190" s="127">
        <f t="shared" si="11"/>
        <v>11400</v>
      </c>
      <c r="AN190" s="127">
        <f t="shared" ref="AN190" si="502">AN191+AN199</f>
        <v>11400</v>
      </c>
      <c r="AO190" s="127">
        <f t="shared" ref="AO190" si="503">AO191+AO199</f>
        <v>0</v>
      </c>
      <c r="AP190" s="127">
        <f t="shared" ref="AP190" si="504">AP191+AP199</f>
        <v>0</v>
      </c>
      <c r="AQ190" s="127">
        <f t="shared" si="12"/>
        <v>11400</v>
      </c>
      <c r="AR190" s="127">
        <f t="shared" si="13"/>
        <v>45600</v>
      </c>
    </row>
    <row r="191" spans="2:44">
      <c r="B191" s="125" t="s">
        <v>260</v>
      </c>
      <c r="C191" s="126" t="s">
        <v>140</v>
      </c>
      <c r="D191" s="127">
        <f>SUM(D192:D198)</f>
        <v>22800</v>
      </c>
      <c r="E191" s="127">
        <f>SUM(E192:E198)</f>
        <v>0</v>
      </c>
      <c r="F191" s="127">
        <f>D191+E191</f>
        <v>22800</v>
      </c>
      <c r="G191" s="127">
        <f>SUM(G192:G198)</f>
        <v>0</v>
      </c>
      <c r="H191" s="127">
        <f>F191-G191</f>
        <v>22800</v>
      </c>
      <c r="I191" s="127">
        <f>SUM(I192:I198)</f>
        <v>0</v>
      </c>
      <c r="J191" s="127">
        <f>F191-I191</f>
        <v>22800</v>
      </c>
      <c r="K191" s="127">
        <f t="shared" ref="K191:AD191" si="505">SUM(K192:K198)</f>
        <v>0</v>
      </c>
      <c r="L191" s="127">
        <f t="shared" si="505"/>
        <v>0</v>
      </c>
      <c r="M191" s="127">
        <f t="shared" si="505"/>
        <v>22800</v>
      </c>
      <c r="N191" s="127">
        <f t="shared" si="505"/>
        <v>0</v>
      </c>
      <c r="O191" s="127">
        <f t="shared" si="505"/>
        <v>0</v>
      </c>
      <c r="P191" s="127">
        <f t="shared" ref="P191:Q191" si="506">SUM(P192:P198)</f>
        <v>0</v>
      </c>
      <c r="Q191" s="127">
        <f t="shared" si="506"/>
        <v>0</v>
      </c>
      <c r="R191" s="127">
        <f t="shared" si="505"/>
        <v>0</v>
      </c>
      <c r="S191" s="127">
        <f t="shared" si="505"/>
        <v>0</v>
      </c>
      <c r="T191" s="127">
        <f t="shared" ref="T191" si="507">SUM(T192:T198)</f>
        <v>0</v>
      </c>
      <c r="U191" s="127">
        <f t="shared" si="505"/>
        <v>0</v>
      </c>
      <c r="V191" s="127">
        <f t="shared" si="505"/>
        <v>0</v>
      </c>
      <c r="W191" s="127">
        <f t="shared" ref="W191" si="508">SUM(W192:W198)</f>
        <v>0</v>
      </c>
      <c r="X191" s="127">
        <f t="shared" si="505"/>
        <v>0</v>
      </c>
      <c r="Y191" s="127">
        <f t="shared" ref="Y191:Z191" si="509">SUM(Y192:Y198)</f>
        <v>0</v>
      </c>
      <c r="Z191" s="127">
        <f t="shared" si="509"/>
        <v>0</v>
      </c>
      <c r="AA191" s="127">
        <f t="shared" si="505"/>
        <v>0</v>
      </c>
      <c r="AB191" s="127">
        <f t="shared" si="505"/>
        <v>0</v>
      </c>
      <c r="AC191" s="127">
        <f t="shared" si="505"/>
        <v>0</v>
      </c>
      <c r="AD191" s="127">
        <f t="shared" si="505"/>
        <v>0</v>
      </c>
      <c r="AE191" s="127">
        <f>AB191+AC191+AD191</f>
        <v>0</v>
      </c>
      <c r="AF191" s="127">
        <f>SUM(AF192:AF198)</f>
        <v>0</v>
      </c>
      <c r="AG191" s="127">
        <f>SUM(AG192:AG198)</f>
        <v>0</v>
      </c>
      <c r="AH191" s="127">
        <f>SUM(AH192:AH198)</f>
        <v>0</v>
      </c>
      <c r="AI191" s="127">
        <f>AF191+AG191+AH191</f>
        <v>0</v>
      </c>
      <c r="AJ191" s="127">
        <f>SUM(AJ192:AJ198)</f>
        <v>11400</v>
      </c>
      <c r="AK191" s="127">
        <f>SUM(AK192:AK198)</f>
        <v>0</v>
      </c>
      <c r="AL191" s="127">
        <f>SUM(AL192:AL198)</f>
        <v>0</v>
      </c>
      <c r="AM191" s="127">
        <f>AJ191+AK191+AL191</f>
        <v>11400</v>
      </c>
      <c r="AN191" s="127">
        <f>SUM(AN192:AN198)</f>
        <v>11400</v>
      </c>
      <c r="AO191" s="127">
        <f>SUM(AO192:AO198)</f>
        <v>0</v>
      </c>
      <c r="AP191" s="127">
        <f>SUM(AP192:AP198)</f>
        <v>0</v>
      </c>
      <c r="AQ191" s="127">
        <f>AN191+AO191+AP191</f>
        <v>11400</v>
      </c>
      <c r="AR191" s="127">
        <f>AE191+AI191+AM191+AQ191</f>
        <v>22800</v>
      </c>
    </row>
    <row r="192" spans="2:44">
      <c r="B192" s="116" t="s">
        <v>266</v>
      </c>
      <c r="C192" s="117" t="s">
        <v>146</v>
      </c>
      <c r="D19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18">
        <f t="shared" ref="F192:F194" si="510">D192+E192</f>
        <v>0</v>
      </c>
      <c r="G192" s="118"/>
      <c r="H192" s="118">
        <f>F192-G192</f>
        <v>0</v>
      </c>
      <c r="I192" s="118"/>
      <c r="J192" s="118">
        <f>F192-I192</f>
        <v>0</v>
      </c>
      <c r="K1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2" s="118">
        <f>AB192+AC192+AD192</f>
        <v>0</v>
      </c>
      <c r="AF19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2" s="118">
        <f>AF192+AG192+AH192</f>
        <v>0</v>
      </c>
      <c r="AJ19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2" s="118">
        <f>AJ192+AK192+AL192</f>
        <v>0</v>
      </c>
      <c r="AN19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2" s="118">
        <f>AN192+AO192+AP192</f>
        <v>0</v>
      </c>
      <c r="AR192" s="118">
        <f>AE192+AI192+AM192+AQ192</f>
        <v>0</v>
      </c>
    </row>
    <row r="193" spans="2:44">
      <c r="B193" s="116" t="s">
        <v>709</v>
      </c>
      <c r="C193" s="117" t="s">
        <v>710</v>
      </c>
      <c r="D19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22800</v>
      </c>
      <c r="E19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118">
        <f t="shared" ref="F193" si="511">D193+E193</f>
        <v>22800</v>
      </c>
      <c r="G193" s="118"/>
      <c r="H193" s="118">
        <f t="shared" ref="H193" si="512">F193-G193</f>
        <v>22800</v>
      </c>
      <c r="I193" s="118"/>
      <c r="J193" s="118">
        <f t="shared" ref="J193" si="513">F193-I193</f>
        <v>22800</v>
      </c>
      <c r="K1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22800</v>
      </c>
      <c r="N1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3" s="118">
        <f t="shared" ref="AE193" si="514">AB193+AC193+AD193</f>
        <v>0</v>
      </c>
      <c r="AF19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3" s="118">
        <f t="shared" ref="AI193" si="515">AF193+AG193+AH193</f>
        <v>0</v>
      </c>
      <c r="AJ19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11400</v>
      </c>
      <c r="AK19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3" s="118">
        <f t="shared" ref="AM193" si="516">AJ193+AK193+AL193</f>
        <v>11400</v>
      </c>
      <c r="AN19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11400</v>
      </c>
      <c r="AO19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3" s="118">
        <f t="shared" ref="AQ193" si="517">AN193+AO193+AP193</f>
        <v>11400</v>
      </c>
      <c r="AR193" s="118">
        <f t="shared" ref="AR193" si="518">AE193+AI193+AM193+AQ193</f>
        <v>22800</v>
      </c>
    </row>
    <row r="194" spans="2:44">
      <c r="B194" s="116" t="s">
        <v>711</v>
      </c>
      <c r="C194" s="117" t="s">
        <v>712</v>
      </c>
      <c r="D19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18">
        <f t="shared" si="510"/>
        <v>0</v>
      </c>
      <c r="G194" s="118"/>
      <c r="H194" s="118">
        <f>F194-G194</f>
        <v>0</v>
      </c>
      <c r="I194" s="118"/>
      <c r="J194" s="118">
        <f>F194-I194</f>
        <v>0</v>
      </c>
      <c r="K1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4" s="118">
        <f>AB194+AC194+AD194</f>
        <v>0</v>
      </c>
      <c r="AF19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4" s="118">
        <f>AF194+AG194+AH194</f>
        <v>0</v>
      </c>
      <c r="AJ19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4" s="118">
        <f>AJ194+AK194+AL194</f>
        <v>0</v>
      </c>
      <c r="AN19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4" s="118">
        <f>AN194+AO194+AP194</f>
        <v>0</v>
      </c>
      <c r="AR194" s="118">
        <f>AE194+AI194+AM194+AQ194</f>
        <v>0</v>
      </c>
    </row>
    <row r="195" spans="2:44">
      <c r="B195" s="116" t="s">
        <v>713</v>
      </c>
      <c r="C195" s="117" t="s">
        <v>714</v>
      </c>
      <c r="D19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18">
        <f>D195+E195</f>
        <v>0</v>
      </c>
      <c r="G195" s="118"/>
      <c r="H195" s="118">
        <f t="shared" ref="H195:H196" si="519">F195-G195</f>
        <v>0</v>
      </c>
      <c r="I195" s="118"/>
      <c r="J195" s="118">
        <f t="shared" ref="J195:J196" si="520">F195-I195</f>
        <v>0</v>
      </c>
      <c r="K1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5" s="118">
        <f t="shared" ref="AE195:AE196" si="521">AB195+AC195+AD195</f>
        <v>0</v>
      </c>
      <c r="AF19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5" s="118">
        <f t="shared" ref="AI195:AI196" si="522">AF195+AG195+AH195</f>
        <v>0</v>
      </c>
      <c r="AJ19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5" s="118">
        <f t="shared" ref="AM195:AM196" si="523">AJ195+AK195+AL195</f>
        <v>0</v>
      </c>
      <c r="AN19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5" s="118">
        <f t="shared" ref="AQ195:AQ196" si="524">AN195+AO195+AP195</f>
        <v>0</v>
      </c>
      <c r="AR195" s="118">
        <f t="shared" ref="AR195:AR196" si="525">AE195+AI195+AM195+AQ195</f>
        <v>0</v>
      </c>
    </row>
    <row r="196" spans="2:44">
      <c r="B196" s="116" t="s">
        <v>715</v>
      </c>
      <c r="C196" s="117" t="s">
        <v>716</v>
      </c>
      <c r="D19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6" s="118">
        <f t="shared" ref="F196" si="526">D196+E196</f>
        <v>0</v>
      </c>
      <c r="G196" s="118"/>
      <c r="H196" s="118">
        <f t="shared" si="519"/>
        <v>0</v>
      </c>
      <c r="I196" s="118"/>
      <c r="J196" s="118">
        <f t="shared" si="520"/>
        <v>0</v>
      </c>
      <c r="K1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6" s="118">
        <f t="shared" si="521"/>
        <v>0</v>
      </c>
      <c r="AF19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6" s="118">
        <f t="shared" si="522"/>
        <v>0</v>
      </c>
      <c r="AJ19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6" s="118">
        <f t="shared" si="523"/>
        <v>0</v>
      </c>
      <c r="AN19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6" s="118">
        <f t="shared" si="524"/>
        <v>0</v>
      </c>
      <c r="AR196" s="118">
        <f t="shared" si="525"/>
        <v>0</v>
      </c>
    </row>
    <row r="197" spans="2:44">
      <c r="B197" s="116" t="s">
        <v>717</v>
      </c>
      <c r="C197" s="117" t="s">
        <v>718</v>
      </c>
      <c r="D19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18">
        <f t="shared" ref="F197" si="527">D197+E197</f>
        <v>0</v>
      </c>
      <c r="G197" s="118"/>
      <c r="H197" s="118">
        <f>F197-G197</f>
        <v>0</v>
      </c>
      <c r="I197" s="118"/>
      <c r="J197" s="118">
        <f>F197-I197</f>
        <v>0</v>
      </c>
      <c r="K1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7" s="118">
        <f>AB197+AC197+AD197</f>
        <v>0</v>
      </c>
      <c r="AF19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7" s="118">
        <f>AF197+AG197+AH197</f>
        <v>0</v>
      </c>
      <c r="AJ19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7" s="118">
        <f>AJ197+AK197+AL197</f>
        <v>0</v>
      </c>
      <c r="AN19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7" s="118">
        <f>AN197+AO197+AP197</f>
        <v>0</v>
      </c>
      <c r="AR197" s="118">
        <f>AE197+AI197+AM197+AQ197</f>
        <v>0</v>
      </c>
    </row>
    <row r="198" spans="2:44">
      <c r="B198" s="116" t="s">
        <v>719</v>
      </c>
      <c r="C198" s="117" t="s">
        <v>720</v>
      </c>
      <c r="D19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18">
        <f>D198+E198</f>
        <v>0</v>
      </c>
      <c r="G198" s="118"/>
      <c r="H198" s="118">
        <f t="shared" ref="H198" si="528">F198-G198</f>
        <v>0</v>
      </c>
      <c r="I198" s="118"/>
      <c r="J198" s="118">
        <f t="shared" ref="J198" si="529">F198-I198</f>
        <v>0</v>
      </c>
      <c r="K1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8" s="118">
        <f t="shared" ref="AE198" si="530">AB198+AC198+AD198</f>
        <v>0</v>
      </c>
      <c r="AF19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8" s="118">
        <f t="shared" ref="AI198" si="531">AF198+AG198+AH198</f>
        <v>0</v>
      </c>
      <c r="AJ19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8" s="118">
        <f t="shared" ref="AM198" si="532">AJ198+AK198+AL198</f>
        <v>0</v>
      </c>
      <c r="AN19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8" s="118">
        <f t="shared" ref="AQ198" si="533">AN198+AO198+AP198</f>
        <v>0</v>
      </c>
      <c r="AR198" s="118">
        <f t="shared" ref="AR198" si="534">AE198+AI198+AM198+AQ198</f>
        <v>0</v>
      </c>
    </row>
    <row r="199" spans="2:44">
      <c r="B199" s="125" t="s">
        <v>261</v>
      </c>
      <c r="C199" s="126" t="s">
        <v>141</v>
      </c>
      <c r="D199" s="127">
        <f>SUM(D200:D206)</f>
        <v>22800</v>
      </c>
      <c r="E199" s="127">
        <f>SUM(E200:E206)</f>
        <v>0</v>
      </c>
      <c r="F199" s="127">
        <f>D199+E199</f>
        <v>22800</v>
      </c>
      <c r="G199" s="127">
        <f t="shared" ref="G199:I199" si="535">SUM(G200:G206)</f>
        <v>0</v>
      </c>
      <c r="H199" s="127">
        <f>F199-G199</f>
        <v>22800</v>
      </c>
      <c r="I199" s="127">
        <f t="shared" si="535"/>
        <v>0</v>
      </c>
      <c r="J199" s="127">
        <f>F199-I199</f>
        <v>22800</v>
      </c>
      <c r="K199" s="127">
        <f t="shared" ref="K199:AP199" si="536">SUM(K200:K206)</f>
        <v>0</v>
      </c>
      <c r="L199" s="127">
        <f t="shared" si="536"/>
        <v>0</v>
      </c>
      <c r="M199" s="127">
        <f t="shared" si="536"/>
        <v>22800</v>
      </c>
      <c r="N199" s="127">
        <f t="shared" si="536"/>
        <v>0</v>
      </c>
      <c r="O199" s="127">
        <f t="shared" si="536"/>
        <v>0</v>
      </c>
      <c r="P199" s="127">
        <f t="shared" ref="P199:Q199" si="537">SUM(P200:P206)</f>
        <v>0</v>
      </c>
      <c r="Q199" s="127">
        <f t="shared" si="537"/>
        <v>0</v>
      </c>
      <c r="R199" s="127">
        <f t="shared" si="536"/>
        <v>0</v>
      </c>
      <c r="S199" s="127">
        <f t="shared" si="536"/>
        <v>0</v>
      </c>
      <c r="T199" s="127">
        <f t="shared" ref="T199" si="538">SUM(T200:T206)</f>
        <v>0</v>
      </c>
      <c r="U199" s="127">
        <f t="shared" si="536"/>
        <v>0</v>
      </c>
      <c r="V199" s="127">
        <f t="shared" si="536"/>
        <v>0</v>
      </c>
      <c r="W199" s="127">
        <f t="shared" ref="W199" si="539">SUM(W200:W206)</f>
        <v>0</v>
      </c>
      <c r="X199" s="127">
        <f t="shared" si="536"/>
        <v>0</v>
      </c>
      <c r="Y199" s="127">
        <f t="shared" ref="Y199:Z199" si="540">SUM(Y200:Y206)</f>
        <v>0</v>
      </c>
      <c r="Z199" s="127">
        <f t="shared" si="540"/>
        <v>0</v>
      </c>
      <c r="AA199" s="127">
        <f t="shared" si="536"/>
        <v>0</v>
      </c>
      <c r="AB199" s="127">
        <f t="shared" si="536"/>
        <v>0</v>
      </c>
      <c r="AC199" s="127">
        <f t="shared" si="536"/>
        <v>11400</v>
      </c>
      <c r="AD199" s="127">
        <f t="shared" si="536"/>
        <v>0</v>
      </c>
      <c r="AE199" s="127">
        <f>AB199+AC199+AD199</f>
        <v>11400</v>
      </c>
      <c r="AF199" s="127">
        <f t="shared" si="536"/>
        <v>0</v>
      </c>
      <c r="AG199" s="127">
        <f t="shared" si="536"/>
        <v>0</v>
      </c>
      <c r="AH199" s="127">
        <f t="shared" si="536"/>
        <v>11400</v>
      </c>
      <c r="AI199" s="127">
        <f>AF199+AG199+AH199</f>
        <v>11400</v>
      </c>
      <c r="AJ199" s="127">
        <f t="shared" si="536"/>
        <v>0</v>
      </c>
      <c r="AK199" s="127">
        <f t="shared" si="536"/>
        <v>0</v>
      </c>
      <c r="AL199" s="127">
        <f t="shared" si="536"/>
        <v>0</v>
      </c>
      <c r="AM199" s="127">
        <f>AJ199+AK199+AL199</f>
        <v>0</v>
      </c>
      <c r="AN199" s="127">
        <f t="shared" si="536"/>
        <v>0</v>
      </c>
      <c r="AO199" s="127">
        <f t="shared" si="536"/>
        <v>0</v>
      </c>
      <c r="AP199" s="127">
        <f t="shared" si="536"/>
        <v>0</v>
      </c>
      <c r="AQ199" s="127">
        <f>AN199+AO199+AP199</f>
        <v>0</v>
      </c>
      <c r="AR199" s="127">
        <f>AE199+AI199+AM199+AQ199</f>
        <v>22800</v>
      </c>
    </row>
    <row r="200" spans="2:44">
      <c r="B200" s="116" t="s">
        <v>267</v>
      </c>
      <c r="C200" s="117" t="s">
        <v>147</v>
      </c>
      <c r="D20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18">
        <f>D200+E200</f>
        <v>0</v>
      </c>
      <c r="G200" s="118"/>
      <c r="H200" s="118">
        <f t="shared" ref="H200:H206" si="541">F200-G200</f>
        <v>0</v>
      </c>
      <c r="I200" s="118"/>
      <c r="J200" s="118">
        <f t="shared" ref="J200:J206" si="542">F200-I200</f>
        <v>0</v>
      </c>
      <c r="K2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0" s="118">
        <f t="shared" ref="AE200:AE206" si="543">AB200+AC200+AD200</f>
        <v>0</v>
      </c>
      <c r="AF20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0" s="118">
        <f t="shared" ref="AI200:AI206" si="544">AF200+AG200+AH200</f>
        <v>0</v>
      </c>
      <c r="AJ20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0" s="118">
        <f t="shared" ref="AM200:AM206" si="545">AJ200+AK200+AL200</f>
        <v>0</v>
      </c>
      <c r="AN20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0" s="118">
        <f t="shared" ref="AQ200:AQ206" si="546">AN200+AO200+AP200</f>
        <v>0</v>
      </c>
      <c r="AR200" s="118">
        <f t="shared" ref="AR200:AR206" si="547">AE200+AI200+AM200+AQ200</f>
        <v>0</v>
      </c>
    </row>
    <row r="201" spans="2:44">
      <c r="B201" s="116" t="s">
        <v>721</v>
      </c>
      <c r="C201" s="117" t="s">
        <v>722</v>
      </c>
      <c r="D20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1" s="118">
        <f>D201+E201</f>
        <v>0</v>
      </c>
      <c r="G201" s="118"/>
      <c r="H201" s="118">
        <f t="shared" si="541"/>
        <v>0</v>
      </c>
      <c r="I201" s="118"/>
      <c r="J201" s="118">
        <f t="shared" si="542"/>
        <v>0</v>
      </c>
      <c r="K2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1" s="118">
        <f t="shared" si="543"/>
        <v>0</v>
      </c>
      <c r="AF20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1" s="118">
        <f t="shared" si="544"/>
        <v>0</v>
      </c>
      <c r="AJ20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1" s="118">
        <f t="shared" si="545"/>
        <v>0</v>
      </c>
      <c r="AN20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1" s="118">
        <f t="shared" si="546"/>
        <v>0</v>
      </c>
      <c r="AR201" s="118">
        <f t="shared" si="547"/>
        <v>0</v>
      </c>
    </row>
    <row r="202" spans="2:44">
      <c r="B202" s="116" t="s">
        <v>723</v>
      </c>
      <c r="C202" s="117" t="s">
        <v>722</v>
      </c>
      <c r="D20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22800</v>
      </c>
      <c r="E20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18">
        <f t="shared" ref="F202:F204" si="548">D202+E202</f>
        <v>22800</v>
      </c>
      <c r="G202" s="118"/>
      <c r="H202" s="118">
        <f t="shared" ref="H202:H204" si="549">F202-G202</f>
        <v>22800</v>
      </c>
      <c r="I202" s="118"/>
      <c r="J202" s="118">
        <f t="shared" ref="J202:J204" si="550">F202-I202</f>
        <v>22800</v>
      </c>
      <c r="K2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22800</v>
      </c>
      <c r="N2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11400</v>
      </c>
      <c r="AD20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2" s="118">
        <f t="shared" ref="AE202:AE204" si="551">AB202+AC202+AD202</f>
        <v>11400</v>
      </c>
      <c r="AF20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11400</v>
      </c>
      <c r="AI202" s="118">
        <f t="shared" ref="AI202:AI204" si="552">AF202+AG202+AH202</f>
        <v>11400</v>
      </c>
      <c r="AJ20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2" s="118">
        <f t="shared" ref="AM202:AM204" si="553">AJ202+AK202+AL202</f>
        <v>0</v>
      </c>
      <c r="AN20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2" s="118">
        <f t="shared" ref="AQ202:AQ204" si="554">AN202+AO202+AP202</f>
        <v>0</v>
      </c>
      <c r="AR202" s="118">
        <f t="shared" ref="AR202:AR204" si="555">AE202+AI202+AM202+AQ202</f>
        <v>22800</v>
      </c>
    </row>
    <row r="203" spans="2:44">
      <c r="B203" s="116" t="s">
        <v>724</v>
      </c>
      <c r="C203" s="117" t="s">
        <v>725</v>
      </c>
      <c r="D20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18">
        <f t="shared" si="548"/>
        <v>0</v>
      </c>
      <c r="G203" s="118"/>
      <c r="H203" s="118">
        <f t="shared" si="549"/>
        <v>0</v>
      </c>
      <c r="I203" s="118"/>
      <c r="J203" s="118">
        <f t="shared" si="550"/>
        <v>0</v>
      </c>
      <c r="K2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3" s="118">
        <f t="shared" si="551"/>
        <v>0</v>
      </c>
      <c r="AF20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3" s="118">
        <f t="shared" si="552"/>
        <v>0</v>
      </c>
      <c r="AJ20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3" s="118">
        <f t="shared" si="553"/>
        <v>0</v>
      </c>
      <c r="AN20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3" s="118">
        <f t="shared" si="554"/>
        <v>0</v>
      </c>
      <c r="AR203" s="118">
        <f t="shared" si="555"/>
        <v>0</v>
      </c>
    </row>
    <row r="204" spans="2:44">
      <c r="B204" s="116" t="s">
        <v>268</v>
      </c>
      <c r="C204" s="117" t="s">
        <v>726</v>
      </c>
      <c r="D20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18">
        <f t="shared" si="548"/>
        <v>0</v>
      </c>
      <c r="G204" s="118"/>
      <c r="H204" s="118">
        <f t="shared" si="549"/>
        <v>0</v>
      </c>
      <c r="I204" s="118"/>
      <c r="J204" s="118">
        <f t="shared" si="550"/>
        <v>0</v>
      </c>
      <c r="K2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4" s="118">
        <f t="shared" si="551"/>
        <v>0</v>
      </c>
      <c r="AF20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4" s="118">
        <f t="shared" si="552"/>
        <v>0</v>
      </c>
      <c r="AJ20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4" s="118">
        <f t="shared" si="553"/>
        <v>0</v>
      </c>
      <c r="AN20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4" s="118">
        <f t="shared" si="554"/>
        <v>0</v>
      </c>
      <c r="AR204" s="118">
        <f t="shared" si="555"/>
        <v>0</v>
      </c>
    </row>
    <row r="205" spans="2:44">
      <c r="B205" s="116" t="s">
        <v>727</v>
      </c>
      <c r="C205" s="117" t="s">
        <v>726</v>
      </c>
      <c r="D20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18">
        <f t="shared" ref="F205" si="556">D205+E205</f>
        <v>0</v>
      </c>
      <c r="G205" s="118"/>
      <c r="H205" s="118">
        <f t="shared" ref="H205" si="557">F205-G205</f>
        <v>0</v>
      </c>
      <c r="I205" s="118"/>
      <c r="J205" s="118">
        <f t="shared" ref="J205" si="558">F205-I205</f>
        <v>0</v>
      </c>
      <c r="K2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5" s="118">
        <f t="shared" ref="AE205" si="559">AB205+AC205+AD205</f>
        <v>0</v>
      </c>
      <c r="AF20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5" s="118">
        <f t="shared" ref="AI205" si="560">AF205+AG205+AH205</f>
        <v>0</v>
      </c>
      <c r="AJ20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5" s="118">
        <f t="shared" ref="AM205" si="561">AJ205+AK205+AL205</f>
        <v>0</v>
      </c>
      <c r="AN20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5" s="118">
        <f t="shared" ref="AQ205" si="562">AN205+AO205+AP205</f>
        <v>0</v>
      </c>
      <c r="AR205" s="118">
        <f t="shared" ref="AR205" si="563">AE205+AI205+AM205+AQ205</f>
        <v>0</v>
      </c>
    </row>
    <row r="206" spans="2:44">
      <c r="B206" s="116" t="s">
        <v>728</v>
      </c>
      <c r="C206" s="117" t="s">
        <v>729</v>
      </c>
      <c r="D20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18">
        <f>D206+E206</f>
        <v>0</v>
      </c>
      <c r="G206" s="118"/>
      <c r="H206" s="118">
        <f t="shared" si="541"/>
        <v>0</v>
      </c>
      <c r="I206" s="118"/>
      <c r="J206" s="118">
        <f t="shared" si="542"/>
        <v>0</v>
      </c>
      <c r="K2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6" s="118">
        <f t="shared" si="543"/>
        <v>0</v>
      </c>
      <c r="AF20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6" s="118">
        <f t="shared" si="544"/>
        <v>0</v>
      </c>
      <c r="AJ20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6" s="118">
        <f t="shared" si="545"/>
        <v>0</v>
      </c>
      <c r="AN20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6" s="118">
        <f t="shared" si="546"/>
        <v>0</v>
      </c>
      <c r="AR206" s="118">
        <f t="shared" si="547"/>
        <v>0</v>
      </c>
    </row>
    <row r="207" spans="2:44">
      <c r="B207" s="125" t="s">
        <v>262</v>
      </c>
      <c r="C207" s="126" t="s">
        <v>142</v>
      </c>
      <c r="D207" s="127">
        <f>SUM(D208:D213)</f>
        <v>0</v>
      </c>
      <c r="E207" s="127">
        <f>SUM(E208:E213)</f>
        <v>0</v>
      </c>
      <c r="F207" s="127">
        <f t="shared" si="300"/>
        <v>0</v>
      </c>
      <c r="G207" s="127">
        <f>SUM(G208:G213)</f>
        <v>0</v>
      </c>
      <c r="H207" s="127">
        <f t="shared" si="4"/>
        <v>0</v>
      </c>
      <c r="I207" s="127">
        <f>SUM(I208:I213)</f>
        <v>0</v>
      </c>
      <c r="J207" s="127">
        <f t="shared" si="5"/>
        <v>0</v>
      </c>
      <c r="K207" s="127">
        <f t="shared" ref="K207:AD207" si="564">SUM(K208:K213)</f>
        <v>0</v>
      </c>
      <c r="L207" s="127">
        <f t="shared" si="564"/>
        <v>0</v>
      </c>
      <c r="M207" s="127">
        <f t="shared" si="564"/>
        <v>0</v>
      </c>
      <c r="N207" s="127">
        <f t="shared" si="564"/>
        <v>0</v>
      </c>
      <c r="O207" s="127">
        <f t="shared" si="564"/>
        <v>0</v>
      </c>
      <c r="P207" s="127">
        <f t="shared" ref="P207:Q207" si="565">SUM(P208:P213)</f>
        <v>0</v>
      </c>
      <c r="Q207" s="127">
        <f t="shared" si="565"/>
        <v>0</v>
      </c>
      <c r="R207" s="127">
        <f t="shared" si="564"/>
        <v>0</v>
      </c>
      <c r="S207" s="127">
        <f t="shared" si="564"/>
        <v>0</v>
      </c>
      <c r="T207" s="127">
        <f t="shared" ref="T207" si="566">SUM(T208:T213)</f>
        <v>0</v>
      </c>
      <c r="U207" s="127">
        <f t="shared" si="564"/>
        <v>0</v>
      </c>
      <c r="V207" s="127">
        <f t="shared" si="564"/>
        <v>0</v>
      </c>
      <c r="W207" s="127">
        <f t="shared" ref="W207" si="567">SUM(W208:W213)</f>
        <v>0</v>
      </c>
      <c r="X207" s="127">
        <f t="shared" si="564"/>
        <v>0</v>
      </c>
      <c r="Y207" s="127">
        <f t="shared" ref="Y207:Z207" si="568">SUM(Y208:Y213)</f>
        <v>0</v>
      </c>
      <c r="Z207" s="127">
        <f t="shared" si="568"/>
        <v>0</v>
      </c>
      <c r="AA207" s="127">
        <f t="shared" si="564"/>
        <v>0</v>
      </c>
      <c r="AB207" s="127">
        <f t="shared" si="564"/>
        <v>0</v>
      </c>
      <c r="AC207" s="127">
        <f t="shared" si="564"/>
        <v>0</v>
      </c>
      <c r="AD207" s="127">
        <f t="shared" si="564"/>
        <v>0</v>
      </c>
      <c r="AE207" s="127">
        <f t="shared" si="9"/>
        <v>0</v>
      </c>
      <c r="AF207" s="127">
        <f>SUM(AF208:AF213)</f>
        <v>0</v>
      </c>
      <c r="AG207" s="127">
        <f>SUM(AG208:AG213)</f>
        <v>0</v>
      </c>
      <c r="AH207" s="127">
        <f>SUM(AH208:AH213)</f>
        <v>0</v>
      </c>
      <c r="AI207" s="127">
        <f t="shared" si="10"/>
        <v>0</v>
      </c>
      <c r="AJ207" s="127">
        <f>SUM(AJ208:AJ213)</f>
        <v>0</v>
      </c>
      <c r="AK207" s="127">
        <f>SUM(AK208:AK213)</f>
        <v>0</v>
      </c>
      <c r="AL207" s="127">
        <f>SUM(AL208:AL213)</f>
        <v>0</v>
      </c>
      <c r="AM207" s="127">
        <f t="shared" si="11"/>
        <v>0</v>
      </c>
      <c r="AN207" s="127">
        <f>SUM(AN208:AN213)</f>
        <v>0</v>
      </c>
      <c r="AO207" s="127">
        <f>SUM(AO208:AO213)</f>
        <v>0</v>
      </c>
      <c r="AP207" s="127">
        <f>SUM(AP208:AP213)</f>
        <v>0</v>
      </c>
      <c r="AQ207" s="127">
        <f t="shared" si="12"/>
        <v>0</v>
      </c>
      <c r="AR207" s="127">
        <f t="shared" si="13"/>
        <v>0</v>
      </c>
    </row>
    <row r="208" spans="2:44">
      <c r="B208" s="116" t="s">
        <v>263</v>
      </c>
      <c r="C208" s="117" t="s">
        <v>143</v>
      </c>
      <c r="D20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18">
        <f t="shared" si="300"/>
        <v>0</v>
      </c>
      <c r="G208" s="118"/>
      <c r="H208" s="118">
        <f t="shared" ref="H208:H211" si="569">F208-G208</f>
        <v>0</v>
      </c>
      <c r="I208" s="118"/>
      <c r="J208" s="118">
        <f t="shared" ref="J208:J211" si="570">F208-I208</f>
        <v>0</v>
      </c>
      <c r="K2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8" s="118">
        <f t="shared" ref="AE208:AE211" si="571">AB208+AC208+AD208</f>
        <v>0</v>
      </c>
      <c r="AF20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8" s="118">
        <f t="shared" ref="AI208:AI211" si="572">AF208+AG208+AH208</f>
        <v>0</v>
      </c>
      <c r="AJ20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8" s="118">
        <f t="shared" ref="AM208:AM211" si="573">AJ208+AK208+AL208</f>
        <v>0</v>
      </c>
      <c r="AN20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8" s="118">
        <f t="shared" ref="AQ208:AQ211" si="574">AN208+AO208+AP208</f>
        <v>0</v>
      </c>
      <c r="AR208" s="118">
        <f t="shared" ref="AR208:AR211" si="575">AE208+AI208+AM208+AQ208</f>
        <v>0</v>
      </c>
    </row>
    <row r="209" spans="2:44">
      <c r="B209" s="116" t="s">
        <v>730</v>
      </c>
      <c r="C209" s="117" t="s">
        <v>731</v>
      </c>
      <c r="D20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18">
        <f t="shared" ref="F209" si="576">D209+E209</f>
        <v>0</v>
      </c>
      <c r="G209" s="118"/>
      <c r="H209" s="118">
        <f t="shared" si="569"/>
        <v>0</v>
      </c>
      <c r="I209" s="118"/>
      <c r="J209" s="118">
        <f t="shared" si="570"/>
        <v>0</v>
      </c>
      <c r="K2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9" s="118">
        <f t="shared" si="571"/>
        <v>0</v>
      </c>
      <c r="AF20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9" s="118">
        <f t="shared" si="572"/>
        <v>0</v>
      </c>
      <c r="AJ20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9" s="118">
        <f t="shared" si="573"/>
        <v>0</v>
      </c>
      <c r="AN20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9" s="118">
        <f t="shared" si="574"/>
        <v>0</v>
      </c>
      <c r="AR209" s="118">
        <f t="shared" si="575"/>
        <v>0</v>
      </c>
    </row>
    <row r="210" spans="2:44">
      <c r="B210" s="116" t="s">
        <v>732</v>
      </c>
      <c r="C210" s="117" t="s">
        <v>733</v>
      </c>
      <c r="D21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18">
        <f t="shared" si="300"/>
        <v>0</v>
      </c>
      <c r="G210" s="118"/>
      <c r="H210" s="118">
        <f t="shared" ref="H210" si="577">F210-G210</f>
        <v>0</v>
      </c>
      <c r="I210" s="118"/>
      <c r="J210" s="118">
        <f t="shared" ref="J210" si="578">F210-I210</f>
        <v>0</v>
      </c>
      <c r="K2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0" s="118">
        <f t="shared" ref="AE210" si="579">AB210+AC210+AD210</f>
        <v>0</v>
      </c>
      <c r="AF21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0" s="118">
        <f t="shared" ref="AI210" si="580">AF210+AG210+AH210</f>
        <v>0</v>
      </c>
      <c r="AJ21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0" s="118">
        <f t="shared" ref="AM210" si="581">AJ210+AK210+AL210</f>
        <v>0</v>
      </c>
      <c r="AN21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0" s="118">
        <f t="shared" ref="AQ210" si="582">AN210+AO210+AP210</f>
        <v>0</v>
      </c>
      <c r="AR210" s="118">
        <f t="shared" ref="AR210" si="583">AE210+AI210+AM210+AQ210</f>
        <v>0</v>
      </c>
    </row>
    <row r="211" spans="2:44">
      <c r="B211" s="116" t="s">
        <v>734</v>
      </c>
      <c r="C211" s="117" t="s">
        <v>735</v>
      </c>
      <c r="D21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18">
        <f t="shared" ref="F211" si="584">D211+E211</f>
        <v>0</v>
      </c>
      <c r="G211" s="118"/>
      <c r="H211" s="118">
        <f t="shared" si="569"/>
        <v>0</v>
      </c>
      <c r="I211" s="118"/>
      <c r="J211" s="118">
        <f t="shared" si="570"/>
        <v>0</v>
      </c>
      <c r="K2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1" s="118">
        <f t="shared" si="571"/>
        <v>0</v>
      </c>
      <c r="AF21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1" s="118">
        <f t="shared" si="572"/>
        <v>0</v>
      </c>
      <c r="AJ21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1" s="118">
        <f t="shared" si="573"/>
        <v>0</v>
      </c>
      <c r="AN21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1" s="118">
        <f t="shared" si="574"/>
        <v>0</v>
      </c>
      <c r="AR211" s="118">
        <f t="shared" si="575"/>
        <v>0</v>
      </c>
    </row>
    <row r="212" spans="2:44">
      <c r="B212" s="116" t="s">
        <v>736</v>
      </c>
      <c r="C212" s="117" t="s">
        <v>737</v>
      </c>
      <c r="D21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18">
        <f t="shared" ref="F212" si="585">D212+E212</f>
        <v>0</v>
      </c>
      <c r="G212" s="118"/>
      <c r="H212" s="118">
        <f t="shared" si="4"/>
        <v>0</v>
      </c>
      <c r="I212" s="118"/>
      <c r="J212" s="118">
        <f t="shared" si="5"/>
        <v>0</v>
      </c>
      <c r="K2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2" s="118">
        <f t="shared" si="9"/>
        <v>0</v>
      </c>
      <c r="AF21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2" s="118">
        <f t="shared" si="10"/>
        <v>0</v>
      </c>
      <c r="AJ21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2" s="118">
        <f t="shared" si="11"/>
        <v>0</v>
      </c>
      <c r="AN21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2" s="118">
        <f t="shared" si="12"/>
        <v>0</v>
      </c>
      <c r="AR212" s="118">
        <f t="shared" si="13"/>
        <v>0</v>
      </c>
    </row>
    <row r="213" spans="2:44">
      <c r="B213" s="116" t="s">
        <v>738</v>
      </c>
      <c r="C213" s="117" t="s">
        <v>739</v>
      </c>
      <c r="D21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18">
        <f t="shared" si="300"/>
        <v>0</v>
      </c>
      <c r="G213" s="118"/>
      <c r="H213" s="118">
        <f t="shared" ref="H213" si="586">F213-G213</f>
        <v>0</v>
      </c>
      <c r="I213" s="118"/>
      <c r="J213" s="118">
        <f t="shared" ref="J213" si="587">F213-I213</f>
        <v>0</v>
      </c>
      <c r="K2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3" s="118">
        <f t="shared" ref="AE213" si="588">AB213+AC213+AD213</f>
        <v>0</v>
      </c>
      <c r="AF21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3" s="118">
        <f t="shared" ref="AI213" si="589">AF213+AG213+AH213</f>
        <v>0</v>
      </c>
      <c r="AJ21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3" s="118">
        <f t="shared" ref="AM213" si="590">AJ213+AK213+AL213</f>
        <v>0</v>
      </c>
      <c r="AN21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3" s="118">
        <f t="shared" ref="AQ213" si="591">AN213+AO213+AP213</f>
        <v>0</v>
      </c>
      <c r="AR213" s="118">
        <f t="shared" ref="AR213" si="592">AE213+AI213+AM213+AQ213</f>
        <v>0</v>
      </c>
    </row>
    <row r="214" spans="2:44">
      <c r="B214" s="125" t="s">
        <v>264</v>
      </c>
      <c r="C214" s="126" t="s">
        <v>144</v>
      </c>
      <c r="D214" s="127">
        <f>SUM(D215:D221)</f>
        <v>0</v>
      </c>
      <c r="E214" s="127">
        <f>SUM(E215:E221)</f>
        <v>0</v>
      </c>
      <c r="F214" s="127">
        <f t="shared" si="300"/>
        <v>0</v>
      </c>
      <c r="G214" s="127">
        <f>SUM(G215:G221)</f>
        <v>0</v>
      </c>
      <c r="H214" s="127">
        <f t="shared" si="4"/>
        <v>0</v>
      </c>
      <c r="I214" s="127">
        <f>SUM(I215:I221)</f>
        <v>0</v>
      </c>
      <c r="J214" s="127">
        <f t="shared" si="5"/>
        <v>0</v>
      </c>
      <c r="K214" s="127">
        <f t="shared" ref="K214:AD214" si="593">SUM(K215:K221)</f>
        <v>0</v>
      </c>
      <c r="L214" s="127">
        <f t="shared" si="593"/>
        <v>0</v>
      </c>
      <c r="M214" s="127">
        <f t="shared" si="593"/>
        <v>0</v>
      </c>
      <c r="N214" s="127">
        <f t="shared" si="593"/>
        <v>0</v>
      </c>
      <c r="O214" s="127">
        <f t="shared" si="593"/>
        <v>0</v>
      </c>
      <c r="P214" s="127">
        <f t="shared" ref="P214:Q214" si="594">SUM(P215:P221)</f>
        <v>0</v>
      </c>
      <c r="Q214" s="127">
        <f t="shared" si="594"/>
        <v>0</v>
      </c>
      <c r="R214" s="127">
        <f t="shared" si="593"/>
        <v>0</v>
      </c>
      <c r="S214" s="127">
        <f t="shared" si="593"/>
        <v>0</v>
      </c>
      <c r="T214" s="127">
        <f t="shared" ref="T214" si="595">SUM(T215:T221)</f>
        <v>0</v>
      </c>
      <c r="U214" s="127">
        <f t="shared" si="593"/>
        <v>0</v>
      </c>
      <c r="V214" s="127">
        <f t="shared" si="593"/>
        <v>0</v>
      </c>
      <c r="W214" s="127">
        <f t="shared" ref="W214" si="596">SUM(W215:W221)</f>
        <v>0</v>
      </c>
      <c r="X214" s="127">
        <f t="shared" si="593"/>
        <v>0</v>
      </c>
      <c r="Y214" s="127">
        <f t="shared" ref="Y214:Z214" si="597">SUM(Y215:Y221)</f>
        <v>0</v>
      </c>
      <c r="Z214" s="127">
        <f t="shared" si="597"/>
        <v>0</v>
      </c>
      <c r="AA214" s="127">
        <f t="shared" si="593"/>
        <v>0</v>
      </c>
      <c r="AB214" s="127">
        <f t="shared" si="593"/>
        <v>0</v>
      </c>
      <c r="AC214" s="127">
        <f t="shared" si="593"/>
        <v>0</v>
      </c>
      <c r="AD214" s="127">
        <f t="shared" si="593"/>
        <v>0</v>
      </c>
      <c r="AE214" s="127">
        <f t="shared" si="9"/>
        <v>0</v>
      </c>
      <c r="AF214" s="127">
        <f>SUM(AF215:AF221)</f>
        <v>0</v>
      </c>
      <c r="AG214" s="127">
        <f>SUM(AG215:AG221)</f>
        <v>0</v>
      </c>
      <c r="AH214" s="127">
        <f>SUM(AH215:AH221)</f>
        <v>0</v>
      </c>
      <c r="AI214" s="127">
        <f t="shared" si="10"/>
        <v>0</v>
      </c>
      <c r="AJ214" s="127">
        <f>SUM(AJ215:AJ221)</f>
        <v>0</v>
      </c>
      <c r="AK214" s="127">
        <f>SUM(AK215:AK221)</f>
        <v>0</v>
      </c>
      <c r="AL214" s="127">
        <f>SUM(AL215:AL221)</f>
        <v>0</v>
      </c>
      <c r="AM214" s="127">
        <f t="shared" si="11"/>
        <v>0</v>
      </c>
      <c r="AN214" s="127">
        <f>SUM(AN215:AN221)</f>
        <v>0</v>
      </c>
      <c r="AO214" s="127">
        <f>SUM(AO215:AO221)</f>
        <v>0</v>
      </c>
      <c r="AP214" s="127">
        <f>SUM(AP215:AP221)</f>
        <v>0</v>
      </c>
      <c r="AQ214" s="127">
        <f t="shared" si="12"/>
        <v>0</v>
      </c>
      <c r="AR214" s="127">
        <f t="shared" si="13"/>
        <v>0</v>
      </c>
    </row>
    <row r="215" spans="2:44">
      <c r="B215" s="116" t="s">
        <v>265</v>
      </c>
      <c r="C215" s="117" t="s">
        <v>145</v>
      </c>
      <c r="D21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18">
        <f t="shared" ref="F215:F217" si="598">D215+E215</f>
        <v>0</v>
      </c>
      <c r="G215" s="118"/>
      <c r="H215" s="118">
        <f t="shared" si="4"/>
        <v>0</v>
      </c>
      <c r="I215" s="118"/>
      <c r="J215" s="118">
        <f t="shared" si="5"/>
        <v>0</v>
      </c>
      <c r="K2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5" s="118">
        <f t="shared" si="9"/>
        <v>0</v>
      </c>
      <c r="AF2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5" s="118">
        <f t="shared" si="10"/>
        <v>0</v>
      </c>
      <c r="AJ2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5" s="118">
        <f t="shared" si="11"/>
        <v>0</v>
      </c>
      <c r="AN2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5" s="118">
        <f t="shared" si="12"/>
        <v>0</v>
      </c>
      <c r="AR215" s="118">
        <f t="shared" si="13"/>
        <v>0</v>
      </c>
    </row>
    <row r="216" spans="2:44">
      <c r="B216" s="116" t="s">
        <v>740</v>
      </c>
      <c r="C216" s="117" t="s">
        <v>741</v>
      </c>
      <c r="D21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18">
        <f t="shared" si="598"/>
        <v>0</v>
      </c>
      <c r="G216" s="118"/>
      <c r="H216" s="118">
        <f t="shared" si="4"/>
        <v>0</v>
      </c>
      <c r="I216" s="118"/>
      <c r="J216" s="118">
        <f t="shared" si="5"/>
        <v>0</v>
      </c>
      <c r="K2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6" s="118">
        <f t="shared" si="9"/>
        <v>0</v>
      </c>
      <c r="AF2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6" s="118">
        <f t="shared" si="10"/>
        <v>0</v>
      </c>
      <c r="AJ2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6" s="118">
        <f t="shared" si="11"/>
        <v>0</v>
      </c>
      <c r="AN2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6" s="118">
        <f t="shared" si="12"/>
        <v>0</v>
      </c>
      <c r="AR216" s="118">
        <f t="shared" si="13"/>
        <v>0</v>
      </c>
    </row>
    <row r="217" spans="2:44">
      <c r="B217" s="116" t="s">
        <v>742</v>
      </c>
      <c r="C217" s="117" t="s">
        <v>743</v>
      </c>
      <c r="D21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18">
        <f t="shared" si="598"/>
        <v>0</v>
      </c>
      <c r="G217" s="118"/>
      <c r="H217" s="118">
        <f t="shared" ref="H217" si="599">F217-G217</f>
        <v>0</v>
      </c>
      <c r="I217" s="118"/>
      <c r="J217" s="118">
        <f t="shared" ref="J217" si="600">F217-I217</f>
        <v>0</v>
      </c>
      <c r="K2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7" s="118">
        <f t="shared" ref="AE217" si="601">AB217+AC217+AD217</f>
        <v>0</v>
      </c>
      <c r="AF2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7" s="118">
        <f t="shared" ref="AI217" si="602">AF217+AG217+AH217</f>
        <v>0</v>
      </c>
      <c r="AJ2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7" s="118">
        <f t="shared" ref="AM217" si="603">AJ217+AK217+AL217</f>
        <v>0</v>
      </c>
      <c r="AN2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7" s="118">
        <f t="shared" ref="AQ217" si="604">AN217+AO217+AP217</f>
        <v>0</v>
      </c>
      <c r="AR217" s="118">
        <f t="shared" ref="AR217" si="605">AE217+AI217+AM217+AQ217</f>
        <v>0</v>
      </c>
    </row>
    <row r="218" spans="2:44">
      <c r="B218" s="116" t="s">
        <v>744</v>
      </c>
      <c r="C218" s="117" t="s">
        <v>745</v>
      </c>
      <c r="D21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18">
        <f t="shared" si="300"/>
        <v>0</v>
      </c>
      <c r="G218" s="118"/>
      <c r="H218" s="118">
        <f t="shared" ref="H218:H219" si="606">F218-G218</f>
        <v>0</v>
      </c>
      <c r="I218" s="118"/>
      <c r="J218" s="118">
        <f t="shared" ref="J218:J219" si="607">F218-I218</f>
        <v>0</v>
      </c>
      <c r="K2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8" s="118">
        <f t="shared" ref="AE218:AE219" si="608">AB218+AC218+AD218</f>
        <v>0</v>
      </c>
      <c r="AF21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8" s="118">
        <f t="shared" ref="AI218:AI219" si="609">AF218+AG218+AH218</f>
        <v>0</v>
      </c>
      <c r="AJ21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8" s="118">
        <f t="shared" ref="AM218:AM219" si="610">AJ218+AK218+AL218</f>
        <v>0</v>
      </c>
      <c r="AN21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8" s="118">
        <f t="shared" ref="AQ218:AQ219" si="611">AN218+AO218+AP218</f>
        <v>0</v>
      </c>
      <c r="AR218" s="118">
        <f t="shared" ref="AR218:AR219" si="612">AE218+AI218+AM218+AQ218</f>
        <v>0</v>
      </c>
    </row>
    <row r="219" spans="2:44">
      <c r="B219" s="116" t="s">
        <v>746</v>
      </c>
      <c r="C219" s="117" t="s">
        <v>747</v>
      </c>
      <c r="D21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18">
        <f t="shared" ref="F219" si="613">D219+E219</f>
        <v>0</v>
      </c>
      <c r="G219" s="118"/>
      <c r="H219" s="118">
        <f t="shared" si="606"/>
        <v>0</v>
      </c>
      <c r="I219" s="118"/>
      <c r="J219" s="118">
        <f t="shared" si="607"/>
        <v>0</v>
      </c>
      <c r="K2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9" s="118">
        <f t="shared" si="608"/>
        <v>0</v>
      </c>
      <c r="AF2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9" s="118">
        <f t="shared" si="609"/>
        <v>0</v>
      </c>
      <c r="AJ2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9" s="118">
        <f t="shared" si="610"/>
        <v>0</v>
      </c>
      <c r="AN2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9" s="118">
        <f t="shared" si="611"/>
        <v>0</v>
      </c>
      <c r="AR219" s="118">
        <f t="shared" si="612"/>
        <v>0</v>
      </c>
    </row>
    <row r="220" spans="2:44">
      <c r="B220" s="116" t="s">
        <v>748</v>
      </c>
      <c r="C220" s="117" t="s">
        <v>749</v>
      </c>
      <c r="D22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18">
        <f t="shared" ref="F220" si="614">D220+E220</f>
        <v>0</v>
      </c>
      <c r="G220" s="118"/>
      <c r="H220" s="118">
        <f t="shared" si="4"/>
        <v>0</v>
      </c>
      <c r="I220" s="118"/>
      <c r="J220" s="118">
        <f t="shared" si="5"/>
        <v>0</v>
      </c>
      <c r="K2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0" s="118">
        <f t="shared" si="9"/>
        <v>0</v>
      </c>
      <c r="AF2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0" s="118">
        <f t="shared" si="10"/>
        <v>0</v>
      </c>
      <c r="AJ2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0" s="118">
        <f t="shared" si="11"/>
        <v>0</v>
      </c>
      <c r="AN2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0" s="118">
        <f t="shared" si="12"/>
        <v>0</v>
      </c>
      <c r="AR220" s="118">
        <f t="shared" si="13"/>
        <v>0</v>
      </c>
    </row>
    <row r="221" spans="2:44">
      <c r="B221" s="116" t="s">
        <v>750</v>
      </c>
      <c r="C221" s="117" t="s">
        <v>751</v>
      </c>
      <c r="D22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18">
        <f t="shared" si="300"/>
        <v>0</v>
      </c>
      <c r="G221" s="118"/>
      <c r="H221" s="118">
        <f t="shared" ref="H221" si="615">F221-G221</f>
        <v>0</v>
      </c>
      <c r="I221" s="118"/>
      <c r="J221" s="118">
        <f t="shared" ref="J221" si="616">F221-I221</f>
        <v>0</v>
      </c>
      <c r="K2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1" s="118">
        <f t="shared" ref="AE221" si="617">AB221+AC221+AD221</f>
        <v>0</v>
      </c>
      <c r="AF2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1" s="118">
        <f t="shared" ref="AI221" si="618">AF221+AG221+AH221</f>
        <v>0</v>
      </c>
      <c r="AJ2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1" s="118">
        <f t="shared" ref="AM221" si="619">AJ221+AK221+AL221</f>
        <v>0</v>
      </c>
      <c r="AN2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1" s="118">
        <f t="shared" ref="AQ221" si="620">AN221+AO221+AP221</f>
        <v>0</v>
      </c>
      <c r="AR221" s="118">
        <f t="shared" ref="AR221" si="621">AE221+AI221+AM221+AQ221</f>
        <v>0</v>
      </c>
    </row>
    <row r="222" spans="2:44">
      <c r="B222" s="113" t="s">
        <v>269</v>
      </c>
      <c r="C222" s="114" t="s">
        <v>148</v>
      </c>
      <c r="D222" s="115">
        <f>D223+D235+D243+D260+D267+D312</f>
        <v>7620269.166666667</v>
      </c>
      <c r="E222" s="115">
        <f>E223+E235+E243+E260+E267+E312</f>
        <v>30500</v>
      </c>
      <c r="F222" s="115">
        <f t="shared" ref="F222:F382" si="622">D222+E222</f>
        <v>7650769.166666667</v>
      </c>
      <c r="G222" s="115">
        <f>G223+G235+G243+G260+G267+G312</f>
        <v>0</v>
      </c>
      <c r="H222" s="115">
        <f t="shared" ref="H222:H498" si="623">F222-G222</f>
        <v>7650769.166666667</v>
      </c>
      <c r="I222" s="115">
        <f>I223+I235+I243+I260+I267+I312</f>
        <v>0</v>
      </c>
      <c r="J222" s="115">
        <f t="shared" ref="J222:J498" si="624">F222-I222</f>
        <v>7650769.166666667</v>
      </c>
      <c r="K222" s="115">
        <f t="shared" ref="K222:AD222" si="625">K223+K235+K243+K260+K267+K312</f>
        <v>5200</v>
      </c>
      <c r="L222" s="115">
        <f t="shared" si="625"/>
        <v>3300</v>
      </c>
      <c r="M222" s="115">
        <f t="shared" si="625"/>
        <v>15000</v>
      </c>
      <c r="N222" s="115">
        <f t="shared" si="625"/>
        <v>3750</v>
      </c>
      <c r="O222" s="115">
        <f t="shared" si="625"/>
        <v>20800</v>
      </c>
      <c r="P222" s="115">
        <f t="shared" si="625"/>
        <v>0</v>
      </c>
      <c r="Q222" s="115">
        <f t="shared" si="625"/>
        <v>0</v>
      </c>
      <c r="R222" s="115">
        <f t="shared" si="625"/>
        <v>0</v>
      </c>
      <c r="S222" s="115">
        <f t="shared" si="625"/>
        <v>18500</v>
      </c>
      <c r="T222" s="115">
        <f t="shared" ref="T222" si="626">T223+T235+T243+T260+T267+T312</f>
        <v>0</v>
      </c>
      <c r="U222" s="115">
        <f t="shared" si="625"/>
        <v>7568570</v>
      </c>
      <c r="V222" s="115">
        <f t="shared" si="625"/>
        <v>6750</v>
      </c>
      <c r="W222" s="115">
        <f t="shared" si="625"/>
        <v>0</v>
      </c>
      <c r="X222" s="115">
        <f t="shared" si="625"/>
        <v>0</v>
      </c>
      <c r="Y222" s="115">
        <f t="shared" ref="Y222:Z222" si="627">Y223+Y235+Y243+Y260+Y267+Y312</f>
        <v>0</v>
      </c>
      <c r="Z222" s="115">
        <f t="shared" si="627"/>
        <v>1500</v>
      </c>
      <c r="AA222" s="115">
        <f t="shared" si="625"/>
        <v>7399.166666666667</v>
      </c>
      <c r="AB222" s="115">
        <f t="shared" si="625"/>
        <v>65720</v>
      </c>
      <c r="AC222" s="115">
        <f t="shared" si="625"/>
        <v>6913019.166666667</v>
      </c>
      <c r="AD222" s="115">
        <f t="shared" si="625"/>
        <v>160400</v>
      </c>
      <c r="AE222" s="115">
        <f t="shared" ref="AE222:AE498" si="628">AB222+AC222+AD222</f>
        <v>7139139.166666667</v>
      </c>
      <c r="AF222" s="115">
        <f>AF223+AF235+AF243+AF260+AF267+AF312</f>
        <v>103350</v>
      </c>
      <c r="AG222" s="115">
        <f>AG223+AG235+AG243+AG260+AG267+AG312</f>
        <v>139500</v>
      </c>
      <c r="AH222" s="115">
        <f>AH223+AH235+AH243+AH260+AH267+AH312</f>
        <v>52350</v>
      </c>
      <c r="AI222" s="115">
        <f t="shared" ref="AI222:AI498" si="629">AF222+AG222+AH222</f>
        <v>295200</v>
      </c>
      <c r="AJ222" s="115">
        <f>AJ223+AJ235+AJ243+AJ260+AJ267+AJ312</f>
        <v>26680</v>
      </c>
      <c r="AK222" s="115">
        <f>AK223+AK235+AK243+AK260+AK267+AK312</f>
        <v>59660</v>
      </c>
      <c r="AL222" s="115">
        <f>AL223+AL235+AL243+AL260+AL267+AL312</f>
        <v>67040</v>
      </c>
      <c r="AM222" s="115">
        <f t="shared" ref="AM222:AM498" si="630">AJ222+AK222+AL222</f>
        <v>153380</v>
      </c>
      <c r="AN222" s="115">
        <f>AN223+AN235+AN243+AN260+AN267+AN312</f>
        <v>17330</v>
      </c>
      <c r="AO222" s="115">
        <f>AO223+AO235+AO243+AO260+AO267+AO312</f>
        <v>22220</v>
      </c>
      <c r="AP222" s="115">
        <f>AP223+AP235+AP243+AP260+AP267+AP312</f>
        <v>23500</v>
      </c>
      <c r="AQ222" s="115">
        <f t="shared" ref="AQ222:AQ498" si="631">AN222+AO222+AP222</f>
        <v>63050</v>
      </c>
      <c r="AR222" s="115">
        <f t="shared" ref="AR222:AR498" si="632">AE222+AI222+AM222+AQ222</f>
        <v>7650769.166666667</v>
      </c>
    </row>
    <row r="223" spans="2:44">
      <c r="B223" s="125" t="s">
        <v>270</v>
      </c>
      <c r="C223" s="126" t="s">
        <v>149</v>
      </c>
      <c r="D223" s="127">
        <f>SUM(D224:D234)</f>
        <v>52050</v>
      </c>
      <c r="E223" s="127">
        <f>SUM(E224:E234)</f>
        <v>0</v>
      </c>
      <c r="F223" s="127">
        <f t="shared" si="622"/>
        <v>52050</v>
      </c>
      <c r="G223" s="127">
        <f>SUM(G224:G234)</f>
        <v>0</v>
      </c>
      <c r="H223" s="127">
        <f t="shared" si="623"/>
        <v>52050</v>
      </c>
      <c r="I223" s="127">
        <f>SUM(I224:I234)</f>
        <v>0</v>
      </c>
      <c r="J223" s="127">
        <f t="shared" si="624"/>
        <v>52050</v>
      </c>
      <c r="K223" s="127">
        <f t="shared" ref="K223:AD223" si="633">SUM(K224:K234)</f>
        <v>0</v>
      </c>
      <c r="L223" s="127">
        <f t="shared" si="633"/>
        <v>0</v>
      </c>
      <c r="M223" s="127">
        <f t="shared" si="633"/>
        <v>15000</v>
      </c>
      <c r="N223" s="127">
        <f t="shared" si="633"/>
        <v>3750</v>
      </c>
      <c r="O223" s="127">
        <f t="shared" si="633"/>
        <v>20800</v>
      </c>
      <c r="P223" s="127">
        <f t="shared" si="633"/>
        <v>0</v>
      </c>
      <c r="Q223" s="127">
        <f t="shared" si="633"/>
        <v>0</v>
      </c>
      <c r="R223" s="127">
        <f t="shared" si="633"/>
        <v>0</v>
      </c>
      <c r="S223" s="127">
        <f t="shared" si="633"/>
        <v>0</v>
      </c>
      <c r="T223" s="127">
        <f t="shared" ref="T223" si="634">SUM(T224:T234)</f>
        <v>0</v>
      </c>
      <c r="U223" s="127">
        <f t="shared" si="633"/>
        <v>3500</v>
      </c>
      <c r="V223" s="127">
        <f t="shared" si="633"/>
        <v>6750</v>
      </c>
      <c r="W223" s="127">
        <f t="shared" si="633"/>
        <v>0</v>
      </c>
      <c r="X223" s="127">
        <f t="shared" si="633"/>
        <v>0</v>
      </c>
      <c r="Y223" s="127">
        <f t="shared" ref="Y223:Z223" si="635">SUM(Y224:Y234)</f>
        <v>0</v>
      </c>
      <c r="Z223" s="127">
        <f t="shared" si="635"/>
        <v>0</v>
      </c>
      <c r="AA223" s="127">
        <f t="shared" si="633"/>
        <v>2250</v>
      </c>
      <c r="AB223" s="127">
        <f t="shared" si="633"/>
        <v>0</v>
      </c>
      <c r="AC223" s="127">
        <f t="shared" si="633"/>
        <v>20800</v>
      </c>
      <c r="AD223" s="127">
        <f t="shared" si="633"/>
        <v>3000</v>
      </c>
      <c r="AE223" s="127">
        <f t="shared" si="628"/>
        <v>23800</v>
      </c>
      <c r="AF223" s="127">
        <f>SUM(AF224:AF234)</f>
        <v>18750</v>
      </c>
      <c r="AG223" s="127">
        <f>SUM(AG224:AG234)</f>
        <v>9500</v>
      </c>
      <c r="AH223" s="127">
        <f>SUM(AH224:AH234)</f>
        <v>0</v>
      </c>
      <c r="AI223" s="127">
        <f t="shared" si="629"/>
        <v>28250</v>
      </c>
      <c r="AJ223" s="127">
        <f>SUM(AJ224:AJ234)</f>
        <v>0</v>
      </c>
      <c r="AK223" s="127">
        <f>SUM(AK224:AK234)</f>
        <v>0</v>
      </c>
      <c r="AL223" s="127">
        <f>SUM(AL224:AL234)</f>
        <v>0</v>
      </c>
      <c r="AM223" s="127">
        <f t="shared" si="630"/>
        <v>0</v>
      </c>
      <c r="AN223" s="127">
        <f>SUM(AN224:AN234)</f>
        <v>0</v>
      </c>
      <c r="AO223" s="127">
        <f>SUM(AO224:AO234)</f>
        <v>0</v>
      </c>
      <c r="AP223" s="127">
        <f>SUM(AP224:AP234)</f>
        <v>0</v>
      </c>
      <c r="AQ223" s="127">
        <f t="shared" si="631"/>
        <v>0</v>
      </c>
      <c r="AR223" s="127">
        <f t="shared" si="632"/>
        <v>52050</v>
      </c>
    </row>
    <row r="224" spans="2:44">
      <c r="B224" s="116" t="s">
        <v>271</v>
      </c>
      <c r="C224" s="117" t="s">
        <v>150</v>
      </c>
      <c r="D22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18">
        <f t="shared" si="622"/>
        <v>0</v>
      </c>
      <c r="G224" s="118"/>
      <c r="H224" s="118">
        <f t="shared" si="623"/>
        <v>0</v>
      </c>
      <c r="I224" s="118"/>
      <c r="J224" s="118">
        <f t="shared" si="624"/>
        <v>0</v>
      </c>
      <c r="K2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4" s="118">
        <f t="shared" si="628"/>
        <v>0</v>
      </c>
      <c r="AF2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4" s="118">
        <f t="shared" si="629"/>
        <v>0</v>
      </c>
      <c r="AJ2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4" s="118">
        <f t="shared" si="630"/>
        <v>0</v>
      </c>
      <c r="AN2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4" s="118">
        <f t="shared" si="631"/>
        <v>0</v>
      </c>
      <c r="AR224" s="118">
        <f t="shared" si="632"/>
        <v>0</v>
      </c>
    </row>
    <row r="225" spans="2:44">
      <c r="B225" s="116" t="s">
        <v>752</v>
      </c>
      <c r="C225" s="117" t="s">
        <v>753</v>
      </c>
      <c r="D22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52050</v>
      </c>
      <c r="E22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5" s="118">
        <f t="shared" si="622"/>
        <v>52050</v>
      </c>
      <c r="G225" s="118"/>
      <c r="H225" s="118">
        <f t="shared" si="623"/>
        <v>52050</v>
      </c>
      <c r="I225" s="118"/>
      <c r="J225" s="118">
        <f t="shared" si="624"/>
        <v>52050</v>
      </c>
      <c r="K2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15000</v>
      </c>
      <c r="N2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3750</v>
      </c>
      <c r="O2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20800</v>
      </c>
      <c r="P2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3500</v>
      </c>
      <c r="V2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6750</v>
      </c>
      <c r="W2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2250</v>
      </c>
      <c r="AB2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20800</v>
      </c>
      <c r="AD2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v>
      </c>
      <c r="AE225" s="118">
        <f t="shared" si="628"/>
        <v>23800</v>
      </c>
      <c r="AF2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18750</v>
      </c>
      <c r="AG2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9500</v>
      </c>
      <c r="AH2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5" s="118">
        <f t="shared" si="629"/>
        <v>28250</v>
      </c>
      <c r="AJ2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5" s="118">
        <f t="shared" si="630"/>
        <v>0</v>
      </c>
      <c r="AN2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5" s="118">
        <f t="shared" si="631"/>
        <v>0</v>
      </c>
      <c r="AR225" s="118">
        <f t="shared" si="632"/>
        <v>52050</v>
      </c>
    </row>
    <row r="226" spans="2:44">
      <c r="B226" s="116" t="s">
        <v>754</v>
      </c>
      <c r="C226" s="117" t="s">
        <v>755</v>
      </c>
      <c r="D22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18">
        <f t="shared" si="622"/>
        <v>0</v>
      </c>
      <c r="G226" s="118"/>
      <c r="H226" s="118">
        <f t="shared" si="623"/>
        <v>0</v>
      </c>
      <c r="I226" s="118"/>
      <c r="J226" s="118">
        <f t="shared" si="624"/>
        <v>0</v>
      </c>
      <c r="K2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6" s="118">
        <f t="shared" si="628"/>
        <v>0</v>
      </c>
      <c r="AF22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6" s="118">
        <f t="shared" si="629"/>
        <v>0</v>
      </c>
      <c r="AJ22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6" s="118">
        <f t="shared" si="630"/>
        <v>0</v>
      </c>
      <c r="AN22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6" s="118">
        <f t="shared" si="631"/>
        <v>0</v>
      </c>
      <c r="AR226" s="118">
        <f t="shared" si="632"/>
        <v>0</v>
      </c>
    </row>
    <row r="227" spans="2:44">
      <c r="B227" s="116" t="s">
        <v>756</v>
      </c>
      <c r="C227" s="117" t="s">
        <v>757</v>
      </c>
      <c r="D22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18">
        <f t="shared" ref="F227:F229" si="636">D227+E227</f>
        <v>0</v>
      </c>
      <c r="G227" s="118"/>
      <c r="H227" s="118">
        <f t="shared" ref="H227:H229" si="637">F227-G227</f>
        <v>0</v>
      </c>
      <c r="I227" s="118"/>
      <c r="J227" s="118">
        <f t="shared" ref="J227:J229" si="638">F227-I227</f>
        <v>0</v>
      </c>
      <c r="K2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7" s="118">
        <f t="shared" ref="AE227:AE229" si="639">AB227+AC227+AD227</f>
        <v>0</v>
      </c>
      <c r="AF22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7" s="118">
        <f t="shared" ref="AI227:AI229" si="640">AF227+AG227+AH227</f>
        <v>0</v>
      </c>
      <c r="AJ22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7" s="118">
        <f t="shared" ref="AM227:AM229" si="641">AJ227+AK227+AL227</f>
        <v>0</v>
      </c>
      <c r="AN22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7" s="118">
        <f t="shared" ref="AQ227:AQ229" si="642">AN227+AO227+AP227</f>
        <v>0</v>
      </c>
      <c r="AR227" s="118">
        <f t="shared" ref="AR227:AR229" si="643">AE227+AI227+AM227+AQ227</f>
        <v>0</v>
      </c>
    </row>
    <row r="228" spans="2:44">
      <c r="B228" s="116" t="s">
        <v>758</v>
      </c>
      <c r="C228" s="117" t="s">
        <v>759</v>
      </c>
      <c r="D22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18">
        <f t="shared" si="636"/>
        <v>0</v>
      </c>
      <c r="G228" s="118"/>
      <c r="H228" s="118">
        <f t="shared" si="637"/>
        <v>0</v>
      </c>
      <c r="I228" s="118"/>
      <c r="J228" s="118">
        <f t="shared" si="638"/>
        <v>0</v>
      </c>
      <c r="K2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8" s="118">
        <f t="shared" si="639"/>
        <v>0</v>
      </c>
      <c r="AF22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8" s="118">
        <f t="shared" si="640"/>
        <v>0</v>
      </c>
      <c r="AJ22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8" s="118">
        <f t="shared" si="641"/>
        <v>0</v>
      </c>
      <c r="AN22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8" s="118">
        <f t="shared" si="642"/>
        <v>0</v>
      </c>
      <c r="AR228" s="118">
        <f t="shared" si="643"/>
        <v>0</v>
      </c>
    </row>
    <row r="229" spans="2:44">
      <c r="B229" s="116" t="s">
        <v>272</v>
      </c>
      <c r="C229" s="117" t="s">
        <v>760</v>
      </c>
      <c r="D22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18">
        <f t="shared" si="636"/>
        <v>0</v>
      </c>
      <c r="G229" s="118"/>
      <c r="H229" s="118">
        <f t="shared" si="637"/>
        <v>0</v>
      </c>
      <c r="I229" s="118"/>
      <c r="J229" s="118">
        <f t="shared" si="638"/>
        <v>0</v>
      </c>
      <c r="K2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9" s="118">
        <f t="shared" si="639"/>
        <v>0</v>
      </c>
      <c r="AF2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9" s="118">
        <f t="shared" si="640"/>
        <v>0</v>
      </c>
      <c r="AJ2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9" s="118">
        <f t="shared" si="641"/>
        <v>0</v>
      </c>
      <c r="AN2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9" s="118">
        <f t="shared" si="642"/>
        <v>0</v>
      </c>
      <c r="AR229" s="118">
        <f t="shared" si="643"/>
        <v>0</v>
      </c>
    </row>
    <row r="230" spans="2:44">
      <c r="B230" s="116" t="s">
        <v>761</v>
      </c>
      <c r="C230" s="117" t="s">
        <v>762</v>
      </c>
      <c r="D23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18">
        <f>D230+E230</f>
        <v>0</v>
      </c>
      <c r="G230" s="118"/>
      <c r="H230" s="118">
        <f>F230-G230</f>
        <v>0</v>
      </c>
      <c r="I230" s="118"/>
      <c r="J230" s="118">
        <f>F230-I230</f>
        <v>0</v>
      </c>
      <c r="K2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0" s="118">
        <f>AB230+AC230+AD230</f>
        <v>0</v>
      </c>
      <c r="AF2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0" s="118">
        <f>AF230+AG230+AH230</f>
        <v>0</v>
      </c>
      <c r="AJ2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0" s="118">
        <f>AJ230+AK230+AL230</f>
        <v>0</v>
      </c>
      <c r="AN2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0" s="118">
        <f>AN230+AO230+AP230</f>
        <v>0</v>
      </c>
      <c r="AR230" s="118">
        <f>AE230+AI230+AM230+AQ230</f>
        <v>0</v>
      </c>
    </row>
    <row r="231" spans="2:44">
      <c r="B231" s="116" t="s">
        <v>289</v>
      </c>
      <c r="C231" s="117" t="s">
        <v>161</v>
      </c>
      <c r="D23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18">
        <f>D231+E231</f>
        <v>0</v>
      </c>
      <c r="G231" s="118"/>
      <c r="H231" s="118">
        <f>F231-G231</f>
        <v>0</v>
      </c>
      <c r="I231" s="118"/>
      <c r="J231" s="118">
        <f>F231-I231</f>
        <v>0</v>
      </c>
      <c r="K2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1" s="118">
        <f>AB231+AC231+AD231</f>
        <v>0</v>
      </c>
      <c r="AF2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1" s="118">
        <f>AF231+AG231+AH231</f>
        <v>0</v>
      </c>
      <c r="AJ2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1" s="118">
        <f>AJ231+AK231+AL231</f>
        <v>0</v>
      </c>
      <c r="AN2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1" s="118">
        <f>AN231+AO231+AP231</f>
        <v>0</v>
      </c>
      <c r="AR231" s="118">
        <f>AE231+AI231+AM231+AQ231</f>
        <v>0</v>
      </c>
    </row>
    <row r="232" spans="2:44">
      <c r="B232" s="116" t="s">
        <v>799</v>
      </c>
      <c r="C232" s="117" t="s">
        <v>800</v>
      </c>
      <c r="D23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18">
        <f t="shared" ref="F232" si="644">D232+E232</f>
        <v>0</v>
      </c>
      <c r="G232" s="118"/>
      <c r="H232" s="118">
        <f t="shared" ref="H232" si="645">F232-G232</f>
        <v>0</v>
      </c>
      <c r="I232" s="118"/>
      <c r="J232" s="118">
        <f t="shared" ref="J232" si="646">F232-I232</f>
        <v>0</v>
      </c>
      <c r="K2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2" s="118">
        <f t="shared" ref="AE232" si="647">AB232+AC232+AD232</f>
        <v>0</v>
      </c>
      <c r="AF2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2" s="118">
        <f t="shared" ref="AI232" si="648">AF232+AG232+AH232</f>
        <v>0</v>
      </c>
      <c r="AJ2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2" s="118">
        <f t="shared" ref="AM232" si="649">AJ232+AK232+AL232</f>
        <v>0</v>
      </c>
      <c r="AN2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2" s="118">
        <f t="shared" ref="AQ232" si="650">AN232+AO232+AP232</f>
        <v>0</v>
      </c>
      <c r="AR232" s="118">
        <f t="shared" ref="AR232" si="651">AE232+AI232+AM232+AQ232</f>
        <v>0</v>
      </c>
    </row>
    <row r="233" spans="2:44">
      <c r="B233" s="116" t="s">
        <v>801</v>
      </c>
      <c r="C233" s="117" t="s">
        <v>802</v>
      </c>
      <c r="D23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18">
        <f t="shared" ref="F233" si="652">D233+E233</f>
        <v>0</v>
      </c>
      <c r="G233" s="118"/>
      <c r="H233" s="118">
        <f t="shared" ref="H233" si="653">F233-G233</f>
        <v>0</v>
      </c>
      <c r="I233" s="118"/>
      <c r="J233" s="118">
        <f t="shared" ref="J233" si="654">F233-I233</f>
        <v>0</v>
      </c>
      <c r="K2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3" s="118">
        <f t="shared" ref="AE233" si="655">AB233+AC233+AD233</f>
        <v>0</v>
      </c>
      <c r="AF23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3" s="118">
        <f t="shared" ref="AI233" si="656">AF233+AG233+AH233</f>
        <v>0</v>
      </c>
      <c r="AJ23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3" s="118">
        <f t="shared" ref="AM233" si="657">AJ233+AK233+AL233</f>
        <v>0</v>
      </c>
      <c r="AN23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3" s="118">
        <f t="shared" ref="AQ233" si="658">AN233+AO233+AP233</f>
        <v>0</v>
      </c>
      <c r="AR233" s="118">
        <f t="shared" ref="AR233" si="659">AE233+AI233+AM233+AQ233</f>
        <v>0</v>
      </c>
    </row>
    <row r="234" spans="2:44">
      <c r="B234" s="116" t="s">
        <v>803</v>
      </c>
      <c r="C234" s="117" t="s">
        <v>804</v>
      </c>
      <c r="D23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18">
        <f>D234+E234</f>
        <v>0</v>
      </c>
      <c r="G234" s="118"/>
      <c r="H234" s="118">
        <f>F234-G234</f>
        <v>0</v>
      </c>
      <c r="I234" s="118"/>
      <c r="J234" s="118">
        <f>F234-I234</f>
        <v>0</v>
      </c>
      <c r="K2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4" s="118">
        <f>AB234+AC234+AD234</f>
        <v>0</v>
      </c>
      <c r="AF2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4" s="118">
        <f>AF234+AG234+AH234</f>
        <v>0</v>
      </c>
      <c r="AJ2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4" s="118">
        <f>AJ234+AK234+AL234</f>
        <v>0</v>
      </c>
      <c r="AN2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4" s="118">
        <f>AN234+AO234+AP234</f>
        <v>0</v>
      </c>
      <c r="AR234" s="118">
        <f>AE234+AI234+AM234+AQ234</f>
        <v>0</v>
      </c>
    </row>
    <row r="235" spans="2:44">
      <c r="B235" s="125" t="s">
        <v>273</v>
      </c>
      <c r="C235" s="126" t="s">
        <v>151</v>
      </c>
      <c r="D235" s="127">
        <f>SUM(D236:D242)</f>
        <v>0</v>
      </c>
      <c r="E235" s="127">
        <f>SUM(E236:E242)</f>
        <v>0</v>
      </c>
      <c r="F235" s="127">
        <f t="shared" si="622"/>
        <v>0</v>
      </c>
      <c r="G235" s="127">
        <f>SUM(G236:G242)</f>
        <v>0</v>
      </c>
      <c r="H235" s="127">
        <f t="shared" si="623"/>
        <v>0</v>
      </c>
      <c r="I235" s="127">
        <f>SUM(I236:I242)</f>
        <v>0</v>
      </c>
      <c r="J235" s="127">
        <f t="shared" si="624"/>
        <v>0</v>
      </c>
      <c r="K235" s="127">
        <f t="shared" ref="K235:AD235" si="660">SUM(K236:K242)</f>
        <v>0</v>
      </c>
      <c r="L235" s="127">
        <f t="shared" si="660"/>
        <v>0</v>
      </c>
      <c r="M235" s="127">
        <f t="shared" si="660"/>
        <v>0</v>
      </c>
      <c r="N235" s="127">
        <f t="shared" si="660"/>
        <v>0</v>
      </c>
      <c r="O235" s="127">
        <f t="shared" si="660"/>
        <v>0</v>
      </c>
      <c r="P235" s="127">
        <f t="shared" ref="P235:Q235" si="661">SUM(P236:P242)</f>
        <v>0</v>
      </c>
      <c r="Q235" s="127">
        <f t="shared" si="661"/>
        <v>0</v>
      </c>
      <c r="R235" s="127">
        <f t="shared" si="660"/>
        <v>0</v>
      </c>
      <c r="S235" s="127">
        <f t="shared" si="660"/>
        <v>0</v>
      </c>
      <c r="T235" s="127">
        <f t="shared" ref="T235" si="662">SUM(T236:T242)</f>
        <v>0</v>
      </c>
      <c r="U235" s="127">
        <f t="shared" si="660"/>
        <v>0</v>
      </c>
      <c r="V235" s="127">
        <f t="shared" si="660"/>
        <v>0</v>
      </c>
      <c r="W235" s="127">
        <f t="shared" ref="W235" si="663">SUM(W236:W242)</f>
        <v>0</v>
      </c>
      <c r="X235" s="127">
        <f t="shared" si="660"/>
        <v>0</v>
      </c>
      <c r="Y235" s="127">
        <f t="shared" ref="Y235:Z235" si="664">SUM(Y236:Y242)</f>
        <v>0</v>
      </c>
      <c r="Z235" s="127">
        <f t="shared" si="664"/>
        <v>0</v>
      </c>
      <c r="AA235" s="127">
        <f t="shared" si="660"/>
        <v>0</v>
      </c>
      <c r="AB235" s="127">
        <f t="shared" si="660"/>
        <v>0</v>
      </c>
      <c r="AC235" s="127">
        <f t="shared" si="660"/>
        <v>0</v>
      </c>
      <c r="AD235" s="127">
        <f t="shared" si="660"/>
        <v>0</v>
      </c>
      <c r="AE235" s="127">
        <f t="shared" si="628"/>
        <v>0</v>
      </c>
      <c r="AF235" s="127">
        <f>SUM(AF236:AF242)</f>
        <v>0</v>
      </c>
      <c r="AG235" s="127">
        <f>SUM(AG236:AG242)</f>
        <v>0</v>
      </c>
      <c r="AH235" s="127">
        <f>SUM(AH236:AH242)</f>
        <v>0</v>
      </c>
      <c r="AI235" s="127">
        <f t="shared" si="629"/>
        <v>0</v>
      </c>
      <c r="AJ235" s="127">
        <f>SUM(AJ236:AJ242)</f>
        <v>0</v>
      </c>
      <c r="AK235" s="127">
        <f>SUM(AK236:AK242)</f>
        <v>0</v>
      </c>
      <c r="AL235" s="127">
        <f>SUM(AL236:AL242)</f>
        <v>0</v>
      </c>
      <c r="AM235" s="127">
        <f t="shared" si="630"/>
        <v>0</v>
      </c>
      <c r="AN235" s="127">
        <f>SUM(AN236:AN242)</f>
        <v>0</v>
      </c>
      <c r="AO235" s="127">
        <f>SUM(AO236:AO242)</f>
        <v>0</v>
      </c>
      <c r="AP235" s="127">
        <f>SUM(AP236:AP242)</f>
        <v>0</v>
      </c>
      <c r="AQ235" s="127">
        <f t="shared" si="631"/>
        <v>0</v>
      </c>
      <c r="AR235" s="127">
        <f t="shared" si="632"/>
        <v>0</v>
      </c>
    </row>
    <row r="236" spans="2:44">
      <c r="B236" s="116" t="s">
        <v>763</v>
      </c>
      <c r="C236" s="117" t="s">
        <v>764</v>
      </c>
      <c r="D23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18">
        <f t="shared" ref="F236:F239" si="665">D236+E236</f>
        <v>0</v>
      </c>
      <c r="G236" s="118"/>
      <c r="H236" s="118">
        <f t="shared" ref="H236:H239" si="666">F236-G236</f>
        <v>0</v>
      </c>
      <c r="I236" s="118"/>
      <c r="J236" s="118">
        <f t="shared" ref="J236:J239" si="667">F236-I236</f>
        <v>0</v>
      </c>
      <c r="K2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6" s="118">
        <f t="shared" ref="AE236:AE239" si="668">AB236+AC236+AD236</f>
        <v>0</v>
      </c>
      <c r="AF2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6" s="118">
        <f t="shared" ref="AI236:AI239" si="669">AF236+AG236+AH236</f>
        <v>0</v>
      </c>
      <c r="AJ2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6" s="118">
        <f t="shared" ref="AM236:AM239" si="670">AJ236+AK236+AL236</f>
        <v>0</v>
      </c>
      <c r="AN2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6" s="118">
        <f t="shared" ref="AQ236:AQ239" si="671">AN236+AO236+AP236</f>
        <v>0</v>
      </c>
      <c r="AR236" s="118">
        <f t="shared" ref="AR236:AR239" si="672">AE236+AI236+AM236+AQ236</f>
        <v>0</v>
      </c>
    </row>
    <row r="237" spans="2:44">
      <c r="B237" s="116" t="s">
        <v>765</v>
      </c>
      <c r="C237" s="117" t="s">
        <v>766</v>
      </c>
      <c r="D23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18">
        <f t="shared" si="665"/>
        <v>0</v>
      </c>
      <c r="G237" s="118"/>
      <c r="H237" s="118">
        <f t="shared" si="666"/>
        <v>0</v>
      </c>
      <c r="I237" s="118"/>
      <c r="J237" s="118">
        <f t="shared" si="667"/>
        <v>0</v>
      </c>
      <c r="K2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7" s="118">
        <f t="shared" si="668"/>
        <v>0</v>
      </c>
      <c r="AF2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7" s="118">
        <f t="shared" si="669"/>
        <v>0</v>
      </c>
      <c r="AJ2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7" s="118">
        <f t="shared" si="670"/>
        <v>0</v>
      </c>
      <c r="AN2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7" s="118">
        <f t="shared" si="671"/>
        <v>0</v>
      </c>
      <c r="AR237" s="118">
        <f t="shared" si="672"/>
        <v>0</v>
      </c>
    </row>
    <row r="238" spans="2:44">
      <c r="B238" s="116" t="s">
        <v>274</v>
      </c>
      <c r="C238" s="117" t="s">
        <v>767</v>
      </c>
      <c r="D23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18">
        <f t="shared" si="665"/>
        <v>0</v>
      </c>
      <c r="G238" s="118"/>
      <c r="H238" s="118">
        <f t="shared" si="666"/>
        <v>0</v>
      </c>
      <c r="I238" s="118"/>
      <c r="J238" s="118">
        <f t="shared" si="667"/>
        <v>0</v>
      </c>
      <c r="K2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8" s="118">
        <f t="shared" si="668"/>
        <v>0</v>
      </c>
      <c r="AF2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8" s="118">
        <f t="shared" si="669"/>
        <v>0</v>
      </c>
      <c r="AJ2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8" s="118">
        <f t="shared" si="670"/>
        <v>0</v>
      </c>
      <c r="AN2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8" s="118">
        <f t="shared" si="671"/>
        <v>0</v>
      </c>
      <c r="AR238" s="118">
        <f t="shared" si="672"/>
        <v>0</v>
      </c>
    </row>
    <row r="239" spans="2:44">
      <c r="B239" s="116" t="s">
        <v>768</v>
      </c>
      <c r="C239" s="117" t="s">
        <v>769</v>
      </c>
      <c r="D23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18">
        <f t="shared" si="665"/>
        <v>0</v>
      </c>
      <c r="G239" s="118"/>
      <c r="H239" s="118">
        <f t="shared" si="666"/>
        <v>0</v>
      </c>
      <c r="I239" s="118"/>
      <c r="J239" s="118">
        <f t="shared" si="667"/>
        <v>0</v>
      </c>
      <c r="K2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9" s="118">
        <f t="shared" si="668"/>
        <v>0</v>
      </c>
      <c r="AF2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9" s="118">
        <f t="shared" si="669"/>
        <v>0</v>
      </c>
      <c r="AJ2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9" s="118">
        <f t="shared" si="670"/>
        <v>0</v>
      </c>
      <c r="AN2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9" s="118">
        <f t="shared" si="671"/>
        <v>0</v>
      </c>
      <c r="AR239" s="118">
        <f t="shared" si="672"/>
        <v>0</v>
      </c>
    </row>
    <row r="240" spans="2:44">
      <c r="B240" s="116" t="s">
        <v>770</v>
      </c>
      <c r="C240" s="117" t="s">
        <v>767</v>
      </c>
      <c r="D24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18">
        <f t="shared" si="622"/>
        <v>0</v>
      </c>
      <c r="G240" s="118"/>
      <c r="H240" s="118">
        <f t="shared" si="623"/>
        <v>0</v>
      </c>
      <c r="I240" s="118"/>
      <c r="J240" s="118">
        <f t="shared" si="624"/>
        <v>0</v>
      </c>
      <c r="K2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0" s="118">
        <f t="shared" si="628"/>
        <v>0</v>
      </c>
      <c r="AF2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0" s="118">
        <f t="shared" si="629"/>
        <v>0</v>
      </c>
      <c r="AJ2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0" s="118">
        <f t="shared" si="630"/>
        <v>0</v>
      </c>
      <c r="AN2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0" s="118">
        <f t="shared" si="631"/>
        <v>0</v>
      </c>
      <c r="AR240" s="118">
        <f t="shared" si="632"/>
        <v>0</v>
      </c>
    </row>
    <row r="241" spans="2:44">
      <c r="B241" s="116" t="s">
        <v>771</v>
      </c>
      <c r="C241" s="117" t="s">
        <v>772</v>
      </c>
      <c r="D24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18">
        <f t="shared" ref="F241" si="673">D241+E241</f>
        <v>0</v>
      </c>
      <c r="G241" s="118"/>
      <c r="H241" s="118">
        <f t="shared" ref="H241" si="674">F241-G241</f>
        <v>0</v>
      </c>
      <c r="I241" s="118"/>
      <c r="J241" s="118">
        <f t="shared" ref="J241" si="675">F241-I241</f>
        <v>0</v>
      </c>
      <c r="K2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1" s="118">
        <f t="shared" ref="AE241" si="676">AB241+AC241+AD241</f>
        <v>0</v>
      </c>
      <c r="AF24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1" s="118">
        <f t="shared" ref="AI241" si="677">AF241+AG241+AH241</f>
        <v>0</v>
      </c>
      <c r="AJ24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1" s="118">
        <f t="shared" ref="AM241" si="678">AJ241+AK241+AL241</f>
        <v>0</v>
      </c>
      <c r="AN24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1" s="118">
        <f t="shared" ref="AQ241" si="679">AN241+AO241+AP241</f>
        <v>0</v>
      </c>
      <c r="AR241" s="118">
        <f t="shared" ref="AR241" si="680">AE241+AI241+AM241+AQ241</f>
        <v>0</v>
      </c>
    </row>
    <row r="242" spans="2:44">
      <c r="B242" s="116" t="s">
        <v>773</v>
      </c>
      <c r="C242" s="117" t="s">
        <v>774</v>
      </c>
      <c r="D24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18">
        <f t="shared" ref="F242" si="681">D242+E242</f>
        <v>0</v>
      </c>
      <c r="G242" s="118"/>
      <c r="H242" s="118">
        <f t="shared" ref="H242" si="682">F242-G242</f>
        <v>0</v>
      </c>
      <c r="I242" s="118"/>
      <c r="J242" s="118">
        <f t="shared" ref="J242" si="683">F242-I242</f>
        <v>0</v>
      </c>
      <c r="K2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2" s="118">
        <f t="shared" ref="AE242" si="684">AB242+AC242+AD242</f>
        <v>0</v>
      </c>
      <c r="AF2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2" s="118">
        <f t="shared" ref="AI242" si="685">AF242+AG242+AH242</f>
        <v>0</v>
      </c>
      <c r="AJ2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2" s="118">
        <f t="shared" ref="AM242" si="686">AJ242+AK242+AL242</f>
        <v>0</v>
      </c>
      <c r="AN2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2" s="118">
        <f t="shared" ref="AQ242" si="687">AN242+AO242+AP242</f>
        <v>0</v>
      </c>
      <c r="AR242" s="118">
        <f t="shared" ref="AR242" si="688">AE242+AI242+AM242+AQ242</f>
        <v>0</v>
      </c>
    </row>
    <row r="243" spans="2:44">
      <c r="B243" s="125" t="s">
        <v>275</v>
      </c>
      <c r="C243" s="126" t="s">
        <v>152</v>
      </c>
      <c r="D243" s="127">
        <f>SUM(D244:D259)</f>
        <v>201322.5</v>
      </c>
      <c r="E243" s="127">
        <f>SUM(E244:E259)</f>
        <v>0</v>
      </c>
      <c r="F243" s="127">
        <f t="shared" si="622"/>
        <v>201322.5</v>
      </c>
      <c r="G243" s="127">
        <f>SUM(G244:G259)</f>
        <v>0</v>
      </c>
      <c r="H243" s="127">
        <f t="shared" si="623"/>
        <v>201322.5</v>
      </c>
      <c r="I243" s="127">
        <f>SUM(I244:I259)</f>
        <v>0</v>
      </c>
      <c r="J243" s="127">
        <f t="shared" si="624"/>
        <v>201322.5</v>
      </c>
      <c r="K243" s="127">
        <f t="shared" ref="K243:AD243" si="689">SUM(K244:K259)</f>
        <v>2400</v>
      </c>
      <c r="L243" s="127">
        <f t="shared" si="689"/>
        <v>3300</v>
      </c>
      <c r="M243" s="127">
        <f t="shared" si="689"/>
        <v>0</v>
      </c>
      <c r="N243" s="127">
        <f t="shared" si="689"/>
        <v>0</v>
      </c>
      <c r="O243" s="127">
        <f t="shared" si="689"/>
        <v>0</v>
      </c>
      <c r="P243" s="127">
        <f t="shared" ref="P243:Q243" si="690">SUM(P244:P259)</f>
        <v>0</v>
      </c>
      <c r="Q243" s="127">
        <f t="shared" si="690"/>
        <v>0</v>
      </c>
      <c r="R243" s="127">
        <f t="shared" si="689"/>
        <v>0</v>
      </c>
      <c r="S243" s="127">
        <f t="shared" si="689"/>
        <v>0</v>
      </c>
      <c r="T243" s="127">
        <f t="shared" ref="T243" si="691">SUM(T244:T259)</f>
        <v>0</v>
      </c>
      <c r="U243" s="127">
        <f t="shared" si="689"/>
        <v>192550</v>
      </c>
      <c r="V243" s="127">
        <f t="shared" si="689"/>
        <v>0</v>
      </c>
      <c r="W243" s="127">
        <f t="shared" ref="W243" si="692">SUM(W244:W259)</f>
        <v>0</v>
      </c>
      <c r="X243" s="127">
        <f t="shared" si="689"/>
        <v>0</v>
      </c>
      <c r="Y243" s="127">
        <f t="shared" ref="Y243:Z243" si="693">SUM(Y244:Y259)</f>
        <v>0</v>
      </c>
      <c r="Z243" s="127">
        <f t="shared" si="693"/>
        <v>1500</v>
      </c>
      <c r="AA243" s="127">
        <f t="shared" si="689"/>
        <v>1572.5</v>
      </c>
      <c r="AB243" s="127">
        <f t="shared" si="689"/>
        <v>7200</v>
      </c>
      <c r="AC243" s="127">
        <f t="shared" si="689"/>
        <v>10872.5</v>
      </c>
      <c r="AD243" s="127">
        <f t="shared" si="689"/>
        <v>3700</v>
      </c>
      <c r="AE243" s="127">
        <f t="shared" si="628"/>
        <v>21772.5</v>
      </c>
      <c r="AF243" s="127">
        <f>SUM(AF244:AF259)</f>
        <v>59000</v>
      </c>
      <c r="AG243" s="127">
        <f>SUM(AG244:AG259)</f>
        <v>60000</v>
      </c>
      <c r="AH243" s="127">
        <f>SUM(AH244:AH259)</f>
        <v>0</v>
      </c>
      <c r="AI243" s="127">
        <f t="shared" si="629"/>
        <v>119000</v>
      </c>
      <c r="AJ243" s="127">
        <f>SUM(AJ244:AJ259)</f>
        <v>0</v>
      </c>
      <c r="AK243" s="127">
        <f>SUM(AK244:AK259)</f>
        <v>50900</v>
      </c>
      <c r="AL243" s="127">
        <f>SUM(AL244:AL259)</f>
        <v>800</v>
      </c>
      <c r="AM243" s="127">
        <f t="shared" si="630"/>
        <v>51700</v>
      </c>
      <c r="AN243" s="127">
        <f>SUM(AN244:AN259)</f>
        <v>850</v>
      </c>
      <c r="AO243" s="127">
        <f>SUM(AO244:AO259)</f>
        <v>4000</v>
      </c>
      <c r="AP243" s="127">
        <f>SUM(AP244:AP259)</f>
        <v>4000</v>
      </c>
      <c r="AQ243" s="127">
        <f t="shared" si="631"/>
        <v>8850</v>
      </c>
      <c r="AR243" s="127">
        <f t="shared" si="632"/>
        <v>201322.5</v>
      </c>
    </row>
    <row r="244" spans="2:44">
      <c r="B244" s="116" t="s">
        <v>775</v>
      </c>
      <c r="C244" s="117" t="s">
        <v>776</v>
      </c>
      <c r="D24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18">
        <f t="shared" si="622"/>
        <v>0</v>
      </c>
      <c r="G244" s="118"/>
      <c r="H244" s="118">
        <f t="shared" si="623"/>
        <v>0</v>
      </c>
      <c r="I244" s="118"/>
      <c r="J244" s="118">
        <f t="shared" si="624"/>
        <v>0</v>
      </c>
      <c r="K2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4" s="118">
        <f t="shared" si="628"/>
        <v>0</v>
      </c>
      <c r="AF2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4" s="118">
        <f t="shared" si="629"/>
        <v>0</v>
      </c>
      <c r="AJ2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4" s="118">
        <f t="shared" si="630"/>
        <v>0</v>
      </c>
      <c r="AN2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4" s="118">
        <f t="shared" si="631"/>
        <v>0</v>
      </c>
      <c r="AR244" s="118">
        <f t="shared" si="632"/>
        <v>0</v>
      </c>
    </row>
    <row r="245" spans="2:44">
      <c r="B245" s="116" t="s">
        <v>777</v>
      </c>
      <c r="C245" s="117" t="s">
        <v>778</v>
      </c>
      <c r="D24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18">
        <f t="shared" ref="F245:F253" si="694">D245+E245</f>
        <v>0</v>
      </c>
      <c r="G245" s="118"/>
      <c r="H245" s="118">
        <f t="shared" ref="H245:H253" si="695">F245-G245</f>
        <v>0</v>
      </c>
      <c r="I245" s="118"/>
      <c r="J245" s="118">
        <f t="shared" ref="J245:J253" si="696">F245-I245</f>
        <v>0</v>
      </c>
      <c r="K2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5" s="118">
        <f t="shared" ref="AE245:AE253" si="697">AB245+AC245+AD245</f>
        <v>0</v>
      </c>
      <c r="AF24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5" s="118">
        <f t="shared" ref="AI245:AI253" si="698">AF245+AG245+AH245</f>
        <v>0</v>
      </c>
      <c r="AJ24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5" s="118">
        <f t="shared" ref="AM245:AM253" si="699">AJ245+AK245+AL245</f>
        <v>0</v>
      </c>
      <c r="AN24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5" s="118">
        <f t="shared" ref="AQ245:AQ253" si="700">AN245+AO245+AP245</f>
        <v>0</v>
      </c>
      <c r="AR245" s="118">
        <f t="shared" ref="AR245:AR253" si="701">AE245+AI245+AM245+AQ245</f>
        <v>0</v>
      </c>
    </row>
    <row r="246" spans="2:44">
      <c r="B246" s="116" t="s">
        <v>779</v>
      </c>
      <c r="C246" s="117" t="s">
        <v>780</v>
      </c>
      <c r="D24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18">
        <f t="shared" si="694"/>
        <v>0</v>
      </c>
      <c r="G246" s="118"/>
      <c r="H246" s="118">
        <f t="shared" si="695"/>
        <v>0</v>
      </c>
      <c r="I246" s="118"/>
      <c r="J246" s="118">
        <f t="shared" si="696"/>
        <v>0</v>
      </c>
      <c r="K2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6" s="118">
        <f t="shared" si="697"/>
        <v>0</v>
      </c>
      <c r="AF2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6" s="118">
        <f t="shared" si="698"/>
        <v>0</v>
      </c>
      <c r="AJ2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6" s="118">
        <f t="shared" si="699"/>
        <v>0</v>
      </c>
      <c r="AN2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6" s="118">
        <f t="shared" si="700"/>
        <v>0</v>
      </c>
      <c r="AR246" s="118">
        <f t="shared" si="701"/>
        <v>0</v>
      </c>
    </row>
    <row r="247" spans="2:44">
      <c r="B247" s="116" t="s">
        <v>276</v>
      </c>
      <c r="C247" s="117" t="s">
        <v>153</v>
      </c>
      <c r="D24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18">
        <f t="shared" si="694"/>
        <v>0</v>
      </c>
      <c r="G247" s="118"/>
      <c r="H247" s="118">
        <f t="shared" si="695"/>
        <v>0</v>
      </c>
      <c r="I247" s="118"/>
      <c r="J247" s="118">
        <f t="shared" si="696"/>
        <v>0</v>
      </c>
      <c r="K2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7" s="118">
        <f t="shared" si="697"/>
        <v>0</v>
      </c>
      <c r="AF24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7" s="118">
        <f t="shared" si="698"/>
        <v>0</v>
      </c>
      <c r="AJ24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7" s="118">
        <f t="shared" si="699"/>
        <v>0</v>
      </c>
      <c r="AN24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7" s="118">
        <f t="shared" si="700"/>
        <v>0</v>
      </c>
      <c r="AR247" s="118">
        <f t="shared" si="701"/>
        <v>0</v>
      </c>
    </row>
    <row r="248" spans="2:44">
      <c r="B248" s="116" t="s">
        <v>781</v>
      </c>
      <c r="C248" s="117" t="s">
        <v>782</v>
      </c>
      <c r="D24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201322.5</v>
      </c>
      <c r="E24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8" s="118">
        <f t="shared" si="694"/>
        <v>201322.5</v>
      </c>
      <c r="G248" s="118"/>
      <c r="H248" s="118">
        <f t="shared" si="695"/>
        <v>201322.5</v>
      </c>
      <c r="I248" s="118"/>
      <c r="J248" s="118">
        <f t="shared" si="696"/>
        <v>201322.5</v>
      </c>
      <c r="K2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2400</v>
      </c>
      <c r="L2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3300</v>
      </c>
      <c r="M2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192550</v>
      </c>
      <c r="V2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1500</v>
      </c>
      <c r="AA2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1572.5</v>
      </c>
      <c r="AB2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7200</v>
      </c>
      <c r="AC2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10872.5</v>
      </c>
      <c r="AD2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3700</v>
      </c>
      <c r="AE248" s="118">
        <f t="shared" si="697"/>
        <v>21772.5</v>
      </c>
      <c r="AF2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59000</v>
      </c>
      <c r="AG2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60000</v>
      </c>
      <c r="AH2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8" s="118">
        <f t="shared" si="698"/>
        <v>119000</v>
      </c>
      <c r="AJ2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50900</v>
      </c>
      <c r="AL2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800</v>
      </c>
      <c r="AM248" s="118">
        <f t="shared" si="699"/>
        <v>51700</v>
      </c>
      <c r="AN2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850</v>
      </c>
      <c r="AO2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4000</v>
      </c>
      <c r="AP2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4000</v>
      </c>
      <c r="AQ248" s="118">
        <f t="shared" si="700"/>
        <v>8850</v>
      </c>
      <c r="AR248" s="118">
        <f t="shared" si="701"/>
        <v>201322.5</v>
      </c>
    </row>
    <row r="249" spans="2:44">
      <c r="B249" s="116" t="s">
        <v>783</v>
      </c>
      <c r="C249" s="117" t="s">
        <v>784</v>
      </c>
      <c r="D24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18">
        <f t="shared" si="694"/>
        <v>0</v>
      </c>
      <c r="G249" s="118"/>
      <c r="H249" s="118">
        <f t="shared" si="695"/>
        <v>0</v>
      </c>
      <c r="I249" s="118"/>
      <c r="J249" s="118">
        <f t="shared" si="696"/>
        <v>0</v>
      </c>
      <c r="K2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9" s="118">
        <f t="shared" si="697"/>
        <v>0</v>
      </c>
      <c r="AF24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9" s="118">
        <f t="shared" si="698"/>
        <v>0</v>
      </c>
      <c r="AJ24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9" s="118">
        <f t="shared" si="699"/>
        <v>0</v>
      </c>
      <c r="AN24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9" s="118">
        <f t="shared" si="700"/>
        <v>0</v>
      </c>
      <c r="AR249" s="118">
        <f t="shared" si="701"/>
        <v>0</v>
      </c>
    </row>
    <row r="250" spans="2:44">
      <c r="B250" s="116" t="s">
        <v>277</v>
      </c>
      <c r="C250" s="117" t="s">
        <v>154</v>
      </c>
      <c r="D25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18">
        <f t="shared" si="694"/>
        <v>0</v>
      </c>
      <c r="G250" s="118"/>
      <c r="H250" s="118">
        <f t="shared" si="695"/>
        <v>0</v>
      </c>
      <c r="I250" s="118"/>
      <c r="J250" s="118">
        <f t="shared" si="696"/>
        <v>0</v>
      </c>
      <c r="K2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0" s="118">
        <f t="shared" si="697"/>
        <v>0</v>
      </c>
      <c r="AF2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0" s="118">
        <f t="shared" si="698"/>
        <v>0</v>
      </c>
      <c r="AJ2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0" s="118">
        <f t="shared" si="699"/>
        <v>0</v>
      </c>
      <c r="AN2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0" s="118">
        <f t="shared" si="700"/>
        <v>0</v>
      </c>
      <c r="AR250" s="118">
        <f t="shared" si="701"/>
        <v>0</v>
      </c>
    </row>
    <row r="251" spans="2:44">
      <c r="B251" s="116" t="s">
        <v>785</v>
      </c>
      <c r="C251" s="117" t="s">
        <v>786</v>
      </c>
      <c r="D25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18">
        <f t="shared" si="694"/>
        <v>0</v>
      </c>
      <c r="G251" s="118"/>
      <c r="H251" s="118">
        <f t="shared" si="695"/>
        <v>0</v>
      </c>
      <c r="I251" s="118"/>
      <c r="J251" s="118">
        <f t="shared" si="696"/>
        <v>0</v>
      </c>
      <c r="K2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1" s="118">
        <f t="shared" si="697"/>
        <v>0</v>
      </c>
      <c r="AF2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1" s="118">
        <f t="shared" si="698"/>
        <v>0</v>
      </c>
      <c r="AJ2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1" s="118">
        <f t="shared" si="699"/>
        <v>0</v>
      </c>
      <c r="AN2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1" s="118">
        <f t="shared" si="700"/>
        <v>0</v>
      </c>
      <c r="AR251" s="118">
        <f t="shared" si="701"/>
        <v>0</v>
      </c>
    </row>
    <row r="252" spans="2:44">
      <c r="B252" s="116" t="s">
        <v>787</v>
      </c>
      <c r="C252" s="117" t="s">
        <v>788</v>
      </c>
      <c r="D25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18">
        <f t="shared" si="694"/>
        <v>0</v>
      </c>
      <c r="G252" s="118"/>
      <c r="H252" s="118">
        <f t="shared" si="695"/>
        <v>0</v>
      </c>
      <c r="I252" s="118"/>
      <c r="J252" s="118">
        <f t="shared" si="696"/>
        <v>0</v>
      </c>
      <c r="K2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2" s="118">
        <f t="shared" si="697"/>
        <v>0</v>
      </c>
      <c r="AF2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2" s="118">
        <f t="shared" si="698"/>
        <v>0</v>
      </c>
      <c r="AJ2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2" s="118">
        <f t="shared" si="699"/>
        <v>0</v>
      </c>
      <c r="AN2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2" s="118">
        <f t="shared" si="700"/>
        <v>0</v>
      </c>
      <c r="AR252" s="118">
        <f t="shared" si="701"/>
        <v>0</v>
      </c>
    </row>
    <row r="253" spans="2:44">
      <c r="B253" s="116" t="s">
        <v>278</v>
      </c>
      <c r="C253" s="117" t="s">
        <v>155</v>
      </c>
      <c r="D25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18">
        <f t="shared" si="694"/>
        <v>0</v>
      </c>
      <c r="G253" s="118"/>
      <c r="H253" s="118">
        <f t="shared" si="695"/>
        <v>0</v>
      </c>
      <c r="I253" s="118"/>
      <c r="J253" s="118">
        <f t="shared" si="696"/>
        <v>0</v>
      </c>
      <c r="K2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3" s="118">
        <f t="shared" si="697"/>
        <v>0</v>
      </c>
      <c r="AF2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3" s="118">
        <f t="shared" si="698"/>
        <v>0</v>
      </c>
      <c r="AJ2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3" s="118">
        <f t="shared" si="699"/>
        <v>0</v>
      </c>
      <c r="AN2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3" s="118">
        <f t="shared" si="700"/>
        <v>0</v>
      </c>
      <c r="AR253" s="118">
        <f t="shared" si="701"/>
        <v>0</v>
      </c>
    </row>
    <row r="254" spans="2:44">
      <c r="B254" s="116" t="s">
        <v>789</v>
      </c>
      <c r="C254" s="117" t="s">
        <v>790</v>
      </c>
      <c r="D25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18">
        <f t="shared" si="622"/>
        <v>0</v>
      </c>
      <c r="G254" s="118"/>
      <c r="H254" s="118">
        <f t="shared" si="623"/>
        <v>0</v>
      </c>
      <c r="I254" s="118"/>
      <c r="J254" s="118">
        <f t="shared" si="624"/>
        <v>0</v>
      </c>
      <c r="K2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4" s="118">
        <f t="shared" si="628"/>
        <v>0</v>
      </c>
      <c r="AF2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4" s="118">
        <f t="shared" si="629"/>
        <v>0</v>
      </c>
      <c r="AJ2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4" s="118">
        <f t="shared" si="630"/>
        <v>0</v>
      </c>
      <c r="AN2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4" s="118">
        <f t="shared" si="631"/>
        <v>0</v>
      </c>
      <c r="AR254" s="118">
        <f t="shared" si="632"/>
        <v>0</v>
      </c>
    </row>
    <row r="255" spans="2:44">
      <c r="B255" s="116" t="s">
        <v>791</v>
      </c>
      <c r="C255" s="117" t="s">
        <v>792</v>
      </c>
      <c r="D25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18">
        <f t="shared" si="622"/>
        <v>0</v>
      </c>
      <c r="G255" s="118"/>
      <c r="H255" s="118">
        <f t="shared" si="623"/>
        <v>0</v>
      </c>
      <c r="I255" s="118"/>
      <c r="J255" s="118">
        <f t="shared" si="624"/>
        <v>0</v>
      </c>
      <c r="K2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5" s="118">
        <f t="shared" si="628"/>
        <v>0</v>
      </c>
      <c r="AF2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5" s="118">
        <f t="shared" si="629"/>
        <v>0</v>
      </c>
      <c r="AJ2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5" s="118">
        <f t="shared" si="630"/>
        <v>0</v>
      </c>
      <c r="AN2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5" s="118">
        <f t="shared" si="631"/>
        <v>0</v>
      </c>
      <c r="AR255" s="118">
        <f t="shared" si="632"/>
        <v>0</v>
      </c>
    </row>
    <row r="256" spans="2:44">
      <c r="B256" s="116" t="s">
        <v>793</v>
      </c>
      <c r="C256" s="117" t="s">
        <v>794</v>
      </c>
      <c r="D25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18">
        <f t="shared" si="622"/>
        <v>0</v>
      </c>
      <c r="G256" s="118"/>
      <c r="H256" s="118">
        <f t="shared" si="623"/>
        <v>0</v>
      </c>
      <c r="I256" s="118"/>
      <c r="J256" s="118">
        <f t="shared" si="624"/>
        <v>0</v>
      </c>
      <c r="K2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6" s="118">
        <f t="shared" si="628"/>
        <v>0</v>
      </c>
      <c r="AF2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6" s="118">
        <f t="shared" si="629"/>
        <v>0</v>
      </c>
      <c r="AJ2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6" s="118">
        <f t="shared" si="630"/>
        <v>0</v>
      </c>
      <c r="AN2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6" s="118">
        <f t="shared" si="631"/>
        <v>0</v>
      </c>
      <c r="AR256" s="118">
        <f t="shared" si="632"/>
        <v>0</v>
      </c>
    </row>
    <row r="257" spans="2:44">
      <c r="B257" s="116" t="s">
        <v>795</v>
      </c>
      <c r="C257" s="117" t="s">
        <v>796</v>
      </c>
      <c r="D25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18">
        <f t="shared" ref="F257:F259" si="702">D257+E257</f>
        <v>0</v>
      </c>
      <c r="G257" s="118"/>
      <c r="H257" s="118">
        <f t="shared" ref="H257:H259" si="703">F257-G257</f>
        <v>0</v>
      </c>
      <c r="I257" s="118"/>
      <c r="J257" s="118">
        <f t="shared" ref="J257:J259" si="704">F257-I257</f>
        <v>0</v>
      </c>
      <c r="K2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7" s="118">
        <f t="shared" ref="AE257:AE259" si="705">AB257+AC257+AD257</f>
        <v>0</v>
      </c>
      <c r="AF2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7" s="118">
        <f t="shared" ref="AI257:AI259" si="706">AF257+AG257+AH257</f>
        <v>0</v>
      </c>
      <c r="AJ2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7" s="118">
        <f t="shared" ref="AM257:AM259" si="707">AJ257+AK257+AL257</f>
        <v>0</v>
      </c>
      <c r="AN2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7" s="118">
        <f t="shared" ref="AQ257:AQ259" si="708">AN257+AO257+AP257</f>
        <v>0</v>
      </c>
      <c r="AR257" s="118">
        <f t="shared" ref="AR257:AR259" si="709">AE257+AI257+AM257+AQ257</f>
        <v>0</v>
      </c>
    </row>
    <row r="258" spans="2:44">
      <c r="B258" s="116" t="s">
        <v>279</v>
      </c>
      <c r="C258" s="117" t="s">
        <v>156</v>
      </c>
      <c r="D25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18">
        <f t="shared" si="702"/>
        <v>0</v>
      </c>
      <c r="G258" s="118"/>
      <c r="H258" s="118">
        <f t="shared" si="703"/>
        <v>0</v>
      </c>
      <c r="I258" s="118"/>
      <c r="J258" s="118">
        <f t="shared" si="704"/>
        <v>0</v>
      </c>
      <c r="K2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8" s="118">
        <f t="shared" si="705"/>
        <v>0</v>
      </c>
      <c r="AF2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8" s="118">
        <f t="shared" si="706"/>
        <v>0</v>
      </c>
      <c r="AJ2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8" s="118">
        <f t="shared" si="707"/>
        <v>0</v>
      </c>
      <c r="AN2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8" s="118">
        <f t="shared" si="708"/>
        <v>0</v>
      </c>
      <c r="AR258" s="118">
        <f t="shared" si="709"/>
        <v>0</v>
      </c>
    </row>
    <row r="259" spans="2:44">
      <c r="B259" s="116" t="s">
        <v>797</v>
      </c>
      <c r="C259" s="117" t="s">
        <v>798</v>
      </c>
      <c r="D25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18">
        <f t="shared" si="702"/>
        <v>0</v>
      </c>
      <c r="G259" s="118"/>
      <c r="H259" s="118">
        <f t="shared" si="703"/>
        <v>0</v>
      </c>
      <c r="I259" s="118"/>
      <c r="J259" s="118">
        <f t="shared" si="704"/>
        <v>0</v>
      </c>
      <c r="K2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9" s="118">
        <f t="shared" si="705"/>
        <v>0</v>
      </c>
      <c r="AF25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9" s="118">
        <f t="shared" si="706"/>
        <v>0</v>
      </c>
      <c r="AJ25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9" s="118">
        <f t="shared" si="707"/>
        <v>0</v>
      </c>
      <c r="AN25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9" s="118">
        <f t="shared" si="708"/>
        <v>0</v>
      </c>
      <c r="AR259" s="118">
        <f t="shared" si="709"/>
        <v>0</v>
      </c>
    </row>
    <row r="260" spans="2:44">
      <c r="B260" s="125" t="s">
        <v>280</v>
      </c>
      <c r="C260" s="126" t="s">
        <v>157</v>
      </c>
      <c r="D260" s="127">
        <f>SUM(D261:D266)</f>
        <v>0</v>
      </c>
      <c r="E260" s="127">
        <f>SUM(E261:E266)</f>
        <v>0</v>
      </c>
      <c r="F260" s="127">
        <f t="shared" si="622"/>
        <v>0</v>
      </c>
      <c r="G260" s="127">
        <f>SUM(G261:G266)</f>
        <v>0</v>
      </c>
      <c r="H260" s="127">
        <f t="shared" si="623"/>
        <v>0</v>
      </c>
      <c r="I260" s="127">
        <f>SUM(I261:I266)</f>
        <v>0</v>
      </c>
      <c r="J260" s="127">
        <f t="shared" si="624"/>
        <v>0</v>
      </c>
      <c r="K260" s="127">
        <f t="shared" ref="K260:AD260" si="710">SUM(K261:K266)</f>
        <v>0</v>
      </c>
      <c r="L260" s="127">
        <f t="shared" si="710"/>
        <v>0</v>
      </c>
      <c r="M260" s="127">
        <f t="shared" si="710"/>
        <v>0</v>
      </c>
      <c r="N260" s="127">
        <f t="shared" si="710"/>
        <v>0</v>
      </c>
      <c r="O260" s="127">
        <f t="shared" si="710"/>
        <v>0</v>
      </c>
      <c r="P260" s="127">
        <f t="shared" ref="P260:Q260" si="711">SUM(P261:P266)</f>
        <v>0</v>
      </c>
      <c r="Q260" s="127">
        <f t="shared" si="711"/>
        <v>0</v>
      </c>
      <c r="R260" s="127">
        <f t="shared" si="710"/>
        <v>0</v>
      </c>
      <c r="S260" s="127">
        <f t="shared" si="710"/>
        <v>0</v>
      </c>
      <c r="T260" s="127">
        <f t="shared" ref="T260" si="712">SUM(T261:T266)</f>
        <v>0</v>
      </c>
      <c r="U260" s="127">
        <f t="shared" si="710"/>
        <v>0</v>
      </c>
      <c r="V260" s="127">
        <f t="shared" si="710"/>
        <v>0</v>
      </c>
      <c r="W260" s="127">
        <f t="shared" ref="W260" si="713">SUM(W261:W266)</f>
        <v>0</v>
      </c>
      <c r="X260" s="127">
        <f t="shared" si="710"/>
        <v>0</v>
      </c>
      <c r="Y260" s="127">
        <f t="shared" ref="Y260:Z260" si="714">SUM(Y261:Y266)</f>
        <v>0</v>
      </c>
      <c r="Z260" s="127">
        <f t="shared" si="714"/>
        <v>0</v>
      </c>
      <c r="AA260" s="127">
        <f t="shared" si="710"/>
        <v>0</v>
      </c>
      <c r="AB260" s="127">
        <f t="shared" si="710"/>
        <v>0</v>
      </c>
      <c r="AC260" s="127">
        <f t="shared" si="710"/>
        <v>0</v>
      </c>
      <c r="AD260" s="127">
        <f t="shared" si="710"/>
        <v>0</v>
      </c>
      <c r="AE260" s="127">
        <f t="shared" si="628"/>
        <v>0</v>
      </c>
      <c r="AF260" s="127">
        <f>SUM(AF261:AF266)</f>
        <v>0</v>
      </c>
      <c r="AG260" s="127">
        <f>SUM(AG261:AG266)</f>
        <v>0</v>
      </c>
      <c r="AH260" s="127">
        <f>SUM(AH261:AH266)</f>
        <v>0</v>
      </c>
      <c r="AI260" s="127">
        <f t="shared" si="629"/>
        <v>0</v>
      </c>
      <c r="AJ260" s="127">
        <f>SUM(AJ261:AJ266)</f>
        <v>0</v>
      </c>
      <c r="AK260" s="127">
        <f>SUM(AK261:AK266)</f>
        <v>0</v>
      </c>
      <c r="AL260" s="127">
        <f>SUM(AL261:AL266)</f>
        <v>0</v>
      </c>
      <c r="AM260" s="127">
        <f t="shared" si="630"/>
        <v>0</v>
      </c>
      <c r="AN260" s="127">
        <f>SUM(AN261:AN266)</f>
        <v>0</v>
      </c>
      <c r="AO260" s="127">
        <f>SUM(AO261:AO266)</f>
        <v>0</v>
      </c>
      <c r="AP260" s="127">
        <f>SUM(AP261:AP266)</f>
        <v>0</v>
      </c>
      <c r="AQ260" s="127">
        <f t="shared" si="631"/>
        <v>0</v>
      </c>
      <c r="AR260" s="127">
        <f t="shared" si="632"/>
        <v>0</v>
      </c>
    </row>
    <row r="261" spans="2:44">
      <c r="B261" s="116" t="s">
        <v>805</v>
      </c>
      <c r="C261" s="117" t="s">
        <v>806</v>
      </c>
      <c r="D26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18">
        <f t="shared" si="622"/>
        <v>0</v>
      </c>
      <c r="G261" s="118"/>
      <c r="H261" s="118">
        <f t="shared" si="623"/>
        <v>0</v>
      </c>
      <c r="I261" s="118"/>
      <c r="J261" s="118">
        <f t="shared" si="624"/>
        <v>0</v>
      </c>
      <c r="K2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1" s="118">
        <f t="shared" si="628"/>
        <v>0</v>
      </c>
      <c r="AF2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1" s="118">
        <f t="shared" si="629"/>
        <v>0</v>
      </c>
      <c r="AJ2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1" s="118">
        <f t="shared" si="630"/>
        <v>0</v>
      </c>
      <c r="AN2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1" s="118">
        <f t="shared" si="631"/>
        <v>0</v>
      </c>
      <c r="AR261" s="118">
        <f t="shared" si="632"/>
        <v>0</v>
      </c>
    </row>
    <row r="262" spans="2:44">
      <c r="B262" s="116" t="s">
        <v>807</v>
      </c>
      <c r="C262" s="117" t="s">
        <v>808</v>
      </c>
      <c r="D26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18">
        <f t="shared" si="622"/>
        <v>0</v>
      </c>
      <c r="G262" s="118"/>
      <c r="H262" s="118">
        <f t="shared" si="623"/>
        <v>0</v>
      </c>
      <c r="I262" s="118"/>
      <c r="J262" s="118">
        <f t="shared" si="624"/>
        <v>0</v>
      </c>
      <c r="K2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2" s="118">
        <f t="shared" si="628"/>
        <v>0</v>
      </c>
      <c r="AF2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2" s="118">
        <f t="shared" si="629"/>
        <v>0</v>
      </c>
      <c r="AJ2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2" s="118">
        <f t="shared" si="630"/>
        <v>0</v>
      </c>
      <c r="AN2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2" s="118">
        <f t="shared" si="631"/>
        <v>0</v>
      </c>
      <c r="AR262" s="118">
        <f t="shared" si="632"/>
        <v>0</v>
      </c>
    </row>
    <row r="263" spans="2:44">
      <c r="B263" s="116" t="s">
        <v>281</v>
      </c>
      <c r="C263" s="117" t="s">
        <v>158</v>
      </c>
      <c r="D26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18">
        <f t="shared" si="622"/>
        <v>0</v>
      </c>
      <c r="G263" s="118"/>
      <c r="H263" s="118">
        <f t="shared" si="623"/>
        <v>0</v>
      </c>
      <c r="I263" s="118"/>
      <c r="J263" s="118">
        <f t="shared" si="624"/>
        <v>0</v>
      </c>
      <c r="K2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3" s="118">
        <f t="shared" si="628"/>
        <v>0</v>
      </c>
      <c r="AF2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3" s="118">
        <f t="shared" si="629"/>
        <v>0</v>
      </c>
      <c r="AJ2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3" s="118">
        <f t="shared" si="630"/>
        <v>0</v>
      </c>
      <c r="AN2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3" s="118">
        <f t="shared" si="631"/>
        <v>0</v>
      </c>
      <c r="AR263" s="118">
        <f t="shared" si="632"/>
        <v>0</v>
      </c>
    </row>
    <row r="264" spans="2:44">
      <c r="B264" s="116" t="s">
        <v>809</v>
      </c>
      <c r="C264" s="117" t="s">
        <v>810</v>
      </c>
      <c r="D26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18">
        <f t="shared" ref="F264:F266" si="715">D264+E264</f>
        <v>0</v>
      </c>
      <c r="G264" s="118"/>
      <c r="H264" s="118">
        <f t="shared" ref="H264:H266" si="716">F264-G264</f>
        <v>0</v>
      </c>
      <c r="I264" s="118"/>
      <c r="J264" s="118">
        <f t="shared" ref="J264:J266" si="717">F264-I264</f>
        <v>0</v>
      </c>
      <c r="K2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4" s="118">
        <f t="shared" ref="AE264:AE266" si="718">AB264+AC264+AD264</f>
        <v>0</v>
      </c>
      <c r="AF26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4" s="118">
        <f t="shared" ref="AI264:AI266" si="719">AF264+AG264+AH264</f>
        <v>0</v>
      </c>
      <c r="AJ26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4" s="118">
        <f t="shared" ref="AM264:AM266" si="720">AJ264+AK264+AL264</f>
        <v>0</v>
      </c>
      <c r="AN26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4" s="118">
        <f t="shared" ref="AQ264:AQ266" si="721">AN264+AO264+AP264</f>
        <v>0</v>
      </c>
      <c r="AR264" s="118">
        <f t="shared" ref="AR264:AR266" si="722">AE264+AI264+AM264+AQ264</f>
        <v>0</v>
      </c>
    </row>
    <row r="265" spans="2:44">
      <c r="B265" s="116" t="s">
        <v>811</v>
      </c>
      <c r="C265" s="117" t="s">
        <v>812</v>
      </c>
      <c r="D26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18">
        <f t="shared" si="715"/>
        <v>0</v>
      </c>
      <c r="G265" s="118"/>
      <c r="H265" s="118">
        <f t="shared" si="716"/>
        <v>0</v>
      </c>
      <c r="I265" s="118"/>
      <c r="J265" s="118">
        <f t="shared" si="717"/>
        <v>0</v>
      </c>
      <c r="K2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5" s="118">
        <f t="shared" si="718"/>
        <v>0</v>
      </c>
      <c r="AF2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5" s="118">
        <f t="shared" si="719"/>
        <v>0</v>
      </c>
      <c r="AJ2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5" s="118">
        <f t="shared" si="720"/>
        <v>0</v>
      </c>
      <c r="AN2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5" s="118">
        <f t="shared" si="721"/>
        <v>0</v>
      </c>
      <c r="AR265" s="118">
        <f t="shared" si="722"/>
        <v>0</v>
      </c>
    </row>
    <row r="266" spans="2:44">
      <c r="B266" s="116" t="s">
        <v>813</v>
      </c>
      <c r="C266" s="117" t="s">
        <v>814</v>
      </c>
      <c r="D26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18">
        <f t="shared" si="715"/>
        <v>0</v>
      </c>
      <c r="G266" s="118"/>
      <c r="H266" s="118">
        <f t="shared" si="716"/>
        <v>0</v>
      </c>
      <c r="I266" s="118"/>
      <c r="J266" s="118">
        <f t="shared" si="717"/>
        <v>0</v>
      </c>
      <c r="K2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6" s="118">
        <f t="shared" si="718"/>
        <v>0</v>
      </c>
      <c r="AF26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6" s="118">
        <f t="shared" si="719"/>
        <v>0</v>
      </c>
      <c r="AJ26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6" s="118">
        <f t="shared" si="720"/>
        <v>0</v>
      </c>
      <c r="AN26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6" s="118">
        <f t="shared" si="721"/>
        <v>0</v>
      </c>
      <c r="AR266" s="118">
        <f t="shared" si="722"/>
        <v>0</v>
      </c>
    </row>
    <row r="267" spans="2:44">
      <c r="B267" s="125" t="s">
        <v>282</v>
      </c>
      <c r="C267" s="126" t="s">
        <v>159</v>
      </c>
      <c r="D267" s="127">
        <f>SUM(D268:D311)</f>
        <v>6868470</v>
      </c>
      <c r="E267" s="127">
        <f>SUM(E268:E311)</f>
        <v>0</v>
      </c>
      <c r="F267" s="127">
        <f t="shared" si="622"/>
        <v>6868470</v>
      </c>
      <c r="G267" s="127">
        <f>SUM(G268:G311)</f>
        <v>0</v>
      </c>
      <c r="H267" s="127">
        <f t="shared" si="623"/>
        <v>6868470</v>
      </c>
      <c r="I267" s="127">
        <f>SUM(I268:I311)</f>
        <v>0</v>
      </c>
      <c r="J267" s="127">
        <f t="shared" si="624"/>
        <v>6868470</v>
      </c>
      <c r="K267" s="127">
        <f t="shared" ref="K267:AD267" si="723">SUM(K268:K311)</f>
        <v>0</v>
      </c>
      <c r="L267" s="127">
        <f t="shared" si="723"/>
        <v>0</v>
      </c>
      <c r="M267" s="127">
        <f t="shared" si="723"/>
        <v>0</v>
      </c>
      <c r="N267" s="127">
        <f t="shared" si="723"/>
        <v>0</v>
      </c>
      <c r="O267" s="127">
        <f t="shared" si="723"/>
        <v>0</v>
      </c>
      <c r="P267" s="127">
        <f t="shared" ref="P267:Q267" si="724">SUM(P268:P311)</f>
        <v>0</v>
      </c>
      <c r="Q267" s="127">
        <f t="shared" si="724"/>
        <v>0</v>
      </c>
      <c r="R267" s="127">
        <f t="shared" si="723"/>
        <v>0</v>
      </c>
      <c r="S267" s="127">
        <f t="shared" si="723"/>
        <v>0</v>
      </c>
      <c r="T267" s="127">
        <f t="shared" ref="T267" si="725">SUM(T268:T311)</f>
        <v>0</v>
      </c>
      <c r="U267" s="127">
        <f t="shared" si="723"/>
        <v>6868470</v>
      </c>
      <c r="V267" s="127">
        <f t="shared" si="723"/>
        <v>0</v>
      </c>
      <c r="W267" s="127">
        <f t="shared" ref="W267" si="726">SUM(W268:W311)</f>
        <v>0</v>
      </c>
      <c r="X267" s="127">
        <f t="shared" si="723"/>
        <v>0</v>
      </c>
      <c r="Y267" s="127">
        <f t="shared" ref="Y267:Z267" si="727">SUM(Y268:Y311)</f>
        <v>0</v>
      </c>
      <c r="Z267" s="127">
        <f t="shared" si="727"/>
        <v>0</v>
      </c>
      <c r="AA267" s="127">
        <f t="shared" si="723"/>
        <v>0</v>
      </c>
      <c r="AB267" s="127">
        <f t="shared" si="723"/>
        <v>36000</v>
      </c>
      <c r="AC267" s="127">
        <f t="shared" si="723"/>
        <v>6705870</v>
      </c>
      <c r="AD267" s="127">
        <f t="shared" si="723"/>
        <v>106600</v>
      </c>
      <c r="AE267" s="127">
        <f t="shared" si="628"/>
        <v>6848470</v>
      </c>
      <c r="AF267" s="127">
        <f>SUM(AF268:AF311)</f>
        <v>0</v>
      </c>
      <c r="AG267" s="127">
        <f>SUM(AG268:AG311)</f>
        <v>0</v>
      </c>
      <c r="AH267" s="127">
        <f>SUM(AH268:AH311)</f>
        <v>0</v>
      </c>
      <c r="AI267" s="127">
        <f t="shared" si="629"/>
        <v>0</v>
      </c>
      <c r="AJ267" s="127">
        <f>SUM(AJ268:AJ311)</f>
        <v>0</v>
      </c>
      <c r="AK267" s="127">
        <f>SUM(AK268:AK311)</f>
        <v>0</v>
      </c>
      <c r="AL267" s="127">
        <f>SUM(AL268:AL311)</f>
        <v>20000</v>
      </c>
      <c r="AM267" s="127">
        <f t="shared" si="630"/>
        <v>20000</v>
      </c>
      <c r="AN267" s="127">
        <f>SUM(AN268:AN311)</f>
        <v>0</v>
      </c>
      <c r="AO267" s="127">
        <f>SUM(AO268:AO311)</f>
        <v>0</v>
      </c>
      <c r="AP267" s="127">
        <f>SUM(AP268:AP311)</f>
        <v>0</v>
      </c>
      <c r="AQ267" s="127">
        <f t="shared" si="631"/>
        <v>0</v>
      </c>
      <c r="AR267" s="127">
        <f t="shared" si="632"/>
        <v>6868470</v>
      </c>
    </row>
    <row r="268" spans="2:44">
      <c r="B268" s="116" t="s">
        <v>815</v>
      </c>
      <c r="C268" s="117" t="s">
        <v>816</v>
      </c>
      <c r="D26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18">
        <f t="shared" si="622"/>
        <v>0</v>
      </c>
      <c r="G268" s="118"/>
      <c r="H268" s="118">
        <f t="shared" si="623"/>
        <v>0</v>
      </c>
      <c r="I268" s="118"/>
      <c r="J268" s="118">
        <f t="shared" si="624"/>
        <v>0</v>
      </c>
      <c r="K2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8" s="118">
        <f t="shared" si="628"/>
        <v>0</v>
      </c>
      <c r="AF26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8" s="118">
        <f t="shared" si="629"/>
        <v>0</v>
      </c>
      <c r="AJ26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8" s="118">
        <f t="shared" si="630"/>
        <v>0</v>
      </c>
      <c r="AN26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8" s="118">
        <f t="shared" si="631"/>
        <v>0</v>
      </c>
      <c r="AR268" s="118">
        <f t="shared" si="632"/>
        <v>0</v>
      </c>
    </row>
    <row r="269" spans="2:44">
      <c r="B269" s="116" t="s">
        <v>283</v>
      </c>
      <c r="C269" s="117" t="s">
        <v>817</v>
      </c>
      <c r="D26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18">
        <f t="shared" ref="F269:F300" si="728">D269+E269</f>
        <v>0</v>
      </c>
      <c r="G269" s="118"/>
      <c r="H269" s="118">
        <f t="shared" ref="H269:H300" si="729">F269-G269</f>
        <v>0</v>
      </c>
      <c r="I269" s="118"/>
      <c r="J269" s="118">
        <f t="shared" ref="J269:J300" si="730">F269-I269</f>
        <v>0</v>
      </c>
      <c r="K2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9" s="118">
        <f t="shared" ref="AE269:AE300" si="731">AB269+AC269+AD269</f>
        <v>0</v>
      </c>
      <c r="AF26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9" s="118">
        <f t="shared" ref="AI269:AI300" si="732">AF269+AG269+AH269</f>
        <v>0</v>
      </c>
      <c r="AJ26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9" s="118">
        <f t="shared" ref="AM269:AM300" si="733">AJ269+AK269+AL269</f>
        <v>0</v>
      </c>
      <c r="AN26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9" s="118">
        <f t="shared" ref="AQ269:AQ300" si="734">AN269+AO269+AP269</f>
        <v>0</v>
      </c>
      <c r="AR269" s="118">
        <f t="shared" ref="AR269:AR300" si="735">AE269+AI269+AM269+AQ269</f>
        <v>0</v>
      </c>
    </row>
    <row r="270" spans="2:44">
      <c r="B270" s="116" t="s">
        <v>818</v>
      </c>
      <c r="C270" s="117" t="s">
        <v>819</v>
      </c>
      <c r="D27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6868470</v>
      </c>
      <c r="E27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18">
        <f t="shared" si="728"/>
        <v>6868470</v>
      </c>
      <c r="G270" s="118"/>
      <c r="H270" s="118">
        <f t="shared" si="729"/>
        <v>6868470</v>
      </c>
      <c r="I270" s="118"/>
      <c r="J270" s="118">
        <f t="shared" si="730"/>
        <v>6868470</v>
      </c>
      <c r="K2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6868470</v>
      </c>
      <c r="V2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36000</v>
      </c>
      <c r="AC27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6705870</v>
      </c>
      <c r="AD27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106600</v>
      </c>
      <c r="AE270" s="118">
        <f t="shared" si="731"/>
        <v>6848470</v>
      </c>
      <c r="AF27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0" s="118">
        <f t="shared" si="732"/>
        <v>0</v>
      </c>
      <c r="AJ27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20000</v>
      </c>
      <c r="AM270" s="118">
        <f t="shared" si="733"/>
        <v>20000</v>
      </c>
      <c r="AN27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0" s="118">
        <f t="shared" si="734"/>
        <v>0</v>
      </c>
      <c r="AR270" s="118">
        <f t="shared" si="735"/>
        <v>6868470</v>
      </c>
    </row>
    <row r="271" spans="2:44">
      <c r="B271" s="116" t="s">
        <v>820</v>
      </c>
      <c r="C271" s="117" t="s">
        <v>821</v>
      </c>
      <c r="D27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18">
        <f t="shared" si="728"/>
        <v>0</v>
      </c>
      <c r="G271" s="118"/>
      <c r="H271" s="118">
        <f t="shared" si="729"/>
        <v>0</v>
      </c>
      <c r="I271" s="118"/>
      <c r="J271" s="118">
        <f t="shared" si="730"/>
        <v>0</v>
      </c>
      <c r="K2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1" s="118">
        <f t="shared" si="731"/>
        <v>0</v>
      </c>
      <c r="AF27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1" s="118">
        <f t="shared" si="732"/>
        <v>0</v>
      </c>
      <c r="AJ27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1" s="118">
        <f t="shared" si="733"/>
        <v>0</v>
      </c>
      <c r="AN27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1" s="118">
        <f t="shared" si="734"/>
        <v>0</v>
      </c>
      <c r="AR271" s="118">
        <f t="shared" si="735"/>
        <v>0</v>
      </c>
    </row>
    <row r="272" spans="2:44">
      <c r="B272" s="116" t="s">
        <v>822</v>
      </c>
      <c r="C272" s="117" t="s">
        <v>823</v>
      </c>
      <c r="D27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18">
        <f t="shared" si="728"/>
        <v>0</v>
      </c>
      <c r="G272" s="118"/>
      <c r="H272" s="118">
        <f t="shared" si="729"/>
        <v>0</v>
      </c>
      <c r="I272" s="118"/>
      <c r="J272" s="118">
        <f t="shared" si="730"/>
        <v>0</v>
      </c>
      <c r="K2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2" s="118">
        <f t="shared" si="731"/>
        <v>0</v>
      </c>
      <c r="AF27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2" s="118">
        <f t="shared" si="732"/>
        <v>0</v>
      </c>
      <c r="AJ27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2" s="118">
        <f t="shared" si="733"/>
        <v>0</v>
      </c>
      <c r="AN27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2" s="118">
        <f t="shared" si="734"/>
        <v>0</v>
      </c>
      <c r="AR272" s="118">
        <f t="shared" si="735"/>
        <v>0</v>
      </c>
    </row>
    <row r="273" spans="2:44">
      <c r="B273" s="116" t="s">
        <v>824</v>
      </c>
      <c r="C273" s="117" t="s">
        <v>825</v>
      </c>
      <c r="D27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18">
        <f t="shared" si="728"/>
        <v>0</v>
      </c>
      <c r="G273" s="118"/>
      <c r="H273" s="118">
        <f t="shared" si="729"/>
        <v>0</v>
      </c>
      <c r="I273" s="118"/>
      <c r="J273" s="118">
        <f t="shared" si="730"/>
        <v>0</v>
      </c>
      <c r="K2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3" s="118">
        <f t="shared" si="731"/>
        <v>0</v>
      </c>
      <c r="AF27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3" s="118">
        <f t="shared" si="732"/>
        <v>0</v>
      </c>
      <c r="AJ27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3" s="118">
        <f t="shared" si="733"/>
        <v>0</v>
      </c>
      <c r="AN27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3" s="118">
        <f t="shared" si="734"/>
        <v>0</v>
      </c>
      <c r="AR273" s="118">
        <f t="shared" si="735"/>
        <v>0</v>
      </c>
    </row>
    <row r="274" spans="2:44">
      <c r="B274" s="116" t="s">
        <v>826</v>
      </c>
      <c r="C274" s="117" t="s">
        <v>827</v>
      </c>
      <c r="D27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18">
        <f t="shared" si="728"/>
        <v>0</v>
      </c>
      <c r="G274" s="118"/>
      <c r="H274" s="118">
        <f t="shared" si="729"/>
        <v>0</v>
      </c>
      <c r="I274" s="118"/>
      <c r="J274" s="118">
        <f t="shared" si="730"/>
        <v>0</v>
      </c>
      <c r="K2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4" s="118">
        <f t="shared" si="731"/>
        <v>0</v>
      </c>
      <c r="AF27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4" s="118">
        <f t="shared" si="732"/>
        <v>0</v>
      </c>
      <c r="AJ27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4" s="118">
        <f t="shared" si="733"/>
        <v>0</v>
      </c>
      <c r="AN27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4" s="118">
        <f t="shared" si="734"/>
        <v>0</v>
      </c>
      <c r="AR274" s="118">
        <f t="shared" si="735"/>
        <v>0</v>
      </c>
    </row>
    <row r="275" spans="2:44">
      <c r="B275" s="116" t="s">
        <v>828</v>
      </c>
      <c r="C275" s="117" t="s">
        <v>829</v>
      </c>
      <c r="D27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18">
        <f t="shared" si="728"/>
        <v>0</v>
      </c>
      <c r="G275" s="118"/>
      <c r="H275" s="118">
        <f t="shared" si="729"/>
        <v>0</v>
      </c>
      <c r="I275" s="118"/>
      <c r="J275" s="118">
        <f t="shared" si="730"/>
        <v>0</v>
      </c>
      <c r="K2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5" s="118">
        <f t="shared" si="731"/>
        <v>0</v>
      </c>
      <c r="AF27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5" s="118">
        <f t="shared" si="732"/>
        <v>0</v>
      </c>
      <c r="AJ27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5" s="118">
        <f t="shared" si="733"/>
        <v>0</v>
      </c>
      <c r="AN27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5" s="118">
        <f t="shared" si="734"/>
        <v>0</v>
      </c>
      <c r="AR275" s="118">
        <f t="shared" si="735"/>
        <v>0</v>
      </c>
    </row>
    <row r="276" spans="2:44">
      <c r="B276" s="116" t="s">
        <v>284</v>
      </c>
      <c r="C276" s="117" t="s">
        <v>830</v>
      </c>
      <c r="D27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18">
        <f t="shared" si="728"/>
        <v>0</v>
      </c>
      <c r="G276" s="118"/>
      <c r="H276" s="118">
        <f t="shared" si="729"/>
        <v>0</v>
      </c>
      <c r="I276" s="118"/>
      <c r="J276" s="118">
        <f t="shared" si="730"/>
        <v>0</v>
      </c>
      <c r="K2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6" s="118">
        <f t="shared" si="731"/>
        <v>0</v>
      </c>
      <c r="AF27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6" s="118">
        <f t="shared" si="732"/>
        <v>0</v>
      </c>
      <c r="AJ27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6" s="118">
        <f t="shared" si="733"/>
        <v>0</v>
      </c>
      <c r="AN27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6" s="118">
        <f t="shared" si="734"/>
        <v>0</v>
      </c>
      <c r="AR276" s="118">
        <f t="shared" si="735"/>
        <v>0</v>
      </c>
    </row>
    <row r="277" spans="2:44">
      <c r="B277" s="116" t="s">
        <v>831</v>
      </c>
      <c r="C277" s="117" t="s">
        <v>832</v>
      </c>
      <c r="D27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18">
        <f t="shared" si="728"/>
        <v>0</v>
      </c>
      <c r="G277" s="118"/>
      <c r="H277" s="118">
        <f t="shared" si="729"/>
        <v>0</v>
      </c>
      <c r="I277" s="118"/>
      <c r="J277" s="118">
        <f t="shared" si="730"/>
        <v>0</v>
      </c>
      <c r="K2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7" s="118">
        <f t="shared" si="731"/>
        <v>0</v>
      </c>
      <c r="AF27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7" s="118">
        <f t="shared" si="732"/>
        <v>0</v>
      </c>
      <c r="AJ27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7" s="118">
        <f t="shared" si="733"/>
        <v>0</v>
      </c>
      <c r="AN27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7" s="118">
        <f t="shared" si="734"/>
        <v>0</v>
      </c>
      <c r="AR277" s="118">
        <f t="shared" si="735"/>
        <v>0</v>
      </c>
    </row>
    <row r="278" spans="2:44">
      <c r="B278" s="116" t="s">
        <v>833</v>
      </c>
      <c r="C278" s="117" t="s">
        <v>834</v>
      </c>
      <c r="D27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18">
        <f t="shared" si="728"/>
        <v>0</v>
      </c>
      <c r="G278" s="118"/>
      <c r="H278" s="118">
        <f t="shared" si="729"/>
        <v>0</v>
      </c>
      <c r="I278" s="118"/>
      <c r="J278" s="118">
        <f t="shared" si="730"/>
        <v>0</v>
      </c>
      <c r="K2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8" s="118">
        <f t="shared" si="731"/>
        <v>0</v>
      </c>
      <c r="AF27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8" s="118">
        <f t="shared" si="732"/>
        <v>0</v>
      </c>
      <c r="AJ27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8" s="118">
        <f t="shared" si="733"/>
        <v>0</v>
      </c>
      <c r="AN27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8" s="118">
        <f t="shared" si="734"/>
        <v>0</v>
      </c>
      <c r="AR278" s="118">
        <f t="shared" si="735"/>
        <v>0</v>
      </c>
    </row>
    <row r="279" spans="2:44">
      <c r="B279" s="116" t="s">
        <v>835</v>
      </c>
      <c r="C279" s="117" t="s">
        <v>836</v>
      </c>
      <c r="D27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18">
        <f t="shared" si="728"/>
        <v>0</v>
      </c>
      <c r="G279" s="118"/>
      <c r="H279" s="118">
        <f t="shared" si="729"/>
        <v>0</v>
      </c>
      <c r="I279" s="118"/>
      <c r="J279" s="118">
        <f t="shared" si="730"/>
        <v>0</v>
      </c>
      <c r="K2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9" s="118">
        <f t="shared" si="731"/>
        <v>0</v>
      </c>
      <c r="AF27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9" s="118">
        <f t="shared" si="732"/>
        <v>0</v>
      </c>
      <c r="AJ27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9" s="118">
        <f t="shared" si="733"/>
        <v>0</v>
      </c>
      <c r="AN27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9" s="118">
        <f t="shared" si="734"/>
        <v>0</v>
      </c>
      <c r="AR279" s="118">
        <f t="shared" si="735"/>
        <v>0</v>
      </c>
    </row>
    <row r="280" spans="2:44">
      <c r="B280" s="116" t="s">
        <v>837</v>
      </c>
      <c r="C280" s="117" t="s">
        <v>838</v>
      </c>
      <c r="D28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18">
        <f t="shared" si="728"/>
        <v>0</v>
      </c>
      <c r="G280" s="118"/>
      <c r="H280" s="118">
        <f t="shared" si="729"/>
        <v>0</v>
      </c>
      <c r="I280" s="118"/>
      <c r="J280" s="118">
        <f t="shared" si="730"/>
        <v>0</v>
      </c>
      <c r="K2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0" s="118">
        <f t="shared" si="731"/>
        <v>0</v>
      </c>
      <c r="AF28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0" s="118">
        <f t="shared" si="732"/>
        <v>0</v>
      </c>
      <c r="AJ28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0" s="118">
        <f t="shared" si="733"/>
        <v>0</v>
      </c>
      <c r="AN28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0" s="118">
        <f t="shared" si="734"/>
        <v>0</v>
      </c>
      <c r="AR280" s="118">
        <f t="shared" si="735"/>
        <v>0</v>
      </c>
    </row>
    <row r="281" spans="2:44">
      <c r="B281" s="116" t="s">
        <v>839</v>
      </c>
      <c r="C281" s="117" t="s">
        <v>840</v>
      </c>
      <c r="D28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18">
        <f t="shared" si="728"/>
        <v>0</v>
      </c>
      <c r="G281" s="118"/>
      <c r="H281" s="118">
        <f t="shared" si="729"/>
        <v>0</v>
      </c>
      <c r="I281" s="118"/>
      <c r="J281" s="118">
        <f t="shared" si="730"/>
        <v>0</v>
      </c>
      <c r="K2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1" s="118">
        <f t="shared" si="731"/>
        <v>0</v>
      </c>
      <c r="AF28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1" s="118">
        <f t="shared" si="732"/>
        <v>0</v>
      </c>
      <c r="AJ28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1" s="118">
        <f t="shared" si="733"/>
        <v>0</v>
      </c>
      <c r="AN28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1" s="118">
        <f t="shared" si="734"/>
        <v>0</v>
      </c>
      <c r="AR281" s="118">
        <f t="shared" si="735"/>
        <v>0</v>
      </c>
    </row>
    <row r="282" spans="2:44">
      <c r="B282" s="116" t="s">
        <v>841</v>
      </c>
      <c r="C282" s="117" t="s">
        <v>842</v>
      </c>
      <c r="D28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18">
        <f t="shared" si="728"/>
        <v>0</v>
      </c>
      <c r="G282" s="118"/>
      <c r="H282" s="118">
        <f t="shared" si="729"/>
        <v>0</v>
      </c>
      <c r="I282" s="118"/>
      <c r="J282" s="118">
        <f t="shared" si="730"/>
        <v>0</v>
      </c>
      <c r="K2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2" s="118">
        <f t="shared" si="731"/>
        <v>0</v>
      </c>
      <c r="AF28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2" s="118">
        <f t="shared" si="732"/>
        <v>0</v>
      </c>
      <c r="AJ28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2" s="118">
        <f t="shared" si="733"/>
        <v>0</v>
      </c>
      <c r="AN28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2" s="118">
        <f t="shared" si="734"/>
        <v>0</v>
      </c>
      <c r="AR282" s="118">
        <f t="shared" si="735"/>
        <v>0</v>
      </c>
    </row>
    <row r="283" spans="2:44">
      <c r="B283" s="116" t="s">
        <v>843</v>
      </c>
      <c r="C283" s="117" t="s">
        <v>844</v>
      </c>
      <c r="D28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18">
        <f t="shared" si="728"/>
        <v>0</v>
      </c>
      <c r="G283" s="118"/>
      <c r="H283" s="118">
        <f t="shared" si="729"/>
        <v>0</v>
      </c>
      <c r="I283" s="118"/>
      <c r="J283" s="118">
        <f t="shared" si="730"/>
        <v>0</v>
      </c>
      <c r="K28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3" s="118">
        <f t="shared" si="731"/>
        <v>0</v>
      </c>
      <c r="AF28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3" s="118">
        <f t="shared" si="732"/>
        <v>0</v>
      </c>
      <c r="AJ28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3" s="118">
        <f t="shared" si="733"/>
        <v>0</v>
      </c>
      <c r="AN28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3" s="118">
        <f t="shared" si="734"/>
        <v>0</v>
      </c>
      <c r="AR283" s="118">
        <f t="shared" si="735"/>
        <v>0</v>
      </c>
    </row>
    <row r="284" spans="2:44">
      <c r="B284" s="116" t="s">
        <v>845</v>
      </c>
      <c r="C284" s="117" t="s">
        <v>846</v>
      </c>
      <c r="D28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18">
        <f t="shared" si="728"/>
        <v>0</v>
      </c>
      <c r="G284" s="118"/>
      <c r="H284" s="118">
        <f t="shared" si="729"/>
        <v>0</v>
      </c>
      <c r="I284" s="118"/>
      <c r="J284" s="118">
        <f t="shared" si="730"/>
        <v>0</v>
      </c>
      <c r="K2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4" s="118">
        <f t="shared" si="731"/>
        <v>0</v>
      </c>
      <c r="AF28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4" s="118">
        <f t="shared" si="732"/>
        <v>0</v>
      </c>
      <c r="AJ28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4" s="118">
        <f t="shared" si="733"/>
        <v>0</v>
      </c>
      <c r="AN28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4" s="118">
        <f t="shared" si="734"/>
        <v>0</v>
      </c>
      <c r="AR284" s="118">
        <f t="shared" si="735"/>
        <v>0</v>
      </c>
    </row>
    <row r="285" spans="2:44">
      <c r="B285" s="116" t="s">
        <v>285</v>
      </c>
      <c r="C285" s="117" t="s">
        <v>847</v>
      </c>
      <c r="D28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18">
        <f t="shared" si="728"/>
        <v>0</v>
      </c>
      <c r="G285" s="118"/>
      <c r="H285" s="118">
        <f t="shared" si="729"/>
        <v>0</v>
      </c>
      <c r="I285" s="118"/>
      <c r="J285" s="118">
        <f t="shared" si="730"/>
        <v>0</v>
      </c>
      <c r="K2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5" s="118">
        <f t="shared" si="731"/>
        <v>0</v>
      </c>
      <c r="AF28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5" s="118">
        <f t="shared" si="732"/>
        <v>0</v>
      </c>
      <c r="AJ28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5" s="118">
        <f t="shared" si="733"/>
        <v>0</v>
      </c>
      <c r="AN28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5" s="118">
        <f t="shared" si="734"/>
        <v>0</v>
      </c>
      <c r="AR285" s="118">
        <f t="shared" si="735"/>
        <v>0</v>
      </c>
    </row>
    <row r="286" spans="2:44">
      <c r="B286" s="116" t="s">
        <v>848</v>
      </c>
      <c r="C286" s="117" t="s">
        <v>849</v>
      </c>
      <c r="D28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18">
        <f t="shared" si="728"/>
        <v>0</v>
      </c>
      <c r="G286" s="118"/>
      <c r="H286" s="118">
        <f t="shared" si="729"/>
        <v>0</v>
      </c>
      <c r="I286" s="118"/>
      <c r="J286" s="118">
        <f t="shared" si="730"/>
        <v>0</v>
      </c>
      <c r="K2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6" s="118">
        <f t="shared" si="731"/>
        <v>0</v>
      </c>
      <c r="AF28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6" s="118">
        <f t="shared" si="732"/>
        <v>0</v>
      </c>
      <c r="AJ28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6" s="118">
        <f t="shared" si="733"/>
        <v>0</v>
      </c>
      <c r="AN28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6" s="118">
        <f t="shared" si="734"/>
        <v>0</v>
      </c>
      <c r="AR286" s="118">
        <f t="shared" si="735"/>
        <v>0</v>
      </c>
    </row>
    <row r="287" spans="2:44">
      <c r="B287" s="116" t="s">
        <v>850</v>
      </c>
      <c r="C287" s="117" t="s">
        <v>851</v>
      </c>
      <c r="D28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18">
        <f t="shared" si="728"/>
        <v>0</v>
      </c>
      <c r="G287" s="118"/>
      <c r="H287" s="118">
        <f t="shared" si="729"/>
        <v>0</v>
      </c>
      <c r="I287" s="118"/>
      <c r="J287" s="118">
        <f t="shared" si="730"/>
        <v>0</v>
      </c>
      <c r="K2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7" s="118">
        <f t="shared" si="731"/>
        <v>0</v>
      </c>
      <c r="AF28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7" s="118">
        <f t="shared" si="732"/>
        <v>0</v>
      </c>
      <c r="AJ28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7" s="118">
        <f t="shared" si="733"/>
        <v>0</v>
      </c>
      <c r="AN28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7" s="118">
        <f t="shared" si="734"/>
        <v>0</v>
      </c>
      <c r="AR287" s="118">
        <f t="shared" si="735"/>
        <v>0</v>
      </c>
    </row>
    <row r="288" spans="2:44">
      <c r="B288" s="116" t="s">
        <v>852</v>
      </c>
      <c r="C288" s="117" t="s">
        <v>853</v>
      </c>
      <c r="D28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18">
        <f t="shared" si="728"/>
        <v>0</v>
      </c>
      <c r="G288" s="118"/>
      <c r="H288" s="118">
        <f t="shared" si="729"/>
        <v>0</v>
      </c>
      <c r="I288" s="118"/>
      <c r="J288" s="118">
        <f t="shared" si="730"/>
        <v>0</v>
      </c>
      <c r="K2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8" s="118">
        <f t="shared" si="731"/>
        <v>0</v>
      </c>
      <c r="AF28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8" s="118">
        <f t="shared" si="732"/>
        <v>0</v>
      </c>
      <c r="AJ28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8" s="118">
        <f t="shared" si="733"/>
        <v>0</v>
      </c>
      <c r="AN28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8" s="118">
        <f t="shared" si="734"/>
        <v>0</v>
      </c>
      <c r="AR288" s="118">
        <f t="shared" si="735"/>
        <v>0</v>
      </c>
    </row>
    <row r="289" spans="2:44">
      <c r="B289" s="116" t="s">
        <v>854</v>
      </c>
      <c r="C289" s="117" t="s">
        <v>847</v>
      </c>
      <c r="D28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18">
        <f t="shared" si="728"/>
        <v>0</v>
      </c>
      <c r="G289" s="118"/>
      <c r="H289" s="118">
        <f t="shared" si="729"/>
        <v>0</v>
      </c>
      <c r="I289" s="118"/>
      <c r="J289" s="118">
        <f t="shared" si="730"/>
        <v>0</v>
      </c>
      <c r="K28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9" s="118">
        <f t="shared" si="731"/>
        <v>0</v>
      </c>
      <c r="AF28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9" s="118">
        <f t="shared" si="732"/>
        <v>0</v>
      </c>
      <c r="AJ28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9" s="118">
        <f t="shared" si="733"/>
        <v>0</v>
      </c>
      <c r="AN28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9" s="118">
        <f t="shared" si="734"/>
        <v>0</v>
      </c>
      <c r="AR289" s="118">
        <f t="shared" si="735"/>
        <v>0</v>
      </c>
    </row>
    <row r="290" spans="2:44">
      <c r="B290" s="116" t="s">
        <v>855</v>
      </c>
      <c r="C290" s="117" t="s">
        <v>856</v>
      </c>
      <c r="D29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18">
        <f t="shared" si="728"/>
        <v>0</v>
      </c>
      <c r="G290" s="118"/>
      <c r="H290" s="118">
        <f t="shared" si="729"/>
        <v>0</v>
      </c>
      <c r="I290" s="118"/>
      <c r="J290" s="118">
        <f t="shared" si="730"/>
        <v>0</v>
      </c>
      <c r="K2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0" s="118">
        <f t="shared" si="731"/>
        <v>0</v>
      </c>
      <c r="AF29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0" s="118">
        <f t="shared" si="732"/>
        <v>0</v>
      </c>
      <c r="AJ29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0" s="118">
        <f t="shared" si="733"/>
        <v>0</v>
      </c>
      <c r="AN29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0" s="118">
        <f t="shared" si="734"/>
        <v>0</v>
      </c>
      <c r="AR290" s="118">
        <f t="shared" si="735"/>
        <v>0</v>
      </c>
    </row>
    <row r="291" spans="2:44">
      <c r="B291" s="116" t="s">
        <v>857</v>
      </c>
      <c r="C291" s="117" t="s">
        <v>858</v>
      </c>
      <c r="D29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18">
        <f t="shared" si="728"/>
        <v>0</v>
      </c>
      <c r="G291" s="118"/>
      <c r="H291" s="118">
        <f t="shared" si="729"/>
        <v>0</v>
      </c>
      <c r="I291" s="118"/>
      <c r="J291" s="118">
        <f t="shared" si="730"/>
        <v>0</v>
      </c>
      <c r="K2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1" s="118">
        <f t="shared" si="731"/>
        <v>0</v>
      </c>
      <c r="AF29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1" s="118">
        <f t="shared" si="732"/>
        <v>0</v>
      </c>
      <c r="AJ29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1" s="118">
        <f t="shared" si="733"/>
        <v>0</v>
      </c>
      <c r="AN29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1" s="118">
        <f t="shared" si="734"/>
        <v>0</v>
      </c>
      <c r="AR291" s="118">
        <f t="shared" si="735"/>
        <v>0</v>
      </c>
    </row>
    <row r="292" spans="2:44">
      <c r="B292" s="116" t="s">
        <v>859</v>
      </c>
      <c r="C292" s="117" t="s">
        <v>860</v>
      </c>
      <c r="D29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18">
        <f t="shared" si="728"/>
        <v>0</v>
      </c>
      <c r="G292" s="118"/>
      <c r="H292" s="118">
        <f t="shared" si="729"/>
        <v>0</v>
      </c>
      <c r="I292" s="118"/>
      <c r="J292" s="118">
        <f t="shared" si="730"/>
        <v>0</v>
      </c>
      <c r="K2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2" s="118">
        <f t="shared" si="731"/>
        <v>0</v>
      </c>
      <c r="AF29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2" s="118">
        <f t="shared" si="732"/>
        <v>0</v>
      </c>
      <c r="AJ29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2" s="118">
        <f t="shared" si="733"/>
        <v>0</v>
      </c>
      <c r="AN29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2" s="118">
        <f t="shared" si="734"/>
        <v>0</v>
      </c>
      <c r="AR292" s="118">
        <f t="shared" si="735"/>
        <v>0</v>
      </c>
    </row>
    <row r="293" spans="2:44">
      <c r="B293" s="116" t="s">
        <v>861</v>
      </c>
      <c r="C293" s="117" t="s">
        <v>862</v>
      </c>
      <c r="D29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18">
        <f t="shared" si="728"/>
        <v>0</v>
      </c>
      <c r="G293" s="118"/>
      <c r="H293" s="118">
        <f t="shared" si="729"/>
        <v>0</v>
      </c>
      <c r="I293" s="118"/>
      <c r="J293" s="118">
        <f t="shared" si="730"/>
        <v>0</v>
      </c>
      <c r="K2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3" s="118">
        <f t="shared" si="731"/>
        <v>0</v>
      </c>
      <c r="AF29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3" s="118">
        <f t="shared" si="732"/>
        <v>0</v>
      </c>
      <c r="AJ29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3" s="118">
        <f t="shared" si="733"/>
        <v>0</v>
      </c>
      <c r="AN29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3" s="118">
        <f t="shared" si="734"/>
        <v>0</v>
      </c>
      <c r="AR293" s="118">
        <f t="shared" si="735"/>
        <v>0</v>
      </c>
    </row>
    <row r="294" spans="2:44">
      <c r="B294" s="116" t="s">
        <v>863</v>
      </c>
      <c r="C294" s="117" t="s">
        <v>864</v>
      </c>
      <c r="D29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18">
        <f t="shared" si="728"/>
        <v>0</v>
      </c>
      <c r="G294" s="118"/>
      <c r="H294" s="118">
        <f t="shared" si="729"/>
        <v>0</v>
      </c>
      <c r="I294" s="118"/>
      <c r="J294" s="118">
        <f t="shared" si="730"/>
        <v>0</v>
      </c>
      <c r="K2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4" s="118">
        <f t="shared" si="731"/>
        <v>0</v>
      </c>
      <c r="AF29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4" s="118">
        <f t="shared" si="732"/>
        <v>0</v>
      </c>
      <c r="AJ29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4" s="118">
        <f t="shared" si="733"/>
        <v>0</v>
      </c>
      <c r="AN29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4" s="118">
        <f t="shared" si="734"/>
        <v>0</v>
      </c>
      <c r="AR294" s="118">
        <f t="shared" si="735"/>
        <v>0</v>
      </c>
    </row>
    <row r="295" spans="2:44">
      <c r="B295" s="116" t="s">
        <v>865</v>
      </c>
      <c r="C295" s="117" t="s">
        <v>866</v>
      </c>
      <c r="D29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18">
        <f t="shared" si="728"/>
        <v>0</v>
      </c>
      <c r="G295" s="118"/>
      <c r="H295" s="118">
        <f t="shared" si="729"/>
        <v>0</v>
      </c>
      <c r="I295" s="118"/>
      <c r="J295" s="118">
        <f t="shared" si="730"/>
        <v>0</v>
      </c>
      <c r="K2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5" s="118">
        <f t="shared" si="731"/>
        <v>0</v>
      </c>
      <c r="AF29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5" s="118">
        <f t="shared" si="732"/>
        <v>0</v>
      </c>
      <c r="AJ29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5" s="118">
        <f t="shared" si="733"/>
        <v>0</v>
      </c>
      <c r="AN29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5" s="118">
        <f t="shared" si="734"/>
        <v>0</v>
      </c>
      <c r="AR295" s="118">
        <f t="shared" si="735"/>
        <v>0</v>
      </c>
    </row>
    <row r="296" spans="2:44">
      <c r="B296" s="116" t="s">
        <v>867</v>
      </c>
      <c r="C296" s="117" t="s">
        <v>868</v>
      </c>
      <c r="D29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18">
        <f t="shared" si="728"/>
        <v>0</v>
      </c>
      <c r="G296" s="118"/>
      <c r="H296" s="118">
        <f t="shared" si="729"/>
        <v>0</v>
      </c>
      <c r="I296" s="118"/>
      <c r="J296" s="118">
        <f t="shared" si="730"/>
        <v>0</v>
      </c>
      <c r="K2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6" s="118">
        <f t="shared" si="731"/>
        <v>0</v>
      </c>
      <c r="AF29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6" s="118">
        <f t="shared" si="732"/>
        <v>0</v>
      </c>
      <c r="AJ29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6" s="118">
        <f t="shared" si="733"/>
        <v>0</v>
      </c>
      <c r="AN29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6" s="118">
        <f t="shared" si="734"/>
        <v>0</v>
      </c>
      <c r="AR296" s="118">
        <f t="shared" si="735"/>
        <v>0</v>
      </c>
    </row>
    <row r="297" spans="2:44">
      <c r="B297" s="116" t="s">
        <v>869</v>
      </c>
      <c r="C297" s="117" t="s">
        <v>870</v>
      </c>
      <c r="D29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18">
        <f t="shared" si="728"/>
        <v>0</v>
      </c>
      <c r="G297" s="118"/>
      <c r="H297" s="118">
        <f t="shared" si="729"/>
        <v>0</v>
      </c>
      <c r="I297" s="118"/>
      <c r="J297" s="118">
        <f t="shared" si="730"/>
        <v>0</v>
      </c>
      <c r="K2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7" s="118">
        <f t="shared" si="731"/>
        <v>0</v>
      </c>
      <c r="AF29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7" s="118">
        <f t="shared" si="732"/>
        <v>0</v>
      </c>
      <c r="AJ29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7" s="118">
        <f t="shared" si="733"/>
        <v>0</v>
      </c>
      <c r="AN29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7" s="118">
        <f t="shared" si="734"/>
        <v>0</v>
      </c>
      <c r="AR297" s="118">
        <f t="shared" si="735"/>
        <v>0</v>
      </c>
    </row>
    <row r="298" spans="2:44">
      <c r="B298" s="116" t="s">
        <v>871</v>
      </c>
      <c r="C298" s="117" t="s">
        <v>872</v>
      </c>
      <c r="D29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18">
        <f t="shared" si="728"/>
        <v>0</v>
      </c>
      <c r="G298" s="118"/>
      <c r="H298" s="118">
        <f t="shared" si="729"/>
        <v>0</v>
      </c>
      <c r="I298" s="118"/>
      <c r="J298" s="118">
        <f t="shared" si="730"/>
        <v>0</v>
      </c>
      <c r="K2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8" s="118">
        <f t="shared" si="731"/>
        <v>0</v>
      </c>
      <c r="AF29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8" s="118">
        <f t="shared" si="732"/>
        <v>0</v>
      </c>
      <c r="AJ29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8" s="118">
        <f t="shared" si="733"/>
        <v>0</v>
      </c>
      <c r="AN29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8" s="118">
        <f t="shared" si="734"/>
        <v>0</v>
      </c>
      <c r="AR298" s="118">
        <f t="shared" si="735"/>
        <v>0</v>
      </c>
    </row>
    <row r="299" spans="2:44">
      <c r="B299" s="116" t="s">
        <v>873</v>
      </c>
      <c r="C299" s="117" t="s">
        <v>874</v>
      </c>
      <c r="D29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18">
        <f t="shared" si="728"/>
        <v>0</v>
      </c>
      <c r="G299" s="118"/>
      <c r="H299" s="118">
        <f t="shared" si="729"/>
        <v>0</v>
      </c>
      <c r="I299" s="118"/>
      <c r="J299" s="118">
        <f t="shared" si="730"/>
        <v>0</v>
      </c>
      <c r="K29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9" s="118">
        <f t="shared" si="731"/>
        <v>0</v>
      </c>
      <c r="AF29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9" s="118">
        <f t="shared" si="732"/>
        <v>0</v>
      </c>
      <c r="AJ29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9" s="118">
        <f t="shared" si="733"/>
        <v>0</v>
      </c>
      <c r="AN29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9" s="118">
        <f t="shared" si="734"/>
        <v>0</v>
      </c>
      <c r="AR299" s="118">
        <f t="shared" si="735"/>
        <v>0</v>
      </c>
    </row>
    <row r="300" spans="2:44">
      <c r="B300" s="116" t="s">
        <v>875</v>
      </c>
      <c r="C300" s="117" t="s">
        <v>876</v>
      </c>
      <c r="D30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18">
        <f t="shared" si="728"/>
        <v>0</v>
      </c>
      <c r="G300" s="118"/>
      <c r="H300" s="118">
        <f t="shared" si="729"/>
        <v>0</v>
      </c>
      <c r="I300" s="118"/>
      <c r="J300" s="118">
        <f t="shared" si="730"/>
        <v>0</v>
      </c>
      <c r="K3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0" s="118">
        <f t="shared" si="731"/>
        <v>0</v>
      </c>
      <c r="AF30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0" s="118">
        <f t="shared" si="732"/>
        <v>0</v>
      </c>
      <c r="AJ30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0" s="118">
        <f t="shared" si="733"/>
        <v>0</v>
      </c>
      <c r="AN30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0" s="118">
        <f t="shared" si="734"/>
        <v>0</v>
      </c>
      <c r="AR300" s="118">
        <f t="shared" si="735"/>
        <v>0</v>
      </c>
    </row>
    <row r="301" spans="2:44">
      <c r="B301" s="116" t="s">
        <v>877</v>
      </c>
      <c r="C301" s="117" t="s">
        <v>878</v>
      </c>
      <c r="D30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18">
        <f t="shared" si="622"/>
        <v>0</v>
      </c>
      <c r="G301" s="118"/>
      <c r="H301" s="118">
        <f t="shared" si="623"/>
        <v>0</v>
      </c>
      <c r="I301" s="118"/>
      <c r="J301" s="118">
        <f t="shared" si="624"/>
        <v>0</v>
      </c>
      <c r="K3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1" s="118">
        <f t="shared" si="628"/>
        <v>0</v>
      </c>
      <c r="AF30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1" s="118">
        <f t="shared" si="629"/>
        <v>0</v>
      </c>
      <c r="AJ30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1" s="118">
        <f t="shared" si="630"/>
        <v>0</v>
      </c>
      <c r="AN30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1" s="118">
        <f t="shared" si="631"/>
        <v>0</v>
      </c>
      <c r="AR301" s="118">
        <f t="shared" si="632"/>
        <v>0</v>
      </c>
    </row>
    <row r="302" spans="2:44">
      <c r="B302" s="116" t="s">
        <v>879</v>
      </c>
      <c r="C302" s="117" t="s">
        <v>880</v>
      </c>
      <c r="D30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18">
        <f t="shared" si="622"/>
        <v>0</v>
      </c>
      <c r="G302" s="118"/>
      <c r="H302" s="118">
        <f t="shared" si="623"/>
        <v>0</v>
      </c>
      <c r="I302" s="118"/>
      <c r="J302" s="118">
        <f t="shared" si="624"/>
        <v>0</v>
      </c>
      <c r="K3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2" s="118">
        <f t="shared" si="628"/>
        <v>0</v>
      </c>
      <c r="AF30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2" s="118">
        <f t="shared" si="629"/>
        <v>0</v>
      </c>
      <c r="AJ30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2" s="118">
        <f t="shared" si="630"/>
        <v>0</v>
      </c>
      <c r="AN30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2" s="118">
        <f t="shared" si="631"/>
        <v>0</v>
      </c>
      <c r="AR302" s="118">
        <f t="shared" si="632"/>
        <v>0</v>
      </c>
    </row>
    <row r="303" spans="2:44">
      <c r="B303" s="116" t="s">
        <v>881</v>
      </c>
      <c r="C303" s="117" t="s">
        <v>882</v>
      </c>
      <c r="D30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18">
        <f t="shared" si="622"/>
        <v>0</v>
      </c>
      <c r="G303" s="118"/>
      <c r="H303" s="118">
        <f t="shared" si="623"/>
        <v>0</v>
      </c>
      <c r="I303" s="118"/>
      <c r="J303" s="118">
        <f t="shared" si="624"/>
        <v>0</v>
      </c>
      <c r="K3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3" s="118">
        <f t="shared" si="628"/>
        <v>0</v>
      </c>
      <c r="AF30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3" s="118">
        <f t="shared" si="629"/>
        <v>0</v>
      </c>
      <c r="AJ30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3" s="118">
        <f t="shared" si="630"/>
        <v>0</v>
      </c>
      <c r="AN30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3" s="118">
        <f t="shared" si="631"/>
        <v>0</v>
      </c>
      <c r="AR303" s="118">
        <f t="shared" si="632"/>
        <v>0</v>
      </c>
    </row>
    <row r="304" spans="2:44">
      <c r="B304" s="116" t="s">
        <v>883</v>
      </c>
      <c r="C304" s="117" t="s">
        <v>884</v>
      </c>
      <c r="D30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18">
        <f t="shared" si="622"/>
        <v>0</v>
      </c>
      <c r="G304" s="118"/>
      <c r="H304" s="118">
        <f t="shared" si="623"/>
        <v>0</v>
      </c>
      <c r="I304" s="118"/>
      <c r="J304" s="118">
        <f t="shared" si="624"/>
        <v>0</v>
      </c>
      <c r="K3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4" s="118">
        <f t="shared" si="628"/>
        <v>0</v>
      </c>
      <c r="AF30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4" s="118">
        <f t="shared" si="629"/>
        <v>0</v>
      </c>
      <c r="AJ30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4" s="118">
        <f t="shared" si="630"/>
        <v>0</v>
      </c>
      <c r="AN30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4" s="118">
        <f t="shared" si="631"/>
        <v>0</v>
      </c>
      <c r="AR304" s="118">
        <f t="shared" si="632"/>
        <v>0</v>
      </c>
    </row>
    <row r="305" spans="2:44">
      <c r="B305" s="116" t="s">
        <v>885</v>
      </c>
      <c r="C305" s="117" t="s">
        <v>886</v>
      </c>
      <c r="D30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18">
        <f t="shared" si="622"/>
        <v>0</v>
      </c>
      <c r="G305" s="118"/>
      <c r="H305" s="118">
        <f t="shared" si="623"/>
        <v>0</v>
      </c>
      <c r="I305" s="118"/>
      <c r="J305" s="118">
        <f t="shared" si="624"/>
        <v>0</v>
      </c>
      <c r="K3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5" s="118">
        <f t="shared" si="628"/>
        <v>0</v>
      </c>
      <c r="AF30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5" s="118">
        <f t="shared" si="629"/>
        <v>0</v>
      </c>
      <c r="AJ30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5" s="118">
        <f t="shared" si="630"/>
        <v>0</v>
      </c>
      <c r="AN30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5" s="118">
        <f t="shared" si="631"/>
        <v>0</v>
      </c>
      <c r="AR305" s="118">
        <f t="shared" si="632"/>
        <v>0</v>
      </c>
    </row>
    <row r="306" spans="2:44">
      <c r="B306" s="116" t="s">
        <v>887</v>
      </c>
      <c r="C306" s="117" t="s">
        <v>888</v>
      </c>
      <c r="D30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18">
        <f t="shared" si="622"/>
        <v>0</v>
      </c>
      <c r="G306" s="118"/>
      <c r="H306" s="118">
        <f t="shared" si="623"/>
        <v>0</v>
      </c>
      <c r="I306" s="118"/>
      <c r="J306" s="118">
        <f t="shared" si="624"/>
        <v>0</v>
      </c>
      <c r="K3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6" s="118">
        <f t="shared" si="628"/>
        <v>0</v>
      </c>
      <c r="AF30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6" s="118">
        <f t="shared" si="629"/>
        <v>0</v>
      </c>
      <c r="AJ30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6" s="118">
        <f t="shared" si="630"/>
        <v>0</v>
      </c>
      <c r="AN30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6" s="118">
        <f t="shared" si="631"/>
        <v>0</v>
      </c>
      <c r="AR306" s="118">
        <f t="shared" si="632"/>
        <v>0</v>
      </c>
    </row>
    <row r="307" spans="2:44">
      <c r="B307" s="116" t="s">
        <v>889</v>
      </c>
      <c r="C307" s="117" t="s">
        <v>890</v>
      </c>
      <c r="D30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18">
        <f t="shared" si="622"/>
        <v>0</v>
      </c>
      <c r="G307" s="118"/>
      <c r="H307" s="118">
        <f t="shared" si="623"/>
        <v>0</v>
      </c>
      <c r="I307" s="118"/>
      <c r="J307" s="118">
        <f t="shared" si="624"/>
        <v>0</v>
      </c>
      <c r="K30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7" s="118">
        <f t="shared" si="628"/>
        <v>0</v>
      </c>
      <c r="AF30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7" s="118">
        <f t="shared" si="629"/>
        <v>0</v>
      </c>
      <c r="AJ30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7" s="118">
        <f t="shared" si="630"/>
        <v>0</v>
      </c>
      <c r="AN30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7" s="118">
        <f t="shared" si="631"/>
        <v>0</v>
      </c>
      <c r="AR307" s="118">
        <f t="shared" si="632"/>
        <v>0</v>
      </c>
    </row>
    <row r="308" spans="2:44">
      <c r="B308" s="116" t="s">
        <v>891</v>
      </c>
      <c r="C308" s="117" t="s">
        <v>892</v>
      </c>
      <c r="D30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18">
        <f t="shared" si="622"/>
        <v>0</v>
      </c>
      <c r="G308" s="118"/>
      <c r="H308" s="118">
        <f t="shared" si="623"/>
        <v>0</v>
      </c>
      <c r="I308" s="118"/>
      <c r="J308" s="118">
        <f t="shared" si="624"/>
        <v>0</v>
      </c>
      <c r="K3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8" s="118">
        <f t="shared" si="628"/>
        <v>0</v>
      </c>
      <c r="AF30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8" s="118">
        <f t="shared" si="629"/>
        <v>0</v>
      </c>
      <c r="AJ30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8" s="118">
        <f t="shared" si="630"/>
        <v>0</v>
      </c>
      <c r="AN30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8" s="118">
        <f t="shared" si="631"/>
        <v>0</v>
      </c>
      <c r="AR308" s="118">
        <f t="shared" si="632"/>
        <v>0</v>
      </c>
    </row>
    <row r="309" spans="2:44">
      <c r="B309" s="116" t="s">
        <v>893</v>
      </c>
      <c r="C309" s="117" t="s">
        <v>894</v>
      </c>
      <c r="D30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18">
        <f t="shared" ref="F309:F311" si="736">D309+E309</f>
        <v>0</v>
      </c>
      <c r="G309" s="118"/>
      <c r="H309" s="118">
        <f t="shared" ref="H309:H311" si="737">F309-G309</f>
        <v>0</v>
      </c>
      <c r="I309" s="118"/>
      <c r="J309" s="118">
        <f t="shared" ref="J309:J311" si="738">F309-I309</f>
        <v>0</v>
      </c>
      <c r="K3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9" s="118">
        <f t="shared" ref="AE309:AE311" si="739">AB309+AC309+AD309</f>
        <v>0</v>
      </c>
      <c r="AF30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9" s="118">
        <f t="shared" ref="AI309:AI311" si="740">AF309+AG309+AH309</f>
        <v>0</v>
      </c>
      <c r="AJ30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9" s="118">
        <f t="shared" ref="AM309:AM311" si="741">AJ309+AK309+AL309</f>
        <v>0</v>
      </c>
      <c r="AN30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9" s="118">
        <f t="shared" ref="AQ309:AQ311" si="742">AN309+AO309+AP309</f>
        <v>0</v>
      </c>
      <c r="AR309" s="118">
        <f t="shared" ref="AR309:AR311" si="743">AE309+AI309+AM309+AQ309</f>
        <v>0</v>
      </c>
    </row>
    <row r="310" spans="2:44">
      <c r="B310" s="116" t="s">
        <v>895</v>
      </c>
      <c r="C310" s="117" t="s">
        <v>896</v>
      </c>
      <c r="D31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18">
        <f t="shared" si="736"/>
        <v>0</v>
      </c>
      <c r="G310" s="118"/>
      <c r="H310" s="118">
        <f t="shared" si="737"/>
        <v>0</v>
      </c>
      <c r="I310" s="118"/>
      <c r="J310" s="118">
        <f t="shared" si="738"/>
        <v>0</v>
      </c>
      <c r="K3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0" s="118">
        <f t="shared" si="739"/>
        <v>0</v>
      </c>
      <c r="AF31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0" s="118">
        <f t="shared" si="740"/>
        <v>0</v>
      </c>
      <c r="AJ31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0" s="118">
        <f t="shared" si="741"/>
        <v>0</v>
      </c>
      <c r="AN31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0" s="118">
        <f t="shared" si="742"/>
        <v>0</v>
      </c>
      <c r="AR310" s="118">
        <f t="shared" si="743"/>
        <v>0</v>
      </c>
    </row>
    <row r="311" spans="2:44">
      <c r="B311" s="116" t="s">
        <v>897</v>
      </c>
      <c r="C311" s="117" t="s">
        <v>898</v>
      </c>
      <c r="D31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18">
        <f t="shared" si="736"/>
        <v>0</v>
      </c>
      <c r="G311" s="118"/>
      <c r="H311" s="118">
        <f t="shared" si="737"/>
        <v>0</v>
      </c>
      <c r="I311" s="118"/>
      <c r="J311" s="118">
        <f t="shared" si="738"/>
        <v>0</v>
      </c>
      <c r="K3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1" s="118">
        <f t="shared" si="739"/>
        <v>0</v>
      </c>
      <c r="AF31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1" s="118">
        <f t="shared" si="740"/>
        <v>0</v>
      </c>
      <c r="AJ31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1" s="118">
        <f t="shared" si="741"/>
        <v>0</v>
      </c>
      <c r="AN31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1" s="118">
        <f t="shared" si="742"/>
        <v>0</v>
      </c>
      <c r="AR311" s="118">
        <f t="shared" si="743"/>
        <v>0</v>
      </c>
    </row>
    <row r="312" spans="2:44">
      <c r="B312" s="125" t="s">
        <v>286</v>
      </c>
      <c r="C312" s="126" t="s">
        <v>160</v>
      </c>
      <c r="D312" s="127">
        <f>SUM(D313:D326)</f>
        <v>498426.66666666669</v>
      </c>
      <c r="E312" s="127">
        <f>SUM(E313:E326)</f>
        <v>30500</v>
      </c>
      <c r="F312" s="127">
        <f t="shared" si="622"/>
        <v>528926.66666666674</v>
      </c>
      <c r="G312" s="127">
        <f>SUM(G313:G326)</f>
        <v>0</v>
      </c>
      <c r="H312" s="127">
        <f t="shared" si="623"/>
        <v>528926.66666666674</v>
      </c>
      <c r="I312" s="127">
        <f>SUM(I313:I326)</f>
        <v>0</v>
      </c>
      <c r="J312" s="127">
        <f t="shared" si="624"/>
        <v>528926.66666666674</v>
      </c>
      <c r="K312" s="127">
        <f t="shared" ref="K312:AD312" si="744">SUM(K313:K326)</f>
        <v>2800</v>
      </c>
      <c r="L312" s="127">
        <f t="shared" si="744"/>
        <v>0</v>
      </c>
      <c r="M312" s="127">
        <f t="shared" si="744"/>
        <v>0</v>
      </c>
      <c r="N312" s="127">
        <f t="shared" si="744"/>
        <v>0</v>
      </c>
      <c r="O312" s="127">
        <f t="shared" si="744"/>
        <v>0</v>
      </c>
      <c r="P312" s="127">
        <f t="shared" ref="P312:Q312" si="745">SUM(P313:P326)</f>
        <v>0</v>
      </c>
      <c r="Q312" s="127">
        <f t="shared" si="745"/>
        <v>0</v>
      </c>
      <c r="R312" s="127">
        <f t="shared" si="744"/>
        <v>0</v>
      </c>
      <c r="S312" s="127">
        <f t="shared" si="744"/>
        <v>18500</v>
      </c>
      <c r="T312" s="127">
        <f t="shared" ref="T312" si="746">SUM(T313:T326)</f>
        <v>0</v>
      </c>
      <c r="U312" s="127">
        <f t="shared" si="744"/>
        <v>504050</v>
      </c>
      <c r="V312" s="127">
        <f t="shared" si="744"/>
        <v>0</v>
      </c>
      <c r="W312" s="127">
        <f t="shared" ref="W312" si="747">SUM(W313:W326)</f>
        <v>0</v>
      </c>
      <c r="X312" s="127">
        <f t="shared" si="744"/>
        <v>0</v>
      </c>
      <c r="Y312" s="127">
        <f t="shared" ref="Y312:Z312" si="748">SUM(Y313:Y326)</f>
        <v>0</v>
      </c>
      <c r="Z312" s="127">
        <f t="shared" si="748"/>
        <v>0</v>
      </c>
      <c r="AA312" s="127">
        <f t="shared" si="744"/>
        <v>3576.666666666667</v>
      </c>
      <c r="AB312" s="127">
        <f t="shared" si="744"/>
        <v>22520</v>
      </c>
      <c r="AC312" s="127">
        <f t="shared" si="744"/>
        <v>175476.66666666669</v>
      </c>
      <c r="AD312" s="127">
        <f t="shared" si="744"/>
        <v>47100</v>
      </c>
      <c r="AE312" s="127">
        <f t="shared" si="628"/>
        <v>245096.66666666669</v>
      </c>
      <c r="AF312" s="127">
        <f>SUM(AF313:AF326)</f>
        <v>25600</v>
      </c>
      <c r="AG312" s="127">
        <f>SUM(AG313:AG326)</f>
        <v>70000</v>
      </c>
      <c r="AH312" s="127">
        <f>SUM(AH313:AH326)</f>
        <v>52350</v>
      </c>
      <c r="AI312" s="127">
        <f t="shared" si="629"/>
        <v>147950</v>
      </c>
      <c r="AJ312" s="127">
        <f>SUM(AJ313:AJ326)</f>
        <v>26680</v>
      </c>
      <c r="AK312" s="127">
        <f>SUM(AK313:AK326)</f>
        <v>8760</v>
      </c>
      <c r="AL312" s="127">
        <f>SUM(AL313:AL326)</f>
        <v>46240</v>
      </c>
      <c r="AM312" s="127">
        <f t="shared" si="630"/>
        <v>81680</v>
      </c>
      <c r="AN312" s="127">
        <f>SUM(AN313:AN326)</f>
        <v>16480</v>
      </c>
      <c r="AO312" s="127">
        <f>SUM(AO313:AO326)</f>
        <v>18220</v>
      </c>
      <c r="AP312" s="127">
        <f>SUM(AP313:AP326)</f>
        <v>19500</v>
      </c>
      <c r="AQ312" s="127">
        <f t="shared" si="631"/>
        <v>54200</v>
      </c>
      <c r="AR312" s="127">
        <f t="shared" si="632"/>
        <v>528926.66666666674</v>
      </c>
    </row>
    <row r="313" spans="2:44">
      <c r="B313" s="116" t="s">
        <v>899</v>
      </c>
      <c r="C313" s="117" t="s">
        <v>900</v>
      </c>
      <c r="D31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125350</v>
      </c>
      <c r="E31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18">
        <f t="shared" si="622"/>
        <v>125350</v>
      </c>
      <c r="G313" s="118"/>
      <c r="H313" s="118">
        <f t="shared" si="623"/>
        <v>125350</v>
      </c>
      <c r="I313" s="118"/>
      <c r="J313" s="118">
        <f t="shared" si="624"/>
        <v>125350</v>
      </c>
      <c r="K3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125350</v>
      </c>
      <c r="V3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21000</v>
      </c>
      <c r="AD31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1600</v>
      </c>
      <c r="AE313" s="118">
        <f t="shared" si="628"/>
        <v>22600</v>
      </c>
      <c r="AF31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1600</v>
      </c>
      <c r="AG31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16000</v>
      </c>
      <c r="AH31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10150</v>
      </c>
      <c r="AI313" s="118">
        <f t="shared" si="629"/>
        <v>27750</v>
      </c>
      <c r="AJ31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4000</v>
      </c>
      <c r="AK31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v>
      </c>
      <c r="AL31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40000</v>
      </c>
      <c r="AM313" s="118">
        <f t="shared" si="630"/>
        <v>47000</v>
      </c>
      <c r="AN31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v>
      </c>
      <c r="AO31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v>
      </c>
      <c r="AP31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12000</v>
      </c>
      <c r="AQ313" s="118">
        <f t="shared" si="631"/>
        <v>28000</v>
      </c>
      <c r="AR313" s="118">
        <f t="shared" si="632"/>
        <v>125350</v>
      </c>
    </row>
    <row r="314" spans="2:44">
      <c r="B314" s="116" t="s">
        <v>287</v>
      </c>
      <c r="C314" s="117" t="s">
        <v>901</v>
      </c>
      <c r="D31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18">
        <f t="shared" si="622"/>
        <v>0</v>
      </c>
      <c r="G314" s="118"/>
      <c r="H314" s="118">
        <f t="shared" si="623"/>
        <v>0</v>
      </c>
      <c r="I314" s="118"/>
      <c r="J314" s="118">
        <f t="shared" si="624"/>
        <v>0</v>
      </c>
      <c r="K3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4" s="118">
        <f t="shared" si="628"/>
        <v>0</v>
      </c>
      <c r="AF31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4" s="118">
        <f t="shared" si="629"/>
        <v>0</v>
      </c>
      <c r="AJ31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4" s="118">
        <f t="shared" si="630"/>
        <v>0</v>
      </c>
      <c r="AN31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4" s="118">
        <f t="shared" si="631"/>
        <v>0</v>
      </c>
      <c r="AR314" s="118">
        <f t="shared" si="632"/>
        <v>0</v>
      </c>
    </row>
    <row r="315" spans="2:44">
      <c r="B315" s="116" t="s">
        <v>902</v>
      </c>
      <c r="C315" s="117" t="s">
        <v>903</v>
      </c>
      <c r="D31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119776.66666666667</v>
      </c>
      <c r="E31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5" s="118">
        <f t="shared" si="622"/>
        <v>119776.66666666667</v>
      </c>
      <c r="G315" s="118"/>
      <c r="H315" s="118">
        <f t="shared" si="623"/>
        <v>119776.66666666667</v>
      </c>
      <c r="I315" s="118"/>
      <c r="J315" s="118">
        <f t="shared" si="624"/>
        <v>119776.66666666667</v>
      </c>
      <c r="K3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116200</v>
      </c>
      <c r="V3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3576.666666666667</v>
      </c>
      <c r="AB3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5320</v>
      </c>
      <c r="AC3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16176.666666666668</v>
      </c>
      <c r="AD3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12000</v>
      </c>
      <c r="AE315" s="118">
        <f t="shared" si="628"/>
        <v>33496.666666666672</v>
      </c>
      <c r="AF3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12000</v>
      </c>
      <c r="AG3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19200</v>
      </c>
      <c r="AH3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12200</v>
      </c>
      <c r="AI315" s="118">
        <f t="shared" si="629"/>
        <v>43400</v>
      </c>
      <c r="AJ3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4680</v>
      </c>
      <c r="AK3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5760</v>
      </c>
      <c r="AL3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6240</v>
      </c>
      <c r="AM315" s="118">
        <f t="shared" si="630"/>
        <v>16680</v>
      </c>
      <c r="AN3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10480</v>
      </c>
      <c r="AO3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8220</v>
      </c>
      <c r="AP3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7500</v>
      </c>
      <c r="AQ315" s="118">
        <f t="shared" si="631"/>
        <v>26200</v>
      </c>
      <c r="AR315" s="118">
        <f t="shared" si="632"/>
        <v>119776.66666666667</v>
      </c>
    </row>
    <row r="316" spans="2:44">
      <c r="B316" s="116" t="s">
        <v>904</v>
      </c>
      <c r="C316" s="117" t="s">
        <v>905</v>
      </c>
      <c r="D31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18">
        <f t="shared" si="622"/>
        <v>0</v>
      </c>
      <c r="G316" s="118"/>
      <c r="H316" s="118">
        <f t="shared" si="623"/>
        <v>0</v>
      </c>
      <c r="I316" s="118"/>
      <c r="J316" s="118">
        <f t="shared" si="624"/>
        <v>0</v>
      </c>
      <c r="K3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6" s="118">
        <f t="shared" si="628"/>
        <v>0</v>
      </c>
      <c r="AF3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6" s="118">
        <f t="shared" si="629"/>
        <v>0</v>
      </c>
      <c r="AJ3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6" s="118">
        <f t="shared" si="630"/>
        <v>0</v>
      </c>
      <c r="AN3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6" s="118">
        <f t="shared" si="631"/>
        <v>0</v>
      </c>
      <c r="AR316" s="118">
        <f t="shared" si="632"/>
        <v>0</v>
      </c>
    </row>
    <row r="317" spans="2:44">
      <c r="B317" s="116" t="s">
        <v>906</v>
      </c>
      <c r="C317" s="117" t="s">
        <v>907</v>
      </c>
      <c r="D31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13000</v>
      </c>
      <c r="F317" s="118">
        <f t="shared" si="622"/>
        <v>13000</v>
      </c>
      <c r="G317" s="118"/>
      <c r="H317" s="118">
        <f t="shared" si="623"/>
        <v>13000</v>
      </c>
      <c r="I317" s="118"/>
      <c r="J317" s="118">
        <f t="shared" si="624"/>
        <v>13000</v>
      </c>
      <c r="K3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13000</v>
      </c>
      <c r="T3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13000</v>
      </c>
      <c r="AE317" s="118">
        <f t="shared" si="628"/>
        <v>13000</v>
      </c>
      <c r="AF3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7" s="118">
        <f t="shared" si="629"/>
        <v>0</v>
      </c>
      <c r="AJ3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7" s="118">
        <f t="shared" si="630"/>
        <v>0</v>
      </c>
      <c r="AN3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7" s="118">
        <f t="shared" si="631"/>
        <v>0</v>
      </c>
      <c r="AR317" s="118">
        <f t="shared" si="632"/>
        <v>13000</v>
      </c>
    </row>
    <row r="318" spans="2:44">
      <c r="B318" s="116" t="s">
        <v>908</v>
      </c>
      <c r="C318" s="117" t="s">
        <v>909</v>
      </c>
      <c r="D31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18">
        <f t="shared" ref="F318:F319" si="749">D318+E318</f>
        <v>0</v>
      </c>
      <c r="G318" s="118"/>
      <c r="H318" s="118">
        <f t="shared" ref="H318:H319" si="750">F318-G318</f>
        <v>0</v>
      </c>
      <c r="I318" s="118"/>
      <c r="J318" s="118">
        <f t="shared" ref="J318:J319" si="751">F318-I318</f>
        <v>0</v>
      </c>
      <c r="K3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8" s="118">
        <f t="shared" ref="AE318:AE319" si="752">AB318+AC318+AD318</f>
        <v>0</v>
      </c>
      <c r="AF31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8" s="118">
        <f t="shared" ref="AI318:AI319" si="753">AF318+AG318+AH318</f>
        <v>0</v>
      </c>
      <c r="AJ31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8" s="118">
        <f t="shared" ref="AM318:AM319" si="754">AJ318+AK318+AL318</f>
        <v>0</v>
      </c>
      <c r="AN31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8" s="118">
        <f t="shared" ref="AQ318:AQ319" si="755">AN318+AO318+AP318</f>
        <v>0</v>
      </c>
      <c r="AR318" s="118">
        <f t="shared" ref="AR318:AR319" si="756">AE318+AI318+AM318+AQ318</f>
        <v>0</v>
      </c>
    </row>
    <row r="319" spans="2:44">
      <c r="B319" s="116" t="s">
        <v>288</v>
      </c>
      <c r="C319" s="117" t="s">
        <v>910</v>
      </c>
      <c r="D31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18">
        <f t="shared" si="749"/>
        <v>0</v>
      </c>
      <c r="G319" s="118"/>
      <c r="H319" s="118">
        <f t="shared" si="750"/>
        <v>0</v>
      </c>
      <c r="I319" s="118"/>
      <c r="J319" s="118">
        <f t="shared" si="751"/>
        <v>0</v>
      </c>
      <c r="K3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9" s="118">
        <f t="shared" si="752"/>
        <v>0</v>
      </c>
      <c r="AF3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9" s="118">
        <f t="shared" si="753"/>
        <v>0</v>
      </c>
      <c r="AJ3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9" s="118">
        <f t="shared" si="754"/>
        <v>0</v>
      </c>
      <c r="AN3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9" s="118">
        <f t="shared" si="755"/>
        <v>0</v>
      </c>
      <c r="AR319" s="118">
        <f t="shared" si="756"/>
        <v>0</v>
      </c>
    </row>
    <row r="320" spans="2:44">
      <c r="B320" s="116" t="s">
        <v>911</v>
      </c>
      <c r="C320" s="117" t="s">
        <v>912</v>
      </c>
      <c r="D32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131500</v>
      </c>
      <c r="E32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18">
        <f t="shared" ref="F320:F323" si="757">D320+E320</f>
        <v>131500</v>
      </c>
      <c r="G320" s="118"/>
      <c r="H320" s="118">
        <f t="shared" ref="H320:H323" si="758">F320-G320</f>
        <v>131500</v>
      </c>
      <c r="I320" s="118"/>
      <c r="J320" s="118">
        <f t="shared" ref="J320:J323" si="759">F320-I320</f>
        <v>131500</v>
      </c>
      <c r="K3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131500</v>
      </c>
      <c r="V3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131500</v>
      </c>
      <c r="AD3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0" s="118">
        <f t="shared" ref="AE320:AE323" si="760">AB320+AC320+AD320</f>
        <v>131500</v>
      </c>
      <c r="AF3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0" s="118">
        <f t="shared" ref="AI320:AI323" si="761">AF320+AG320+AH320</f>
        <v>0</v>
      </c>
      <c r="AJ3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0" s="118">
        <f t="shared" ref="AM320:AM323" si="762">AJ320+AK320+AL320</f>
        <v>0</v>
      </c>
      <c r="AN3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0" s="118">
        <f t="shared" ref="AQ320:AQ323" si="763">AN320+AO320+AP320</f>
        <v>0</v>
      </c>
      <c r="AR320" s="118">
        <f t="shared" ref="AR320:AR323" si="764">AE320+AI320+AM320+AQ320</f>
        <v>131500</v>
      </c>
    </row>
    <row r="321" spans="2:44">
      <c r="B321" s="116" t="s">
        <v>913</v>
      </c>
      <c r="C321" s="117" t="s">
        <v>914</v>
      </c>
      <c r="D32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18">
        <f t="shared" si="757"/>
        <v>0</v>
      </c>
      <c r="G321" s="118"/>
      <c r="H321" s="118">
        <f t="shared" si="758"/>
        <v>0</v>
      </c>
      <c r="I321" s="118"/>
      <c r="J321" s="118">
        <f t="shared" si="759"/>
        <v>0</v>
      </c>
      <c r="K3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1" s="118">
        <f t="shared" si="760"/>
        <v>0</v>
      </c>
      <c r="AF3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1" s="118">
        <f t="shared" si="761"/>
        <v>0</v>
      </c>
      <c r="AJ3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1" s="118">
        <f t="shared" si="762"/>
        <v>0</v>
      </c>
      <c r="AN3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1" s="118">
        <f t="shared" si="763"/>
        <v>0</v>
      </c>
      <c r="AR321" s="118">
        <f t="shared" si="764"/>
        <v>0</v>
      </c>
    </row>
    <row r="322" spans="2:44">
      <c r="B322" s="116" t="s">
        <v>915</v>
      </c>
      <c r="C322" s="117" t="s">
        <v>916</v>
      </c>
      <c r="D32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121800</v>
      </c>
      <c r="E32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17500</v>
      </c>
      <c r="F322" s="118">
        <f t="shared" si="757"/>
        <v>139300</v>
      </c>
      <c r="G322" s="118"/>
      <c r="H322" s="118">
        <f t="shared" si="758"/>
        <v>139300</v>
      </c>
      <c r="I322" s="118"/>
      <c r="J322" s="118">
        <f t="shared" si="759"/>
        <v>139300</v>
      </c>
      <c r="K3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2800</v>
      </c>
      <c r="L3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5500</v>
      </c>
      <c r="T3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131000</v>
      </c>
      <c r="V3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17200</v>
      </c>
      <c r="AC32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6800</v>
      </c>
      <c r="AD32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20500</v>
      </c>
      <c r="AE322" s="118">
        <f t="shared" si="760"/>
        <v>44500</v>
      </c>
      <c r="AF32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12000</v>
      </c>
      <c r="AG32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34800</v>
      </c>
      <c r="AH32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30000</v>
      </c>
      <c r="AI322" s="118">
        <f t="shared" si="761"/>
        <v>76800</v>
      </c>
      <c r="AJ32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18000</v>
      </c>
      <c r="AK32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2" s="118">
        <f t="shared" si="762"/>
        <v>18000</v>
      </c>
      <c r="AN32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2" s="118">
        <f t="shared" si="763"/>
        <v>0</v>
      </c>
      <c r="AR322" s="118">
        <f t="shared" si="764"/>
        <v>139300</v>
      </c>
    </row>
    <row r="323" spans="2:44">
      <c r="B323" s="116" t="s">
        <v>917</v>
      </c>
      <c r="C323" s="117" t="s">
        <v>918</v>
      </c>
      <c r="D32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18">
        <f t="shared" si="757"/>
        <v>0</v>
      </c>
      <c r="G323" s="118"/>
      <c r="H323" s="118">
        <f t="shared" si="758"/>
        <v>0</v>
      </c>
      <c r="I323" s="118"/>
      <c r="J323" s="118">
        <f t="shared" si="759"/>
        <v>0</v>
      </c>
      <c r="K3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3" s="118">
        <f t="shared" si="760"/>
        <v>0</v>
      </c>
      <c r="AF32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3" s="118">
        <f t="shared" si="761"/>
        <v>0</v>
      </c>
      <c r="AJ32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3" s="118">
        <f t="shared" si="762"/>
        <v>0</v>
      </c>
      <c r="AN32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3" s="118">
        <f t="shared" si="763"/>
        <v>0</v>
      </c>
      <c r="AR323" s="118">
        <f t="shared" si="764"/>
        <v>0</v>
      </c>
    </row>
    <row r="324" spans="2:44">
      <c r="B324" s="116" t="s">
        <v>919</v>
      </c>
      <c r="C324" s="117" t="s">
        <v>920</v>
      </c>
      <c r="D32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18">
        <f t="shared" si="622"/>
        <v>0</v>
      </c>
      <c r="G324" s="118"/>
      <c r="H324" s="118">
        <f t="shared" si="623"/>
        <v>0</v>
      </c>
      <c r="I324" s="118"/>
      <c r="J324" s="118">
        <f t="shared" si="624"/>
        <v>0</v>
      </c>
      <c r="K3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4" s="118">
        <f t="shared" si="628"/>
        <v>0</v>
      </c>
      <c r="AF3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4" s="118">
        <f t="shared" si="629"/>
        <v>0</v>
      </c>
      <c r="AJ3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4" s="118">
        <f t="shared" si="630"/>
        <v>0</v>
      </c>
      <c r="AN3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4" s="118">
        <f t="shared" si="631"/>
        <v>0</v>
      </c>
      <c r="AR324" s="118">
        <f t="shared" si="632"/>
        <v>0</v>
      </c>
    </row>
    <row r="325" spans="2:44">
      <c r="B325" s="116" t="s">
        <v>921</v>
      </c>
      <c r="C325" s="117" t="s">
        <v>922</v>
      </c>
      <c r="D32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18">
        <f t="shared" ref="F325" si="765">D325+E325</f>
        <v>0</v>
      </c>
      <c r="G325" s="118"/>
      <c r="H325" s="118">
        <f t="shared" ref="H325" si="766">F325-G325</f>
        <v>0</v>
      </c>
      <c r="I325" s="118"/>
      <c r="J325" s="118">
        <f t="shared" ref="J325" si="767">F325-I325</f>
        <v>0</v>
      </c>
      <c r="K3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5" s="118">
        <f t="shared" ref="AE325" si="768">AB325+AC325+AD325</f>
        <v>0</v>
      </c>
      <c r="AF3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5" s="118">
        <f t="shared" ref="AI325" si="769">AF325+AG325+AH325</f>
        <v>0</v>
      </c>
      <c r="AJ3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5" s="118">
        <f t="shared" ref="AM325" si="770">AJ325+AK325+AL325</f>
        <v>0</v>
      </c>
      <c r="AN3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5" s="118">
        <f t="shared" ref="AQ325" si="771">AN325+AO325+AP325</f>
        <v>0</v>
      </c>
      <c r="AR325" s="118">
        <f t="shared" ref="AR325" si="772">AE325+AI325+AM325+AQ325</f>
        <v>0</v>
      </c>
    </row>
    <row r="326" spans="2:44">
      <c r="B326" s="116" t="s">
        <v>923</v>
      </c>
      <c r="C326" s="117" t="s">
        <v>924</v>
      </c>
      <c r="D32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18">
        <f t="shared" ref="F326" si="773">D326+E326</f>
        <v>0</v>
      </c>
      <c r="G326" s="118"/>
      <c r="H326" s="118">
        <f t="shared" ref="H326" si="774">F326-G326</f>
        <v>0</v>
      </c>
      <c r="I326" s="118"/>
      <c r="J326" s="118">
        <f t="shared" ref="J326" si="775">F326-I326</f>
        <v>0</v>
      </c>
      <c r="K3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6" s="118">
        <f t="shared" ref="AE326" si="776">AB326+AC326+AD326</f>
        <v>0</v>
      </c>
      <c r="AF32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6" s="118">
        <f t="shared" ref="AI326" si="777">AF326+AG326+AH326</f>
        <v>0</v>
      </c>
      <c r="AJ32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6" s="118">
        <f t="shared" ref="AM326" si="778">AJ326+AK326+AL326</f>
        <v>0</v>
      </c>
      <c r="AN32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6" s="118">
        <f t="shared" ref="AQ326" si="779">AN326+AO326+AP326</f>
        <v>0</v>
      </c>
      <c r="AR326" s="118">
        <f t="shared" ref="AR326" si="780">AE326+AI326+AM326+AQ326</f>
        <v>0</v>
      </c>
    </row>
    <row r="327" spans="2:44">
      <c r="B327" s="113" t="s">
        <v>290</v>
      </c>
      <c r="C327" s="114" t="s">
        <v>162</v>
      </c>
      <c r="D327" s="115">
        <f>D328+D345+D383+D389</f>
        <v>0</v>
      </c>
      <c r="E327" s="115">
        <f>E328+E345+E383+E389</f>
        <v>28152500</v>
      </c>
      <c r="F327" s="115">
        <f t="shared" si="622"/>
        <v>28152500</v>
      </c>
      <c r="G327" s="115">
        <f>G328+G345+G383+G389</f>
        <v>0</v>
      </c>
      <c r="H327" s="115">
        <f t="shared" si="623"/>
        <v>28152500</v>
      </c>
      <c r="I327" s="115">
        <f>I328+I345+I383+I389</f>
        <v>0</v>
      </c>
      <c r="J327" s="115">
        <f t="shared" si="624"/>
        <v>28152500</v>
      </c>
      <c r="K327" s="115">
        <f t="shared" ref="K327:AD327" si="781">K328+K345+K383+K389</f>
        <v>0</v>
      </c>
      <c r="L327" s="115">
        <f t="shared" si="781"/>
        <v>0</v>
      </c>
      <c r="M327" s="115">
        <f t="shared" si="781"/>
        <v>0</v>
      </c>
      <c r="N327" s="115">
        <f t="shared" si="781"/>
        <v>0</v>
      </c>
      <c r="O327" s="115">
        <f t="shared" si="781"/>
        <v>0</v>
      </c>
      <c r="P327" s="115">
        <f t="shared" si="781"/>
        <v>0</v>
      </c>
      <c r="Q327" s="115">
        <f t="shared" si="781"/>
        <v>0</v>
      </c>
      <c r="R327" s="115">
        <f t="shared" si="781"/>
        <v>0</v>
      </c>
      <c r="S327" s="115">
        <f t="shared" si="781"/>
        <v>27338200</v>
      </c>
      <c r="T327" s="115">
        <f t="shared" ref="T327" si="782">T328+T345+T383+T389</f>
        <v>0</v>
      </c>
      <c r="U327" s="115">
        <f t="shared" si="781"/>
        <v>814300</v>
      </c>
      <c r="V327" s="115">
        <f t="shared" si="781"/>
        <v>0</v>
      </c>
      <c r="W327" s="115">
        <f t="shared" si="781"/>
        <v>0</v>
      </c>
      <c r="X327" s="115">
        <f t="shared" si="781"/>
        <v>0</v>
      </c>
      <c r="Y327" s="115">
        <f t="shared" ref="Y327:Z327" si="783">Y328+Y345+Y383+Y389</f>
        <v>0</v>
      </c>
      <c r="Z327" s="115">
        <f t="shared" si="783"/>
        <v>0</v>
      </c>
      <c r="AA327" s="115">
        <f t="shared" si="781"/>
        <v>0</v>
      </c>
      <c r="AB327" s="115">
        <f t="shared" si="781"/>
        <v>0</v>
      </c>
      <c r="AC327" s="115">
        <f t="shared" si="781"/>
        <v>27533500</v>
      </c>
      <c r="AD327" s="115">
        <f t="shared" si="781"/>
        <v>315000</v>
      </c>
      <c r="AE327" s="115">
        <f t="shared" si="628"/>
        <v>27848500</v>
      </c>
      <c r="AF327" s="115">
        <f>AF328+AF345+AF383+AF389</f>
        <v>151500</v>
      </c>
      <c r="AG327" s="115">
        <f>AG328+AG345+AG383+AG389</f>
        <v>11200</v>
      </c>
      <c r="AH327" s="115">
        <f>AH328+AH345+AH383+AH389</f>
        <v>91500</v>
      </c>
      <c r="AI327" s="115">
        <f t="shared" si="629"/>
        <v>254200</v>
      </c>
      <c r="AJ327" s="115">
        <f>AJ328+AJ345+AJ383+AJ389</f>
        <v>1000</v>
      </c>
      <c r="AK327" s="115">
        <f>AK328+AK345+AK383+AK389</f>
        <v>0</v>
      </c>
      <c r="AL327" s="115">
        <f>AL328+AL345+AL383+AL389</f>
        <v>0</v>
      </c>
      <c r="AM327" s="115">
        <f t="shared" si="630"/>
        <v>1000</v>
      </c>
      <c r="AN327" s="115">
        <f>AN328+AN345+AN383+AN389</f>
        <v>0</v>
      </c>
      <c r="AO327" s="115">
        <f>AO328+AO345+AO383+AO389</f>
        <v>4000</v>
      </c>
      <c r="AP327" s="115">
        <f>AP328+AP345+AP383+AP389</f>
        <v>44800</v>
      </c>
      <c r="AQ327" s="115">
        <f t="shared" si="631"/>
        <v>48800</v>
      </c>
      <c r="AR327" s="115">
        <f t="shared" si="632"/>
        <v>28152500</v>
      </c>
    </row>
    <row r="328" spans="2:44">
      <c r="B328" s="125" t="s">
        <v>291</v>
      </c>
      <c r="C328" s="126" t="s">
        <v>163</v>
      </c>
      <c r="D328" s="127">
        <f>SUM(D329:D344)</f>
        <v>0</v>
      </c>
      <c r="E328" s="127">
        <f>SUM(E329:E344)</f>
        <v>0</v>
      </c>
      <c r="F328" s="127">
        <f t="shared" si="622"/>
        <v>0</v>
      </c>
      <c r="G328" s="127">
        <f>SUM(G329:G344)</f>
        <v>0</v>
      </c>
      <c r="H328" s="127">
        <f t="shared" si="623"/>
        <v>0</v>
      </c>
      <c r="I328" s="127">
        <f>SUM(I329:I344)</f>
        <v>0</v>
      </c>
      <c r="J328" s="127">
        <f t="shared" si="624"/>
        <v>0</v>
      </c>
      <c r="K328" s="127">
        <f t="shared" ref="K328:AD328" si="784">SUM(K329:K344)</f>
        <v>0</v>
      </c>
      <c r="L328" s="127">
        <f t="shared" si="784"/>
        <v>0</v>
      </c>
      <c r="M328" s="127">
        <f t="shared" si="784"/>
        <v>0</v>
      </c>
      <c r="N328" s="127">
        <f t="shared" si="784"/>
        <v>0</v>
      </c>
      <c r="O328" s="127">
        <f t="shared" si="784"/>
        <v>0</v>
      </c>
      <c r="P328" s="127">
        <f t="shared" si="784"/>
        <v>0</v>
      </c>
      <c r="Q328" s="127">
        <f t="shared" si="784"/>
        <v>0</v>
      </c>
      <c r="R328" s="127">
        <f t="shared" si="784"/>
        <v>0</v>
      </c>
      <c r="S328" s="127">
        <f t="shared" si="784"/>
        <v>0</v>
      </c>
      <c r="T328" s="127">
        <f t="shared" ref="T328" si="785">SUM(T329:T344)</f>
        <v>0</v>
      </c>
      <c r="U328" s="127">
        <f t="shared" si="784"/>
        <v>0</v>
      </c>
      <c r="V328" s="127">
        <f t="shared" si="784"/>
        <v>0</v>
      </c>
      <c r="W328" s="127">
        <f t="shared" si="784"/>
        <v>0</v>
      </c>
      <c r="X328" s="127">
        <f t="shared" si="784"/>
        <v>0</v>
      </c>
      <c r="Y328" s="127">
        <f t="shared" ref="Y328:Z328" si="786">SUM(Y329:Y344)</f>
        <v>0</v>
      </c>
      <c r="Z328" s="127">
        <f t="shared" si="786"/>
        <v>0</v>
      </c>
      <c r="AA328" s="127">
        <f t="shared" si="784"/>
        <v>0</v>
      </c>
      <c r="AB328" s="127">
        <f t="shared" si="784"/>
        <v>0</v>
      </c>
      <c r="AC328" s="127">
        <f t="shared" si="784"/>
        <v>0</v>
      </c>
      <c r="AD328" s="127">
        <f t="shared" si="784"/>
        <v>0</v>
      </c>
      <c r="AE328" s="127">
        <f t="shared" si="628"/>
        <v>0</v>
      </c>
      <c r="AF328" s="127">
        <f>SUM(AF329:AF344)</f>
        <v>0</v>
      </c>
      <c r="AG328" s="127">
        <f>SUM(AG329:AG344)</f>
        <v>0</v>
      </c>
      <c r="AH328" s="127">
        <f>SUM(AH329:AH344)</f>
        <v>0</v>
      </c>
      <c r="AI328" s="127">
        <f t="shared" si="629"/>
        <v>0</v>
      </c>
      <c r="AJ328" s="127">
        <f>SUM(AJ329:AJ344)</f>
        <v>0</v>
      </c>
      <c r="AK328" s="127">
        <f>SUM(AK329:AK344)</f>
        <v>0</v>
      </c>
      <c r="AL328" s="127">
        <f>SUM(AL329:AL344)</f>
        <v>0</v>
      </c>
      <c r="AM328" s="127">
        <f t="shared" si="630"/>
        <v>0</v>
      </c>
      <c r="AN328" s="127">
        <f>SUM(AN329:AN344)</f>
        <v>0</v>
      </c>
      <c r="AO328" s="127">
        <f>SUM(AO329:AO344)</f>
        <v>0</v>
      </c>
      <c r="AP328" s="127">
        <f>SUM(AP329:AP344)</f>
        <v>0</v>
      </c>
      <c r="AQ328" s="127">
        <f t="shared" si="631"/>
        <v>0</v>
      </c>
      <c r="AR328" s="127">
        <f t="shared" si="632"/>
        <v>0</v>
      </c>
    </row>
    <row r="329" spans="2:44">
      <c r="B329" s="116" t="s">
        <v>292</v>
      </c>
      <c r="C329" s="117" t="s">
        <v>164</v>
      </c>
      <c r="D32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18">
        <f t="shared" si="622"/>
        <v>0</v>
      </c>
      <c r="G329" s="118"/>
      <c r="H329" s="118">
        <f t="shared" si="623"/>
        <v>0</v>
      </c>
      <c r="I329" s="118"/>
      <c r="J329" s="118">
        <f t="shared" si="624"/>
        <v>0</v>
      </c>
      <c r="K3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9" s="118">
        <f t="shared" si="628"/>
        <v>0</v>
      </c>
      <c r="AF3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9" s="118">
        <f t="shared" si="629"/>
        <v>0</v>
      </c>
      <c r="AJ3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9" s="118">
        <f t="shared" si="630"/>
        <v>0</v>
      </c>
      <c r="AN3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9" s="118">
        <f t="shared" si="631"/>
        <v>0</v>
      </c>
      <c r="AR329" s="118">
        <f t="shared" si="632"/>
        <v>0</v>
      </c>
    </row>
    <row r="330" spans="2:44">
      <c r="B330" s="116" t="s">
        <v>306</v>
      </c>
      <c r="C330" s="117" t="s">
        <v>174</v>
      </c>
      <c r="D33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18">
        <f>D330+E330</f>
        <v>0</v>
      </c>
      <c r="G330" s="118"/>
      <c r="H330" s="118">
        <f>F330-G330</f>
        <v>0</v>
      </c>
      <c r="I330" s="118"/>
      <c r="J330" s="118">
        <f>F330-I330</f>
        <v>0</v>
      </c>
      <c r="K3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0" s="118">
        <f>AB330+AC330+AD330</f>
        <v>0</v>
      </c>
      <c r="AF3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0" s="118">
        <f>AF330+AG330+AH330</f>
        <v>0</v>
      </c>
      <c r="AJ3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0" s="118">
        <f>AJ330+AK330+AL330</f>
        <v>0</v>
      </c>
      <c r="AN3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0" s="118">
        <f>AN330+AO330+AP330</f>
        <v>0</v>
      </c>
      <c r="AR330" s="118">
        <f>AE330+AI330+AM330+AQ330</f>
        <v>0</v>
      </c>
    </row>
    <row r="331" spans="2:44">
      <c r="B331" s="116" t="s">
        <v>925</v>
      </c>
      <c r="C331" s="117" t="s">
        <v>926</v>
      </c>
      <c r="D33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18">
        <f>D331+E331</f>
        <v>0</v>
      </c>
      <c r="G331" s="118"/>
      <c r="H331" s="118">
        <f>F331-G331</f>
        <v>0</v>
      </c>
      <c r="I331" s="118"/>
      <c r="J331" s="118">
        <f>F331-I331</f>
        <v>0</v>
      </c>
      <c r="K3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1" s="118">
        <f>AB331+AC331+AD331</f>
        <v>0</v>
      </c>
      <c r="AF3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1" s="118">
        <f>AF331+AG331+AH331</f>
        <v>0</v>
      </c>
      <c r="AJ3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1" s="118">
        <f>AJ331+AK331+AL331</f>
        <v>0</v>
      </c>
      <c r="AN3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1" s="118">
        <f>AN331+AO331+AP331</f>
        <v>0</v>
      </c>
      <c r="AR331" s="118">
        <f>AE331+AI331+AM331+AQ331</f>
        <v>0</v>
      </c>
    </row>
    <row r="332" spans="2:44">
      <c r="B332" s="116" t="s">
        <v>927</v>
      </c>
      <c r="C332" s="117" t="s">
        <v>928</v>
      </c>
      <c r="D33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18">
        <f t="shared" ref="F332:F334" si="787">D332+E332</f>
        <v>0</v>
      </c>
      <c r="G332" s="118"/>
      <c r="H332" s="118">
        <f t="shared" ref="H332:H334" si="788">F332-G332</f>
        <v>0</v>
      </c>
      <c r="I332" s="118"/>
      <c r="J332" s="118">
        <f t="shared" ref="J332:J334" si="789">F332-I332</f>
        <v>0</v>
      </c>
      <c r="K3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2" s="118">
        <f t="shared" ref="AE332:AE334" si="790">AB332+AC332+AD332</f>
        <v>0</v>
      </c>
      <c r="AF3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2" s="118">
        <f t="shared" ref="AI332:AI334" si="791">AF332+AG332+AH332</f>
        <v>0</v>
      </c>
      <c r="AJ3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2" s="118">
        <f t="shared" ref="AM332:AM334" si="792">AJ332+AK332+AL332</f>
        <v>0</v>
      </c>
      <c r="AN3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2" s="118">
        <f t="shared" ref="AQ332:AQ334" si="793">AN332+AO332+AP332</f>
        <v>0</v>
      </c>
      <c r="AR332" s="118">
        <f t="shared" ref="AR332:AR334" si="794">AE332+AI332+AM332+AQ332</f>
        <v>0</v>
      </c>
    </row>
    <row r="333" spans="2:44">
      <c r="B333" s="116" t="s">
        <v>929</v>
      </c>
      <c r="C333" s="117" t="s">
        <v>930</v>
      </c>
      <c r="D33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18">
        <f t="shared" si="787"/>
        <v>0</v>
      </c>
      <c r="G333" s="118"/>
      <c r="H333" s="118">
        <f t="shared" si="788"/>
        <v>0</v>
      </c>
      <c r="I333" s="118"/>
      <c r="J333" s="118">
        <f t="shared" si="789"/>
        <v>0</v>
      </c>
      <c r="K3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3" s="118">
        <f t="shared" si="790"/>
        <v>0</v>
      </c>
      <c r="AF33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3" s="118">
        <f t="shared" si="791"/>
        <v>0</v>
      </c>
      <c r="AJ33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3" s="118">
        <f t="shared" si="792"/>
        <v>0</v>
      </c>
      <c r="AN33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3" s="118">
        <f t="shared" si="793"/>
        <v>0</v>
      </c>
      <c r="AR333" s="118">
        <f t="shared" si="794"/>
        <v>0</v>
      </c>
    </row>
    <row r="334" spans="2:44">
      <c r="B334" s="116" t="s">
        <v>931</v>
      </c>
      <c r="C334" s="117" t="s">
        <v>932</v>
      </c>
      <c r="D33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18">
        <f t="shared" si="787"/>
        <v>0</v>
      </c>
      <c r="G334" s="118"/>
      <c r="H334" s="118">
        <f t="shared" si="788"/>
        <v>0</v>
      </c>
      <c r="I334" s="118"/>
      <c r="J334" s="118">
        <f t="shared" si="789"/>
        <v>0</v>
      </c>
      <c r="K3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4" s="118">
        <f t="shared" si="790"/>
        <v>0</v>
      </c>
      <c r="AF3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4" s="118">
        <f t="shared" si="791"/>
        <v>0</v>
      </c>
      <c r="AJ3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4" s="118">
        <f t="shared" si="792"/>
        <v>0</v>
      </c>
      <c r="AN3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4" s="118">
        <f t="shared" si="793"/>
        <v>0</v>
      </c>
      <c r="AR334" s="118">
        <f t="shared" si="794"/>
        <v>0</v>
      </c>
    </row>
    <row r="335" spans="2:44">
      <c r="B335" s="116" t="s">
        <v>307</v>
      </c>
      <c r="C335" s="117" t="s">
        <v>175</v>
      </c>
      <c r="D33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18">
        <f>D335+E335</f>
        <v>0</v>
      </c>
      <c r="G335" s="118"/>
      <c r="H335" s="118">
        <f>F335-G335</f>
        <v>0</v>
      </c>
      <c r="I335" s="118"/>
      <c r="J335" s="118">
        <f>F335-I335</f>
        <v>0</v>
      </c>
      <c r="K3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5" s="118">
        <f>AB335+AC335+AD335</f>
        <v>0</v>
      </c>
      <c r="AF33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5" s="118">
        <f>AF335+AG335+AH335</f>
        <v>0</v>
      </c>
      <c r="AJ33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5" s="118">
        <f>AJ335+AK335+AL335</f>
        <v>0</v>
      </c>
      <c r="AN33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5" s="118">
        <f>AN335+AO335+AP335</f>
        <v>0</v>
      </c>
      <c r="AR335" s="118">
        <f>AE335+AI335+AM335+AQ335</f>
        <v>0</v>
      </c>
    </row>
    <row r="336" spans="2:44">
      <c r="B336" s="116" t="s">
        <v>933</v>
      </c>
      <c r="C336" s="117" t="s">
        <v>934</v>
      </c>
      <c r="D33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18">
        <f t="shared" ref="F336:F337" si="795">D336+E336</f>
        <v>0</v>
      </c>
      <c r="G336" s="118"/>
      <c r="H336" s="118">
        <f t="shared" ref="H336:H337" si="796">F336-G336</f>
        <v>0</v>
      </c>
      <c r="I336" s="118"/>
      <c r="J336" s="118">
        <f t="shared" ref="J336:J337" si="797">F336-I336</f>
        <v>0</v>
      </c>
      <c r="K3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6" s="118">
        <f t="shared" ref="AE336:AE337" si="798">AB336+AC336+AD336</f>
        <v>0</v>
      </c>
      <c r="AF3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6" s="118">
        <f t="shared" ref="AI336:AI337" si="799">AF336+AG336+AH336</f>
        <v>0</v>
      </c>
      <c r="AJ3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6" s="118">
        <f t="shared" ref="AM336:AM337" si="800">AJ336+AK336+AL336</f>
        <v>0</v>
      </c>
      <c r="AN3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6" s="118">
        <f t="shared" ref="AQ336:AQ337" si="801">AN336+AO336+AP336</f>
        <v>0</v>
      </c>
      <c r="AR336" s="118">
        <f t="shared" ref="AR336:AR337" si="802">AE336+AI336+AM336+AQ336</f>
        <v>0</v>
      </c>
    </row>
    <row r="337" spans="2:44">
      <c r="B337" s="116" t="s">
        <v>308</v>
      </c>
      <c r="C337" s="117" t="s">
        <v>176</v>
      </c>
      <c r="D33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18">
        <f t="shared" si="795"/>
        <v>0</v>
      </c>
      <c r="G337" s="118"/>
      <c r="H337" s="118">
        <f t="shared" si="796"/>
        <v>0</v>
      </c>
      <c r="I337" s="118"/>
      <c r="J337" s="118">
        <f t="shared" si="797"/>
        <v>0</v>
      </c>
      <c r="K3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7" s="118">
        <f t="shared" si="798"/>
        <v>0</v>
      </c>
      <c r="AF3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7" s="118">
        <f t="shared" si="799"/>
        <v>0</v>
      </c>
      <c r="AJ3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7" s="118">
        <f t="shared" si="800"/>
        <v>0</v>
      </c>
      <c r="AN3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7" s="118">
        <f t="shared" si="801"/>
        <v>0</v>
      </c>
      <c r="AR337" s="118">
        <f t="shared" si="802"/>
        <v>0</v>
      </c>
    </row>
    <row r="338" spans="2:44">
      <c r="B338" s="116" t="s">
        <v>935</v>
      </c>
      <c r="C338" s="117" t="s">
        <v>936</v>
      </c>
      <c r="D33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18">
        <f>D338+E338</f>
        <v>0</v>
      </c>
      <c r="G338" s="118"/>
      <c r="H338" s="118">
        <f>F338-G338</f>
        <v>0</v>
      </c>
      <c r="I338" s="118"/>
      <c r="J338" s="118">
        <f>F338-I338</f>
        <v>0</v>
      </c>
      <c r="K3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8" s="118">
        <f>AB338+AC338+AD338</f>
        <v>0</v>
      </c>
      <c r="AF3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8" s="118">
        <f>AF338+AG338+AH338</f>
        <v>0</v>
      </c>
      <c r="AJ3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8" s="118">
        <f>AJ338+AK338+AL338</f>
        <v>0</v>
      </c>
      <c r="AN3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8" s="118">
        <f>AN338+AO338+AP338</f>
        <v>0</v>
      </c>
      <c r="AR338" s="118">
        <f>AE338+AI338+AM338+AQ338</f>
        <v>0</v>
      </c>
    </row>
    <row r="339" spans="2:44">
      <c r="B339" s="116" t="s">
        <v>293</v>
      </c>
      <c r="C339" s="117" t="s">
        <v>165</v>
      </c>
      <c r="D33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18">
        <f>D339+E339</f>
        <v>0</v>
      </c>
      <c r="G339" s="118"/>
      <c r="H339" s="118">
        <f>F339-G339</f>
        <v>0</v>
      </c>
      <c r="I339" s="118"/>
      <c r="J339" s="118">
        <f>F339-I339</f>
        <v>0</v>
      </c>
      <c r="K3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9" s="118">
        <f>AB339+AC339+AD339</f>
        <v>0</v>
      </c>
      <c r="AF3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9" s="118">
        <f>AF339+AG339+AH339</f>
        <v>0</v>
      </c>
      <c r="AJ3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9" s="118">
        <f>AJ339+AK339+AL339</f>
        <v>0</v>
      </c>
      <c r="AN3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9" s="118">
        <f>AN339+AO339+AP339</f>
        <v>0</v>
      </c>
      <c r="AR339" s="118">
        <f>AE339+AI339+AM339+AQ339</f>
        <v>0</v>
      </c>
    </row>
    <row r="340" spans="2:44">
      <c r="B340" s="116" t="s">
        <v>937</v>
      </c>
      <c r="C340" s="117" t="s">
        <v>938</v>
      </c>
      <c r="D34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18">
        <f t="shared" ref="F340" si="803">D340+E340</f>
        <v>0</v>
      </c>
      <c r="G340" s="118"/>
      <c r="H340" s="118">
        <f t="shared" ref="H340" si="804">F340-G340</f>
        <v>0</v>
      </c>
      <c r="I340" s="118"/>
      <c r="J340" s="118">
        <f t="shared" ref="J340" si="805">F340-I340</f>
        <v>0</v>
      </c>
      <c r="K3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0" s="118">
        <f t="shared" ref="AE340" si="806">AB340+AC340+AD340</f>
        <v>0</v>
      </c>
      <c r="AF3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0" s="118">
        <f t="shared" ref="AI340" si="807">AF340+AG340+AH340</f>
        <v>0</v>
      </c>
      <c r="AJ3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0" s="118">
        <f t="shared" ref="AM340" si="808">AJ340+AK340+AL340</f>
        <v>0</v>
      </c>
      <c r="AN3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0" s="118">
        <f t="shared" ref="AQ340" si="809">AN340+AO340+AP340</f>
        <v>0</v>
      </c>
      <c r="AR340" s="118">
        <f t="shared" ref="AR340" si="810">AE340+AI340+AM340+AQ340</f>
        <v>0</v>
      </c>
    </row>
    <row r="341" spans="2:44">
      <c r="B341" s="116" t="s">
        <v>309</v>
      </c>
      <c r="C341" s="117" t="s">
        <v>177</v>
      </c>
      <c r="D34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18">
        <f>D341+E341</f>
        <v>0</v>
      </c>
      <c r="G341" s="118"/>
      <c r="H341" s="118">
        <f>F341-G341</f>
        <v>0</v>
      </c>
      <c r="I341" s="118"/>
      <c r="J341" s="118">
        <f>F341-I341</f>
        <v>0</v>
      </c>
      <c r="K3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1" s="118">
        <f>AB341+AC341+AD341</f>
        <v>0</v>
      </c>
      <c r="AF34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1" s="118">
        <f>AF341+AG341+AH341</f>
        <v>0</v>
      </c>
      <c r="AJ34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1" s="118">
        <f>AJ341+AK341+AL341</f>
        <v>0</v>
      </c>
      <c r="AN34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1" s="118">
        <f>AN341+AO341+AP341</f>
        <v>0</v>
      </c>
      <c r="AR341" s="118">
        <f>AE341+AI341+AM341+AQ341</f>
        <v>0</v>
      </c>
    </row>
    <row r="342" spans="2:44">
      <c r="B342" s="116" t="s">
        <v>939</v>
      </c>
      <c r="C342" s="117" t="s">
        <v>940</v>
      </c>
      <c r="D34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18">
        <f>D342+E342</f>
        <v>0</v>
      </c>
      <c r="G342" s="118"/>
      <c r="H342" s="118">
        <f>F342-G342</f>
        <v>0</v>
      </c>
      <c r="I342" s="118"/>
      <c r="J342" s="118">
        <f>F342-I342</f>
        <v>0</v>
      </c>
      <c r="K3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2" s="118">
        <f>AB342+AC342+AD342</f>
        <v>0</v>
      </c>
      <c r="AF3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2" s="118">
        <f>AF342+AG342+AH342</f>
        <v>0</v>
      </c>
      <c r="AJ3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2" s="118">
        <f>AJ342+AK342+AL342</f>
        <v>0</v>
      </c>
      <c r="AN3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2" s="118">
        <f>AN342+AO342+AP342</f>
        <v>0</v>
      </c>
      <c r="AR342" s="118">
        <f>AE342+AI342+AM342+AQ342</f>
        <v>0</v>
      </c>
    </row>
    <row r="343" spans="2:44">
      <c r="B343" s="116" t="s">
        <v>941</v>
      </c>
      <c r="C343" s="117" t="s">
        <v>942</v>
      </c>
      <c r="D34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18">
        <f t="shared" ref="F343" si="811">D343+E343</f>
        <v>0</v>
      </c>
      <c r="G343" s="118"/>
      <c r="H343" s="118">
        <f t="shared" ref="H343" si="812">F343-G343</f>
        <v>0</v>
      </c>
      <c r="I343" s="118"/>
      <c r="J343" s="118">
        <f t="shared" ref="J343" si="813">F343-I343</f>
        <v>0</v>
      </c>
      <c r="K3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3" s="118">
        <f t="shared" ref="AE343" si="814">AB343+AC343+AD343</f>
        <v>0</v>
      </c>
      <c r="AF34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3" s="118">
        <f t="shared" ref="AI343" si="815">AF343+AG343+AH343</f>
        <v>0</v>
      </c>
      <c r="AJ34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3" s="118">
        <f t="shared" ref="AM343" si="816">AJ343+AK343+AL343</f>
        <v>0</v>
      </c>
      <c r="AN34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3" s="118">
        <f t="shared" ref="AQ343" si="817">AN343+AO343+AP343</f>
        <v>0</v>
      </c>
      <c r="AR343" s="118">
        <f t="shared" ref="AR343" si="818">AE343+AI343+AM343+AQ343</f>
        <v>0</v>
      </c>
    </row>
    <row r="344" spans="2:44">
      <c r="B344" s="116" t="s">
        <v>310</v>
      </c>
      <c r="C344" s="117" t="s">
        <v>178</v>
      </c>
      <c r="D34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18">
        <f>D344+E344</f>
        <v>0</v>
      </c>
      <c r="G344" s="118"/>
      <c r="H344" s="118">
        <f>F344-G344</f>
        <v>0</v>
      </c>
      <c r="I344" s="118"/>
      <c r="J344" s="118">
        <f>F344-I344</f>
        <v>0</v>
      </c>
      <c r="K3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4" s="118">
        <f>AB344+AC344+AD344</f>
        <v>0</v>
      </c>
      <c r="AF3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4" s="118">
        <f>AF344+AG344+AH344</f>
        <v>0</v>
      </c>
      <c r="AJ3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4" s="118">
        <f>AJ344+AK344+AL344</f>
        <v>0</v>
      </c>
      <c r="AN3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4" s="118">
        <f>AN344+AO344+AP344</f>
        <v>0</v>
      </c>
      <c r="AR344" s="118">
        <f>AE344+AI344+AM344+AQ344</f>
        <v>0</v>
      </c>
    </row>
    <row r="345" spans="2:44">
      <c r="B345" s="125" t="s">
        <v>294</v>
      </c>
      <c r="C345" s="126" t="s">
        <v>166</v>
      </c>
      <c r="D345" s="127">
        <f>SUM(D346:D382)</f>
        <v>0</v>
      </c>
      <c r="E345" s="127">
        <f>SUM(E346:E382)</f>
        <v>28151500</v>
      </c>
      <c r="F345" s="127">
        <f t="shared" si="622"/>
        <v>28151500</v>
      </c>
      <c r="G345" s="127">
        <f>SUM(G346:G382)</f>
        <v>0</v>
      </c>
      <c r="H345" s="127">
        <f t="shared" si="623"/>
        <v>28151500</v>
      </c>
      <c r="I345" s="127">
        <f>SUM(I346:I382)</f>
        <v>0</v>
      </c>
      <c r="J345" s="127">
        <f t="shared" si="624"/>
        <v>28151500</v>
      </c>
      <c r="K345" s="127">
        <f t="shared" ref="K345:AD345" si="819">SUM(K346:K382)</f>
        <v>0</v>
      </c>
      <c r="L345" s="127">
        <f t="shared" si="819"/>
        <v>0</v>
      </c>
      <c r="M345" s="127">
        <f t="shared" si="819"/>
        <v>0</v>
      </c>
      <c r="N345" s="127">
        <f t="shared" si="819"/>
        <v>0</v>
      </c>
      <c r="O345" s="127">
        <f t="shared" si="819"/>
        <v>0</v>
      </c>
      <c r="P345" s="127">
        <f t="shared" si="819"/>
        <v>0</v>
      </c>
      <c r="Q345" s="127">
        <f t="shared" si="819"/>
        <v>0</v>
      </c>
      <c r="R345" s="127">
        <f t="shared" si="819"/>
        <v>0</v>
      </c>
      <c r="S345" s="127">
        <f t="shared" si="819"/>
        <v>27337200</v>
      </c>
      <c r="T345" s="127">
        <f t="shared" ref="T345" si="820">SUM(T346:T382)</f>
        <v>0</v>
      </c>
      <c r="U345" s="127">
        <f t="shared" si="819"/>
        <v>814300</v>
      </c>
      <c r="V345" s="127">
        <f t="shared" si="819"/>
        <v>0</v>
      </c>
      <c r="W345" s="127">
        <f t="shared" si="819"/>
        <v>0</v>
      </c>
      <c r="X345" s="127">
        <f t="shared" si="819"/>
        <v>0</v>
      </c>
      <c r="Y345" s="127">
        <f t="shared" ref="Y345:Z345" si="821">SUM(Y346:Y382)</f>
        <v>0</v>
      </c>
      <c r="Z345" s="127">
        <f t="shared" si="821"/>
        <v>0</v>
      </c>
      <c r="AA345" s="127">
        <f t="shared" si="819"/>
        <v>0</v>
      </c>
      <c r="AB345" s="127">
        <f t="shared" si="819"/>
        <v>0</v>
      </c>
      <c r="AC345" s="127">
        <f t="shared" si="819"/>
        <v>27533500</v>
      </c>
      <c r="AD345" s="127">
        <f t="shared" si="819"/>
        <v>315000</v>
      </c>
      <c r="AE345" s="127">
        <f t="shared" si="628"/>
        <v>27848500</v>
      </c>
      <c r="AF345" s="127">
        <f>SUM(AF346:AF382)</f>
        <v>151500</v>
      </c>
      <c r="AG345" s="127">
        <f>SUM(AG346:AG382)</f>
        <v>11200</v>
      </c>
      <c r="AH345" s="127">
        <f>SUM(AH346:AH382)</f>
        <v>91500</v>
      </c>
      <c r="AI345" s="127">
        <f t="shared" si="629"/>
        <v>254200</v>
      </c>
      <c r="AJ345" s="127">
        <f>SUM(AJ346:AJ382)</f>
        <v>0</v>
      </c>
      <c r="AK345" s="127">
        <f>SUM(AK346:AK382)</f>
        <v>0</v>
      </c>
      <c r="AL345" s="127">
        <f>SUM(AL346:AL382)</f>
        <v>0</v>
      </c>
      <c r="AM345" s="127">
        <f t="shared" si="630"/>
        <v>0</v>
      </c>
      <c r="AN345" s="127">
        <f>SUM(AN346:AN382)</f>
        <v>0</v>
      </c>
      <c r="AO345" s="127">
        <f>SUM(AO346:AO382)</f>
        <v>4000</v>
      </c>
      <c r="AP345" s="127">
        <f>SUM(AP346:AP382)</f>
        <v>44800</v>
      </c>
      <c r="AQ345" s="127">
        <f t="shared" si="631"/>
        <v>48800</v>
      </c>
      <c r="AR345" s="127">
        <f t="shared" si="632"/>
        <v>28151500</v>
      </c>
    </row>
    <row r="346" spans="2:44">
      <c r="B346" s="116" t="s">
        <v>295</v>
      </c>
      <c r="C346" s="117" t="s">
        <v>167</v>
      </c>
      <c r="D34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18">
        <f t="shared" si="622"/>
        <v>0</v>
      </c>
      <c r="G346" s="118"/>
      <c r="H346" s="118">
        <f t="shared" si="623"/>
        <v>0</v>
      </c>
      <c r="I346" s="118"/>
      <c r="J346" s="118">
        <f t="shared" si="624"/>
        <v>0</v>
      </c>
      <c r="K3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6" s="118">
        <f t="shared" si="628"/>
        <v>0</v>
      </c>
      <c r="AF3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6" s="118">
        <f t="shared" si="629"/>
        <v>0</v>
      </c>
      <c r="AJ3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6" s="118">
        <f t="shared" si="630"/>
        <v>0</v>
      </c>
      <c r="AN3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6" s="118">
        <f t="shared" si="631"/>
        <v>0</v>
      </c>
      <c r="AR346" s="118">
        <f t="shared" si="632"/>
        <v>0</v>
      </c>
    </row>
    <row r="347" spans="2:44">
      <c r="B347" s="116" t="s">
        <v>943</v>
      </c>
      <c r="C347" s="117" t="s">
        <v>944</v>
      </c>
      <c r="D34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18">
        <f t="shared" si="622"/>
        <v>0</v>
      </c>
      <c r="G347" s="118"/>
      <c r="H347" s="118">
        <f t="shared" si="623"/>
        <v>0</v>
      </c>
      <c r="I347" s="118"/>
      <c r="J347" s="118">
        <f t="shared" si="624"/>
        <v>0</v>
      </c>
      <c r="K3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7" s="118">
        <f t="shared" si="628"/>
        <v>0</v>
      </c>
      <c r="AF34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7" s="118">
        <f t="shared" si="629"/>
        <v>0</v>
      </c>
      <c r="AJ34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7" s="118">
        <f t="shared" si="630"/>
        <v>0</v>
      </c>
      <c r="AN34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7" s="118">
        <f t="shared" si="631"/>
        <v>0</v>
      </c>
      <c r="AR347" s="118">
        <f t="shared" si="632"/>
        <v>0</v>
      </c>
    </row>
    <row r="348" spans="2:44">
      <c r="B348" s="116" t="s">
        <v>945</v>
      </c>
      <c r="C348" s="117" t="s">
        <v>944</v>
      </c>
      <c r="D34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435800</v>
      </c>
      <c r="F348" s="118">
        <f t="shared" si="622"/>
        <v>435800</v>
      </c>
      <c r="G348" s="118"/>
      <c r="H348" s="118">
        <f t="shared" si="623"/>
        <v>435800</v>
      </c>
      <c r="I348" s="118"/>
      <c r="J348" s="118">
        <f t="shared" si="624"/>
        <v>435800</v>
      </c>
      <c r="K3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435800</v>
      </c>
      <c r="V3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36000</v>
      </c>
      <c r="AD3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105000</v>
      </c>
      <c r="AE348" s="118">
        <f t="shared" si="628"/>
        <v>141000</v>
      </c>
      <c r="AF3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150000</v>
      </c>
      <c r="AG3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v>
      </c>
      <c r="AH3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90000</v>
      </c>
      <c r="AI348" s="118">
        <f t="shared" si="629"/>
        <v>250000</v>
      </c>
      <c r="AJ3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8" s="118">
        <f t="shared" si="630"/>
        <v>0</v>
      </c>
      <c r="AN3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44800</v>
      </c>
      <c r="AQ348" s="118">
        <f t="shared" si="631"/>
        <v>44800</v>
      </c>
      <c r="AR348" s="118">
        <f t="shared" si="632"/>
        <v>435800</v>
      </c>
    </row>
    <row r="349" spans="2:44">
      <c r="B349" s="116" t="s">
        <v>946</v>
      </c>
      <c r="C349" s="117" t="s">
        <v>947</v>
      </c>
      <c r="D34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2500</v>
      </c>
      <c r="F349" s="118">
        <f t="shared" si="622"/>
        <v>2500</v>
      </c>
      <c r="G349" s="118"/>
      <c r="H349" s="118">
        <f t="shared" si="623"/>
        <v>2500</v>
      </c>
      <c r="I349" s="118"/>
      <c r="J349" s="118">
        <f t="shared" si="624"/>
        <v>2500</v>
      </c>
      <c r="K3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2500</v>
      </c>
      <c r="T3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2500</v>
      </c>
      <c r="AE349" s="118">
        <f t="shared" si="628"/>
        <v>2500</v>
      </c>
      <c r="AF34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9" s="118">
        <f t="shared" si="629"/>
        <v>0</v>
      </c>
      <c r="AJ34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9" s="118">
        <f t="shared" si="630"/>
        <v>0</v>
      </c>
      <c r="AN34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9" s="118">
        <f t="shared" si="631"/>
        <v>0</v>
      </c>
      <c r="AR349" s="118">
        <f t="shared" si="632"/>
        <v>2500</v>
      </c>
    </row>
    <row r="350" spans="2:44">
      <c r="B350" s="116" t="s">
        <v>948</v>
      </c>
      <c r="C350" s="117" t="s">
        <v>947</v>
      </c>
      <c r="D35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96000</v>
      </c>
      <c r="F350" s="118">
        <f t="shared" si="622"/>
        <v>96000</v>
      </c>
      <c r="G350" s="118"/>
      <c r="H350" s="118">
        <f t="shared" si="623"/>
        <v>96000</v>
      </c>
      <c r="I350" s="118"/>
      <c r="J350" s="118">
        <f t="shared" si="624"/>
        <v>96000</v>
      </c>
      <c r="K3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96000</v>
      </c>
      <c r="V3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96000</v>
      </c>
      <c r="AE350" s="118">
        <f t="shared" si="628"/>
        <v>96000</v>
      </c>
      <c r="AF3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0" s="118">
        <f t="shared" si="629"/>
        <v>0</v>
      </c>
      <c r="AJ3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0" s="118">
        <f t="shared" si="630"/>
        <v>0</v>
      </c>
      <c r="AN3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0" s="118">
        <f t="shared" si="631"/>
        <v>0</v>
      </c>
      <c r="AR350" s="118">
        <f t="shared" si="632"/>
        <v>96000</v>
      </c>
    </row>
    <row r="351" spans="2:44">
      <c r="B351" s="116" t="s">
        <v>949</v>
      </c>
      <c r="C351" s="117" t="s">
        <v>950</v>
      </c>
      <c r="D35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18">
        <f t="shared" si="622"/>
        <v>0</v>
      </c>
      <c r="G351" s="118"/>
      <c r="H351" s="118">
        <f t="shared" si="623"/>
        <v>0</v>
      </c>
      <c r="I351" s="118"/>
      <c r="J351" s="118">
        <f t="shared" si="624"/>
        <v>0</v>
      </c>
      <c r="K3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1" s="118">
        <f t="shared" si="628"/>
        <v>0</v>
      </c>
      <c r="AF3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1" s="118">
        <f t="shared" si="629"/>
        <v>0</v>
      </c>
      <c r="AJ3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1" s="118">
        <f t="shared" si="630"/>
        <v>0</v>
      </c>
      <c r="AN3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1" s="118">
        <f t="shared" si="631"/>
        <v>0</v>
      </c>
      <c r="AR351" s="118">
        <f t="shared" si="632"/>
        <v>0</v>
      </c>
    </row>
    <row r="352" spans="2:44">
      <c r="B352" s="116" t="s">
        <v>951</v>
      </c>
      <c r="C352" s="117" t="s">
        <v>952</v>
      </c>
      <c r="D35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18">
        <f t="shared" si="622"/>
        <v>0</v>
      </c>
      <c r="G352" s="118"/>
      <c r="H352" s="118">
        <f t="shared" si="623"/>
        <v>0</v>
      </c>
      <c r="I352" s="118"/>
      <c r="J352" s="118">
        <f t="shared" si="624"/>
        <v>0</v>
      </c>
      <c r="K3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2" s="118">
        <f t="shared" si="628"/>
        <v>0</v>
      </c>
      <c r="AF3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2" s="118">
        <f t="shared" si="629"/>
        <v>0</v>
      </c>
      <c r="AJ3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2" s="118">
        <f t="shared" si="630"/>
        <v>0</v>
      </c>
      <c r="AN3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2" s="118">
        <f t="shared" si="631"/>
        <v>0</v>
      </c>
      <c r="AR352" s="118">
        <f t="shared" si="632"/>
        <v>0</v>
      </c>
    </row>
    <row r="353" spans="2:44">
      <c r="B353" s="116" t="s">
        <v>953</v>
      </c>
      <c r="C353" s="117" t="s">
        <v>954</v>
      </c>
      <c r="D35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18">
        <f t="shared" si="622"/>
        <v>0</v>
      </c>
      <c r="G353" s="118"/>
      <c r="H353" s="118">
        <f t="shared" si="623"/>
        <v>0</v>
      </c>
      <c r="I353" s="118"/>
      <c r="J353" s="118">
        <f t="shared" si="624"/>
        <v>0</v>
      </c>
      <c r="K3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3" s="118">
        <f t="shared" si="628"/>
        <v>0</v>
      </c>
      <c r="AF3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3" s="118">
        <f t="shared" si="629"/>
        <v>0</v>
      </c>
      <c r="AJ3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3" s="118">
        <f t="shared" si="630"/>
        <v>0</v>
      </c>
      <c r="AN3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3" s="118">
        <f t="shared" si="631"/>
        <v>0</v>
      </c>
      <c r="AR353" s="118">
        <f t="shared" si="632"/>
        <v>0</v>
      </c>
    </row>
    <row r="354" spans="2:44">
      <c r="B354" s="116" t="s">
        <v>955</v>
      </c>
      <c r="C354" s="117" t="s">
        <v>956</v>
      </c>
      <c r="D35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18">
        <f t="shared" si="622"/>
        <v>0</v>
      </c>
      <c r="G354" s="118"/>
      <c r="H354" s="118">
        <f t="shared" si="623"/>
        <v>0</v>
      </c>
      <c r="I354" s="118"/>
      <c r="J354" s="118">
        <f t="shared" si="624"/>
        <v>0</v>
      </c>
      <c r="K3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4" s="118">
        <f t="shared" si="628"/>
        <v>0</v>
      </c>
      <c r="AF3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4" s="118">
        <f t="shared" si="629"/>
        <v>0</v>
      </c>
      <c r="AJ3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4" s="118">
        <f t="shared" si="630"/>
        <v>0</v>
      </c>
      <c r="AN3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4" s="118">
        <f t="shared" si="631"/>
        <v>0</v>
      </c>
      <c r="AR354" s="118">
        <f t="shared" si="632"/>
        <v>0</v>
      </c>
    </row>
    <row r="355" spans="2:44">
      <c r="B355" s="116" t="s">
        <v>957</v>
      </c>
      <c r="C355" s="117" t="s">
        <v>958</v>
      </c>
      <c r="D35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18">
        <f t="shared" si="622"/>
        <v>0</v>
      </c>
      <c r="G355" s="118"/>
      <c r="H355" s="118">
        <f t="shared" si="623"/>
        <v>0</v>
      </c>
      <c r="I355" s="118"/>
      <c r="J355" s="118">
        <f t="shared" si="624"/>
        <v>0</v>
      </c>
      <c r="K3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5" s="118">
        <f t="shared" si="628"/>
        <v>0</v>
      </c>
      <c r="AF3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5" s="118">
        <f t="shared" si="629"/>
        <v>0</v>
      </c>
      <c r="AJ3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5" s="118">
        <f t="shared" si="630"/>
        <v>0</v>
      </c>
      <c r="AN3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5" s="118">
        <f t="shared" si="631"/>
        <v>0</v>
      </c>
      <c r="AR355" s="118">
        <f t="shared" si="632"/>
        <v>0</v>
      </c>
    </row>
    <row r="356" spans="2:44">
      <c r="B356" s="116" t="s">
        <v>296</v>
      </c>
      <c r="C356" s="117" t="s">
        <v>959</v>
      </c>
      <c r="D35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18">
        <f t="shared" si="622"/>
        <v>0</v>
      </c>
      <c r="G356" s="118"/>
      <c r="H356" s="118">
        <f t="shared" si="623"/>
        <v>0</v>
      </c>
      <c r="I356" s="118"/>
      <c r="J356" s="118">
        <f t="shared" si="624"/>
        <v>0</v>
      </c>
      <c r="K3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6" s="118">
        <f t="shared" si="628"/>
        <v>0</v>
      </c>
      <c r="AF3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6" s="118">
        <f t="shared" si="629"/>
        <v>0</v>
      </c>
      <c r="AJ3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6" s="118">
        <f t="shared" si="630"/>
        <v>0</v>
      </c>
      <c r="AN3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6" s="118">
        <f t="shared" si="631"/>
        <v>0</v>
      </c>
      <c r="AR356" s="118">
        <f t="shared" si="632"/>
        <v>0</v>
      </c>
    </row>
    <row r="357" spans="2:44">
      <c r="B357" s="116" t="s">
        <v>960</v>
      </c>
      <c r="C357" s="117" t="s">
        <v>959</v>
      </c>
      <c r="D35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133000</v>
      </c>
      <c r="F357" s="118">
        <f t="shared" si="622"/>
        <v>133000</v>
      </c>
      <c r="G357" s="118"/>
      <c r="H357" s="118">
        <f t="shared" si="623"/>
        <v>133000</v>
      </c>
      <c r="I357" s="118"/>
      <c r="J357" s="118">
        <f t="shared" si="624"/>
        <v>133000</v>
      </c>
      <c r="K3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43000</v>
      </c>
      <c r="T3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90000</v>
      </c>
      <c r="V3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90000</v>
      </c>
      <c r="AD3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39000</v>
      </c>
      <c r="AE357" s="118">
        <f t="shared" si="628"/>
        <v>129000</v>
      </c>
      <c r="AF3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7" s="118">
        <f t="shared" si="629"/>
        <v>0</v>
      </c>
      <c r="AJ3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7" s="118">
        <f t="shared" si="630"/>
        <v>0</v>
      </c>
      <c r="AN3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4000</v>
      </c>
      <c r="AP3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7" s="118">
        <f t="shared" si="631"/>
        <v>4000</v>
      </c>
      <c r="AR357" s="118">
        <f t="shared" si="632"/>
        <v>133000</v>
      </c>
    </row>
    <row r="358" spans="2:44">
      <c r="B358" s="116" t="s">
        <v>961</v>
      </c>
      <c r="C358" s="117" t="s">
        <v>962</v>
      </c>
      <c r="D35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18">
        <f t="shared" si="622"/>
        <v>0</v>
      </c>
      <c r="G358" s="118"/>
      <c r="H358" s="118">
        <f t="shared" si="623"/>
        <v>0</v>
      </c>
      <c r="I358" s="118"/>
      <c r="J358" s="118">
        <f t="shared" si="624"/>
        <v>0</v>
      </c>
      <c r="K3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8" s="118">
        <f t="shared" si="628"/>
        <v>0</v>
      </c>
      <c r="AF3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8" s="118">
        <f t="shared" si="629"/>
        <v>0</v>
      </c>
      <c r="AJ3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8" s="118">
        <f t="shared" si="630"/>
        <v>0</v>
      </c>
      <c r="AN3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8" s="118">
        <f t="shared" si="631"/>
        <v>0</v>
      </c>
      <c r="AR358" s="118">
        <f t="shared" si="632"/>
        <v>0</v>
      </c>
    </row>
    <row r="359" spans="2:44">
      <c r="B359" s="116" t="s">
        <v>963</v>
      </c>
      <c r="C359" s="117" t="s">
        <v>964</v>
      </c>
      <c r="D35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27200000</v>
      </c>
      <c r="F359" s="118">
        <f t="shared" si="622"/>
        <v>27200000</v>
      </c>
      <c r="G359" s="118"/>
      <c r="H359" s="118">
        <f t="shared" si="623"/>
        <v>27200000</v>
      </c>
      <c r="I359" s="118"/>
      <c r="J359" s="118">
        <f t="shared" si="624"/>
        <v>27200000</v>
      </c>
      <c r="K3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27200000</v>
      </c>
      <c r="T3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27200000</v>
      </c>
      <c r="AD35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9" s="118">
        <f t="shared" si="628"/>
        <v>27200000</v>
      </c>
      <c r="AF35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9" s="118">
        <f t="shared" si="629"/>
        <v>0</v>
      </c>
      <c r="AJ35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9" s="118">
        <f t="shared" si="630"/>
        <v>0</v>
      </c>
      <c r="AN35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9" s="118">
        <f t="shared" si="631"/>
        <v>0</v>
      </c>
      <c r="AR359" s="118">
        <f t="shared" si="632"/>
        <v>27200000</v>
      </c>
    </row>
    <row r="360" spans="2:44">
      <c r="B360" s="116" t="s">
        <v>297</v>
      </c>
      <c r="C360" s="117" t="s">
        <v>965</v>
      </c>
      <c r="D36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18">
        <f t="shared" si="622"/>
        <v>0</v>
      </c>
      <c r="G360" s="118"/>
      <c r="H360" s="118">
        <f t="shared" si="623"/>
        <v>0</v>
      </c>
      <c r="I360" s="118"/>
      <c r="J360" s="118">
        <f t="shared" si="624"/>
        <v>0</v>
      </c>
      <c r="K3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0" s="118">
        <f t="shared" si="628"/>
        <v>0</v>
      </c>
      <c r="AF36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0" s="118">
        <f t="shared" si="629"/>
        <v>0</v>
      </c>
      <c r="AJ36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0" s="118">
        <f t="shared" si="630"/>
        <v>0</v>
      </c>
      <c r="AN36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0" s="118">
        <f t="shared" si="631"/>
        <v>0</v>
      </c>
      <c r="AR360" s="118">
        <f t="shared" si="632"/>
        <v>0</v>
      </c>
    </row>
    <row r="361" spans="2:44">
      <c r="B361" s="116" t="s">
        <v>966</v>
      </c>
      <c r="C361" s="117" t="s">
        <v>965</v>
      </c>
      <c r="D36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18">
        <f t="shared" si="622"/>
        <v>0</v>
      </c>
      <c r="G361" s="118"/>
      <c r="H361" s="118">
        <f t="shared" si="623"/>
        <v>0</v>
      </c>
      <c r="I361" s="118"/>
      <c r="J361" s="118">
        <f t="shared" si="624"/>
        <v>0</v>
      </c>
      <c r="K3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1" s="118">
        <f t="shared" si="628"/>
        <v>0</v>
      </c>
      <c r="AF3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1" s="118">
        <f t="shared" si="629"/>
        <v>0</v>
      </c>
      <c r="AJ3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1" s="118">
        <f t="shared" si="630"/>
        <v>0</v>
      </c>
      <c r="AN3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1" s="118">
        <f t="shared" si="631"/>
        <v>0</v>
      </c>
      <c r="AR361" s="118">
        <f t="shared" si="632"/>
        <v>0</v>
      </c>
    </row>
    <row r="362" spans="2:44">
      <c r="B362" s="116" t="s">
        <v>967</v>
      </c>
      <c r="C362" s="117" t="s">
        <v>968</v>
      </c>
      <c r="D36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18">
        <f t="shared" si="622"/>
        <v>0</v>
      </c>
      <c r="G362" s="118"/>
      <c r="H362" s="118">
        <f t="shared" si="623"/>
        <v>0</v>
      </c>
      <c r="I362" s="118"/>
      <c r="J362" s="118">
        <f t="shared" si="624"/>
        <v>0</v>
      </c>
      <c r="K3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2" s="118">
        <f t="shared" si="628"/>
        <v>0</v>
      </c>
      <c r="AF3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2" s="118">
        <f t="shared" si="629"/>
        <v>0</v>
      </c>
      <c r="AJ3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2" s="118">
        <f t="shared" si="630"/>
        <v>0</v>
      </c>
      <c r="AN3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2" s="118">
        <f t="shared" si="631"/>
        <v>0</v>
      </c>
      <c r="AR362" s="118">
        <f t="shared" si="632"/>
        <v>0</v>
      </c>
    </row>
    <row r="363" spans="2:44">
      <c r="B363" s="116" t="s">
        <v>969</v>
      </c>
      <c r="C363" s="117" t="s">
        <v>970</v>
      </c>
      <c r="D36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18">
        <f t="shared" ref="F363:F378" si="822">D363+E363</f>
        <v>0</v>
      </c>
      <c r="G363" s="118"/>
      <c r="H363" s="118">
        <f t="shared" ref="H363:H378" si="823">F363-G363</f>
        <v>0</v>
      </c>
      <c r="I363" s="118"/>
      <c r="J363" s="118">
        <f t="shared" ref="J363:J378" si="824">F363-I363</f>
        <v>0</v>
      </c>
      <c r="K3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3" s="118">
        <f t="shared" ref="AE363:AE378" si="825">AB363+AC363+AD363</f>
        <v>0</v>
      </c>
      <c r="AF3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3" s="118">
        <f t="shared" ref="AI363:AI378" si="826">AF363+AG363+AH363</f>
        <v>0</v>
      </c>
      <c r="AJ3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3" s="118">
        <f t="shared" ref="AM363:AM378" si="827">AJ363+AK363+AL363</f>
        <v>0</v>
      </c>
      <c r="AN3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3" s="118">
        <f t="shared" ref="AQ363:AQ378" si="828">AN363+AO363+AP363</f>
        <v>0</v>
      </c>
      <c r="AR363" s="118">
        <f t="shared" ref="AR363:AR378" si="829">AE363+AI363+AM363+AQ363</f>
        <v>0</v>
      </c>
    </row>
    <row r="364" spans="2:44">
      <c r="B364" s="116" t="s">
        <v>971</v>
      </c>
      <c r="C364" s="117" t="s">
        <v>972</v>
      </c>
      <c r="D36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18">
        <f t="shared" si="822"/>
        <v>0</v>
      </c>
      <c r="G364" s="118"/>
      <c r="H364" s="118">
        <f t="shared" si="823"/>
        <v>0</v>
      </c>
      <c r="I364" s="118"/>
      <c r="J364" s="118">
        <f t="shared" si="824"/>
        <v>0</v>
      </c>
      <c r="K3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4" s="118">
        <f t="shared" si="825"/>
        <v>0</v>
      </c>
      <c r="AF36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4" s="118">
        <f t="shared" si="826"/>
        <v>0</v>
      </c>
      <c r="AJ36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4" s="118">
        <f t="shared" si="827"/>
        <v>0</v>
      </c>
      <c r="AN36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4" s="118">
        <f t="shared" si="828"/>
        <v>0</v>
      </c>
      <c r="AR364" s="118">
        <f t="shared" si="829"/>
        <v>0</v>
      </c>
    </row>
    <row r="365" spans="2:44">
      <c r="B365" s="116" t="s">
        <v>298</v>
      </c>
      <c r="C365" s="117" t="s">
        <v>973</v>
      </c>
      <c r="D36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18">
        <f t="shared" si="822"/>
        <v>0</v>
      </c>
      <c r="G365" s="118"/>
      <c r="H365" s="118">
        <f t="shared" si="823"/>
        <v>0</v>
      </c>
      <c r="I365" s="118"/>
      <c r="J365" s="118">
        <f t="shared" si="824"/>
        <v>0</v>
      </c>
      <c r="K3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5" s="118">
        <f t="shared" si="825"/>
        <v>0</v>
      </c>
      <c r="AF3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5" s="118">
        <f t="shared" si="826"/>
        <v>0</v>
      </c>
      <c r="AJ3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5" s="118">
        <f t="shared" si="827"/>
        <v>0</v>
      </c>
      <c r="AN3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5" s="118">
        <f t="shared" si="828"/>
        <v>0</v>
      </c>
      <c r="AR365" s="118">
        <f t="shared" si="829"/>
        <v>0</v>
      </c>
    </row>
    <row r="366" spans="2:44">
      <c r="B366" s="116" t="s">
        <v>974</v>
      </c>
      <c r="C366" s="117" t="s">
        <v>975</v>
      </c>
      <c r="D36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284200</v>
      </c>
      <c r="F366" s="118">
        <f t="shared" si="822"/>
        <v>284200</v>
      </c>
      <c r="G366" s="118"/>
      <c r="H366" s="118">
        <f t="shared" si="823"/>
        <v>284200</v>
      </c>
      <c r="I366" s="118"/>
      <c r="J366" s="118">
        <f t="shared" si="824"/>
        <v>284200</v>
      </c>
      <c r="K3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91700</v>
      </c>
      <c r="T3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192500</v>
      </c>
      <c r="V3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207500</v>
      </c>
      <c r="AD36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72500</v>
      </c>
      <c r="AE366" s="118">
        <f t="shared" si="825"/>
        <v>280000</v>
      </c>
      <c r="AF36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v>
      </c>
      <c r="AG36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1200</v>
      </c>
      <c r="AH36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v>
      </c>
      <c r="AI366" s="118">
        <f t="shared" si="826"/>
        <v>4200</v>
      </c>
      <c r="AJ36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6" s="118">
        <f t="shared" si="827"/>
        <v>0</v>
      </c>
      <c r="AN36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6" s="118">
        <f t="shared" si="828"/>
        <v>0</v>
      </c>
      <c r="AR366" s="118">
        <f t="shared" si="829"/>
        <v>284200</v>
      </c>
    </row>
    <row r="367" spans="2:44">
      <c r="B367" s="116" t="s">
        <v>976</v>
      </c>
      <c r="C367" s="117" t="s">
        <v>977</v>
      </c>
      <c r="D36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18">
        <f t="shared" si="822"/>
        <v>0</v>
      </c>
      <c r="G367" s="118"/>
      <c r="H367" s="118">
        <f t="shared" si="823"/>
        <v>0</v>
      </c>
      <c r="I367" s="118"/>
      <c r="J367" s="118">
        <f t="shared" si="824"/>
        <v>0</v>
      </c>
      <c r="K36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7" s="118">
        <f t="shared" si="825"/>
        <v>0</v>
      </c>
      <c r="AF36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7" s="118">
        <f t="shared" si="826"/>
        <v>0</v>
      </c>
      <c r="AJ36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7" s="118">
        <f t="shared" si="827"/>
        <v>0</v>
      </c>
      <c r="AN36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7" s="118">
        <f t="shared" si="828"/>
        <v>0</v>
      </c>
      <c r="AR367" s="118">
        <f t="shared" si="829"/>
        <v>0</v>
      </c>
    </row>
    <row r="368" spans="2:44">
      <c r="B368" s="116" t="s">
        <v>978</v>
      </c>
      <c r="C368" s="117" t="s">
        <v>979</v>
      </c>
      <c r="D36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18">
        <f t="shared" si="822"/>
        <v>0</v>
      </c>
      <c r="G368" s="118"/>
      <c r="H368" s="118">
        <f t="shared" si="823"/>
        <v>0</v>
      </c>
      <c r="I368" s="118"/>
      <c r="J368" s="118">
        <f t="shared" si="824"/>
        <v>0</v>
      </c>
      <c r="K3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8" s="118">
        <f t="shared" si="825"/>
        <v>0</v>
      </c>
      <c r="AF36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8" s="118">
        <f t="shared" si="826"/>
        <v>0</v>
      </c>
      <c r="AJ36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8" s="118">
        <f t="shared" si="827"/>
        <v>0</v>
      </c>
      <c r="AN36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8" s="118">
        <f t="shared" si="828"/>
        <v>0</v>
      </c>
      <c r="AR368" s="118">
        <f t="shared" si="829"/>
        <v>0</v>
      </c>
    </row>
    <row r="369" spans="2:44">
      <c r="B369" s="116" t="s">
        <v>980</v>
      </c>
      <c r="C369" s="117" t="s">
        <v>981</v>
      </c>
      <c r="D36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18">
        <f t="shared" si="822"/>
        <v>0</v>
      </c>
      <c r="G369" s="118"/>
      <c r="H369" s="118">
        <f t="shared" si="823"/>
        <v>0</v>
      </c>
      <c r="I369" s="118"/>
      <c r="J369" s="118">
        <f t="shared" si="824"/>
        <v>0</v>
      </c>
      <c r="K3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9" s="118">
        <f t="shared" si="825"/>
        <v>0</v>
      </c>
      <c r="AF36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9" s="118">
        <f t="shared" si="826"/>
        <v>0</v>
      </c>
      <c r="AJ36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9" s="118">
        <f t="shared" si="827"/>
        <v>0</v>
      </c>
      <c r="AN36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9" s="118">
        <f t="shared" si="828"/>
        <v>0</v>
      </c>
      <c r="AR369" s="118">
        <f t="shared" si="829"/>
        <v>0</v>
      </c>
    </row>
    <row r="370" spans="2:44">
      <c r="B370" s="116" t="s">
        <v>299</v>
      </c>
      <c r="C370" s="117" t="s">
        <v>982</v>
      </c>
      <c r="D37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18">
        <f t="shared" si="822"/>
        <v>0</v>
      </c>
      <c r="G370" s="118"/>
      <c r="H370" s="118">
        <f t="shared" si="823"/>
        <v>0</v>
      </c>
      <c r="I370" s="118"/>
      <c r="J370" s="118">
        <f t="shared" si="824"/>
        <v>0</v>
      </c>
      <c r="K3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0" s="118">
        <f t="shared" si="825"/>
        <v>0</v>
      </c>
      <c r="AF37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0" s="118">
        <f t="shared" si="826"/>
        <v>0</v>
      </c>
      <c r="AJ37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0" s="118">
        <f t="shared" si="827"/>
        <v>0</v>
      </c>
      <c r="AN37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0" s="118">
        <f t="shared" si="828"/>
        <v>0</v>
      </c>
      <c r="AR370" s="118">
        <f t="shared" si="829"/>
        <v>0</v>
      </c>
    </row>
    <row r="371" spans="2:44">
      <c r="B371" s="116" t="s">
        <v>983</v>
      </c>
      <c r="C371" s="117" t="s">
        <v>984</v>
      </c>
      <c r="D37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18">
        <f t="shared" si="822"/>
        <v>0</v>
      </c>
      <c r="G371" s="118"/>
      <c r="H371" s="118">
        <f t="shared" si="823"/>
        <v>0</v>
      </c>
      <c r="I371" s="118"/>
      <c r="J371" s="118">
        <f t="shared" si="824"/>
        <v>0</v>
      </c>
      <c r="K3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1" s="118">
        <f t="shared" si="825"/>
        <v>0</v>
      </c>
      <c r="AF37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1" s="118">
        <f t="shared" si="826"/>
        <v>0</v>
      </c>
      <c r="AJ37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1" s="118">
        <f t="shared" si="827"/>
        <v>0</v>
      </c>
      <c r="AN37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1" s="118">
        <f t="shared" si="828"/>
        <v>0</v>
      </c>
      <c r="AR371" s="118">
        <f t="shared" si="829"/>
        <v>0</v>
      </c>
    </row>
    <row r="372" spans="2:44">
      <c r="B372" s="116" t="s">
        <v>985</v>
      </c>
      <c r="C372" s="117" t="s">
        <v>986</v>
      </c>
      <c r="D37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18">
        <f t="shared" si="822"/>
        <v>0</v>
      </c>
      <c r="G372" s="118"/>
      <c r="H372" s="118">
        <f t="shared" si="823"/>
        <v>0</v>
      </c>
      <c r="I372" s="118"/>
      <c r="J372" s="118">
        <f t="shared" si="824"/>
        <v>0</v>
      </c>
      <c r="K3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2" s="118">
        <f t="shared" si="825"/>
        <v>0</v>
      </c>
      <c r="AF37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2" s="118">
        <f t="shared" si="826"/>
        <v>0</v>
      </c>
      <c r="AJ37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2" s="118">
        <f t="shared" si="827"/>
        <v>0</v>
      </c>
      <c r="AN37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2" s="118">
        <f t="shared" si="828"/>
        <v>0</v>
      </c>
      <c r="AR372" s="118">
        <f t="shared" si="829"/>
        <v>0</v>
      </c>
    </row>
    <row r="373" spans="2:44">
      <c r="B373" s="116" t="s">
        <v>987</v>
      </c>
      <c r="C373" s="117" t="s">
        <v>988</v>
      </c>
      <c r="D37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18">
        <f t="shared" si="822"/>
        <v>0</v>
      </c>
      <c r="G373" s="118"/>
      <c r="H373" s="118">
        <f t="shared" si="823"/>
        <v>0</v>
      </c>
      <c r="I373" s="118"/>
      <c r="J373" s="118">
        <f t="shared" si="824"/>
        <v>0</v>
      </c>
      <c r="K3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3" s="118">
        <f t="shared" si="825"/>
        <v>0</v>
      </c>
      <c r="AF37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3" s="118">
        <f t="shared" si="826"/>
        <v>0</v>
      </c>
      <c r="AJ37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3" s="118">
        <f t="shared" si="827"/>
        <v>0</v>
      </c>
      <c r="AN37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3" s="118">
        <f t="shared" si="828"/>
        <v>0</v>
      </c>
      <c r="AR373" s="118">
        <f t="shared" si="829"/>
        <v>0</v>
      </c>
    </row>
    <row r="374" spans="2:44">
      <c r="B374" s="116" t="s">
        <v>989</v>
      </c>
      <c r="C374" s="117" t="s">
        <v>990</v>
      </c>
      <c r="D37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18">
        <f t="shared" si="822"/>
        <v>0</v>
      </c>
      <c r="G374" s="118"/>
      <c r="H374" s="118">
        <f t="shared" si="823"/>
        <v>0</v>
      </c>
      <c r="I374" s="118"/>
      <c r="J374" s="118">
        <f t="shared" si="824"/>
        <v>0</v>
      </c>
      <c r="K3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4" s="118">
        <f t="shared" si="825"/>
        <v>0</v>
      </c>
      <c r="AF37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4" s="118">
        <f t="shared" si="826"/>
        <v>0</v>
      </c>
      <c r="AJ37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4" s="118">
        <f t="shared" si="827"/>
        <v>0</v>
      </c>
      <c r="AN37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4" s="118">
        <f t="shared" si="828"/>
        <v>0</v>
      </c>
      <c r="AR374" s="118">
        <f t="shared" si="829"/>
        <v>0</v>
      </c>
    </row>
    <row r="375" spans="2:44">
      <c r="B375" s="116" t="s">
        <v>991</v>
      </c>
      <c r="C375" s="117" t="s">
        <v>992</v>
      </c>
      <c r="D37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18">
        <f t="shared" si="822"/>
        <v>0</v>
      </c>
      <c r="G375" s="118"/>
      <c r="H375" s="118">
        <f t="shared" si="823"/>
        <v>0</v>
      </c>
      <c r="I375" s="118"/>
      <c r="J375" s="118">
        <f t="shared" si="824"/>
        <v>0</v>
      </c>
      <c r="K3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5" s="118">
        <f t="shared" si="825"/>
        <v>0</v>
      </c>
      <c r="AF37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5" s="118">
        <f t="shared" si="826"/>
        <v>0</v>
      </c>
      <c r="AJ37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5" s="118">
        <f t="shared" si="827"/>
        <v>0</v>
      </c>
      <c r="AN37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5" s="118">
        <f t="shared" si="828"/>
        <v>0</v>
      </c>
      <c r="AR375" s="118">
        <f t="shared" si="829"/>
        <v>0</v>
      </c>
    </row>
    <row r="376" spans="2:44">
      <c r="B376" s="116" t="s">
        <v>993</v>
      </c>
      <c r="C376" s="117" t="s">
        <v>994</v>
      </c>
      <c r="D37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18">
        <f t="shared" si="822"/>
        <v>0</v>
      </c>
      <c r="G376" s="118"/>
      <c r="H376" s="118">
        <f t="shared" si="823"/>
        <v>0</v>
      </c>
      <c r="I376" s="118"/>
      <c r="J376" s="118">
        <f t="shared" si="824"/>
        <v>0</v>
      </c>
      <c r="K3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6" s="118">
        <f t="shared" si="825"/>
        <v>0</v>
      </c>
      <c r="AF37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6" s="118">
        <f t="shared" si="826"/>
        <v>0</v>
      </c>
      <c r="AJ37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6" s="118">
        <f t="shared" si="827"/>
        <v>0</v>
      </c>
      <c r="AN37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6" s="118">
        <f t="shared" si="828"/>
        <v>0</v>
      </c>
      <c r="AR376" s="118">
        <f t="shared" si="829"/>
        <v>0</v>
      </c>
    </row>
    <row r="377" spans="2:44">
      <c r="B377" s="116" t="s">
        <v>995</v>
      </c>
      <c r="C377" s="117" t="s">
        <v>996</v>
      </c>
      <c r="D37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18">
        <f t="shared" si="822"/>
        <v>0</v>
      </c>
      <c r="G377" s="118"/>
      <c r="H377" s="118">
        <f t="shared" si="823"/>
        <v>0</v>
      </c>
      <c r="I377" s="118"/>
      <c r="J377" s="118">
        <f t="shared" si="824"/>
        <v>0</v>
      </c>
      <c r="K3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7" s="118">
        <f t="shared" si="825"/>
        <v>0</v>
      </c>
      <c r="AF37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7" s="118">
        <f t="shared" si="826"/>
        <v>0</v>
      </c>
      <c r="AJ37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7" s="118">
        <f t="shared" si="827"/>
        <v>0</v>
      </c>
      <c r="AN37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7" s="118">
        <f t="shared" si="828"/>
        <v>0</v>
      </c>
      <c r="AR377" s="118">
        <f t="shared" si="829"/>
        <v>0</v>
      </c>
    </row>
    <row r="378" spans="2:44">
      <c r="B378" s="116" t="s">
        <v>997</v>
      </c>
      <c r="C378" s="117" t="s">
        <v>998</v>
      </c>
      <c r="D37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18">
        <f t="shared" si="822"/>
        <v>0</v>
      </c>
      <c r="G378" s="118"/>
      <c r="H378" s="118">
        <f t="shared" si="823"/>
        <v>0</v>
      </c>
      <c r="I378" s="118"/>
      <c r="J378" s="118">
        <f t="shared" si="824"/>
        <v>0</v>
      </c>
      <c r="K3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8" s="118">
        <f t="shared" si="825"/>
        <v>0</v>
      </c>
      <c r="AF37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8" s="118">
        <f t="shared" si="826"/>
        <v>0</v>
      </c>
      <c r="AJ37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8" s="118">
        <f t="shared" si="827"/>
        <v>0</v>
      </c>
      <c r="AN37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8" s="118">
        <f t="shared" si="828"/>
        <v>0</v>
      </c>
      <c r="AR378" s="118">
        <f t="shared" si="829"/>
        <v>0</v>
      </c>
    </row>
    <row r="379" spans="2:44">
      <c r="B379" s="116" t="s">
        <v>999</v>
      </c>
      <c r="C379" s="117" t="s">
        <v>1000</v>
      </c>
      <c r="D37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18">
        <f t="shared" si="622"/>
        <v>0</v>
      </c>
      <c r="G379" s="118"/>
      <c r="H379" s="118">
        <f t="shared" si="623"/>
        <v>0</v>
      </c>
      <c r="I379" s="118"/>
      <c r="J379" s="118">
        <f t="shared" si="624"/>
        <v>0</v>
      </c>
      <c r="K3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9" s="118">
        <f t="shared" si="628"/>
        <v>0</v>
      </c>
      <c r="AF37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9" s="118">
        <f t="shared" si="629"/>
        <v>0</v>
      </c>
      <c r="AJ37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9" s="118">
        <f t="shared" si="630"/>
        <v>0</v>
      </c>
      <c r="AN37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9" s="118">
        <f t="shared" si="631"/>
        <v>0</v>
      </c>
      <c r="AR379" s="118">
        <f t="shared" si="632"/>
        <v>0</v>
      </c>
    </row>
    <row r="380" spans="2:44">
      <c r="B380" s="116" t="s">
        <v>1001</v>
      </c>
      <c r="C380" s="117" t="s">
        <v>1002</v>
      </c>
      <c r="D38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18">
        <f t="shared" si="622"/>
        <v>0</v>
      </c>
      <c r="G380" s="118"/>
      <c r="H380" s="118">
        <f t="shared" si="623"/>
        <v>0</v>
      </c>
      <c r="I380" s="118"/>
      <c r="J380" s="118">
        <f t="shared" si="624"/>
        <v>0</v>
      </c>
      <c r="K3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0" s="118">
        <f t="shared" si="628"/>
        <v>0</v>
      </c>
      <c r="AF38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0" s="118">
        <f t="shared" si="629"/>
        <v>0</v>
      </c>
      <c r="AJ38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0" s="118">
        <f t="shared" si="630"/>
        <v>0</v>
      </c>
      <c r="AN38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0" s="118">
        <f t="shared" si="631"/>
        <v>0</v>
      </c>
      <c r="AR380" s="118">
        <f t="shared" si="632"/>
        <v>0</v>
      </c>
    </row>
    <row r="381" spans="2:44">
      <c r="B381" s="116" t="s">
        <v>1003</v>
      </c>
      <c r="C381" s="117" t="s">
        <v>1002</v>
      </c>
      <c r="D38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18">
        <f t="shared" si="622"/>
        <v>0</v>
      </c>
      <c r="G381" s="118"/>
      <c r="H381" s="118">
        <f t="shared" si="623"/>
        <v>0</v>
      </c>
      <c r="I381" s="118"/>
      <c r="J381" s="118">
        <f t="shared" si="624"/>
        <v>0</v>
      </c>
      <c r="K3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1" s="118">
        <f t="shared" si="628"/>
        <v>0</v>
      </c>
      <c r="AF38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1" s="118">
        <f t="shared" si="629"/>
        <v>0</v>
      </c>
      <c r="AJ38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1" s="118">
        <f t="shared" si="630"/>
        <v>0</v>
      </c>
      <c r="AN38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1" s="118">
        <f t="shared" si="631"/>
        <v>0</v>
      </c>
      <c r="AR381" s="118">
        <f t="shared" si="632"/>
        <v>0</v>
      </c>
    </row>
    <row r="382" spans="2:44">
      <c r="B382" s="116" t="s">
        <v>1004</v>
      </c>
      <c r="C382" s="117" t="s">
        <v>1005</v>
      </c>
      <c r="D38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18">
        <f t="shared" si="622"/>
        <v>0</v>
      </c>
      <c r="G382" s="118"/>
      <c r="H382" s="118">
        <f t="shared" si="623"/>
        <v>0</v>
      </c>
      <c r="I382" s="118"/>
      <c r="J382" s="118">
        <f t="shared" si="624"/>
        <v>0</v>
      </c>
      <c r="K3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2" s="118">
        <f t="shared" si="628"/>
        <v>0</v>
      </c>
      <c r="AF38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2" s="118">
        <f t="shared" si="629"/>
        <v>0</v>
      </c>
      <c r="AJ38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2" s="118">
        <f t="shared" si="630"/>
        <v>0</v>
      </c>
      <c r="AN38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2" s="118">
        <f t="shared" si="631"/>
        <v>0</v>
      </c>
      <c r="AR382" s="118">
        <f t="shared" si="632"/>
        <v>0</v>
      </c>
    </row>
    <row r="383" spans="2:44">
      <c r="B383" s="125" t="s">
        <v>300</v>
      </c>
      <c r="C383" s="126" t="s">
        <v>168</v>
      </c>
      <c r="D383" s="127">
        <f>SUM(D384:D388)</f>
        <v>0</v>
      </c>
      <c r="E383" s="127">
        <f>SUM(E384:E388)</f>
        <v>1000</v>
      </c>
      <c r="F383" s="127">
        <f t="shared" ref="F383:F498" si="830">D383+E383</f>
        <v>1000</v>
      </c>
      <c r="G383" s="127">
        <f>SUM(G384:G388)</f>
        <v>0</v>
      </c>
      <c r="H383" s="127">
        <f t="shared" si="623"/>
        <v>1000</v>
      </c>
      <c r="I383" s="127">
        <f>SUM(I384:I388)</f>
        <v>0</v>
      </c>
      <c r="J383" s="127">
        <f t="shared" si="624"/>
        <v>1000</v>
      </c>
      <c r="K383" s="127">
        <f t="shared" ref="K383:AD383" si="831">SUM(K384:K388)</f>
        <v>0</v>
      </c>
      <c r="L383" s="127">
        <f t="shared" si="831"/>
        <v>0</v>
      </c>
      <c r="M383" s="127">
        <f t="shared" si="831"/>
        <v>0</v>
      </c>
      <c r="N383" s="127">
        <f t="shared" si="831"/>
        <v>0</v>
      </c>
      <c r="O383" s="127">
        <f t="shared" si="831"/>
        <v>0</v>
      </c>
      <c r="P383" s="127">
        <f t="shared" ref="P383:Q383" si="832">SUM(P384:P388)</f>
        <v>0</v>
      </c>
      <c r="Q383" s="127">
        <f t="shared" si="832"/>
        <v>0</v>
      </c>
      <c r="R383" s="127">
        <f t="shared" si="831"/>
        <v>0</v>
      </c>
      <c r="S383" s="127">
        <f t="shared" si="831"/>
        <v>1000</v>
      </c>
      <c r="T383" s="127">
        <f t="shared" ref="T383" si="833">SUM(T384:T388)</f>
        <v>0</v>
      </c>
      <c r="U383" s="127">
        <f t="shared" si="831"/>
        <v>0</v>
      </c>
      <c r="V383" s="127">
        <f t="shared" si="831"/>
        <v>0</v>
      </c>
      <c r="W383" s="127">
        <f t="shared" ref="W383" si="834">SUM(W384:W388)</f>
        <v>0</v>
      </c>
      <c r="X383" s="127">
        <f t="shared" si="831"/>
        <v>0</v>
      </c>
      <c r="Y383" s="127">
        <f t="shared" ref="Y383:Z383" si="835">SUM(Y384:Y388)</f>
        <v>0</v>
      </c>
      <c r="Z383" s="127">
        <f t="shared" si="835"/>
        <v>0</v>
      </c>
      <c r="AA383" s="127">
        <f t="shared" si="831"/>
        <v>0</v>
      </c>
      <c r="AB383" s="127">
        <f t="shared" si="831"/>
        <v>0</v>
      </c>
      <c r="AC383" s="127">
        <f t="shared" si="831"/>
        <v>0</v>
      </c>
      <c r="AD383" s="127">
        <f t="shared" si="831"/>
        <v>0</v>
      </c>
      <c r="AE383" s="127">
        <f t="shared" si="628"/>
        <v>0</v>
      </c>
      <c r="AF383" s="127">
        <f>SUM(AF384:AF388)</f>
        <v>0</v>
      </c>
      <c r="AG383" s="127">
        <f>SUM(AG384:AG388)</f>
        <v>0</v>
      </c>
      <c r="AH383" s="127">
        <f>SUM(AH384:AH388)</f>
        <v>0</v>
      </c>
      <c r="AI383" s="127">
        <f t="shared" si="629"/>
        <v>0</v>
      </c>
      <c r="AJ383" s="127">
        <f>SUM(AJ384:AJ388)</f>
        <v>1000</v>
      </c>
      <c r="AK383" s="127">
        <f>SUM(AK384:AK388)</f>
        <v>0</v>
      </c>
      <c r="AL383" s="127">
        <f>SUM(AL384:AL388)</f>
        <v>0</v>
      </c>
      <c r="AM383" s="127">
        <f t="shared" si="630"/>
        <v>1000</v>
      </c>
      <c r="AN383" s="127">
        <f>SUM(AN384:AN388)</f>
        <v>0</v>
      </c>
      <c r="AO383" s="127">
        <f>SUM(AO384:AO388)</f>
        <v>0</v>
      </c>
      <c r="AP383" s="127">
        <f>SUM(AP384:AP388)</f>
        <v>0</v>
      </c>
      <c r="AQ383" s="127">
        <f t="shared" si="631"/>
        <v>0</v>
      </c>
      <c r="AR383" s="127">
        <f t="shared" si="632"/>
        <v>1000</v>
      </c>
    </row>
    <row r="384" spans="2:44">
      <c r="B384" s="116" t="s">
        <v>301</v>
      </c>
      <c r="C384" s="117" t="s">
        <v>169</v>
      </c>
      <c r="D38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18">
        <f t="shared" si="830"/>
        <v>0</v>
      </c>
      <c r="G384" s="118"/>
      <c r="H384" s="118">
        <f t="shared" si="623"/>
        <v>0</v>
      </c>
      <c r="I384" s="118"/>
      <c r="J384" s="118">
        <f t="shared" si="624"/>
        <v>0</v>
      </c>
      <c r="K3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4" s="118">
        <f t="shared" si="628"/>
        <v>0</v>
      </c>
      <c r="AF38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4" s="118">
        <f t="shared" si="629"/>
        <v>0</v>
      </c>
      <c r="AJ38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4" s="118">
        <f t="shared" si="630"/>
        <v>0</v>
      </c>
      <c r="AN38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4" s="118">
        <f t="shared" si="631"/>
        <v>0</v>
      </c>
      <c r="AR384" s="118">
        <f t="shared" si="632"/>
        <v>0</v>
      </c>
    </row>
    <row r="385" spans="1:44">
      <c r="B385" s="116" t="s">
        <v>1006</v>
      </c>
      <c r="C385" s="117" t="s">
        <v>1007</v>
      </c>
      <c r="D38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v>
      </c>
      <c r="F385" s="118">
        <f t="shared" si="830"/>
        <v>1000</v>
      </c>
      <c r="G385" s="118"/>
      <c r="H385" s="118">
        <f t="shared" si="623"/>
        <v>1000</v>
      </c>
      <c r="I385" s="118"/>
      <c r="J385" s="118">
        <f t="shared" si="624"/>
        <v>1000</v>
      </c>
      <c r="K3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v>
      </c>
      <c r="T3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5" s="118">
        <f t="shared" si="628"/>
        <v>0</v>
      </c>
      <c r="AF38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5" s="118">
        <f t="shared" si="629"/>
        <v>0</v>
      </c>
      <c r="AJ38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v>
      </c>
      <c r="AK38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5" s="118">
        <f t="shared" si="630"/>
        <v>1000</v>
      </c>
      <c r="AN38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5" s="118">
        <f t="shared" si="631"/>
        <v>0</v>
      </c>
      <c r="AR385" s="118">
        <f t="shared" si="632"/>
        <v>1000</v>
      </c>
    </row>
    <row r="386" spans="1:44">
      <c r="B386" s="116" t="s">
        <v>1008</v>
      </c>
      <c r="C386" s="117" t="s">
        <v>1009</v>
      </c>
      <c r="D38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18">
        <f t="shared" ref="F386" si="836">D386+E386</f>
        <v>0</v>
      </c>
      <c r="G386" s="118"/>
      <c r="H386" s="118">
        <f t="shared" ref="H386" si="837">F386-G386</f>
        <v>0</v>
      </c>
      <c r="I386" s="118"/>
      <c r="J386" s="118">
        <f t="shared" ref="J386" si="838">F386-I386</f>
        <v>0</v>
      </c>
      <c r="K3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6" s="118">
        <f t="shared" ref="AE386" si="839">AB386+AC386+AD386</f>
        <v>0</v>
      </c>
      <c r="AF38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6" s="118">
        <f t="shared" ref="AI386" si="840">AF386+AG386+AH386</f>
        <v>0</v>
      </c>
      <c r="AJ38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6" s="118">
        <f t="shared" ref="AM386" si="841">AJ386+AK386+AL386</f>
        <v>0</v>
      </c>
      <c r="AN38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6" s="118">
        <f t="shared" ref="AQ386" si="842">AN386+AO386+AP386</f>
        <v>0</v>
      </c>
      <c r="AR386" s="118">
        <f t="shared" ref="AR386" si="843">AE386+AI386+AM386+AQ386</f>
        <v>0</v>
      </c>
    </row>
    <row r="387" spans="1:44">
      <c r="A387" s="46"/>
      <c r="B387" s="116" t="s">
        <v>1010</v>
      </c>
      <c r="C387" s="117" t="s">
        <v>1332</v>
      </c>
      <c r="D38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18">
        <f t="shared" ref="F387" si="844">D387+E387</f>
        <v>0</v>
      </c>
      <c r="G387" s="118"/>
      <c r="H387" s="118">
        <f t="shared" ref="H387" si="845">F387-G387</f>
        <v>0</v>
      </c>
      <c r="I387" s="118"/>
      <c r="J387" s="118">
        <f t="shared" ref="J387" si="846">F387-I387</f>
        <v>0</v>
      </c>
      <c r="K3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7" s="118">
        <f t="shared" ref="AE387" si="847">AB387+AC387+AD387</f>
        <v>0</v>
      </c>
      <c r="AF38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7" s="118">
        <f t="shared" ref="AI387" si="848">AF387+AG387+AH387</f>
        <v>0</v>
      </c>
      <c r="AJ38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7" s="118">
        <f t="shared" ref="AM387" si="849">AJ387+AK387+AL387</f>
        <v>0</v>
      </c>
      <c r="AN38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7" s="118">
        <f t="shared" ref="AQ387" si="850">AN387+AO387+AP387</f>
        <v>0</v>
      </c>
      <c r="AR387" s="118">
        <f t="shared" ref="AR387" si="851">AE387+AI387+AM387+AQ387</f>
        <v>0</v>
      </c>
    </row>
    <row r="388" spans="1:44">
      <c r="A388" s="46"/>
      <c r="B388" s="116" t="s">
        <v>1012</v>
      </c>
      <c r="C388" s="117" t="s">
        <v>1011</v>
      </c>
      <c r="D38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18">
        <f t="shared" si="830"/>
        <v>0</v>
      </c>
      <c r="G388" s="118"/>
      <c r="H388" s="118">
        <f t="shared" si="623"/>
        <v>0</v>
      </c>
      <c r="I388" s="118"/>
      <c r="J388" s="118">
        <f t="shared" si="624"/>
        <v>0</v>
      </c>
      <c r="K3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8" s="118">
        <f t="shared" si="628"/>
        <v>0</v>
      </c>
      <c r="AF38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8" s="118">
        <f t="shared" si="629"/>
        <v>0</v>
      </c>
      <c r="AJ38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8" s="118">
        <f t="shared" si="630"/>
        <v>0</v>
      </c>
      <c r="AN38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8" s="118">
        <f t="shared" si="631"/>
        <v>0</v>
      </c>
      <c r="AR388" s="118">
        <f t="shared" si="632"/>
        <v>0</v>
      </c>
    </row>
    <row r="389" spans="1:44">
      <c r="B389" s="125" t="s">
        <v>302</v>
      </c>
      <c r="C389" s="126" t="s">
        <v>170</v>
      </c>
      <c r="D389" s="127">
        <f>SUM(D390:D396)</f>
        <v>0</v>
      </c>
      <c r="E389" s="127">
        <f>SUM(E390:E396)</f>
        <v>0</v>
      </c>
      <c r="F389" s="127">
        <f t="shared" si="830"/>
        <v>0</v>
      </c>
      <c r="G389" s="127">
        <f>SUM(G390:G396)</f>
        <v>0</v>
      </c>
      <c r="H389" s="127">
        <f t="shared" si="623"/>
        <v>0</v>
      </c>
      <c r="I389" s="127">
        <f>SUM(I390:I396)</f>
        <v>0</v>
      </c>
      <c r="J389" s="127">
        <f t="shared" si="624"/>
        <v>0</v>
      </c>
      <c r="K389" s="127">
        <f t="shared" ref="K389:AD389" si="852">SUM(K390:K396)</f>
        <v>0</v>
      </c>
      <c r="L389" s="127">
        <f t="shared" si="852"/>
        <v>0</v>
      </c>
      <c r="M389" s="127">
        <f t="shared" si="852"/>
        <v>0</v>
      </c>
      <c r="N389" s="127">
        <f t="shared" si="852"/>
        <v>0</v>
      </c>
      <c r="O389" s="127">
        <f t="shared" si="852"/>
        <v>0</v>
      </c>
      <c r="P389" s="127">
        <f t="shared" si="852"/>
        <v>0</v>
      </c>
      <c r="Q389" s="127">
        <f t="shared" si="852"/>
        <v>0</v>
      </c>
      <c r="R389" s="127">
        <f t="shared" si="852"/>
        <v>0</v>
      </c>
      <c r="S389" s="127">
        <f t="shared" si="852"/>
        <v>0</v>
      </c>
      <c r="T389" s="127">
        <f t="shared" ref="T389" si="853">SUM(T390:T396)</f>
        <v>0</v>
      </c>
      <c r="U389" s="127">
        <f t="shared" si="852"/>
        <v>0</v>
      </c>
      <c r="V389" s="127">
        <f t="shared" si="852"/>
        <v>0</v>
      </c>
      <c r="W389" s="127">
        <f t="shared" si="852"/>
        <v>0</v>
      </c>
      <c r="X389" s="127">
        <f t="shared" si="852"/>
        <v>0</v>
      </c>
      <c r="Y389" s="127">
        <f t="shared" ref="Y389:Z389" si="854">SUM(Y390:Y396)</f>
        <v>0</v>
      </c>
      <c r="Z389" s="127">
        <f t="shared" si="854"/>
        <v>0</v>
      </c>
      <c r="AA389" s="127">
        <f t="shared" si="852"/>
        <v>0</v>
      </c>
      <c r="AB389" s="127">
        <f t="shared" si="852"/>
        <v>0</v>
      </c>
      <c r="AC389" s="127">
        <f t="shared" si="852"/>
        <v>0</v>
      </c>
      <c r="AD389" s="127">
        <f t="shared" si="852"/>
        <v>0</v>
      </c>
      <c r="AE389" s="127">
        <f t="shared" si="628"/>
        <v>0</v>
      </c>
      <c r="AF389" s="127">
        <f>SUM(AF390:AF396)</f>
        <v>0</v>
      </c>
      <c r="AG389" s="127">
        <f>SUM(AG390:AG396)</f>
        <v>0</v>
      </c>
      <c r="AH389" s="127">
        <f>SUM(AH390:AH396)</f>
        <v>0</v>
      </c>
      <c r="AI389" s="127">
        <f t="shared" si="629"/>
        <v>0</v>
      </c>
      <c r="AJ389" s="127">
        <f>SUM(AJ390:AJ396)</f>
        <v>0</v>
      </c>
      <c r="AK389" s="127">
        <f>SUM(AK390:AK396)</f>
        <v>0</v>
      </c>
      <c r="AL389" s="127">
        <f>SUM(AL390:AL396)</f>
        <v>0</v>
      </c>
      <c r="AM389" s="127">
        <f t="shared" si="630"/>
        <v>0</v>
      </c>
      <c r="AN389" s="127">
        <f>SUM(AN390:AN396)</f>
        <v>0</v>
      </c>
      <c r="AO389" s="127">
        <f>SUM(AO390:AO396)</f>
        <v>0</v>
      </c>
      <c r="AP389" s="127">
        <f>SUM(AP390:AP396)</f>
        <v>0</v>
      </c>
      <c r="AQ389" s="127">
        <f t="shared" si="631"/>
        <v>0</v>
      </c>
      <c r="AR389" s="127">
        <f t="shared" si="632"/>
        <v>0</v>
      </c>
    </row>
    <row r="390" spans="1:44">
      <c r="B390" s="116" t="s">
        <v>303</v>
      </c>
      <c r="C390" s="117" t="s">
        <v>171</v>
      </c>
      <c r="D39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18">
        <f t="shared" si="830"/>
        <v>0</v>
      </c>
      <c r="G390" s="118"/>
      <c r="H390" s="118">
        <f t="shared" si="623"/>
        <v>0</v>
      </c>
      <c r="I390" s="118"/>
      <c r="J390" s="118">
        <f t="shared" si="624"/>
        <v>0</v>
      </c>
      <c r="K3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0" s="118">
        <f t="shared" si="628"/>
        <v>0</v>
      </c>
      <c r="AF39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0" s="118">
        <f t="shared" si="629"/>
        <v>0</v>
      </c>
      <c r="AJ39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0" s="118">
        <f t="shared" si="630"/>
        <v>0</v>
      </c>
      <c r="AN39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0" s="118">
        <f t="shared" si="631"/>
        <v>0</v>
      </c>
      <c r="AR390" s="118">
        <f t="shared" si="632"/>
        <v>0</v>
      </c>
    </row>
    <row r="391" spans="1:44">
      <c r="B391" s="116" t="s">
        <v>1013</v>
      </c>
      <c r="C391" s="117" t="s">
        <v>1014</v>
      </c>
      <c r="D39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18">
        <f t="shared" ref="F391:F394" si="855">D391+E391</f>
        <v>0</v>
      </c>
      <c r="G391" s="118"/>
      <c r="H391" s="118">
        <f t="shared" ref="H391:H394" si="856">F391-G391</f>
        <v>0</v>
      </c>
      <c r="I391" s="118"/>
      <c r="J391" s="118">
        <f t="shared" ref="J391:J394" si="857">F391-I391</f>
        <v>0</v>
      </c>
      <c r="K3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1" s="118">
        <f t="shared" ref="AE391:AE394" si="858">AB391+AC391+AD391</f>
        <v>0</v>
      </c>
      <c r="AF39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1" s="118">
        <f t="shared" ref="AI391:AI394" si="859">AF391+AG391+AH391</f>
        <v>0</v>
      </c>
      <c r="AJ39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1" s="118">
        <f t="shared" ref="AM391:AM394" si="860">AJ391+AK391+AL391</f>
        <v>0</v>
      </c>
      <c r="AN39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1" s="118">
        <f t="shared" ref="AQ391:AQ394" si="861">AN391+AO391+AP391</f>
        <v>0</v>
      </c>
      <c r="AR391" s="118">
        <f t="shared" ref="AR391:AR394" si="862">AE391+AI391+AM391+AQ391</f>
        <v>0</v>
      </c>
    </row>
    <row r="392" spans="1:44">
      <c r="B392" s="116" t="s">
        <v>304</v>
      </c>
      <c r="C392" s="117" t="s">
        <v>172</v>
      </c>
      <c r="D39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18">
        <f t="shared" si="855"/>
        <v>0</v>
      </c>
      <c r="G392" s="118"/>
      <c r="H392" s="118">
        <f t="shared" si="856"/>
        <v>0</v>
      </c>
      <c r="I392" s="118"/>
      <c r="J392" s="118">
        <f t="shared" si="857"/>
        <v>0</v>
      </c>
      <c r="K3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2" s="118">
        <f t="shared" si="858"/>
        <v>0</v>
      </c>
      <c r="AF39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2" s="118">
        <f t="shared" si="859"/>
        <v>0</v>
      </c>
      <c r="AJ39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2" s="118">
        <f t="shared" si="860"/>
        <v>0</v>
      </c>
      <c r="AN39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2" s="118">
        <f t="shared" si="861"/>
        <v>0</v>
      </c>
      <c r="AR392" s="118">
        <f t="shared" si="862"/>
        <v>0</v>
      </c>
    </row>
    <row r="393" spans="1:44">
      <c r="B393" s="116" t="s">
        <v>1015</v>
      </c>
      <c r="C393" s="117" t="s">
        <v>1016</v>
      </c>
      <c r="D39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18">
        <f t="shared" si="855"/>
        <v>0</v>
      </c>
      <c r="G393" s="118"/>
      <c r="H393" s="118">
        <f t="shared" si="856"/>
        <v>0</v>
      </c>
      <c r="I393" s="118"/>
      <c r="J393" s="118">
        <f t="shared" si="857"/>
        <v>0</v>
      </c>
      <c r="K3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3" s="118">
        <f t="shared" si="858"/>
        <v>0</v>
      </c>
      <c r="AF39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3" s="118">
        <f t="shared" si="859"/>
        <v>0</v>
      </c>
      <c r="AJ39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3" s="118">
        <f t="shared" si="860"/>
        <v>0</v>
      </c>
      <c r="AN39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3" s="118">
        <f t="shared" si="861"/>
        <v>0</v>
      </c>
      <c r="AR393" s="118">
        <f t="shared" si="862"/>
        <v>0</v>
      </c>
    </row>
    <row r="394" spans="1:44">
      <c r="B394" s="116" t="s">
        <v>1017</v>
      </c>
      <c r="C394" s="117" t="s">
        <v>1018</v>
      </c>
      <c r="D39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18">
        <f t="shared" si="855"/>
        <v>0</v>
      </c>
      <c r="G394" s="118"/>
      <c r="H394" s="118">
        <f t="shared" si="856"/>
        <v>0</v>
      </c>
      <c r="I394" s="118"/>
      <c r="J394" s="118">
        <f t="shared" si="857"/>
        <v>0</v>
      </c>
      <c r="K3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4" s="118">
        <f t="shared" si="858"/>
        <v>0</v>
      </c>
      <c r="AF39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4" s="118">
        <f t="shared" si="859"/>
        <v>0</v>
      </c>
      <c r="AJ39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4" s="118">
        <f t="shared" si="860"/>
        <v>0</v>
      </c>
      <c r="AN39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4" s="118">
        <f t="shared" si="861"/>
        <v>0</v>
      </c>
      <c r="AR394" s="118">
        <f t="shared" si="862"/>
        <v>0</v>
      </c>
    </row>
    <row r="395" spans="1:44">
      <c r="B395" s="116" t="s">
        <v>305</v>
      </c>
      <c r="C395" s="117" t="s">
        <v>173</v>
      </c>
      <c r="D39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18">
        <f t="shared" si="830"/>
        <v>0</v>
      </c>
      <c r="G395" s="118"/>
      <c r="H395" s="118">
        <f t="shared" si="623"/>
        <v>0</v>
      </c>
      <c r="I395" s="118"/>
      <c r="J395" s="118">
        <f t="shared" si="624"/>
        <v>0</v>
      </c>
      <c r="K3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5" s="118">
        <f t="shared" si="628"/>
        <v>0</v>
      </c>
      <c r="AF39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5" s="118">
        <f t="shared" si="629"/>
        <v>0</v>
      </c>
      <c r="AJ39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5" s="118">
        <f t="shared" si="630"/>
        <v>0</v>
      </c>
      <c r="AN39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5" s="118">
        <f t="shared" si="631"/>
        <v>0</v>
      </c>
      <c r="AR395" s="118">
        <f t="shared" si="632"/>
        <v>0</v>
      </c>
    </row>
    <row r="396" spans="1:44">
      <c r="B396" s="116" t="s">
        <v>1019</v>
      </c>
      <c r="C396" s="117" t="s">
        <v>1020</v>
      </c>
      <c r="D39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18">
        <f t="shared" ref="F396" si="863">D396+E396</f>
        <v>0</v>
      </c>
      <c r="G396" s="118"/>
      <c r="H396" s="118">
        <f t="shared" ref="H396" si="864">F396-G396</f>
        <v>0</v>
      </c>
      <c r="I396" s="118"/>
      <c r="J396" s="118">
        <f t="shared" ref="J396" si="865">F396-I396</f>
        <v>0</v>
      </c>
      <c r="K3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6" s="118">
        <f t="shared" ref="AE396" si="866">AB396+AC396+AD396</f>
        <v>0</v>
      </c>
      <c r="AF39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6" s="118">
        <f t="shared" ref="AI396" si="867">AF396+AG396+AH396</f>
        <v>0</v>
      </c>
      <c r="AJ39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6" s="118">
        <f t="shared" ref="AM396" si="868">AJ396+AK396+AL396</f>
        <v>0</v>
      </c>
      <c r="AN39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6" s="118">
        <f t="shared" ref="AQ396" si="869">AN396+AO396+AP396</f>
        <v>0</v>
      </c>
      <c r="AR396" s="118">
        <f t="shared" ref="AR396" si="870">AE396+AI396+AM396+AQ396</f>
        <v>0</v>
      </c>
    </row>
    <row r="397" spans="1:44">
      <c r="B397" s="113" t="s">
        <v>311</v>
      </c>
      <c r="C397" s="114" t="s">
        <v>179</v>
      </c>
      <c r="D397" s="115">
        <f>D398+D459+D467+D485+D489</f>
        <v>0</v>
      </c>
      <c r="E397" s="115">
        <f>E398+E459+E467+E485+E489</f>
        <v>10000</v>
      </c>
      <c r="F397" s="115">
        <f t="shared" si="830"/>
        <v>10000</v>
      </c>
      <c r="G397" s="115">
        <f>G398+G459+G467+G485+G489</f>
        <v>0</v>
      </c>
      <c r="H397" s="115">
        <f t="shared" si="623"/>
        <v>10000</v>
      </c>
      <c r="I397" s="115">
        <f>I398+I459+I467+I485+I489</f>
        <v>0</v>
      </c>
      <c r="J397" s="115">
        <f t="shared" si="624"/>
        <v>10000</v>
      </c>
      <c r="K397" s="115">
        <f t="shared" ref="K397:AD397" si="871">K398+K459+K467+K485+K489</f>
        <v>0</v>
      </c>
      <c r="L397" s="115">
        <f t="shared" si="871"/>
        <v>0</v>
      </c>
      <c r="M397" s="115">
        <f t="shared" si="871"/>
        <v>0</v>
      </c>
      <c r="N397" s="115">
        <f t="shared" si="871"/>
        <v>10000</v>
      </c>
      <c r="O397" s="115">
        <f t="shared" si="871"/>
        <v>0</v>
      </c>
      <c r="P397" s="115">
        <f t="shared" si="871"/>
        <v>0</v>
      </c>
      <c r="Q397" s="115">
        <f t="shared" si="871"/>
        <v>0</v>
      </c>
      <c r="R397" s="115">
        <f t="shared" si="871"/>
        <v>0</v>
      </c>
      <c r="S397" s="115">
        <f t="shared" si="871"/>
        <v>0</v>
      </c>
      <c r="T397" s="115">
        <f t="shared" ref="T397" si="872">T398+T459+T467+T485+T489</f>
        <v>0</v>
      </c>
      <c r="U397" s="115">
        <f t="shared" si="871"/>
        <v>0</v>
      </c>
      <c r="V397" s="115">
        <f t="shared" si="871"/>
        <v>0</v>
      </c>
      <c r="W397" s="115">
        <f t="shared" si="871"/>
        <v>0</v>
      </c>
      <c r="X397" s="115">
        <f t="shared" si="871"/>
        <v>0</v>
      </c>
      <c r="Y397" s="115">
        <f t="shared" ref="Y397:Z397" si="873">Y398+Y459+Y467+Y485+Y489</f>
        <v>0</v>
      </c>
      <c r="Z397" s="115">
        <f t="shared" si="873"/>
        <v>0</v>
      </c>
      <c r="AA397" s="115">
        <f t="shared" si="871"/>
        <v>0</v>
      </c>
      <c r="AB397" s="115">
        <f t="shared" si="871"/>
        <v>0</v>
      </c>
      <c r="AC397" s="115">
        <f t="shared" si="871"/>
        <v>5000</v>
      </c>
      <c r="AD397" s="115">
        <f t="shared" si="871"/>
        <v>0</v>
      </c>
      <c r="AE397" s="115">
        <f t="shared" si="628"/>
        <v>5000</v>
      </c>
      <c r="AF397" s="115">
        <f>AF398+AF459+AF467+AF485+AF489</f>
        <v>0</v>
      </c>
      <c r="AG397" s="115">
        <f>AG398+AG459+AG467+AG485+AG489</f>
        <v>0</v>
      </c>
      <c r="AH397" s="115">
        <f>AH398+AH459+AH467+AH485+AH489</f>
        <v>0</v>
      </c>
      <c r="AI397" s="115">
        <f t="shared" si="629"/>
        <v>0</v>
      </c>
      <c r="AJ397" s="115">
        <f>AJ398+AJ459+AJ467+AJ485+AJ489</f>
        <v>0</v>
      </c>
      <c r="AK397" s="115">
        <f>AK398+AK459+AK467+AK485+AK489</f>
        <v>0</v>
      </c>
      <c r="AL397" s="115">
        <f>AL398+AL459+AL467+AL485+AL489</f>
        <v>5000</v>
      </c>
      <c r="AM397" s="115">
        <f t="shared" si="630"/>
        <v>5000</v>
      </c>
      <c r="AN397" s="115">
        <f>AN398+AN459+AN467+AN485+AN489</f>
        <v>0</v>
      </c>
      <c r="AO397" s="115">
        <f>AO398+AO459+AO467+AO485+AO489</f>
        <v>0</v>
      </c>
      <c r="AP397" s="115">
        <f>AP398+AP459+AP467+AP485+AP489</f>
        <v>0</v>
      </c>
      <c r="AQ397" s="115">
        <f t="shared" si="631"/>
        <v>0</v>
      </c>
      <c r="AR397" s="115">
        <f t="shared" si="632"/>
        <v>10000</v>
      </c>
    </row>
    <row r="398" spans="1:44">
      <c r="B398" s="125" t="s">
        <v>312</v>
      </c>
      <c r="C398" s="126" t="s">
        <v>180</v>
      </c>
      <c r="D398" s="127">
        <f>SUM(D399:D458)</f>
        <v>0</v>
      </c>
      <c r="E398" s="127">
        <f>SUM(E399:E458)</f>
        <v>10000</v>
      </c>
      <c r="F398" s="127">
        <f t="shared" si="830"/>
        <v>10000</v>
      </c>
      <c r="G398" s="127">
        <f t="shared" ref="G398:I398" si="874">SUM(G399:G458)</f>
        <v>0</v>
      </c>
      <c r="H398" s="127">
        <f t="shared" si="623"/>
        <v>10000</v>
      </c>
      <c r="I398" s="127">
        <f t="shared" si="874"/>
        <v>0</v>
      </c>
      <c r="J398" s="127">
        <f t="shared" si="624"/>
        <v>10000</v>
      </c>
      <c r="K398" s="127">
        <f t="shared" ref="K398:AP398" si="875">SUM(K399:K458)</f>
        <v>0</v>
      </c>
      <c r="L398" s="127">
        <f t="shared" si="875"/>
        <v>0</v>
      </c>
      <c r="M398" s="127">
        <f t="shared" si="875"/>
        <v>0</v>
      </c>
      <c r="N398" s="127">
        <f t="shared" si="875"/>
        <v>10000</v>
      </c>
      <c r="O398" s="127">
        <f t="shared" si="875"/>
        <v>0</v>
      </c>
      <c r="P398" s="127">
        <f t="shared" ref="P398:Q398" si="876">SUM(P399:P458)</f>
        <v>0</v>
      </c>
      <c r="Q398" s="127">
        <f t="shared" si="876"/>
        <v>0</v>
      </c>
      <c r="R398" s="127">
        <f t="shared" si="875"/>
        <v>0</v>
      </c>
      <c r="S398" s="127">
        <f t="shared" si="875"/>
        <v>0</v>
      </c>
      <c r="T398" s="127">
        <f t="shared" ref="T398" si="877">SUM(T399:T458)</f>
        <v>0</v>
      </c>
      <c r="U398" s="127">
        <f t="shared" si="875"/>
        <v>0</v>
      </c>
      <c r="V398" s="127">
        <f t="shared" si="875"/>
        <v>0</v>
      </c>
      <c r="W398" s="127">
        <f t="shared" ref="W398" si="878">SUM(W399:W458)</f>
        <v>0</v>
      </c>
      <c r="X398" s="127">
        <f t="shared" si="875"/>
        <v>0</v>
      </c>
      <c r="Y398" s="127">
        <f t="shared" ref="Y398:Z398" si="879">SUM(Y399:Y458)</f>
        <v>0</v>
      </c>
      <c r="Z398" s="127">
        <f t="shared" si="879"/>
        <v>0</v>
      </c>
      <c r="AA398" s="127">
        <f t="shared" si="875"/>
        <v>0</v>
      </c>
      <c r="AB398" s="127">
        <f t="shared" si="875"/>
        <v>0</v>
      </c>
      <c r="AC398" s="127">
        <f t="shared" si="875"/>
        <v>5000</v>
      </c>
      <c r="AD398" s="127">
        <f t="shared" si="875"/>
        <v>0</v>
      </c>
      <c r="AE398" s="127">
        <f t="shared" si="628"/>
        <v>5000</v>
      </c>
      <c r="AF398" s="127">
        <f t="shared" si="875"/>
        <v>0</v>
      </c>
      <c r="AG398" s="127">
        <f t="shared" si="875"/>
        <v>0</v>
      </c>
      <c r="AH398" s="127">
        <f t="shared" si="875"/>
        <v>0</v>
      </c>
      <c r="AI398" s="127">
        <f t="shared" si="629"/>
        <v>0</v>
      </c>
      <c r="AJ398" s="127">
        <f t="shared" si="875"/>
        <v>0</v>
      </c>
      <c r="AK398" s="127">
        <f t="shared" si="875"/>
        <v>0</v>
      </c>
      <c r="AL398" s="127">
        <f t="shared" si="875"/>
        <v>5000</v>
      </c>
      <c r="AM398" s="127">
        <f t="shared" si="630"/>
        <v>5000</v>
      </c>
      <c r="AN398" s="127">
        <f t="shared" si="875"/>
        <v>0</v>
      </c>
      <c r="AO398" s="127">
        <f t="shared" si="875"/>
        <v>0</v>
      </c>
      <c r="AP398" s="127">
        <f t="shared" si="875"/>
        <v>0</v>
      </c>
      <c r="AQ398" s="127">
        <f t="shared" si="631"/>
        <v>0</v>
      </c>
      <c r="AR398" s="127">
        <f t="shared" si="632"/>
        <v>10000</v>
      </c>
    </row>
    <row r="399" spans="1:44">
      <c r="B399" s="116" t="s">
        <v>313</v>
      </c>
      <c r="C399" s="117" t="s">
        <v>181</v>
      </c>
      <c r="D39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18">
        <f t="shared" si="830"/>
        <v>0</v>
      </c>
      <c r="G399" s="118"/>
      <c r="H399" s="118">
        <f t="shared" si="623"/>
        <v>0</v>
      </c>
      <c r="I399" s="118"/>
      <c r="J399" s="118">
        <f t="shared" si="624"/>
        <v>0</v>
      </c>
      <c r="K39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9" s="118">
        <f t="shared" si="628"/>
        <v>0</v>
      </c>
      <c r="AF39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9" s="118">
        <f t="shared" si="629"/>
        <v>0</v>
      </c>
      <c r="AJ39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9" s="118">
        <f t="shared" si="630"/>
        <v>0</v>
      </c>
      <c r="AN39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9" s="118">
        <f t="shared" si="631"/>
        <v>0</v>
      </c>
      <c r="AR399" s="118">
        <f t="shared" si="632"/>
        <v>0</v>
      </c>
    </row>
    <row r="400" spans="1:44">
      <c r="B400" s="116" t="s">
        <v>1022</v>
      </c>
      <c r="C400" s="117" t="s">
        <v>1023</v>
      </c>
      <c r="D40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18">
        <f t="shared" si="830"/>
        <v>0</v>
      </c>
      <c r="G400" s="118"/>
      <c r="H400" s="118">
        <f t="shared" si="623"/>
        <v>0</v>
      </c>
      <c r="I400" s="118"/>
      <c r="J400" s="118">
        <f t="shared" si="624"/>
        <v>0</v>
      </c>
      <c r="K4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0" s="118">
        <f t="shared" si="628"/>
        <v>0</v>
      </c>
      <c r="AF40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0" s="118">
        <f t="shared" si="629"/>
        <v>0</v>
      </c>
      <c r="AJ40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0" s="118">
        <f t="shared" si="630"/>
        <v>0</v>
      </c>
      <c r="AN40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0" s="118">
        <f t="shared" si="631"/>
        <v>0</v>
      </c>
      <c r="AR400" s="118">
        <f t="shared" si="632"/>
        <v>0</v>
      </c>
    </row>
    <row r="401" spans="2:44">
      <c r="B401" s="116" t="s">
        <v>1024</v>
      </c>
      <c r="C401" s="117" t="s">
        <v>1025</v>
      </c>
      <c r="D40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18">
        <f t="shared" si="830"/>
        <v>0</v>
      </c>
      <c r="G401" s="118"/>
      <c r="H401" s="118">
        <f t="shared" si="623"/>
        <v>0</v>
      </c>
      <c r="I401" s="118"/>
      <c r="J401" s="118">
        <f t="shared" si="624"/>
        <v>0</v>
      </c>
      <c r="K4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1" s="118">
        <f t="shared" si="628"/>
        <v>0</v>
      </c>
      <c r="AF40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1" s="118">
        <f t="shared" si="629"/>
        <v>0</v>
      </c>
      <c r="AJ40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1" s="118">
        <f t="shared" si="630"/>
        <v>0</v>
      </c>
      <c r="AN40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1" s="118">
        <f t="shared" si="631"/>
        <v>0</v>
      </c>
      <c r="AR401" s="118">
        <f t="shared" si="632"/>
        <v>0</v>
      </c>
    </row>
    <row r="402" spans="2:44">
      <c r="B402" s="116" t="s">
        <v>314</v>
      </c>
      <c r="C402" s="117" t="s">
        <v>182</v>
      </c>
      <c r="D40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18">
        <f t="shared" ref="F402:F453" si="880">D402+E402</f>
        <v>0</v>
      </c>
      <c r="G402" s="118"/>
      <c r="H402" s="118">
        <f t="shared" ref="H402:H453" si="881">F402-G402</f>
        <v>0</v>
      </c>
      <c r="I402" s="118"/>
      <c r="J402" s="118">
        <f t="shared" ref="J402:J453" si="882">F402-I402</f>
        <v>0</v>
      </c>
      <c r="K4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2" s="118">
        <f t="shared" ref="AE402:AE453" si="883">AB402+AC402+AD402</f>
        <v>0</v>
      </c>
      <c r="AF40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2" s="118">
        <f t="shared" ref="AI402:AI453" si="884">AF402+AG402+AH402</f>
        <v>0</v>
      </c>
      <c r="AJ40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2" s="118">
        <f t="shared" ref="AM402:AM453" si="885">AJ402+AK402+AL402</f>
        <v>0</v>
      </c>
      <c r="AN40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2" s="118">
        <f t="shared" ref="AQ402:AQ453" si="886">AN402+AO402+AP402</f>
        <v>0</v>
      </c>
      <c r="AR402" s="118">
        <f t="shared" ref="AR402:AR453" si="887">AE402+AI402+AM402+AQ402</f>
        <v>0</v>
      </c>
    </row>
    <row r="403" spans="2:44">
      <c r="B403" s="116" t="s">
        <v>324</v>
      </c>
      <c r="C403" s="117" t="s">
        <v>191</v>
      </c>
      <c r="D40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18">
        <f t="shared" ref="F403:F419" si="888">D403+E403</f>
        <v>0</v>
      </c>
      <c r="G403" s="118"/>
      <c r="H403" s="118">
        <f t="shared" ref="H403:H419" si="889">F403-G403</f>
        <v>0</v>
      </c>
      <c r="I403" s="118"/>
      <c r="J403" s="118">
        <f t="shared" ref="J403:J419" si="890">F403-I403</f>
        <v>0</v>
      </c>
      <c r="K4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3" s="118">
        <f t="shared" ref="AE403:AE419" si="891">AB403+AC403+AD403</f>
        <v>0</v>
      </c>
      <c r="AF40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3" s="118">
        <f t="shared" ref="AI403:AI419" si="892">AF403+AG403+AH403</f>
        <v>0</v>
      </c>
      <c r="AJ40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3" s="118">
        <f t="shared" ref="AM403:AM419" si="893">AJ403+AK403+AL403</f>
        <v>0</v>
      </c>
      <c r="AN40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3" s="118">
        <f t="shared" ref="AQ403:AQ419" si="894">AN403+AO403+AP403</f>
        <v>0</v>
      </c>
      <c r="AR403" s="118">
        <f t="shared" ref="AR403:AR419" si="895">AE403+AI403+AM403+AQ403</f>
        <v>0</v>
      </c>
    </row>
    <row r="404" spans="2:44">
      <c r="B404" s="116" t="s">
        <v>1026</v>
      </c>
      <c r="C404" s="117" t="s">
        <v>1027</v>
      </c>
      <c r="D40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10000</v>
      </c>
      <c r="F404" s="118">
        <f t="shared" si="888"/>
        <v>10000</v>
      </c>
      <c r="G404" s="118"/>
      <c r="H404" s="118">
        <f t="shared" si="889"/>
        <v>10000</v>
      </c>
      <c r="I404" s="118"/>
      <c r="J404" s="118">
        <f t="shared" si="890"/>
        <v>10000</v>
      </c>
      <c r="K4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v>
      </c>
      <c r="O4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v>
      </c>
      <c r="AD40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4" s="118">
        <f t="shared" si="891"/>
        <v>5000</v>
      </c>
      <c r="AF40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4" s="118">
        <f t="shared" si="892"/>
        <v>0</v>
      </c>
      <c r="AJ40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v>
      </c>
      <c r="AM404" s="118">
        <f t="shared" si="893"/>
        <v>5000</v>
      </c>
      <c r="AN40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4" s="118">
        <f t="shared" si="894"/>
        <v>0</v>
      </c>
      <c r="AR404" s="118">
        <f t="shared" si="895"/>
        <v>10000</v>
      </c>
    </row>
    <row r="405" spans="2:44">
      <c r="B405" s="116" t="s">
        <v>1028</v>
      </c>
      <c r="C405" s="117" t="s">
        <v>1029</v>
      </c>
      <c r="D40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18">
        <f t="shared" si="888"/>
        <v>0</v>
      </c>
      <c r="G405" s="118"/>
      <c r="H405" s="118">
        <f t="shared" si="889"/>
        <v>0</v>
      </c>
      <c r="I405" s="118"/>
      <c r="J405" s="118">
        <f t="shared" si="890"/>
        <v>0</v>
      </c>
      <c r="K4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5" s="118">
        <f t="shared" si="891"/>
        <v>0</v>
      </c>
      <c r="AF40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5" s="118">
        <f t="shared" si="892"/>
        <v>0</v>
      </c>
      <c r="AJ40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5" s="118">
        <f t="shared" si="893"/>
        <v>0</v>
      </c>
      <c r="AN40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5" s="118">
        <f t="shared" si="894"/>
        <v>0</v>
      </c>
      <c r="AR405" s="118">
        <f t="shared" si="895"/>
        <v>0</v>
      </c>
    </row>
    <row r="406" spans="2:44">
      <c r="B406" s="116" t="s">
        <v>1030</v>
      </c>
      <c r="C406" s="117" t="s">
        <v>1031</v>
      </c>
      <c r="D40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18">
        <f t="shared" si="888"/>
        <v>0</v>
      </c>
      <c r="G406" s="118"/>
      <c r="H406" s="118">
        <f t="shared" si="889"/>
        <v>0</v>
      </c>
      <c r="I406" s="118"/>
      <c r="J406" s="118">
        <f t="shared" si="890"/>
        <v>0</v>
      </c>
      <c r="K4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6" s="118">
        <f t="shared" si="891"/>
        <v>0</v>
      </c>
      <c r="AF40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6" s="118">
        <f t="shared" si="892"/>
        <v>0</v>
      </c>
      <c r="AJ40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6" s="118">
        <f t="shared" si="893"/>
        <v>0</v>
      </c>
      <c r="AN40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6" s="118">
        <f t="shared" si="894"/>
        <v>0</v>
      </c>
      <c r="AR406" s="118">
        <f t="shared" si="895"/>
        <v>0</v>
      </c>
    </row>
    <row r="407" spans="2:44">
      <c r="B407" s="116" t="s">
        <v>1032</v>
      </c>
      <c r="C407" s="117" t="s">
        <v>1033</v>
      </c>
      <c r="D40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18">
        <f t="shared" si="888"/>
        <v>0</v>
      </c>
      <c r="G407" s="118"/>
      <c r="H407" s="118">
        <f t="shared" si="889"/>
        <v>0</v>
      </c>
      <c r="I407" s="118"/>
      <c r="J407" s="118">
        <f t="shared" si="890"/>
        <v>0</v>
      </c>
      <c r="K40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7" s="118">
        <f t="shared" si="891"/>
        <v>0</v>
      </c>
      <c r="AF40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7" s="118">
        <f t="shared" si="892"/>
        <v>0</v>
      </c>
      <c r="AJ40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7" s="118">
        <f t="shared" si="893"/>
        <v>0</v>
      </c>
      <c r="AN40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7" s="118">
        <f t="shared" si="894"/>
        <v>0</v>
      </c>
      <c r="AR407" s="118">
        <f t="shared" si="895"/>
        <v>0</v>
      </c>
    </row>
    <row r="408" spans="2:44">
      <c r="B408" s="116" t="s">
        <v>1034</v>
      </c>
      <c r="C408" s="117" t="s">
        <v>1035</v>
      </c>
      <c r="D40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18">
        <f t="shared" si="888"/>
        <v>0</v>
      </c>
      <c r="G408" s="118"/>
      <c r="H408" s="118">
        <f t="shared" si="889"/>
        <v>0</v>
      </c>
      <c r="I408" s="118"/>
      <c r="J408" s="118">
        <f t="shared" si="890"/>
        <v>0</v>
      </c>
      <c r="K4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8" s="118">
        <f t="shared" si="891"/>
        <v>0</v>
      </c>
      <c r="AF40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8" s="118">
        <f t="shared" si="892"/>
        <v>0</v>
      </c>
      <c r="AJ40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8" s="118">
        <f t="shared" si="893"/>
        <v>0</v>
      </c>
      <c r="AN40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8" s="118">
        <f t="shared" si="894"/>
        <v>0</v>
      </c>
      <c r="AR408" s="118">
        <f t="shared" si="895"/>
        <v>0</v>
      </c>
    </row>
    <row r="409" spans="2:44">
      <c r="B409" s="116" t="s">
        <v>1036</v>
      </c>
      <c r="C409" s="117" t="s">
        <v>1037</v>
      </c>
      <c r="D40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18">
        <f t="shared" si="888"/>
        <v>0</v>
      </c>
      <c r="G409" s="118"/>
      <c r="H409" s="118">
        <f t="shared" si="889"/>
        <v>0</v>
      </c>
      <c r="I409" s="118"/>
      <c r="J409" s="118">
        <f t="shared" si="890"/>
        <v>0</v>
      </c>
      <c r="K4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9" s="118">
        <f t="shared" si="891"/>
        <v>0</v>
      </c>
      <c r="AF40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9" s="118">
        <f t="shared" si="892"/>
        <v>0</v>
      </c>
      <c r="AJ40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9" s="118">
        <f t="shared" si="893"/>
        <v>0</v>
      </c>
      <c r="AN40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9" s="118">
        <f t="shared" si="894"/>
        <v>0</v>
      </c>
      <c r="AR409" s="118">
        <f t="shared" si="895"/>
        <v>0</v>
      </c>
    </row>
    <row r="410" spans="2:44">
      <c r="B410" s="116" t="s">
        <v>1038</v>
      </c>
      <c r="C410" s="117" t="s">
        <v>1039</v>
      </c>
      <c r="D41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18">
        <f t="shared" si="888"/>
        <v>0</v>
      </c>
      <c r="G410" s="118"/>
      <c r="H410" s="118">
        <f t="shared" si="889"/>
        <v>0</v>
      </c>
      <c r="I410" s="118"/>
      <c r="J410" s="118">
        <f t="shared" si="890"/>
        <v>0</v>
      </c>
      <c r="K4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0" s="118">
        <f t="shared" si="891"/>
        <v>0</v>
      </c>
      <c r="AF41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0" s="118">
        <f t="shared" si="892"/>
        <v>0</v>
      </c>
      <c r="AJ41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0" s="118">
        <f t="shared" si="893"/>
        <v>0</v>
      </c>
      <c r="AN41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0" s="118">
        <f t="shared" si="894"/>
        <v>0</v>
      </c>
      <c r="AR410" s="118">
        <f t="shared" si="895"/>
        <v>0</v>
      </c>
    </row>
    <row r="411" spans="2:44">
      <c r="B411" s="116" t="s">
        <v>1040</v>
      </c>
      <c r="C411" s="117" t="s">
        <v>1041</v>
      </c>
      <c r="D41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18">
        <f t="shared" si="888"/>
        <v>0</v>
      </c>
      <c r="G411" s="118"/>
      <c r="H411" s="118">
        <f t="shared" si="889"/>
        <v>0</v>
      </c>
      <c r="I411" s="118"/>
      <c r="J411" s="118">
        <f t="shared" si="890"/>
        <v>0</v>
      </c>
      <c r="K4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1" s="118">
        <f t="shared" si="891"/>
        <v>0</v>
      </c>
      <c r="AF41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1" s="118">
        <f t="shared" si="892"/>
        <v>0</v>
      </c>
      <c r="AJ41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1" s="118">
        <f t="shared" si="893"/>
        <v>0</v>
      </c>
      <c r="AN41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1" s="118">
        <f t="shared" si="894"/>
        <v>0</v>
      </c>
      <c r="AR411" s="118">
        <f t="shared" si="895"/>
        <v>0</v>
      </c>
    </row>
    <row r="412" spans="2:44">
      <c r="B412" s="116" t="s">
        <v>1042</v>
      </c>
      <c r="C412" s="117" t="s">
        <v>1043</v>
      </c>
      <c r="D41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18">
        <f t="shared" si="888"/>
        <v>0</v>
      </c>
      <c r="G412" s="118"/>
      <c r="H412" s="118">
        <f t="shared" si="889"/>
        <v>0</v>
      </c>
      <c r="I412" s="118"/>
      <c r="J412" s="118">
        <f t="shared" si="890"/>
        <v>0</v>
      </c>
      <c r="K4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2" s="118">
        <f t="shared" si="891"/>
        <v>0</v>
      </c>
      <c r="AF41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2" s="118">
        <f t="shared" si="892"/>
        <v>0</v>
      </c>
      <c r="AJ41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2" s="118">
        <f t="shared" si="893"/>
        <v>0</v>
      </c>
      <c r="AN41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2" s="118">
        <f t="shared" si="894"/>
        <v>0</v>
      </c>
      <c r="AR412" s="118">
        <f t="shared" si="895"/>
        <v>0</v>
      </c>
    </row>
    <row r="413" spans="2:44">
      <c r="B413" s="116" t="s">
        <v>1044</v>
      </c>
      <c r="C413" s="117" t="s">
        <v>1045</v>
      </c>
      <c r="D41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18">
        <f t="shared" si="888"/>
        <v>0</v>
      </c>
      <c r="G413" s="118"/>
      <c r="H413" s="118">
        <f t="shared" si="889"/>
        <v>0</v>
      </c>
      <c r="I413" s="118"/>
      <c r="J413" s="118">
        <f t="shared" si="890"/>
        <v>0</v>
      </c>
      <c r="K4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3" s="118">
        <f t="shared" si="891"/>
        <v>0</v>
      </c>
      <c r="AF41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3" s="118">
        <f t="shared" si="892"/>
        <v>0</v>
      </c>
      <c r="AJ41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3" s="118">
        <f t="shared" si="893"/>
        <v>0</v>
      </c>
      <c r="AN41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3" s="118">
        <f t="shared" si="894"/>
        <v>0</v>
      </c>
      <c r="AR413" s="118">
        <f t="shared" si="895"/>
        <v>0</v>
      </c>
    </row>
    <row r="414" spans="2:44">
      <c r="B414" s="116" t="s">
        <v>1046</v>
      </c>
      <c r="C414" s="117" t="s">
        <v>1047</v>
      </c>
      <c r="D41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18">
        <f t="shared" si="888"/>
        <v>0</v>
      </c>
      <c r="G414" s="118"/>
      <c r="H414" s="118">
        <f t="shared" si="889"/>
        <v>0</v>
      </c>
      <c r="I414" s="118"/>
      <c r="J414" s="118">
        <f t="shared" si="890"/>
        <v>0</v>
      </c>
      <c r="K4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4" s="118">
        <f t="shared" si="891"/>
        <v>0</v>
      </c>
      <c r="AF41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4" s="118">
        <f t="shared" si="892"/>
        <v>0</v>
      </c>
      <c r="AJ41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4" s="118">
        <f t="shared" si="893"/>
        <v>0</v>
      </c>
      <c r="AN41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4" s="118">
        <f t="shared" si="894"/>
        <v>0</v>
      </c>
      <c r="AR414" s="118">
        <f t="shared" si="895"/>
        <v>0</v>
      </c>
    </row>
    <row r="415" spans="2:44">
      <c r="B415" s="116" t="s">
        <v>1048</v>
      </c>
      <c r="C415" s="117" t="s">
        <v>1049</v>
      </c>
      <c r="D41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18">
        <f t="shared" si="888"/>
        <v>0</v>
      </c>
      <c r="G415" s="118"/>
      <c r="H415" s="118">
        <f t="shared" si="889"/>
        <v>0</v>
      </c>
      <c r="I415" s="118"/>
      <c r="J415" s="118">
        <f t="shared" si="890"/>
        <v>0</v>
      </c>
      <c r="K4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5" s="118">
        <f t="shared" si="891"/>
        <v>0</v>
      </c>
      <c r="AF4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5" s="118">
        <f t="shared" si="892"/>
        <v>0</v>
      </c>
      <c r="AJ4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5" s="118">
        <f t="shared" si="893"/>
        <v>0</v>
      </c>
      <c r="AN4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5" s="118">
        <f t="shared" si="894"/>
        <v>0</v>
      </c>
      <c r="AR415" s="118">
        <f t="shared" si="895"/>
        <v>0</v>
      </c>
    </row>
    <row r="416" spans="2:44">
      <c r="B416" s="116" t="s">
        <v>1050</v>
      </c>
      <c r="C416" s="117" t="s">
        <v>1051</v>
      </c>
      <c r="D41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18">
        <f t="shared" si="888"/>
        <v>0</v>
      </c>
      <c r="G416" s="118"/>
      <c r="H416" s="118">
        <f t="shared" si="889"/>
        <v>0</v>
      </c>
      <c r="I416" s="118"/>
      <c r="J416" s="118">
        <f t="shared" si="890"/>
        <v>0</v>
      </c>
      <c r="K4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6" s="118">
        <f t="shared" si="891"/>
        <v>0</v>
      </c>
      <c r="AF4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6" s="118">
        <f t="shared" si="892"/>
        <v>0</v>
      </c>
      <c r="AJ4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6" s="118">
        <f t="shared" si="893"/>
        <v>0</v>
      </c>
      <c r="AN4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6" s="118">
        <f t="shared" si="894"/>
        <v>0</v>
      </c>
      <c r="AR416" s="118">
        <f t="shared" si="895"/>
        <v>0</v>
      </c>
    </row>
    <row r="417" spans="2:44">
      <c r="B417" s="116" t="s">
        <v>1052</v>
      </c>
      <c r="C417" s="117" t="s">
        <v>1053</v>
      </c>
      <c r="D41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18">
        <f t="shared" si="888"/>
        <v>0</v>
      </c>
      <c r="G417" s="118"/>
      <c r="H417" s="118">
        <f t="shared" si="889"/>
        <v>0</v>
      </c>
      <c r="I417" s="118"/>
      <c r="J417" s="118">
        <f t="shared" si="890"/>
        <v>0</v>
      </c>
      <c r="K4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7" s="118">
        <f t="shared" si="891"/>
        <v>0</v>
      </c>
      <c r="AF4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7" s="118">
        <f t="shared" si="892"/>
        <v>0</v>
      </c>
      <c r="AJ4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7" s="118">
        <f t="shared" si="893"/>
        <v>0</v>
      </c>
      <c r="AN4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7" s="118">
        <f t="shared" si="894"/>
        <v>0</v>
      </c>
      <c r="AR417" s="118">
        <f t="shared" si="895"/>
        <v>0</v>
      </c>
    </row>
    <row r="418" spans="2:44">
      <c r="B418" s="116" t="s">
        <v>1054</v>
      </c>
      <c r="C418" s="117" t="s">
        <v>1055</v>
      </c>
      <c r="D41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18">
        <f t="shared" si="888"/>
        <v>0</v>
      </c>
      <c r="G418" s="118"/>
      <c r="H418" s="118">
        <f t="shared" si="889"/>
        <v>0</v>
      </c>
      <c r="I418" s="118"/>
      <c r="J418" s="118">
        <f t="shared" si="890"/>
        <v>0</v>
      </c>
      <c r="K4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8" s="118">
        <f t="shared" si="891"/>
        <v>0</v>
      </c>
      <c r="AF41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8" s="118">
        <f t="shared" si="892"/>
        <v>0</v>
      </c>
      <c r="AJ41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8" s="118">
        <f t="shared" si="893"/>
        <v>0</v>
      </c>
      <c r="AN41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8" s="118">
        <f t="shared" si="894"/>
        <v>0</v>
      </c>
      <c r="AR418" s="118">
        <f t="shared" si="895"/>
        <v>0</v>
      </c>
    </row>
    <row r="419" spans="2:44">
      <c r="B419" s="116" t="s">
        <v>1056</v>
      </c>
      <c r="C419" s="117" t="s">
        <v>1057</v>
      </c>
      <c r="D41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18">
        <f t="shared" si="888"/>
        <v>0</v>
      </c>
      <c r="G419" s="118"/>
      <c r="H419" s="118">
        <f t="shared" si="889"/>
        <v>0</v>
      </c>
      <c r="I419" s="118"/>
      <c r="J419" s="118">
        <f t="shared" si="890"/>
        <v>0</v>
      </c>
      <c r="K4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9" s="118">
        <f t="shared" si="891"/>
        <v>0</v>
      </c>
      <c r="AF4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9" s="118">
        <f t="shared" si="892"/>
        <v>0</v>
      </c>
      <c r="AJ4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9" s="118">
        <f t="shared" si="893"/>
        <v>0</v>
      </c>
      <c r="AN4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9" s="118">
        <f t="shared" si="894"/>
        <v>0</v>
      </c>
      <c r="AR419" s="118">
        <f t="shared" si="895"/>
        <v>0</v>
      </c>
    </row>
    <row r="420" spans="2:44">
      <c r="B420" s="116" t="s">
        <v>1058</v>
      </c>
      <c r="C420" s="117" t="s">
        <v>1059</v>
      </c>
      <c r="D42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18">
        <f t="shared" ref="F420:F428" si="896">D420+E420</f>
        <v>0</v>
      </c>
      <c r="G420" s="118"/>
      <c r="H420" s="118">
        <f t="shared" ref="H420:H428" si="897">F420-G420</f>
        <v>0</v>
      </c>
      <c r="I420" s="118"/>
      <c r="J420" s="118">
        <f t="shared" ref="J420:J428" si="898">F420-I420</f>
        <v>0</v>
      </c>
      <c r="K4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0" s="118">
        <f t="shared" ref="AE420:AE428" si="899">AB420+AC420+AD420</f>
        <v>0</v>
      </c>
      <c r="AF4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0" s="118">
        <f t="shared" ref="AI420:AI428" si="900">AF420+AG420+AH420</f>
        <v>0</v>
      </c>
      <c r="AJ4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0" s="118">
        <f t="shared" ref="AM420:AM428" si="901">AJ420+AK420+AL420</f>
        <v>0</v>
      </c>
      <c r="AN4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0" s="118">
        <f t="shared" ref="AQ420:AQ428" si="902">AN420+AO420+AP420</f>
        <v>0</v>
      </c>
      <c r="AR420" s="118">
        <f t="shared" ref="AR420:AR428" si="903">AE420+AI420+AM420+AQ420</f>
        <v>0</v>
      </c>
    </row>
    <row r="421" spans="2:44">
      <c r="B421" s="116" t="s">
        <v>1060</v>
      </c>
      <c r="C421" s="117" t="s">
        <v>1061</v>
      </c>
      <c r="D42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18">
        <f t="shared" si="896"/>
        <v>0</v>
      </c>
      <c r="G421" s="118"/>
      <c r="H421" s="118">
        <f t="shared" si="897"/>
        <v>0</v>
      </c>
      <c r="I421" s="118"/>
      <c r="J421" s="118">
        <f t="shared" si="898"/>
        <v>0</v>
      </c>
      <c r="K4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1" s="118">
        <f t="shared" si="899"/>
        <v>0</v>
      </c>
      <c r="AF4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1" s="118">
        <f t="shared" si="900"/>
        <v>0</v>
      </c>
      <c r="AJ4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1" s="118">
        <f t="shared" si="901"/>
        <v>0</v>
      </c>
      <c r="AN4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1" s="118">
        <f t="shared" si="902"/>
        <v>0</v>
      </c>
      <c r="AR421" s="118">
        <f t="shared" si="903"/>
        <v>0</v>
      </c>
    </row>
    <row r="422" spans="2:44">
      <c r="B422" s="116" t="s">
        <v>1062</v>
      </c>
      <c r="C422" s="117" t="s">
        <v>1063</v>
      </c>
      <c r="D42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18">
        <f t="shared" si="896"/>
        <v>0</v>
      </c>
      <c r="G422" s="118"/>
      <c r="H422" s="118">
        <f t="shared" si="897"/>
        <v>0</v>
      </c>
      <c r="I422" s="118"/>
      <c r="J422" s="118">
        <f t="shared" si="898"/>
        <v>0</v>
      </c>
      <c r="K4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2" s="118">
        <f t="shared" si="899"/>
        <v>0</v>
      </c>
      <c r="AF42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2" s="118">
        <f t="shared" si="900"/>
        <v>0</v>
      </c>
      <c r="AJ42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2" s="118">
        <f t="shared" si="901"/>
        <v>0</v>
      </c>
      <c r="AN42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2" s="118">
        <f t="shared" si="902"/>
        <v>0</v>
      </c>
      <c r="AR422" s="118">
        <f t="shared" si="903"/>
        <v>0</v>
      </c>
    </row>
    <row r="423" spans="2:44">
      <c r="B423" s="116" t="s">
        <v>1064</v>
      </c>
      <c r="C423" s="117" t="s">
        <v>1065</v>
      </c>
      <c r="D42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18">
        <f t="shared" si="896"/>
        <v>0</v>
      </c>
      <c r="G423" s="118"/>
      <c r="H423" s="118">
        <f t="shared" si="897"/>
        <v>0</v>
      </c>
      <c r="I423" s="118"/>
      <c r="J423" s="118">
        <f t="shared" si="898"/>
        <v>0</v>
      </c>
      <c r="K4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3" s="118">
        <f t="shared" si="899"/>
        <v>0</v>
      </c>
      <c r="AF42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3" s="118">
        <f t="shared" si="900"/>
        <v>0</v>
      </c>
      <c r="AJ42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3" s="118">
        <f t="shared" si="901"/>
        <v>0</v>
      </c>
      <c r="AN42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3" s="118">
        <f t="shared" si="902"/>
        <v>0</v>
      </c>
      <c r="AR423" s="118">
        <f t="shared" si="903"/>
        <v>0</v>
      </c>
    </row>
    <row r="424" spans="2:44">
      <c r="B424" s="116" t="s">
        <v>1066</v>
      </c>
      <c r="C424" s="117" t="s">
        <v>1067</v>
      </c>
      <c r="D42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18">
        <f t="shared" si="896"/>
        <v>0</v>
      </c>
      <c r="G424" s="118"/>
      <c r="H424" s="118">
        <f t="shared" si="897"/>
        <v>0</v>
      </c>
      <c r="I424" s="118"/>
      <c r="J424" s="118">
        <f t="shared" si="898"/>
        <v>0</v>
      </c>
      <c r="K4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4" s="118">
        <f t="shared" si="899"/>
        <v>0</v>
      </c>
      <c r="AF4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4" s="118">
        <f t="shared" si="900"/>
        <v>0</v>
      </c>
      <c r="AJ4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4" s="118">
        <f t="shared" si="901"/>
        <v>0</v>
      </c>
      <c r="AN4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4" s="118">
        <f t="shared" si="902"/>
        <v>0</v>
      </c>
      <c r="AR424" s="118">
        <f t="shared" si="903"/>
        <v>0</v>
      </c>
    </row>
    <row r="425" spans="2:44">
      <c r="B425" s="116" t="s">
        <v>1068</v>
      </c>
      <c r="C425" s="117" t="s">
        <v>1069</v>
      </c>
      <c r="D42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18">
        <f t="shared" si="896"/>
        <v>0</v>
      </c>
      <c r="G425" s="118"/>
      <c r="H425" s="118">
        <f t="shared" si="897"/>
        <v>0</v>
      </c>
      <c r="I425" s="118"/>
      <c r="J425" s="118">
        <f t="shared" si="898"/>
        <v>0</v>
      </c>
      <c r="K4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5" s="118">
        <f t="shared" si="899"/>
        <v>0</v>
      </c>
      <c r="AF4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5" s="118">
        <f t="shared" si="900"/>
        <v>0</v>
      </c>
      <c r="AJ4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5" s="118">
        <f t="shared" si="901"/>
        <v>0</v>
      </c>
      <c r="AN4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5" s="118">
        <f t="shared" si="902"/>
        <v>0</v>
      </c>
      <c r="AR425" s="118">
        <f t="shared" si="903"/>
        <v>0</v>
      </c>
    </row>
    <row r="426" spans="2:44">
      <c r="B426" s="116" t="s">
        <v>325</v>
      </c>
      <c r="C426" s="117" t="s">
        <v>1070</v>
      </c>
      <c r="D42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18">
        <f t="shared" si="896"/>
        <v>0</v>
      </c>
      <c r="G426" s="118"/>
      <c r="H426" s="118">
        <f t="shared" si="897"/>
        <v>0</v>
      </c>
      <c r="I426" s="118"/>
      <c r="J426" s="118">
        <f t="shared" si="898"/>
        <v>0</v>
      </c>
      <c r="K4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6" s="118">
        <f t="shared" si="899"/>
        <v>0</v>
      </c>
      <c r="AF42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6" s="118">
        <f t="shared" si="900"/>
        <v>0</v>
      </c>
      <c r="AJ42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6" s="118">
        <f t="shared" si="901"/>
        <v>0</v>
      </c>
      <c r="AN42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6" s="118">
        <f t="shared" si="902"/>
        <v>0</v>
      </c>
      <c r="AR426" s="118">
        <f t="shared" si="903"/>
        <v>0</v>
      </c>
    </row>
    <row r="427" spans="2:44">
      <c r="B427" s="116" t="s">
        <v>1071</v>
      </c>
      <c r="C427" s="117" t="s">
        <v>1072</v>
      </c>
      <c r="D42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18">
        <f t="shared" si="896"/>
        <v>0</v>
      </c>
      <c r="G427" s="118"/>
      <c r="H427" s="118">
        <f t="shared" si="897"/>
        <v>0</v>
      </c>
      <c r="I427" s="118"/>
      <c r="J427" s="118">
        <f t="shared" si="898"/>
        <v>0</v>
      </c>
      <c r="K4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7" s="118">
        <f t="shared" si="899"/>
        <v>0</v>
      </c>
      <c r="AF42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7" s="118">
        <f t="shared" si="900"/>
        <v>0</v>
      </c>
      <c r="AJ42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7" s="118">
        <f t="shared" si="901"/>
        <v>0</v>
      </c>
      <c r="AN42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7" s="118">
        <f t="shared" si="902"/>
        <v>0</v>
      </c>
      <c r="AR427" s="118">
        <f t="shared" si="903"/>
        <v>0</v>
      </c>
    </row>
    <row r="428" spans="2:44">
      <c r="B428" s="116" t="s">
        <v>1073</v>
      </c>
      <c r="C428" s="117" t="s">
        <v>1063</v>
      </c>
      <c r="D42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18">
        <f t="shared" si="896"/>
        <v>0</v>
      </c>
      <c r="G428" s="118"/>
      <c r="H428" s="118">
        <f t="shared" si="897"/>
        <v>0</v>
      </c>
      <c r="I428" s="118"/>
      <c r="J428" s="118">
        <f t="shared" si="898"/>
        <v>0</v>
      </c>
      <c r="K4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8" s="118">
        <f t="shared" si="899"/>
        <v>0</v>
      </c>
      <c r="AF42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8" s="118">
        <f t="shared" si="900"/>
        <v>0</v>
      </c>
      <c r="AJ42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8" s="118">
        <f t="shared" si="901"/>
        <v>0</v>
      </c>
      <c r="AN42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8" s="118">
        <f t="shared" si="902"/>
        <v>0</v>
      </c>
      <c r="AR428" s="118">
        <f t="shared" si="903"/>
        <v>0</v>
      </c>
    </row>
    <row r="429" spans="2:44">
      <c r="B429" s="116" t="s">
        <v>1074</v>
      </c>
      <c r="C429" s="117" t="s">
        <v>1075</v>
      </c>
      <c r="D42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18">
        <f t="shared" ref="F429:F444" si="904">D429+E429</f>
        <v>0</v>
      </c>
      <c r="G429" s="118"/>
      <c r="H429" s="118">
        <f t="shared" ref="H429:H444" si="905">F429-G429</f>
        <v>0</v>
      </c>
      <c r="I429" s="118"/>
      <c r="J429" s="118">
        <f t="shared" ref="J429:J444" si="906">F429-I429</f>
        <v>0</v>
      </c>
      <c r="K4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9" s="118">
        <f t="shared" ref="AE429:AE444" si="907">AB429+AC429+AD429</f>
        <v>0</v>
      </c>
      <c r="AF4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9" s="118">
        <f t="shared" ref="AI429:AI444" si="908">AF429+AG429+AH429</f>
        <v>0</v>
      </c>
      <c r="AJ4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9" s="118">
        <f t="shared" ref="AM429:AM444" si="909">AJ429+AK429+AL429</f>
        <v>0</v>
      </c>
      <c r="AN4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9" s="118">
        <f t="shared" ref="AQ429:AQ444" si="910">AN429+AO429+AP429</f>
        <v>0</v>
      </c>
      <c r="AR429" s="118">
        <f t="shared" ref="AR429:AR444" si="911">AE429+AI429+AM429+AQ429</f>
        <v>0</v>
      </c>
    </row>
    <row r="430" spans="2:44">
      <c r="B430" s="116" t="s">
        <v>1076</v>
      </c>
      <c r="C430" s="117" t="s">
        <v>1077</v>
      </c>
      <c r="D43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18">
        <f t="shared" si="904"/>
        <v>0</v>
      </c>
      <c r="G430" s="118"/>
      <c r="H430" s="118">
        <f t="shared" si="905"/>
        <v>0</v>
      </c>
      <c r="I430" s="118"/>
      <c r="J430" s="118">
        <f t="shared" si="906"/>
        <v>0</v>
      </c>
      <c r="K4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0" s="118">
        <f t="shared" si="907"/>
        <v>0</v>
      </c>
      <c r="AF4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0" s="118">
        <f t="shared" si="908"/>
        <v>0</v>
      </c>
      <c r="AJ4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0" s="118">
        <f t="shared" si="909"/>
        <v>0</v>
      </c>
      <c r="AN4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0" s="118">
        <f t="shared" si="910"/>
        <v>0</v>
      </c>
      <c r="AR430" s="118">
        <f t="shared" si="911"/>
        <v>0</v>
      </c>
    </row>
    <row r="431" spans="2:44">
      <c r="B431" s="116" t="s">
        <v>1078</v>
      </c>
      <c r="C431" s="117" t="s">
        <v>1079</v>
      </c>
      <c r="D43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18">
        <f t="shared" si="904"/>
        <v>0</v>
      </c>
      <c r="G431" s="118"/>
      <c r="H431" s="118">
        <f t="shared" si="905"/>
        <v>0</v>
      </c>
      <c r="I431" s="118"/>
      <c r="J431" s="118">
        <f t="shared" si="906"/>
        <v>0</v>
      </c>
      <c r="K4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1" s="118">
        <f t="shared" si="907"/>
        <v>0</v>
      </c>
      <c r="AF4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1" s="118">
        <f t="shared" si="908"/>
        <v>0</v>
      </c>
      <c r="AJ4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1" s="118">
        <f t="shared" si="909"/>
        <v>0</v>
      </c>
      <c r="AN4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1" s="118">
        <f t="shared" si="910"/>
        <v>0</v>
      </c>
      <c r="AR431" s="118">
        <f t="shared" si="911"/>
        <v>0</v>
      </c>
    </row>
    <row r="432" spans="2:44">
      <c r="B432" s="116" t="s">
        <v>1080</v>
      </c>
      <c r="C432" s="117" t="s">
        <v>1081</v>
      </c>
      <c r="D43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18">
        <f t="shared" si="904"/>
        <v>0</v>
      </c>
      <c r="G432" s="118"/>
      <c r="H432" s="118">
        <f t="shared" si="905"/>
        <v>0</v>
      </c>
      <c r="I432" s="118"/>
      <c r="J432" s="118">
        <f t="shared" si="906"/>
        <v>0</v>
      </c>
      <c r="K4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2" s="118">
        <f t="shared" si="907"/>
        <v>0</v>
      </c>
      <c r="AF4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2" s="118">
        <f t="shared" si="908"/>
        <v>0</v>
      </c>
      <c r="AJ4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2" s="118">
        <f t="shared" si="909"/>
        <v>0</v>
      </c>
      <c r="AN4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2" s="118">
        <f t="shared" si="910"/>
        <v>0</v>
      </c>
      <c r="AR432" s="118">
        <f t="shared" si="911"/>
        <v>0</v>
      </c>
    </row>
    <row r="433" spans="2:44">
      <c r="B433" s="116" t="s">
        <v>1082</v>
      </c>
      <c r="C433" s="117" t="s">
        <v>1083</v>
      </c>
      <c r="D43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18">
        <f t="shared" si="904"/>
        <v>0</v>
      </c>
      <c r="G433" s="118"/>
      <c r="H433" s="118">
        <f t="shared" si="905"/>
        <v>0</v>
      </c>
      <c r="I433" s="118"/>
      <c r="J433" s="118">
        <f t="shared" si="906"/>
        <v>0</v>
      </c>
      <c r="K4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3" s="118">
        <f t="shared" si="907"/>
        <v>0</v>
      </c>
      <c r="AF43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3" s="118">
        <f t="shared" si="908"/>
        <v>0</v>
      </c>
      <c r="AJ43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3" s="118">
        <f t="shared" si="909"/>
        <v>0</v>
      </c>
      <c r="AN43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3" s="118">
        <f t="shared" si="910"/>
        <v>0</v>
      </c>
      <c r="AR433" s="118">
        <f t="shared" si="911"/>
        <v>0</v>
      </c>
    </row>
    <row r="434" spans="2:44">
      <c r="B434" s="116" t="s">
        <v>1084</v>
      </c>
      <c r="C434" s="117" t="s">
        <v>1085</v>
      </c>
      <c r="D43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18">
        <f t="shared" si="904"/>
        <v>0</v>
      </c>
      <c r="G434" s="118"/>
      <c r="H434" s="118">
        <f t="shared" si="905"/>
        <v>0</v>
      </c>
      <c r="I434" s="118"/>
      <c r="J434" s="118">
        <f t="shared" si="906"/>
        <v>0</v>
      </c>
      <c r="K4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4" s="118">
        <f t="shared" si="907"/>
        <v>0</v>
      </c>
      <c r="AF4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4" s="118">
        <f t="shared" si="908"/>
        <v>0</v>
      </c>
      <c r="AJ4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4" s="118">
        <f t="shared" si="909"/>
        <v>0</v>
      </c>
      <c r="AN4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4" s="118">
        <f t="shared" si="910"/>
        <v>0</v>
      </c>
      <c r="AR434" s="118">
        <f t="shared" si="911"/>
        <v>0</v>
      </c>
    </row>
    <row r="435" spans="2:44">
      <c r="B435" s="116" t="s">
        <v>1086</v>
      </c>
      <c r="C435" s="117" t="s">
        <v>1087</v>
      </c>
      <c r="D43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18">
        <f t="shared" si="904"/>
        <v>0</v>
      </c>
      <c r="G435" s="118"/>
      <c r="H435" s="118">
        <f t="shared" si="905"/>
        <v>0</v>
      </c>
      <c r="I435" s="118"/>
      <c r="J435" s="118">
        <f t="shared" si="906"/>
        <v>0</v>
      </c>
      <c r="K4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5" s="118">
        <f t="shared" si="907"/>
        <v>0</v>
      </c>
      <c r="AF43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5" s="118">
        <f t="shared" si="908"/>
        <v>0</v>
      </c>
      <c r="AJ43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5" s="118">
        <f t="shared" si="909"/>
        <v>0</v>
      </c>
      <c r="AN43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5" s="118">
        <f t="shared" si="910"/>
        <v>0</v>
      </c>
      <c r="AR435" s="118">
        <f t="shared" si="911"/>
        <v>0</v>
      </c>
    </row>
    <row r="436" spans="2:44">
      <c r="B436" s="116" t="s">
        <v>1088</v>
      </c>
      <c r="C436" s="117" t="s">
        <v>1089</v>
      </c>
      <c r="D43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18">
        <f t="shared" si="904"/>
        <v>0</v>
      </c>
      <c r="G436" s="118"/>
      <c r="H436" s="118">
        <f t="shared" si="905"/>
        <v>0</v>
      </c>
      <c r="I436" s="118"/>
      <c r="J436" s="118">
        <f t="shared" si="906"/>
        <v>0</v>
      </c>
      <c r="K4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6" s="118">
        <f t="shared" si="907"/>
        <v>0</v>
      </c>
      <c r="AF4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6" s="118">
        <f t="shared" si="908"/>
        <v>0</v>
      </c>
      <c r="AJ4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6" s="118">
        <f t="shared" si="909"/>
        <v>0</v>
      </c>
      <c r="AN4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6" s="118">
        <f t="shared" si="910"/>
        <v>0</v>
      </c>
      <c r="AR436" s="118">
        <f t="shared" si="911"/>
        <v>0</v>
      </c>
    </row>
    <row r="437" spans="2:44">
      <c r="B437" s="116" t="s">
        <v>1090</v>
      </c>
      <c r="C437" s="117" t="s">
        <v>1091</v>
      </c>
      <c r="D43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18">
        <f t="shared" si="904"/>
        <v>0</v>
      </c>
      <c r="G437" s="118"/>
      <c r="H437" s="118">
        <f t="shared" si="905"/>
        <v>0</v>
      </c>
      <c r="I437" s="118"/>
      <c r="J437" s="118">
        <f t="shared" si="906"/>
        <v>0</v>
      </c>
      <c r="K4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7" s="118">
        <f t="shared" si="907"/>
        <v>0</v>
      </c>
      <c r="AF4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7" s="118">
        <f t="shared" si="908"/>
        <v>0</v>
      </c>
      <c r="AJ4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7" s="118">
        <f t="shared" si="909"/>
        <v>0</v>
      </c>
      <c r="AN4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7" s="118">
        <f t="shared" si="910"/>
        <v>0</v>
      </c>
      <c r="AR437" s="118">
        <f t="shared" si="911"/>
        <v>0</v>
      </c>
    </row>
    <row r="438" spans="2:44">
      <c r="B438" s="116" t="s">
        <v>1092</v>
      </c>
      <c r="C438" s="117" t="s">
        <v>1093</v>
      </c>
      <c r="D43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18">
        <f t="shared" si="904"/>
        <v>0</v>
      </c>
      <c r="G438" s="118"/>
      <c r="H438" s="118">
        <f t="shared" si="905"/>
        <v>0</v>
      </c>
      <c r="I438" s="118"/>
      <c r="J438" s="118">
        <f t="shared" si="906"/>
        <v>0</v>
      </c>
      <c r="K4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8" s="118">
        <f t="shared" si="907"/>
        <v>0</v>
      </c>
      <c r="AF4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8" s="118">
        <f t="shared" si="908"/>
        <v>0</v>
      </c>
      <c r="AJ4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8" s="118">
        <f t="shared" si="909"/>
        <v>0</v>
      </c>
      <c r="AN4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8" s="118">
        <f t="shared" si="910"/>
        <v>0</v>
      </c>
      <c r="AR438" s="118">
        <f t="shared" si="911"/>
        <v>0</v>
      </c>
    </row>
    <row r="439" spans="2:44">
      <c r="B439" s="116" t="s">
        <v>1094</v>
      </c>
      <c r="C439" s="117" t="s">
        <v>1095</v>
      </c>
      <c r="D43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18">
        <f t="shared" si="904"/>
        <v>0</v>
      </c>
      <c r="G439" s="118"/>
      <c r="H439" s="118">
        <f t="shared" si="905"/>
        <v>0</v>
      </c>
      <c r="I439" s="118"/>
      <c r="J439" s="118">
        <f t="shared" si="906"/>
        <v>0</v>
      </c>
      <c r="K4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9" s="118">
        <f t="shared" si="907"/>
        <v>0</v>
      </c>
      <c r="AF4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9" s="118">
        <f t="shared" si="908"/>
        <v>0</v>
      </c>
      <c r="AJ4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9" s="118">
        <f t="shared" si="909"/>
        <v>0</v>
      </c>
      <c r="AN4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9" s="118">
        <f t="shared" si="910"/>
        <v>0</v>
      </c>
      <c r="AR439" s="118">
        <f t="shared" si="911"/>
        <v>0</v>
      </c>
    </row>
    <row r="440" spans="2:44">
      <c r="B440" s="116" t="s">
        <v>1096</v>
      </c>
      <c r="C440" s="117" t="s">
        <v>1097</v>
      </c>
      <c r="D44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18">
        <f t="shared" si="904"/>
        <v>0</v>
      </c>
      <c r="G440" s="118"/>
      <c r="H440" s="118">
        <f t="shared" si="905"/>
        <v>0</v>
      </c>
      <c r="I440" s="118"/>
      <c r="J440" s="118">
        <f t="shared" si="906"/>
        <v>0</v>
      </c>
      <c r="K4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0" s="118">
        <f t="shared" si="907"/>
        <v>0</v>
      </c>
      <c r="AF4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0" s="118">
        <f t="shared" si="908"/>
        <v>0</v>
      </c>
      <c r="AJ4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0" s="118">
        <f t="shared" si="909"/>
        <v>0</v>
      </c>
      <c r="AN4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0" s="118">
        <f t="shared" si="910"/>
        <v>0</v>
      </c>
      <c r="AR440" s="118">
        <f t="shared" si="911"/>
        <v>0</v>
      </c>
    </row>
    <row r="441" spans="2:44">
      <c r="B441" s="116" t="s">
        <v>1098</v>
      </c>
      <c r="C441" s="117" t="s">
        <v>1099</v>
      </c>
      <c r="D44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18">
        <f t="shared" si="904"/>
        <v>0</v>
      </c>
      <c r="G441" s="118"/>
      <c r="H441" s="118">
        <f t="shared" si="905"/>
        <v>0</v>
      </c>
      <c r="I441" s="118"/>
      <c r="J441" s="118">
        <f t="shared" si="906"/>
        <v>0</v>
      </c>
      <c r="K4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1" s="118">
        <f t="shared" si="907"/>
        <v>0</v>
      </c>
      <c r="AF44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1" s="118">
        <f t="shared" si="908"/>
        <v>0</v>
      </c>
      <c r="AJ44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1" s="118">
        <f t="shared" si="909"/>
        <v>0</v>
      </c>
      <c r="AN44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1" s="118">
        <f t="shared" si="910"/>
        <v>0</v>
      </c>
      <c r="AR441" s="118">
        <f t="shared" si="911"/>
        <v>0</v>
      </c>
    </row>
    <row r="442" spans="2:44">
      <c r="B442" s="116" t="s">
        <v>1100</v>
      </c>
      <c r="C442" s="117" t="s">
        <v>1101</v>
      </c>
      <c r="D44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18">
        <f t="shared" si="904"/>
        <v>0</v>
      </c>
      <c r="G442" s="118"/>
      <c r="H442" s="118">
        <f t="shared" si="905"/>
        <v>0</v>
      </c>
      <c r="I442" s="118"/>
      <c r="J442" s="118">
        <f t="shared" si="906"/>
        <v>0</v>
      </c>
      <c r="K4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2" s="118">
        <f t="shared" si="907"/>
        <v>0</v>
      </c>
      <c r="AF4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2" s="118">
        <f t="shared" si="908"/>
        <v>0</v>
      </c>
      <c r="AJ4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2" s="118">
        <f t="shared" si="909"/>
        <v>0</v>
      </c>
      <c r="AN4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2" s="118">
        <f t="shared" si="910"/>
        <v>0</v>
      </c>
      <c r="AR442" s="118">
        <f t="shared" si="911"/>
        <v>0</v>
      </c>
    </row>
    <row r="443" spans="2:44">
      <c r="B443" s="116" t="s">
        <v>1102</v>
      </c>
      <c r="C443" s="117" t="s">
        <v>1103</v>
      </c>
      <c r="D44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18">
        <f t="shared" si="904"/>
        <v>0</v>
      </c>
      <c r="G443" s="118"/>
      <c r="H443" s="118">
        <f t="shared" si="905"/>
        <v>0</v>
      </c>
      <c r="I443" s="118"/>
      <c r="J443" s="118">
        <f t="shared" si="906"/>
        <v>0</v>
      </c>
      <c r="K4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3" s="118">
        <f t="shared" si="907"/>
        <v>0</v>
      </c>
      <c r="AF44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3" s="118">
        <f t="shared" si="908"/>
        <v>0</v>
      </c>
      <c r="AJ44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3" s="118">
        <f t="shared" si="909"/>
        <v>0</v>
      </c>
      <c r="AN44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3" s="118">
        <f t="shared" si="910"/>
        <v>0</v>
      </c>
      <c r="AR443" s="118">
        <f t="shared" si="911"/>
        <v>0</v>
      </c>
    </row>
    <row r="444" spans="2:44">
      <c r="B444" s="116" t="s">
        <v>1104</v>
      </c>
      <c r="C444" s="117" t="s">
        <v>1105</v>
      </c>
      <c r="D44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18">
        <f t="shared" si="904"/>
        <v>0</v>
      </c>
      <c r="G444" s="118"/>
      <c r="H444" s="118">
        <f t="shared" si="905"/>
        <v>0</v>
      </c>
      <c r="I444" s="118"/>
      <c r="J444" s="118">
        <f t="shared" si="906"/>
        <v>0</v>
      </c>
      <c r="K4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4" s="118">
        <f t="shared" si="907"/>
        <v>0</v>
      </c>
      <c r="AF4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4" s="118">
        <f t="shared" si="908"/>
        <v>0</v>
      </c>
      <c r="AJ4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4" s="118">
        <f t="shared" si="909"/>
        <v>0</v>
      </c>
      <c r="AN4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4" s="118">
        <f t="shared" si="910"/>
        <v>0</v>
      </c>
      <c r="AR444" s="118">
        <f t="shared" si="911"/>
        <v>0</v>
      </c>
    </row>
    <row r="445" spans="2:44">
      <c r="B445" s="116" t="s">
        <v>1106</v>
      </c>
      <c r="C445" s="117" t="s">
        <v>1107</v>
      </c>
      <c r="D44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18">
        <f>D445+E445</f>
        <v>0</v>
      </c>
      <c r="G445" s="118"/>
      <c r="H445" s="118">
        <f>F445-G445</f>
        <v>0</v>
      </c>
      <c r="I445" s="118"/>
      <c r="J445" s="118">
        <f>F445-I445</f>
        <v>0</v>
      </c>
      <c r="K4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5" s="118">
        <f>AB445+AC445+AD445</f>
        <v>0</v>
      </c>
      <c r="AF44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5" s="118">
        <f>AF445+AG445+AH445</f>
        <v>0</v>
      </c>
      <c r="AJ44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5" s="118">
        <f>AJ445+AK445+AL445</f>
        <v>0</v>
      </c>
      <c r="AN44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5" s="118">
        <f>AN445+AO445+AP445</f>
        <v>0</v>
      </c>
      <c r="AR445" s="118">
        <f>AE445+AI445+AM445+AQ445</f>
        <v>0</v>
      </c>
    </row>
    <row r="446" spans="2:44">
      <c r="B446" s="116" t="s">
        <v>1108</v>
      </c>
      <c r="C446" s="117" t="s">
        <v>1109</v>
      </c>
      <c r="D44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18">
        <f>D446+E446</f>
        <v>0</v>
      </c>
      <c r="G446" s="118"/>
      <c r="H446" s="118">
        <f>F446-G446</f>
        <v>0</v>
      </c>
      <c r="I446" s="118"/>
      <c r="J446" s="118">
        <f>F446-I446</f>
        <v>0</v>
      </c>
      <c r="K4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6" s="118">
        <f>AB446+AC446+AD446</f>
        <v>0</v>
      </c>
      <c r="AF4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6" s="118">
        <f>AF446+AG446+AH446</f>
        <v>0</v>
      </c>
      <c r="AJ4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6" s="118">
        <f>AJ446+AK446+AL446</f>
        <v>0</v>
      </c>
      <c r="AN4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6" s="118">
        <f>AN446+AO446+AP446</f>
        <v>0</v>
      </c>
      <c r="AR446" s="118">
        <f>AE446+AI446+AM446+AQ446</f>
        <v>0</v>
      </c>
    </row>
    <row r="447" spans="2:44">
      <c r="B447" s="116" t="s">
        <v>1110</v>
      </c>
      <c r="C447" s="117" t="s">
        <v>1111</v>
      </c>
      <c r="D44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18">
        <f>D447+E447</f>
        <v>0</v>
      </c>
      <c r="G447" s="118"/>
      <c r="H447" s="118">
        <f>F447-G447</f>
        <v>0</v>
      </c>
      <c r="I447" s="118"/>
      <c r="J447" s="118">
        <f>F447-I447</f>
        <v>0</v>
      </c>
      <c r="K4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7" s="118">
        <f>AB447+AC447+AD447</f>
        <v>0</v>
      </c>
      <c r="AF44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7" s="118">
        <f>AF447+AG447+AH447</f>
        <v>0</v>
      </c>
      <c r="AJ44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7" s="118">
        <f>AJ447+AK447+AL447</f>
        <v>0</v>
      </c>
      <c r="AN44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7" s="118">
        <f>AN447+AO447+AP447</f>
        <v>0</v>
      </c>
      <c r="AR447" s="118">
        <f>AE447+AI447+AM447+AQ447</f>
        <v>0</v>
      </c>
    </row>
    <row r="448" spans="2:44">
      <c r="B448" s="116" t="s">
        <v>1112</v>
      </c>
      <c r="C448" s="117" t="s">
        <v>1113</v>
      </c>
      <c r="D44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18">
        <f>D448+E448</f>
        <v>0</v>
      </c>
      <c r="G448" s="118"/>
      <c r="H448" s="118">
        <f>F448-G448</f>
        <v>0</v>
      </c>
      <c r="I448" s="118"/>
      <c r="J448" s="118">
        <f>F448-I448</f>
        <v>0</v>
      </c>
      <c r="K4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8" s="118">
        <f>AB448+AC448+AD448</f>
        <v>0</v>
      </c>
      <c r="AF4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8" s="118">
        <f>AF448+AG448+AH448</f>
        <v>0</v>
      </c>
      <c r="AJ4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8" s="118">
        <f>AJ448+AK448+AL448</f>
        <v>0</v>
      </c>
      <c r="AN4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8" s="118">
        <f>AN448+AO448+AP448</f>
        <v>0</v>
      </c>
      <c r="AR448" s="118">
        <f>AE448+AI448+AM448+AQ448</f>
        <v>0</v>
      </c>
    </row>
    <row r="449" spans="2:44">
      <c r="B449" s="116" t="s">
        <v>1114</v>
      </c>
      <c r="C449" s="117" t="s">
        <v>1115</v>
      </c>
      <c r="D44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18">
        <f t="shared" ref="F449:F452" si="912">D449+E449</f>
        <v>0</v>
      </c>
      <c r="G449" s="118"/>
      <c r="H449" s="118">
        <f t="shared" ref="H449:H452" si="913">F449-G449</f>
        <v>0</v>
      </c>
      <c r="I449" s="118"/>
      <c r="J449" s="118">
        <f t="shared" ref="J449:J452" si="914">F449-I449</f>
        <v>0</v>
      </c>
      <c r="K4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9" s="118">
        <f t="shared" ref="AE449:AE452" si="915">AB449+AC449+AD449</f>
        <v>0</v>
      </c>
      <c r="AF44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9" s="118">
        <f t="shared" ref="AI449:AI452" si="916">AF449+AG449+AH449</f>
        <v>0</v>
      </c>
      <c r="AJ44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9" s="118">
        <f t="shared" ref="AM449:AM452" si="917">AJ449+AK449+AL449</f>
        <v>0</v>
      </c>
      <c r="AN44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9" s="118">
        <f t="shared" ref="AQ449:AQ452" si="918">AN449+AO449+AP449</f>
        <v>0</v>
      </c>
      <c r="AR449" s="118">
        <f t="shared" ref="AR449:AR452" si="919">AE449+AI449+AM449+AQ449</f>
        <v>0</v>
      </c>
    </row>
    <row r="450" spans="2:44">
      <c r="B450" s="116" t="s">
        <v>1116</v>
      </c>
      <c r="C450" s="117" t="s">
        <v>1117</v>
      </c>
      <c r="D45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18">
        <f t="shared" si="912"/>
        <v>0</v>
      </c>
      <c r="G450" s="118"/>
      <c r="H450" s="118">
        <f t="shared" si="913"/>
        <v>0</v>
      </c>
      <c r="I450" s="118"/>
      <c r="J450" s="118">
        <f t="shared" si="914"/>
        <v>0</v>
      </c>
      <c r="K4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0" s="118">
        <f t="shared" si="915"/>
        <v>0</v>
      </c>
      <c r="AF4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0" s="118">
        <f t="shared" si="916"/>
        <v>0</v>
      </c>
      <c r="AJ4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0" s="118">
        <f t="shared" si="917"/>
        <v>0</v>
      </c>
      <c r="AN4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0" s="118">
        <f t="shared" si="918"/>
        <v>0</v>
      </c>
      <c r="AR450" s="118">
        <f t="shared" si="919"/>
        <v>0</v>
      </c>
    </row>
    <row r="451" spans="2:44">
      <c r="B451" s="116" t="s">
        <v>1118</v>
      </c>
      <c r="C451" s="117" t="s">
        <v>1119</v>
      </c>
      <c r="D45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18">
        <f t="shared" si="912"/>
        <v>0</v>
      </c>
      <c r="G451" s="118"/>
      <c r="H451" s="118">
        <f t="shared" si="913"/>
        <v>0</v>
      </c>
      <c r="I451" s="118"/>
      <c r="J451" s="118">
        <f t="shared" si="914"/>
        <v>0</v>
      </c>
      <c r="K4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1" s="118">
        <f t="shared" si="915"/>
        <v>0</v>
      </c>
      <c r="AF4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1" s="118">
        <f t="shared" si="916"/>
        <v>0</v>
      </c>
      <c r="AJ4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1" s="118">
        <f t="shared" si="917"/>
        <v>0</v>
      </c>
      <c r="AN4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1" s="118">
        <f t="shared" si="918"/>
        <v>0</v>
      </c>
      <c r="AR451" s="118">
        <f t="shared" si="919"/>
        <v>0</v>
      </c>
    </row>
    <row r="452" spans="2:44">
      <c r="B452" s="116" t="s">
        <v>1120</v>
      </c>
      <c r="C452" s="117" t="s">
        <v>1121</v>
      </c>
      <c r="D45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18">
        <f t="shared" si="912"/>
        <v>0</v>
      </c>
      <c r="G452" s="118"/>
      <c r="H452" s="118">
        <f t="shared" si="913"/>
        <v>0</v>
      </c>
      <c r="I452" s="118"/>
      <c r="J452" s="118">
        <f t="shared" si="914"/>
        <v>0</v>
      </c>
      <c r="K4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2" s="118">
        <f t="shared" si="915"/>
        <v>0</v>
      </c>
      <c r="AF4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2" s="118">
        <f t="shared" si="916"/>
        <v>0</v>
      </c>
      <c r="AJ4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2" s="118">
        <f t="shared" si="917"/>
        <v>0</v>
      </c>
      <c r="AN4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2" s="118">
        <f t="shared" si="918"/>
        <v>0</v>
      </c>
      <c r="AR452" s="118">
        <f t="shared" si="919"/>
        <v>0</v>
      </c>
    </row>
    <row r="453" spans="2:44">
      <c r="B453" s="116" t="s">
        <v>315</v>
      </c>
      <c r="C453" s="117" t="s">
        <v>183</v>
      </c>
      <c r="D45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18">
        <f t="shared" si="880"/>
        <v>0</v>
      </c>
      <c r="G453" s="118"/>
      <c r="H453" s="118">
        <f t="shared" si="881"/>
        <v>0</v>
      </c>
      <c r="I453" s="118"/>
      <c r="J453" s="118">
        <f t="shared" si="882"/>
        <v>0</v>
      </c>
      <c r="K4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3" s="118">
        <f t="shared" si="883"/>
        <v>0</v>
      </c>
      <c r="AF4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3" s="118">
        <f t="shared" si="884"/>
        <v>0</v>
      </c>
      <c r="AJ4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3" s="118">
        <f t="shared" si="885"/>
        <v>0</v>
      </c>
      <c r="AN4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3" s="118">
        <f t="shared" si="886"/>
        <v>0</v>
      </c>
      <c r="AR453" s="118">
        <f t="shared" si="887"/>
        <v>0</v>
      </c>
    </row>
    <row r="454" spans="2:44">
      <c r="B454" s="116" t="s">
        <v>1122</v>
      </c>
      <c r="C454" s="117" t="s">
        <v>1123</v>
      </c>
      <c r="D45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18">
        <f t="shared" ref="F454:F456" si="920">D454+E454</f>
        <v>0</v>
      </c>
      <c r="G454" s="118"/>
      <c r="H454" s="118">
        <f t="shared" ref="H454:H456" si="921">F454-G454</f>
        <v>0</v>
      </c>
      <c r="I454" s="118"/>
      <c r="J454" s="118">
        <f t="shared" ref="J454:J456" si="922">F454-I454</f>
        <v>0</v>
      </c>
      <c r="K4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4" s="118">
        <f t="shared" ref="AE454:AE456" si="923">AB454+AC454+AD454</f>
        <v>0</v>
      </c>
      <c r="AF4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4" s="118">
        <f t="shared" ref="AI454:AI456" si="924">AF454+AG454+AH454</f>
        <v>0</v>
      </c>
      <c r="AJ4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4" s="118">
        <f t="shared" ref="AM454:AM456" si="925">AJ454+AK454+AL454</f>
        <v>0</v>
      </c>
      <c r="AN4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4" s="118">
        <f t="shared" ref="AQ454:AQ456" si="926">AN454+AO454+AP454</f>
        <v>0</v>
      </c>
      <c r="AR454" s="118">
        <f t="shared" ref="AR454:AR456" si="927">AE454+AI454+AM454+AQ454</f>
        <v>0</v>
      </c>
    </row>
    <row r="455" spans="2:44">
      <c r="B455" s="116" t="s">
        <v>1124</v>
      </c>
      <c r="C455" s="117" t="s">
        <v>1125</v>
      </c>
      <c r="D45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18">
        <f t="shared" si="920"/>
        <v>0</v>
      </c>
      <c r="G455" s="118"/>
      <c r="H455" s="118">
        <f t="shared" si="921"/>
        <v>0</v>
      </c>
      <c r="I455" s="118"/>
      <c r="J455" s="118">
        <f t="shared" si="922"/>
        <v>0</v>
      </c>
      <c r="K4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5" s="118">
        <f t="shared" si="923"/>
        <v>0</v>
      </c>
      <c r="AF4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5" s="118">
        <f t="shared" si="924"/>
        <v>0</v>
      </c>
      <c r="AJ4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5" s="118">
        <f t="shared" si="925"/>
        <v>0</v>
      </c>
      <c r="AN4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5" s="118">
        <f t="shared" si="926"/>
        <v>0</v>
      </c>
      <c r="AR455" s="118">
        <f t="shared" si="927"/>
        <v>0</v>
      </c>
    </row>
    <row r="456" spans="2:44">
      <c r="B456" s="116" t="s">
        <v>1126</v>
      </c>
      <c r="C456" s="117" t="s">
        <v>1127</v>
      </c>
      <c r="D45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18">
        <f t="shared" si="920"/>
        <v>0</v>
      </c>
      <c r="G456" s="118"/>
      <c r="H456" s="118">
        <f t="shared" si="921"/>
        <v>0</v>
      </c>
      <c r="I456" s="118"/>
      <c r="J456" s="118">
        <f t="shared" si="922"/>
        <v>0</v>
      </c>
      <c r="K4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6" s="118">
        <f t="shared" si="923"/>
        <v>0</v>
      </c>
      <c r="AF4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6" s="118">
        <f t="shared" si="924"/>
        <v>0</v>
      </c>
      <c r="AJ4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6" s="118">
        <f t="shared" si="925"/>
        <v>0</v>
      </c>
      <c r="AN4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6" s="118">
        <f t="shared" si="926"/>
        <v>0</v>
      </c>
      <c r="AR456" s="118">
        <f t="shared" si="927"/>
        <v>0</v>
      </c>
    </row>
    <row r="457" spans="2:44">
      <c r="B457" s="116" t="s">
        <v>1128</v>
      </c>
      <c r="C457" s="117" t="s">
        <v>1129</v>
      </c>
      <c r="D45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18">
        <f t="shared" si="830"/>
        <v>0</v>
      </c>
      <c r="G457" s="118"/>
      <c r="H457" s="118">
        <f t="shared" si="623"/>
        <v>0</v>
      </c>
      <c r="I457" s="118"/>
      <c r="J457" s="118">
        <f t="shared" si="624"/>
        <v>0</v>
      </c>
      <c r="K4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7" s="118">
        <f t="shared" si="628"/>
        <v>0</v>
      </c>
      <c r="AF4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7" s="118">
        <f t="shared" si="629"/>
        <v>0</v>
      </c>
      <c r="AJ4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7" s="118">
        <f t="shared" si="630"/>
        <v>0</v>
      </c>
      <c r="AN4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7" s="118">
        <f t="shared" si="631"/>
        <v>0</v>
      </c>
      <c r="AR457" s="118">
        <f t="shared" si="632"/>
        <v>0</v>
      </c>
    </row>
    <row r="458" spans="2:44">
      <c r="B458" s="116" t="s">
        <v>1130</v>
      </c>
      <c r="C458" s="117" t="s">
        <v>1131</v>
      </c>
      <c r="D45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18">
        <f t="shared" si="830"/>
        <v>0</v>
      </c>
      <c r="G458" s="118"/>
      <c r="H458" s="118">
        <f t="shared" si="623"/>
        <v>0</v>
      </c>
      <c r="I458" s="118"/>
      <c r="J458" s="118">
        <f t="shared" si="624"/>
        <v>0</v>
      </c>
      <c r="K4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8" s="118">
        <f t="shared" si="628"/>
        <v>0</v>
      </c>
      <c r="AF4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8" s="118">
        <f t="shared" si="629"/>
        <v>0</v>
      </c>
      <c r="AJ4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8" s="118">
        <f t="shared" si="630"/>
        <v>0</v>
      </c>
      <c r="AN4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8" s="118">
        <f t="shared" si="631"/>
        <v>0</v>
      </c>
      <c r="AR458" s="118">
        <f t="shared" si="632"/>
        <v>0</v>
      </c>
    </row>
    <row r="459" spans="2:44">
      <c r="B459" s="125" t="s">
        <v>316</v>
      </c>
      <c r="C459" s="126" t="s">
        <v>184</v>
      </c>
      <c r="D459" s="127">
        <f>SUM(D460:D466)</f>
        <v>0</v>
      </c>
      <c r="E459" s="127">
        <f>SUM(E460:E466)</f>
        <v>0</v>
      </c>
      <c r="F459" s="127">
        <f t="shared" si="830"/>
        <v>0</v>
      </c>
      <c r="G459" s="127">
        <f>SUM(G460:G466)</f>
        <v>0</v>
      </c>
      <c r="H459" s="127">
        <f t="shared" si="623"/>
        <v>0</v>
      </c>
      <c r="I459" s="127">
        <f>SUM(I460:I466)</f>
        <v>0</v>
      </c>
      <c r="J459" s="127">
        <f t="shared" si="624"/>
        <v>0</v>
      </c>
      <c r="K459" s="127">
        <f t="shared" ref="K459:AD459" si="928">SUM(K460:K466)</f>
        <v>0</v>
      </c>
      <c r="L459" s="127">
        <f t="shared" si="928"/>
        <v>0</v>
      </c>
      <c r="M459" s="127">
        <f t="shared" si="928"/>
        <v>0</v>
      </c>
      <c r="N459" s="127">
        <f t="shared" si="928"/>
        <v>0</v>
      </c>
      <c r="O459" s="127">
        <f t="shared" si="928"/>
        <v>0</v>
      </c>
      <c r="P459" s="127">
        <f t="shared" ref="P459:Q459" si="929">SUM(P460:P466)</f>
        <v>0</v>
      </c>
      <c r="Q459" s="127">
        <f t="shared" si="929"/>
        <v>0</v>
      </c>
      <c r="R459" s="127">
        <f t="shared" si="928"/>
        <v>0</v>
      </c>
      <c r="S459" s="127">
        <f t="shared" si="928"/>
        <v>0</v>
      </c>
      <c r="T459" s="127">
        <f t="shared" ref="T459" si="930">SUM(T460:T466)</f>
        <v>0</v>
      </c>
      <c r="U459" s="127">
        <f t="shared" si="928"/>
        <v>0</v>
      </c>
      <c r="V459" s="127">
        <f t="shared" si="928"/>
        <v>0</v>
      </c>
      <c r="W459" s="127">
        <f t="shared" ref="W459" si="931">SUM(W460:W466)</f>
        <v>0</v>
      </c>
      <c r="X459" s="127">
        <f t="shared" si="928"/>
        <v>0</v>
      </c>
      <c r="Y459" s="127">
        <f t="shared" ref="Y459:Z459" si="932">SUM(Y460:Y466)</f>
        <v>0</v>
      </c>
      <c r="Z459" s="127">
        <f t="shared" si="932"/>
        <v>0</v>
      </c>
      <c r="AA459" s="127">
        <f t="shared" si="928"/>
        <v>0</v>
      </c>
      <c r="AB459" s="127">
        <f t="shared" si="928"/>
        <v>0</v>
      </c>
      <c r="AC459" s="127">
        <f t="shared" si="928"/>
        <v>0</v>
      </c>
      <c r="AD459" s="127">
        <f t="shared" si="928"/>
        <v>0</v>
      </c>
      <c r="AE459" s="127">
        <f t="shared" si="628"/>
        <v>0</v>
      </c>
      <c r="AF459" s="127">
        <f>SUM(AF460:AF466)</f>
        <v>0</v>
      </c>
      <c r="AG459" s="127">
        <f>SUM(AG460:AG466)</f>
        <v>0</v>
      </c>
      <c r="AH459" s="127">
        <f>SUM(AH460:AH466)</f>
        <v>0</v>
      </c>
      <c r="AI459" s="127">
        <f t="shared" si="629"/>
        <v>0</v>
      </c>
      <c r="AJ459" s="127">
        <f>SUM(AJ460:AJ466)</f>
        <v>0</v>
      </c>
      <c r="AK459" s="127">
        <f>SUM(AK460:AK466)</f>
        <v>0</v>
      </c>
      <c r="AL459" s="127">
        <f>SUM(AL460:AL466)</f>
        <v>0</v>
      </c>
      <c r="AM459" s="127">
        <f t="shared" si="630"/>
        <v>0</v>
      </c>
      <c r="AN459" s="127">
        <f>SUM(AN460:AN466)</f>
        <v>0</v>
      </c>
      <c r="AO459" s="127">
        <f>SUM(AO460:AO466)</f>
        <v>0</v>
      </c>
      <c r="AP459" s="127">
        <f>SUM(AP460:AP466)</f>
        <v>0</v>
      </c>
      <c r="AQ459" s="127">
        <f t="shared" si="631"/>
        <v>0</v>
      </c>
      <c r="AR459" s="127">
        <f t="shared" si="632"/>
        <v>0</v>
      </c>
    </row>
    <row r="460" spans="2:44">
      <c r="B460" s="116" t="s">
        <v>317</v>
      </c>
      <c r="C460" s="117" t="s">
        <v>185</v>
      </c>
      <c r="D46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18">
        <f t="shared" ref="F460:F462" si="933">D460+E460</f>
        <v>0</v>
      </c>
      <c r="G460" s="118"/>
      <c r="H460" s="118">
        <f t="shared" ref="H460:H462" si="934">F460-G460</f>
        <v>0</v>
      </c>
      <c r="I460" s="118"/>
      <c r="J460" s="118">
        <f t="shared" ref="J460:J462" si="935">F460-I460</f>
        <v>0</v>
      </c>
      <c r="K4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0" s="118">
        <f t="shared" ref="AE460:AE462" si="936">AB460+AC460+AD460</f>
        <v>0</v>
      </c>
      <c r="AF46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0" s="118">
        <f t="shared" ref="AI460:AI462" si="937">AF460+AG460+AH460</f>
        <v>0</v>
      </c>
      <c r="AJ46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0" s="118">
        <f t="shared" ref="AM460:AM462" si="938">AJ460+AK460+AL460</f>
        <v>0</v>
      </c>
      <c r="AN46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0" s="118">
        <f t="shared" ref="AQ460:AQ462" si="939">AN460+AO460+AP460</f>
        <v>0</v>
      </c>
      <c r="AR460" s="118">
        <f t="shared" ref="AR460:AR462" si="940">AE460+AI460+AM460+AQ460</f>
        <v>0</v>
      </c>
    </row>
    <row r="461" spans="2:44">
      <c r="B461" s="116" t="s">
        <v>1132</v>
      </c>
      <c r="C461" s="117" t="s">
        <v>1133</v>
      </c>
      <c r="D46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18">
        <f t="shared" si="933"/>
        <v>0</v>
      </c>
      <c r="G461" s="118"/>
      <c r="H461" s="118">
        <f t="shared" si="934"/>
        <v>0</v>
      </c>
      <c r="I461" s="118"/>
      <c r="J461" s="118">
        <f t="shared" si="935"/>
        <v>0</v>
      </c>
      <c r="K4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1" s="118">
        <f t="shared" si="936"/>
        <v>0</v>
      </c>
      <c r="AF4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1" s="118">
        <f t="shared" si="937"/>
        <v>0</v>
      </c>
      <c r="AJ4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1" s="118">
        <f t="shared" si="938"/>
        <v>0</v>
      </c>
      <c r="AN4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1" s="118">
        <f t="shared" si="939"/>
        <v>0</v>
      </c>
      <c r="AR461" s="118">
        <f t="shared" si="940"/>
        <v>0</v>
      </c>
    </row>
    <row r="462" spans="2:44">
      <c r="B462" s="116" t="s">
        <v>1134</v>
      </c>
      <c r="C462" s="117" t="s">
        <v>1135</v>
      </c>
      <c r="D46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18">
        <f t="shared" si="933"/>
        <v>0</v>
      </c>
      <c r="G462" s="118"/>
      <c r="H462" s="118">
        <f t="shared" si="934"/>
        <v>0</v>
      </c>
      <c r="I462" s="118"/>
      <c r="J462" s="118">
        <f t="shared" si="935"/>
        <v>0</v>
      </c>
      <c r="K4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2" s="118">
        <f t="shared" si="936"/>
        <v>0</v>
      </c>
      <c r="AF4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2" s="118">
        <f t="shared" si="937"/>
        <v>0</v>
      </c>
      <c r="AJ4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2" s="118">
        <f t="shared" si="938"/>
        <v>0</v>
      </c>
      <c r="AN4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2" s="118">
        <f t="shared" si="939"/>
        <v>0</v>
      </c>
      <c r="AR462" s="118">
        <f t="shared" si="940"/>
        <v>0</v>
      </c>
    </row>
    <row r="463" spans="2:44">
      <c r="B463" s="116" t="s">
        <v>1136</v>
      </c>
      <c r="C463" s="117" t="s">
        <v>1137</v>
      </c>
      <c r="D46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18">
        <f t="shared" si="830"/>
        <v>0</v>
      </c>
      <c r="G463" s="118"/>
      <c r="H463" s="118">
        <f t="shared" si="623"/>
        <v>0</v>
      </c>
      <c r="I463" s="118"/>
      <c r="J463" s="118">
        <f t="shared" si="624"/>
        <v>0</v>
      </c>
      <c r="K4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3" s="118">
        <f t="shared" si="628"/>
        <v>0</v>
      </c>
      <c r="AF4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3" s="118">
        <f t="shared" si="629"/>
        <v>0</v>
      </c>
      <c r="AJ4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3" s="118">
        <f t="shared" si="630"/>
        <v>0</v>
      </c>
      <c r="AN4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3" s="118">
        <f t="shared" si="631"/>
        <v>0</v>
      </c>
      <c r="AR463" s="118">
        <f t="shared" si="632"/>
        <v>0</v>
      </c>
    </row>
    <row r="464" spans="2:44">
      <c r="B464" s="116" t="s">
        <v>1138</v>
      </c>
      <c r="C464" s="117" t="s">
        <v>1139</v>
      </c>
      <c r="D46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18">
        <f t="shared" ref="F464" si="941">D464+E464</f>
        <v>0</v>
      </c>
      <c r="G464" s="118"/>
      <c r="H464" s="118">
        <f t="shared" ref="H464" si="942">F464-G464</f>
        <v>0</v>
      </c>
      <c r="I464" s="118"/>
      <c r="J464" s="118">
        <f t="shared" ref="J464" si="943">F464-I464</f>
        <v>0</v>
      </c>
      <c r="K4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4" s="118">
        <f t="shared" ref="AE464" si="944">AB464+AC464+AD464</f>
        <v>0</v>
      </c>
      <c r="AF46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4" s="118">
        <f t="shared" ref="AI464" si="945">AF464+AG464+AH464</f>
        <v>0</v>
      </c>
      <c r="AJ46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4" s="118">
        <f t="shared" ref="AM464" si="946">AJ464+AK464+AL464</f>
        <v>0</v>
      </c>
      <c r="AN46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4" s="118">
        <f t="shared" ref="AQ464" si="947">AN464+AO464+AP464</f>
        <v>0</v>
      </c>
      <c r="AR464" s="118">
        <f t="shared" ref="AR464" si="948">AE464+AI464+AM464+AQ464</f>
        <v>0</v>
      </c>
    </row>
    <row r="465" spans="2:44">
      <c r="B465" s="116" t="s">
        <v>1140</v>
      </c>
      <c r="C465" s="117" t="s">
        <v>1141</v>
      </c>
      <c r="D46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18">
        <f t="shared" ref="F465" si="949">D465+E465</f>
        <v>0</v>
      </c>
      <c r="G465" s="118"/>
      <c r="H465" s="118">
        <f t="shared" ref="H465" si="950">F465-G465</f>
        <v>0</v>
      </c>
      <c r="I465" s="118"/>
      <c r="J465" s="118">
        <f t="shared" ref="J465" si="951">F465-I465</f>
        <v>0</v>
      </c>
      <c r="K4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5" s="118">
        <f t="shared" ref="AE465" si="952">AB465+AC465+AD465</f>
        <v>0</v>
      </c>
      <c r="AF4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5" s="118">
        <f t="shared" ref="AI465" si="953">AF465+AG465+AH465</f>
        <v>0</v>
      </c>
      <c r="AJ4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5" s="118">
        <f t="shared" ref="AM465" si="954">AJ465+AK465+AL465</f>
        <v>0</v>
      </c>
      <c r="AN4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5" s="118">
        <f t="shared" ref="AQ465" si="955">AN465+AO465+AP465</f>
        <v>0</v>
      </c>
      <c r="AR465" s="118">
        <f t="shared" ref="AR465" si="956">AE465+AI465+AM465+AQ465</f>
        <v>0</v>
      </c>
    </row>
    <row r="466" spans="2:44">
      <c r="B466" s="116" t="s">
        <v>1142</v>
      </c>
      <c r="C466" s="117" t="s">
        <v>1143</v>
      </c>
      <c r="D46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18">
        <f t="shared" si="830"/>
        <v>0</v>
      </c>
      <c r="G466" s="118"/>
      <c r="H466" s="118">
        <f t="shared" si="623"/>
        <v>0</v>
      </c>
      <c r="I466" s="118"/>
      <c r="J466" s="118">
        <f t="shared" si="624"/>
        <v>0</v>
      </c>
      <c r="K4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6" s="118">
        <f t="shared" si="628"/>
        <v>0</v>
      </c>
      <c r="AF46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6" s="118">
        <f t="shared" si="629"/>
        <v>0</v>
      </c>
      <c r="AJ46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6" s="118">
        <f t="shared" si="630"/>
        <v>0</v>
      </c>
      <c r="AN46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6" s="118">
        <f t="shared" si="631"/>
        <v>0</v>
      </c>
      <c r="AR466" s="118">
        <f t="shared" si="632"/>
        <v>0</v>
      </c>
    </row>
    <row r="467" spans="2:44">
      <c r="B467" s="125" t="s">
        <v>318</v>
      </c>
      <c r="C467" s="126" t="s">
        <v>186</v>
      </c>
      <c r="D467" s="127">
        <f>SUM(D468:D484)</f>
        <v>0</v>
      </c>
      <c r="E467" s="127">
        <f>SUM(E468:E484)</f>
        <v>0</v>
      </c>
      <c r="F467" s="127">
        <f t="shared" si="830"/>
        <v>0</v>
      </c>
      <c r="G467" s="127">
        <f>SUM(G468:G484)</f>
        <v>0</v>
      </c>
      <c r="H467" s="127">
        <f t="shared" si="623"/>
        <v>0</v>
      </c>
      <c r="I467" s="127">
        <f>SUM(I468:I484)</f>
        <v>0</v>
      </c>
      <c r="J467" s="127">
        <f t="shared" si="624"/>
        <v>0</v>
      </c>
      <c r="K467" s="127">
        <f t="shared" ref="K467:AD467" si="957">SUM(K468:K484)</f>
        <v>0</v>
      </c>
      <c r="L467" s="127">
        <f t="shared" si="957"/>
        <v>0</v>
      </c>
      <c r="M467" s="127">
        <f t="shared" si="957"/>
        <v>0</v>
      </c>
      <c r="N467" s="127">
        <f t="shared" si="957"/>
        <v>0</v>
      </c>
      <c r="O467" s="127">
        <f t="shared" si="957"/>
        <v>0</v>
      </c>
      <c r="P467" s="127">
        <f t="shared" si="957"/>
        <v>0</v>
      </c>
      <c r="Q467" s="127">
        <f t="shared" si="957"/>
        <v>0</v>
      </c>
      <c r="R467" s="127">
        <f t="shared" si="957"/>
        <v>0</v>
      </c>
      <c r="S467" s="127">
        <f t="shared" si="957"/>
        <v>0</v>
      </c>
      <c r="T467" s="127">
        <f t="shared" ref="T467" si="958">SUM(T468:T484)</f>
        <v>0</v>
      </c>
      <c r="U467" s="127">
        <f t="shared" si="957"/>
        <v>0</v>
      </c>
      <c r="V467" s="127">
        <f t="shared" si="957"/>
        <v>0</v>
      </c>
      <c r="W467" s="127">
        <f t="shared" si="957"/>
        <v>0</v>
      </c>
      <c r="X467" s="127">
        <f t="shared" si="957"/>
        <v>0</v>
      </c>
      <c r="Y467" s="127">
        <f t="shared" ref="Y467:Z467" si="959">SUM(Y468:Y484)</f>
        <v>0</v>
      </c>
      <c r="Z467" s="127">
        <f t="shared" si="959"/>
        <v>0</v>
      </c>
      <c r="AA467" s="127">
        <f t="shared" si="957"/>
        <v>0</v>
      </c>
      <c r="AB467" s="127">
        <f t="shared" si="957"/>
        <v>0</v>
      </c>
      <c r="AC467" s="127">
        <f t="shared" si="957"/>
        <v>0</v>
      </c>
      <c r="AD467" s="127">
        <f t="shared" si="957"/>
        <v>0</v>
      </c>
      <c r="AE467" s="127">
        <f t="shared" si="628"/>
        <v>0</v>
      </c>
      <c r="AF467" s="127">
        <f>SUM(AF468:AF484)</f>
        <v>0</v>
      </c>
      <c r="AG467" s="127">
        <f>SUM(AG468:AG484)</f>
        <v>0</v>
      </c>
      <c r="AH467" s="127">
        <f>SUM(AH468:AH484)</f>
        <v>0</v>
      </c>
      <c r="AI467" s="127">
        <f t="shared" si="629"/>
        <v>0</v>
      </c>
      <c r="AJ467" s="127">
        <f>SUM(AJ468:AJ484)</f>
        <v>0</v>
      </c>
      <c r="AK467" s="127">
        <f>SUM(AK468:AK484)</f>
        <v>0</v>
      </c>
      <c r="AL467" s="127">
        <f>SUM(AL468:AL484)</f>
        <v>0</v>
      </c>
      <c r="AM467" s="127">
        <f t="shared" si="630"/>
        <v>0</v>
      </c>
      <c r="AN467" s="127">
        <f>SUM(AN468:AN484)</f>
        <v>0</v>
      </c>
      <c r="AO467" s="127">
        <f>SUM(AO468:AO484)</f>
        <v>0</v>
      </c>
      <c r="AP467" s="127">
        <f>SUM(AP468:AP484)</f>
        <v>0</v>
      </c>
      <c r="AQ467" s="127">
        <f t="shared" si="631"/>
        <v>0</v>
      </c>
      <c r="AR467" s="127">
        <f t="shared" si="632"/>
        <v>0</v>
      </c>
    </row>
    <row r="468" spans="2:44">
      <c r="B468" s="116" t="s">
        <v>1144</v>
      </c>
      <c r="C468" s="117" t="s">
        <v>1145</v>
      </c>
      <c r="D46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18">
        <f t="shared" ref="F468" si="960">D468+E468</f>
        <v>0</v>
      </c>
      <c r="G468" s="118"/>
      <c r="H468" s="118">
        <f t="shared" ref="H468" si="961">F468-G468</f>
        <v>0</v>
      </c>
      <c r="I468" s="118"/>
      <c r="J468" s="118">
        <f t="shared" ref="J468" si="962">F468-I468</f>
        <v>0</v>
      </c>
      <c r="K4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8" s="118">
        <f t="shared" ref="AE468" si="963">AB468+AC468+AD468</f>
        <v>0</v>
      </c>
      <c r="AF46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8" s="118">
        <f t="shared" ref="AI468" si="964">AF468+AG468+AH468</f>
        <v>0</v>
      </c>
      <c r="AJ46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8" s="118">
        <f t="shared" ref="AM468" si="965">AJ468+AK468+AL468</f>
        <v>0</v>
      </c>
      <c r="AN46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8" s="118">
        <f t="shared" ref="AQ468" si="966">AN468+AO468+AP468</f>
        <v>0</v>
      </c>
      <c r="AR468" s="118">
        <f t="shared" ref="AR468" si="967">AE468+AI468+AM468+AQ468</f>
        <v>0</v>
      </c>
    </row>
    <row r="469" spans="2:44">
      <c r="B469" s="116" t="s">
        <v>319</v>
      </c>
      <c r="C469" s="117" t="s">
        <v>187</v>
      </c>
      <c r="D46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18">
        <f>D469+E469</f>
        <v>0</v>
      </c>
      <c r="G469" s="118"/>
      <c r="H469" s="118">
        <f>F469-G469</f>
        <v>0</v>
      </c>
      <c r="I469" s="118"/>
      <c r="J469" s="118">
        <f>F469-I469</f>
        <v>0</v>
      </c>
      <c r="K4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9" s="118">
        <f>AB469+AC469+AD469</f>
        <v>0</v>
      </c>
      <c r="AF46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9" s="118">
        <f>AF469+AG469+AH469</f>
        <v>0</v>
      </c>
      <c r="AJ46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9" s="118">
        <f>AJ469+AK469+AL469</f>
        <v>0</v>
      </c>
      <c r="AN46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9" s="118">
        <f>AN469+AO469+AP469</f>
        <v>0</v>
      </c>
      <c r="AR469" s="118">
        <f>AE469+AI469+AM469+AQ469</f>
        <v>0</v>
      </c>
    </row>
    <row r="470" spans="2:44">
      <c r="B470" s="116" t="s">
        <v>326</v>
      </c>
      <c r="C470" s="117" t="s">
        <v>192</v>
      </c>
      <c r="D47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18">
        <f>D470+E470</f>
        <v>0</v>
      </c>
      <c r="G470" s="118"/>
      <c r="H470" s="118">
        <f>F470-G470</f>
        <v>0</v>
      </c>
      <c r="I470" s="118"/>
      <c r="J470" s="118">
        <f>F470-I470</f>
        <v>0</v>
      </c>
      <c r="K4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0" s="118">
        <f>AB470+AC470+AD470</f>
        <v>0</v>
      </c>
      <c r="AF47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0" s="118">
        <f>AF470+AG470+AH470</f>
        <v>0</v>
      </c>
      <c r="AJ47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0" s="118">
        <f>AJ470+AK470+AL470</f>
        <v>0</v>
      </c>
      <c r="AN47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0" s="118">
        <f>AN470+AO470+AP470</f>
        <v>0</v>
      </c>
      <c r="AR470" s="118">
        <f>AE470+AI470+AM470+AQ470</f>
        <v>0</v>
      </c>
    </row>
    <row r="471" spans="2:44">
      <c r="B471" s="116" t="s">
        <v>1146</v>
      </c>
      <c r="C471" s="117" t="s">
        <v>1147</v>
      </c>
      <c r="D47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18">
        <f>D471+E471</f>
        <v>0</v>
      </c>
      <c r="G471" s="118"/>
      <c r="H471" s="118">
        <f>F471-G471</f>
        <v>0</v>
      </c>
      <c r="I471" s="118"/>
      <c r="J471" s="118">
        <f>F471-I471</f>
        <v>0</v>
      </c>
      <c r="K4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1" s="118">
        <f>AB471+AC471+AD471</f>
        <v>0</v>
      </c>
      <c r="AF47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1" s="118">
        <f>AF471+AG471+AH471</f>
        <v>0</v>
      </c>
      <c r="AJ47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1" s="118">
        <f>AJ471+AK471+AL471</f>
        <v>0</v>
      </c>
      <c r="AN47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1" s="118">
        <f>AN471+AO471+AP471</f>
        <v>0</v>
      </c>
      <c r="AR471" s="118">
        <f>AE471+AI471+AM471+AQ471</f>
        <v>0</v>
      </c>
    </row>
    <row r="472" spans="2:44">
      <c r="B472" s="116" t="s">
        <v>1148</v>
      </c>
      <c r="C472" s="117" t="s">
        <v>1149</v>
      </c>
      <c r="D47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18">
        <f>D472+E472</f>
        <v>0</v>
      </c>
      <c r="G472" s="118"/>
      <c r="H472" s="118">
        <f>F472-G472</f>
        <v>0</v>
      </c>
      <c r="I472" s="118"/>
      <c r="J472" s="118">
        <f>F472-I472</f>
        <v>0</v>
      </c>
      <c r="K4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2" s="118">
        <f>AB472+AC472+AD472</f>
        <v>0</v>
      </c>
      <c r="AF47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2" s="118">
        <f>AF472+AG472+AH472</f>
        <v>0</v>
      </c>
      <c r="AJ47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2" s="118">
        <f>AJ472+AK472+AL472</f>
        <v>0</v>
      </c>
      <c r="AN47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2" s="118">
        <f>AN472+AO472+AP472</f>
        <v>0</v>
      </c>
      <c r="AR472" s="118">
        <f>AE472+AI472+AM472+AQ472</f>
        <v>0</v>
      </c>
    </row>
    <row r="473" spans="2:44">
      <c r="B473" s="116" t="s">
        <v>1150</v>
      </c>
      <c r="C473" s="117" t="s">
        <v>1151</v>
      </c>
      <c r="D47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18">
        <f>D473+E473</f>
        <v>0</v>
      </c>
      <c r="G473" s="118"/>
      <c r="H473" s="118">
        <f>F473-G473</f>
        <v>0</v>
      </c>
      <c r="I473" s="118"/>
      <c r="J473" s="118">
        <f>F473-I473</f>
        <v>0</v>
      </c>
      <c r="K4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3" s="118">
        <f>AB473+AC473+AD473</f>
        <v>0</v>
      </c>
      <c r="AF47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3" s="118">
        <f>AF473+AG473+AH473</f>
        <v>0</v>
      </c>
      <c r="AJ47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3" s="118">
        <f>AJ473+AK473+AL473</f>
        <v>0</v>
      </c>
      <c r="AN47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3" s="118">
        <f>AN473+AO473+AP473</f>
        <v>0</v>
      </c>
      <c r="AR473" s="118">
        <f>AE473+AI473+AM473+AQ473</f>
        <v>0</v>
      </c>
    </row>
    <row r="474" spans="2:44">
      <c r="B474" s="116" t="s">
        <v>1152</v>
      </c>
      <c r="C474" s="117" t="s">
        <v>1153</v>
      </c>
      <c r="D47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18">
        <f t="shared" ref="F474:F477" si="968">D474+E474</f>
        <v>0</v>
      </c>
      <c r="G474" s="118"/>
      <c r="H474" s="118">
        <f t="shared" ref="H474:H477" si="969">F474-G474</f>
        <v>0</v>
      </c>
      <c r="I474" s="118"/>
      <c r="J474" s="118">
        <f t="shared" ref="J474:J477" si="970">F474-I474</f>
        <v>0</v>
      </c>
      <c r="K4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4" s="118">
        <f t="shared" ref="AE474:AE477" si="971">AB474+AC474+AD474</f>
        <v>0</v>
      </c>
      <c r="AF47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4" s="118">
        <f t="shared" ref="AI474:AI477" si="972">AF474+AG474+AH474</f>
        <v>0</v>
      </c>
      <c r="AJ47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4" s="118">
        <f t="shared" ref="AM474:AM477" si="973">AJ474+AK474+AL474</f>
        <v>0</v>
      </c>
      <c r="AN47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4" s="118">
        <f t="shared" ref="AQ474:AQ477" si="974">AN474+AO474+AP474</f>
        <v>0</v>
      </c>
      <c r="AR474" s="118">
        <f t="shared" ref="AR474:AR477" si="975">AE474+AI474+AM474+AQ474</f>
        <v>0</v>
      </c>
    </row>
    <row r="475" spans="2:44">
      <c r="B475" s="116" t="s">
        <v>1154</v>
      </c>
      <c r="C475" s="117" t="s">
        <v>1155</v>
      </c>
      <c r="D47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18">
        <f t="shared" si="968"/>
        <v>0</v>
      </c>
      <c r="G475" s="118"/>
      <c r="H475" s="118">
        <f t="shared" si="969"/>
        <v>0</v>
      </c>
      <c r="I475" s="118"/>
      <c r="J475" s="118">
        <f t="shared" si="970"/>
        <v>0</v>
      </c>
      <c r="K4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5" s="118">
        <f t="shared" si="971"/>
        <v>0</v>
      </c>
      <c r="AF47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5" s="118">
        <f t="shared" si="972"/>
        <v>0</v>
      </c>
      <c r="AJ47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5" s="118">
        <f t="shared" si="973"/>
        <v>0</v>
      </c>
      <c r="AN47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5" s="118">
        <f t="shared" si="974"/>
        <v>0</v>
      </c>
      <c r="AR475" s="118">
        <f t="shared" si="975"/>
        <v>0</v>
      </c>
    </row>
    <row r="476" spans="2:44">
      <c r="B476" s="116" t="s">
        <v>1156</v>
      </c>
      <c r="C476" s="117" t="s">
        <v>1157</v>
      </c>
      <c r="D47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18">
        <f t="shared" si="968"/>
        <v>0</v>
      </c>
      <c r="G476" s="118"/>
      <c r="H476" s="118">
        <f t="shared" si="969"/>
        <v>0</v>
      </c>
      <c r="I476" s="118"/>
      <c r="J476" s="118">
        <f t="shared" si="970"/>
        <v>0</v>
      </c>
      <c r="K4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6" s="118">
        <f t="shared" si="971"/>
        <v>0</v>
      </c>
      <c r="AF47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6" s="118">
        <f t="shared" si="972"/>
        <v>0</v>
      </c>
      <c r="AJ47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6" s="118">
        <f t="shared" si="973"/>
        <v>0</v>
      </c>
      <c r="AN47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6" s="118">
        <f t="shared" si="974"/>
        <v>0</v>
      </c>
      <c r="AR476" s="118">
        <f t="shared" si="975"/>
        <v>0</v>
      </c>
    </row>
    <row r="477" spans="2:44">
      <c r="B477" s="116" t="s">
        <v>1158</v>
      </c>
      <c r="C477" s="117" t="s">
        <v>1159</v>
      </c>
      <c r="D47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18">
        <f t="shared" si="968"/>
        <v>0</v>
      </c>
      <c r="G477" s="118"/>
      <c r="H477" s="118">
        <f t="shared" si="969"/>
        <v>0</v>
      </c>
      <c r="I477" s="118"/>
      <c r="J477" s="118">
        <f t="shared" si="970"/>
        <v>0</v>
      </c>
      <c r="K4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7" s="118">
        <f t="shared" si="971"/>
        <v>0</v>
      </c>
      <c r="AF47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7" s="118">
        <f t="shared" si="972"/>
        <v>0</v>
      </c>
      <c r="AJ47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7" s="118">
        <f t="shared" si="973"/>
        <v>0</v>
      </c>
      <c r="AN47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7" s="118">
        <f t="shared" si="974"/>
        <v>0</v>
      </c>
      <c r="AR477" s="118">
        <f t="shared" si="975"/>
        <v>0</v>
      </c>
    </row>
    <row r="478" spans="2:44">
      <c r="B478" s="116" t="s">
        <v>1160</v>
      </c>
      <c r="C478" s="117" t="s">
        <v>1161</v>
      </c>
      <c r="D47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18">
        <f t="shared" ref="F478:F481" si="976">D478+E478</f>
        <v>0</v>
      </c>
      <c r="G478" s="118"/>
      <c r="H478" s="118">
        <f t="shared" ref="H478:H481" si="977">F478-G478</f>
        <v>0</v>
      </c>
      <c r="I478" s="118"/>
      <c r="J478" s="118">
        <f t="shared" ref="J478:J481" si="978">F478-I478</f>
        <v>0</v>
      </c>
      <c r="K4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8" s="118">
        <f t="shared" ref="AE478:AE481" si="979">AB478+AC478+AD478</f>
        <v>0</v>
      </c>
      <c r="AF47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8" s="118">
        <f t="shared" ref="AI478:AI481" si="980">AF478+AG478+AH478</f>
        <v>0</v>
      </c>
      <c r="AJ47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8" s="118">
        <f t="shared" ref="AM478:AM481" si="981">AJ478+AK478+AL478</f>
        <v>0</v>
      </c>
      <c r="AN47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8" s="118">
        <f t="shared" ref="AQ478:AQ481" si="982">AN478+AO478+AP478</f>
        <v>0</v>
      </c>
      <c r="AR478" s="118">
        <f t="shared" ref="AR478:AR481" si="983">AE478+AI478+AM478+AQ478</f>
        <v>0</v>
      </c>
    </row>
    <row r="479" spans="2:44">
      <c r="B479" s="116" t="s">
        <v>1162</v>
      </c>
      <c r="C479" s="117" t="s">
        <v>1163</v>
      </c>
      <c r="D47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18">
        <f t="shared" si="976"/>
        <v>0</v>
      </c>
      <c r="G479" s="118"/>
      <c r="H479" s="118">
        <f t="shared" si="977"/>
        <v>0</v>
      </c>
      <c r="I479" s="118"/>
      <c r="J479" s="118">
        <f t="shared" si="978"/>
        <v>0</v>
      </c>
      <c r="K4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9" s="118">
        <f t="shared" si="979"/>
        <v>0</v>
      </c>
      <c r="AF47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9" s="118">
        <f t="shared" si="980"/>
        <v>0</v>
      </c>
      <c r="AJ47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9" s="118">
        <f t="shared" si="981"/>
        <v>0</v>
      </c>
      <c r="AN47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9" s="118">
        <f t="shared" si="982"/>
        <v>0</v>
      </c>
      <c r="AR479" s="118">
        <f t="shared" si="983"/>
        <v>0</v>
      </c>
    </row>
    <row r="480" spans="2:44">
      <c r="B480" s="116" t="s">
        <v>1164</v>
      </c>
      <c r="C480" s="117" t="s">
        <v>1165</v>
      </c>
      <c r="D48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18">
        <f t="shared" si="976"/>
        <v>0</v>
      </c>
      <c r="G480" s="118"/>
      <c r="H480" s="118">
        <f t="shared" si="977"/>
        <v>0</v>
      </c>
      <c r="I480" s="118"/>
      <c r="J480" s="118">
        <f t="shared" si="978"/>
        <v>0</v>
      </c>
      <c r="K4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0" s="118">
        <f t="shared" si="979"/>
        <v>0</v>
      </c>
      <c r="AF48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0" s="118">
        <f t="shared" si="980"/>
        <v>0</v>
      </c>
      <c r="AJ48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0" s="118">
        <f t="shared" si="981"/>
        <v>0</v>
      </c>
      <c r="AN48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0" s="118">
        <f t="shared" si="982"/>
        <v>0</v>
      </c>
      <c r="AR480" s="118">
        <f t="shared" si="983"/>
        <v>0</v>
      </c>
    </row>
    <row r="481" spans="2:44">
      <c r="B481" s="116" t="s">
        <v>1166</v>
      </c>
      <c r="C481" s="117" t="s">
        <v>1167</v>
      </c>
      <c r="D48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18">
        <f t="shared" si="976"/>
        <v>0</v>
      </c>
      <c r="G481" s="118"/>
      <c r="H481" s="118">
        <f t="shared" si="977"/>
        <v>0</v>
      </c>
      <c r="I481" s="118"/>
      <c r="J481" s="118">
        <f t="shared" si="978"/>
        <v>0</v>
      </c>
      <c r="K4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1" s="118">
        <f t="shared" si="979"/>
        <v>0</v>
      </c>
      <c r="AF48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1" s="118">
        <f t="shared" si="980"/>
        <v>0</v>
      </c>
      <c r="AJ48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1" s="118">
        <f t="shared" si="981"/>
        <v>0</v>
      </c>
      <c r="AN48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1" s="118">
        <f t="shared" si="982"/>
        <v>0</v>
      </c>
      <c r="AR481" s="118">
        <f t="shared" si="983"/>
        <v>0</v>
      </c>
    </row>
    <row r="482" spans="2:44">
      <c r="B482" s="116" t="s">
        <v>1168</v>
      </c>
      <c r="C482" s="117" t="s">
        <v>1169</v>
      </c>
      <c r="D48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18">
        <f>D482+E482</f>
        <v>0</v>
      </c>
      <c r="G482" s="118"/>
      <c r="H482" s="118">
        <f>F482-G482</f>
        <v>0</v>
      </c>
      <c r="I482" s="118"/>
      <c r="J482" s="118">
        <f>F482-I482</f>
        <v>0</v>
      </c>
      <c r="K4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2" s="118">
        <f>AB482+AC482+AD482</f>
        <v>0</v>
      </c>
      <c r="AF48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2" s="118">
        <f>AF482+AG482+AH482</f>
        <v>0</v>
      </c>
      <c r="AJ48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2" s="118">
        <f>AJ482+AK482+AL482</f>
        <v>0</v>
      </c>
      <c r="AN48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2" s="118">
        <f>AN482+AO482+AP482</f>
        <v>0</v>
      </c>
      <c r="AR482" s="118">
        <f>AE482+AI482+AM482+AQ482</f>
        <v>0</v>
      </c>
    </row>
    <row r="483" spans="2:44">
      <c r="B483" s="116" t="s">
        <v>1170</v>
      </c>
      <c r="C483" s="117" t="s">
        <v>1171</v>
      </c>
      <c r="D48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18">
        <f t="shared" ref="F483" si="984">D483+E483</f>
        <v>0</v>
      </c>
      <c r="G483" s="118"/>
      <c r="H483" s="118">
        <f t="shared" ref="H483" si="985">F483-G483</f>
        <v>0</v>
      </c>
      <c r="I483" s="118"/>
      <c r="J483" s="118">
        <f t="shared" ref="J483" si="986">F483-I483</f>
        <v>0</v>
      </c>
      <c r="K48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3" s="118">
        <f t="shared" ref="AE483" si="987">AB483+AC483+AD483</f>
        <v>0</v>
      </c>
      <c r="AF48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3" s="118">
        <f t="shared" ref="AI483" si="988">AF483+AG483+AH483</f>
        <v>0</v>
      </c>
      <c r="AJ48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3" s="118">
        <f t="shared" ref="AM483" si="989">AJ483+AK483+AL483</f>
        <v>0</v>
      </c>
      <c r="AN48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3" s="118">
        <f t="shared" ref="AQ483" si="990">AN483+AO483+AP483</f>
        <v>0</v>
      </c>
      <c r="AR483" s="118">
        <f t="shared" ref="AR483" si="991">AE483+AI483+AM483+AQ483</f>
        <v>0</v>
      </c>
    </row>
    <row r="484" spans="2:44">
      <c r="B484" s="116" t="s">
        <v>1172</v>
      </c>
      <c r="C484" s="117" t="s">
        <v>1173</v>
      </c>
      <c r="D48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18">
        <f t="shared" ref="F484" si="992">D484+E484</f>
        <v>0</v>
      </c>
      <c r="G484" s="118"/>
      <c r="H484" s="118">
        <f t="shared" ref="H484" si="993">F484-G484</f>
        <v>0</v>
      </c>
      <c r="I484" s="118"/>
      <c r="J484" s="118">
        <f t="shared" ref="J484" si="994">F484-I484</f>
        <v>0</v>
      </c>
      <c r="K4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4" s="118">
        <f t="shared" ref="AE484" si="995">AB484+AC484+AD484</f>
        <v>0</v>
      </c>
      <c r="AF48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4" s="118">
        <f t="shared" ref="AI484" si="996">AF484+AG484+AH484</f>
        <v>0</v>
      </c>
      <c r="AJ48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4" s="118">
        <f t="shared" ref="AM484" si="997">AJ484+AK484+AL484</f>
        <v>0</v>
      </c>
      <c r="AN48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4" s="118">
        <f t="shared" ref="AQ484" si="998">AN484+AO484+AP484</f>
        <v>0</v>
      </c>
      <c r="AR484" s="118">
        <f t="shared" ref="AR484" si="999">AE484+AI484+AM484+AQ484</f>
        <v>0</v>
      </c>
    </row>
    <row r="485" spans="2:44">
      <c r="B485" s="125" t="s">
        <v>320</v>
      </c>
      <c r="C485" s="126" t="s">
        <v>188</v>
      </c>
      <c r="D485" s="127">
        <f>SUM(D486:D488)</f>
        <v>0</v>
      </c>
      <c r="E485" s="127">
        <f>SUM(E486:E488)</f>
        <v>0</v>
      </c>
      <c r="F485" s="127">
        <f t="shared" si="830"/>
        <v>0</v>
      </c>
      <c r="G485" s="127">
        <f>SUM(G486:G488)</f>
        <v>0</v>
      </c>
      <c r="H485" s="127">
        <f t="shared" si="623"/>
        <v>0</v>
      </c>
      <c r="I485" s="127">
        <f>SUM(I486:I488)</f>
        <v>0</v>
      </c>
      <c r="J485" s="127">
        <f t="shared" si="624"/>
        <v>0</v>
      </c>
      <c r="K485" s="127">
        <f t="shared" ref="K485:AD485" si="1000">SUM(K486:K488)</f>
        <v>0</v>
      </c>
      <c r="L485" s="127">
        <f t="shared" si="1000"/>
        <v>0</v>
      </c>
      <c r="M485" s="127">
        <f t="shared" si="1000"/>
        <v>0</v>
      </c>
      <c r="N485" s="127">
        <f t="shared" si="1000"/>
        <v>0</v>
      </c>
      <c r="O485" s="127">
        <f t="shared" si="1000"/>
        <v>0</v>
      </c>
      <c r="P485" s="127">
        <f t="shared" ref="P485:Q485" si="1001">SUM(P486:P488)</f>
        <v>0</v>
      </c>
      <c r="Q485" s="127">
        <f t="shared" si="1001"/>
        <v>0</v>
      </c>
      <c r="R485" s="127">
        <f t="shared" si="1000"/>
        <v>0</v>
      </c>
      <c r="S485" s="127">
        <f t="shared" si="1000"/>
        <v>0</v>
      </c>
      <c r="T485" s="127">
        <f t="shared" ref="T485" si="1002">SUM(T486:T488)</f>
        <v>0</v>
      </c>
      <c r="U485" s="127">
        <f t="shared" si="1000"/>
        <v>0</v>
      </c>
      <c r="V485" s="127">
        <f t="shared" si="1000"/>
        <v>0</v>
      </c>
      <c r="W485" s="127">
        <f t="shared" ref="W485" si="1003">SUM(W486:W488)</f>
        <v>0</v>
      </c>
      <c r="X485" s="127">
        <f t="shared" si="1000"/>
        <v>0</v>
      </c>
      <c r="Y485" s="127">
        <f t="shared" ref="Y485:Z485" si="1004">SUM(Y486:Y488)</f>
        <v>0</v>
      </c>
      <c r="Z485" s="127">
        <f t="shared" si="1004"/>
        <v>0</v>
      </c>
      <c r="AA485" s="127">
        <f t="shared" si="1000"/>
        <v>0</v>
      </c>
      <c r="AB485" s="127">
        <f t="shared" si="1000"/>
        <v>0</v>
      </c>
      <c r="AC485" s="127">
        <f t="shared" si="1000"/>
        <v>0</v>
      </c>
      <c r="AD485" s="127">
        <f t="shared" si="1000"/>
        <v>0</v>
      </c>
      <c r="AE485" s="127">
        <f t="shared" si="628"/>
        <v>0</v>
      </c>
      <c r="AF485" s="127">
        <f>SUM(AF486:AF488)</f>
        <v>0</v>
      </c>
      <c r="AG485" s="127">
        <f>SUM(AG486:AG488)</f>
        <v>0</v>
      </c>
      <c r="AH485" s="127">
        <f>SUM(AH486:AH488)</f>
        <v>0</v>
      </c>
      <c r="AI485" s="127">
        <f t="shared" si="629"/>
        <v>0</v>
      </c>
      <c r="AJ485" s="127">
        <f>SUM(AJ486:AJ488)</f>
        <v>0</v>
      </c>
      <c r="AK485" s="127">
        <f>SUM(AK486:AK488)</f>
        <v>0</v>
      </c>
      <c r="AL485" s="127">
        <f>SUM(AL486:AL488)</f>
        <v>0</v>
      </c>
      <c r="AM485" s="127">
        <f t="shared" si="630"/>
        <v>0</v>
      </c>
      <c r="AN485" s="127">
        <f>SUM(AN486:AN488)</f>
        <v>0</v>
      </c>
      <c r="AO485" s="127">
        <f>SUM(AO486:AO488)</f>
        <v>0</v>
      </c>
      <c r="AP485" s="127">
        <f>SUM(AP486:AP488)</f>
        <v>0</v>
      </c>
      <c r="AQ485" s="127">
        <f t="shared" si="631"/>
        <v>0</v>
      </c>
      <c r="AR485" s="127">
        <f t="shared" si="632"/>
        <v>0</v>
      </c>
    </row>
    <row r="486" spans="2:44">
      <c r="B486" s="116" t="s">
        <v>321</v>
      </c>
      <c r="C486" s="117" t="s">
        <v>189</v>
      </c>
      <c r="D48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18">
        <f t="shared" si="830"/>
        <v>0</v>
      </c>
      <c r="G486" s="118"/>
      <c r="H486" s="118">
        <f t="shared" si="623"/>
        <v>0</v>
      </c>
      <c r="I486" s="118"/>
      <c r="J486" s="118">
        <f t="shared" si="624"/>
        <v>0</v>
      </c>
      <c r="K4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6" s="118">
        <f t="shared" si="628"/>
        <v>0</v>
      </c>
      <c r="AF48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6" s="118">
        <f t="shared" si="629"/>
        <v>0</v>
      </c>
      <c r="AJ48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6" s="118">
        <f t="shared" si="630"/>
        <v>0</v>
      </c>
      <c r="AN48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6" s="118">
        <f t="shared" si="631"/>
        <v>0</v>
      </c>
      <c r="AR486" s="118">
        <f t="shared" si="632"/>
        <v>0</v>
      </c>
    </row>
    <row r="487" spans="2:44">
      <c r="B487" s="116" t="s">
        <v>1174</v>
      </c>
      <c r="C487" s="117" t="s">
        <v>1175</v>
      </c>
      <c r="D48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18">
        <f t="shared" ref="F487" si="1005">D487+E487</f>
        <v>0</v>
      </c>
      <c r="G487" s="118"/>
      <c r="H487" s="118">
        <f t="shared" ref="H487" si="1006">F487-G487</f>
        <v>0</v>
      </c>
      <c r="I487" s="118"/>
      <c r="J487" s="118">
        <f t="shared" ref="J487" si="1007">F487-I487</f>
        <v>0</v>
      </c>
      <c r="K4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7" s="118">
        <f t="shared" ref="AE487" si="1008">AB487+AC487+AD487</f>
        <v>0</v>
      </c>
      <c r="AF48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7" s="118">
        <f t="shared" ref="AI487" si="1009">AF487+AG487+AH487</f>
        <v>0</v>
      </c>
      <c r="AJ48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7" s="118">
        <f t="shared" ref="AM487" si="1010">AJ487+AK487+AL487</f>
        <v>0</v>
      </c>
      <c r="AN48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7" s="118">
        <f t="shared" ref="AQ487" si="1011">AN487+AO487+AP487</f>
        <v>0</v>
      </c>
      <c r="AR487" s="118">
        <f t="shared" ref="AR487" si="1012">AE487+AI487+AM487+AQ487</f>
        <v>0</v>
      </c>
    </row>
    <row r="488" spans="2:44">
      <c r="B488" s="116" t="s">
        <v>1176</v>
      </c>
      <c r="C488" s="117" t="s">
        <v>1177</v>
      </c>
      <c r="D48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18">
        <f t="shared" si="830"/>
        <v>0</v>
      </c>
      <c r="G488" s="118"/>
      <c r="H488" s="118">
        <f t="shared" si="623"/>
        <v>0</v>
      </c>
      <c r="I488" s="118"/>
      <c r="J488" s="118">
        <f t="shared" si="624"/>
        <v>0</v>
      </c>
      <c r="K4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8" s="118">
        <f t="shared" si="628"/>
        <v>0</v>
      </c>
      <c r="AF48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8" s="118">
        <f t="shared" si="629"/>
        <v>0</v>
      </c>
      <c r="AJ48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8" s="118">
        <f t="shared" si="630"/>
        <v>0</v>
      </c>
      <c r="AN48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8" s="118">
        <f t="shared" si="631"/>
        <v>0</v>
      </c>
      <c r="AR488" s="118">
        <f t="shared" si="632"/>
        <v>0</v>
      </c>
    </row>
    <row r="489" spans="2:44">
      <c r="B489" s="125" t="s">
        <v>322</v>
      </c>
      <c r="C489" s="126" t="s">
        <v>190</v>
      </c>
      <c r="D489" s="127">
        <f>SUM(D490:D498)</f>
        <v>0</v>
      </c>
      <c r="E489" s="127">
        <f>SUM(E490:E498)</f>
        <v>0</v>
      </c>
      <c r="F489" s="127">
        <f t="shared" si="830"/>
        <v>0</v>
      </c>
      <c r="G489" s="127">
        <f>SUM(G490:G498)</f>
        <v>0</v>
      </c>
      <c r="H489" s="127">
        <f t="shared" si="623"/>
        <v>0</v>
      </c>
      <c r="I489" s="127">
        <f>SUM(I490:I498)</f>
        <v>0</v>
      </c>
      <c r="J489" s="127">
        <f t="shared" si="624"/>
        <v>0</v>
      </c>
      <c r="K489" s="127">
        <f t="shared" ref="K489:AD489" si="1013">SUM(K490:K498)</f>
        <v>0</v>
      </c>
      <c r="L489" s="127">
        <f t="shared" si="1013"/>
        <v>0</v>
      </c>
      <c r="M489" s="127">
        <f t="shared" si="1013"/>
        <v>0</v>
      </c>
      <c r="N489" s="127">
        <f t="shared" si="1013"/>
        <v>0</v>
      </c>
      <c r="O489" s="127">
        <f t="shared" si="1013"/>
        <v>0</v>
      </c>
      <c r="P489" s="127">
        <f t="shared" ref="P489:Q489" si="1014">SUM(P490:P498)</f>
        <v>0</v>
      </c>
      <c r="Q489" s="127">
        <f t="shared" si="1014"/>
        <v>0</v>
      </c>
      <c r="R489" s="127">
        <f t="shared" si="1013"/>
        <v>0</v>
      </c>
      <c r="S489" s="127">
        <f t="shared" si="1013"/>
        <v>0</v>
      </c>
      <c r="T489" s="127">
        <f t="shared" ref="T489" si="1015">SUM(T490:T498)</f>
        <v>0</v>
      </c>
      <c r="U489" s="127">
        <f t="shared" si="1013"/>
        <v>0</v>
      </c>
      <c r="V489" s="127">
        <f t="shared" si="1013"/>
        <v>0</v>
      </c>
      <c r="W489" s="127">
        <f t="shared" ref="W489" si="1016">SUM(W490:W498)</f>
        <v>0</v>
      </c>
      <c r="X489" s="127">
        <f t="shared" si="1013"/>
        <v>0</v>
      </c>
      <c r="Y489" s="127">
        <f t="shared" ref="Y489:Z489" si="1017">SUM(Y490:Y498)</f>
        <v>0</v>
      </c>
      <c r="Z489" s="127">
        <f t="shared" si="1017"/>
        <v>0</v>
      </c>
      <c r="AA489" s="127">
        <f t="shared" si="1013"/>
        <v>0</v>
      </c>
      <c r="AB489" s="127">
        <f t="shared" si="1013"/>
        <v>0</v>
      </c>
      <c r="AC489" s="127">
        <f t="shared" si="1013"/>
        <v>0</v>
      </c>
      <c r="AD489" s="127">
        <f t="shared" si="1013"/>
        <v>0</v>
      </c>
      <c r="AE489" s="127">
        <f t="shared" si="628"/>
        <v>0</v>
      </c>
      <c r="AF489" s="127">
        <f>SUM(AF490:AF498)</f>
        <v>0</v>
      </c>
      <c r="AG489" s="127">
        <f>SUM(AG490:AG498)</f>
        <v>0</v>
      </c>
      <c r="AH489" s="127">
        <f>SUM(AH490:AH498)</f>
        <v>0</v>
      </c>
      <c r="AI489" s="127">
        <f t="shared" si="629"/>
        <v>0</v>
      </c>
      <c r="AJ489" s="127">
        <f>SUM(AJ490:AJ498)</f>
        <v>0</v>
      </c>
      <c r="AK489" s="127">
        <f>SUM(AK490:AK498)</f>
        <v>0</v>
      </c>
      <c r="AL489" s="127">
        <f>SUM(AL490:AL498)</f>
        <v>0</v>
      </c>
      <c r="AM489" s="127">
        <f t="shared" si="630"/>
        <v>0</v>
      </c>
      <c r="AN489" s="127">
        <f>SUM(AN490:AN498)</f>
        <v>0</v>
      </c>
      <c r="AO489" s="127">
        <f>SUM(AO490:AO498)</f>
        <v>0</v>
      </c>
      <c r="AP489" s="127">
        <f>SUM(AP490:AP498)</f>
        <v>0</v>
      </c>
      <c r="AQ489" s="127">
        <f t="shared" si="631"/>
        <v>0</v>
      </c>
      <c r="AR489" s="127">
        <f t="shared" si="632"/>
        <v>0</v>
      </c>
    </row>
    <row r="490" spans="2:44">
      <c r="B490" s="116" t="s">
        <v>323</v>
      </c>
      <c r="C490" s="117" t="s">
        <v>185</v>
      </c>
      <c r="D49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18">
        <f t="shared" ref="F490:F494" si="1018">D490+E490</f>
        <v>0</v>
      </c>
      <c r="G490" s="118"/>
      <c r="H490" s="118">
        <f t="shared" ref="H490:H494" si="1019">F490-G490</f>
        <v>0</v>
      </c>
      <c r="I490" s="118"/>
      <c r="J490" s="118">
        <f t="shared" ref="J490:J494" si="1020">F490-I490</f>
        <v>0</v>
      </c>
      <c r="K4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0" s="118">
        <f t="shared" ref="AE490:AE494" si="1021">AB490+AC490+AD490</f>
        <v>0</v>
      </c>
      <c r="AF49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0" s="118">
        <f t="shared" ref="AI490:AI494" si="1022">AF490+AG490+AH490</f>
        <v>0</v>
      </c>
      <c r="AJ49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0" s="118">
        <f t="shared" ref="AM490:AM494" si="1023">AJ490+AK490+AL490</f>
        <v>0</v>
      </c>
      <c r="AN49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0" s="118">
        <f t="shared" ref="AQ490:AQ494" si="1024">AN490+AO490+AP490</f>
        <v>0</v>
      </c>
      <c r="AR490" s="118">
        <f t="shared" ref="AR490:AR494" si="1025">AE490+AI490+AM490+AQ490</f>
        <v>0</v>
      </c>
    </row>
    <row r="491" spans="2:44">
      <c r="B491" s="116" t="s">
        <v>1178</v>
      </c>
      <c r="C491" s="117" t="s">
        <v>1133</v>
      </c>
      <c r="D49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18">
        <f t="shared" ref="F491" si="1026">D491+E491</f>
        <v>0</v>
      </c>
      <c r="G491" s="118"/>
      <c r="H491" s="118">
        <f t="shared" ref="H491" si="1027">F491-G491</f>
        <v>0</v>
      </c>
      <c r="I491" s="118"/>
      <c r="J491" s="118">
        <f t="shared" ref="J491" si="1028">F491-I491</f>
        <v>0</v>
      </c>
      <c r="K4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1" s="118">
        <f t="shared" ref="AE491" si="1029">AB491+AC491+AD491</f>
        <v>0</v>
      </c>
      <c r="AF49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1" s="118">
        <f t="shared" ref="AI491" si="1030">AF491+AG491+AH491</f>
        <v>0</v>
      </c>
      <c r="AJ49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1" s="118">
        <f t="shared" ref="AM491" si="1031">AJ491+AK491+AL491</f>
        <v>0</v>
      </c>
      <c r="AN49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1" s="118">
        <f t="shared" ref="AQ491" si="1032">AN491+AO491+AP491</f>
        <v>0</v>
      </c>
      <c r="AR491" s="118">
        <f t="shared" ref="AR491" si="1033">AE491+AI491+AM491+AQ491</f>
        <v>0</v>
      </c>
    </row>
    <row r="492" spans="2:44">
      <c r="B492" s="116" t="s">
        <v>1179</v>
      </c>
      <c r="C492" s="117" t="s">
        <v>1135</v>
      </c>
      <c r="D49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18">
        <f t="shared" si="1018"/>
        <v>0</v>
      </c>
      <c r="G492" s="118"/>
      <c r="H492" s="118">
        <f t="shared" si="1019"/>
        <v>0</v>
      </c>
      <c r="I492" s="118"/>
      <c r="J492" s="118">
        <f t="shared" si="1020"/>
        <v>0</v>
      </c>
      <c r="K4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2" s="118">
        <f t="shared" si="1021"/>
        <v>0</v>
      </c>
      <c r="AF49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2" s="118">
        <f t="shared" si="1022"/>
        <v>0</v>
      </c>
      <c r="AJ49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2" s="118">
        <f t="shared" si="1023"/>
        <v>0</v>
      </c>
      <c r="AN49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2" s="118">
        <f t="shared" si="1024"/>
        <v>0</v>
      </c>
      <c r="AR492" s="118">
        <f t="shared" si="1025"/>
        <v>0</v>
      </c>
    </row>
    <row r="493" spans="2:44">
      <c r="B493" s="116" t="s">
        <v>1180</v>
      </c>
      <c r="C493" s="117" t="s">
        <v>1139</v>
      </c>
      <c r="D49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18">
        <f t="shared" si="1018"/>
        <v>0</v>
      </c>
      <c r="G493" s="118"/>
      <c r="H493" s="118">
        <f t="shared" si="1019"/>
        <v>0</v>
      </c>
      <c r="I493" s="118"/>
      <c r="J493" s="118">
        <f t="shared" si="1020"/>
        <v>0</v>
      </c>
      <c r="K4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3" s="118">
        <f t="shared" si="1021"/>
        <v>0</v>
      </c>
      <c r="AF49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3" s="118">
        <f t="shared" si="1022"/>
        <v>0</v>
      </c>
      <c r="AJ49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3" s="118">
        <f t="shared" si="1023"/>
        <v>0</v>
      </c>
      <c r="AN49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3" s="118">
        <f t="shared" si="1024"/>
        <v>0</v>
      </c>
      <c r="AR493" s="118">
        <f t="shared" si="1025"/>
        <v>0</v>
      </c>
    </row>
    <row r="494" spans="2:44">
      <c r="B494" s="116" t="s">
        <v>1181</v>
      </c>
      <c r="C494" s="117" t="s">
        <v>1182</v>
      </c>
      <c r="D49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18">
        <f t="shared" si="1018"/>
        <v>0</v>
      </c>
      <c r="G494" s="118"/>
      <c r="H494" s="118">
        <f t="shared" si="1019"/>
        <v>0</v>
      </c>
      <c r="I494" s="118"/>
      <c r="J494" s="118">
        <f t="shared" si="1020"/>
        <v>0</v>
      </c>
      <c r="K4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4" s="118">
        <f t="shared" si="1021"/>
        <v>0</v>
      </c>
      <c r="AF49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4" s="118">
        <f t="shared" si="1022"/>
        <v>0</v>
      </c>
      <c r="AJ49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4" s="118">
        <f t="shared" si="1023"/>
        <v>0</v>
      </c>
      <c r="AN49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4" s="118">
        <f t="shared" si="1024"/>
        <v>0</v>
      </c>
      <c r="AR494" s="118">
        <f t="shared" si="1025"/>
        <v>0</v>
      </c>
    </row>
    <row r="495" spans="2:44">
      <c r="B495" s="116" t="s">
        <v>1183</v>
      </c>
      <c r="C495" s="117" t="s">
        <v>1143</v>
      </c>
      <c r="D49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18">
        <f t="shared" si="830"/>
        <v>0</v>
      </c>
      <c r="G495" s="118"/>
      <c r="H495" s="118">
        <f t="shared" si="623"/>
        <v>0</v>
      </c>
      <c r="I495" s="118"/>
      <c r="J495" s="118">
        <f t="shared" si="624"/>
        <v>0</v>
      </c>
      <c r="K4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5" s="118">
        <f t="shared" si="628"/>
        <v>0</v>
      </c>
      <c r="AF49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5" s="118">
        <f t="shared" si="629"/>
        <v>0</v>
      </c>
      <c r="AJ49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5" s="118">
        <f t="shared" si="630"/>
        <v>0</v>
      </c>
      <c r="AN49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5" s="118">
        <f t="shared" si="631"/>
        <v>0</v>
      </c>
      <c r="AR495" s="118">
        <f t="shared" si="632"/>
        <v>0</v>
      </c>
    </row>
    <row r="496" spans="2:44">
      <c r="B496" s="116" t="s">
        <v>1184</v>
      </c>
      <c r="C496" s="117" t="s">
        <v>1185</v>
      </c>
      <c r="D49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18">
        <f t="shared" ref="F496" si="1034">D496+E496</f>
        <v>0</v>
      </c>
      <c r="G496" s="118"/>
      <c r="H496" s="118">
        <f t="shared" ref="H496" si="1035">F496-G496</f>
        <v>0</v>
      </c>
      <c r="I496" s="118"/>
      <c r="J496" s="118">
        <f t="shared" ref="J496" si="1036">F496-I496</f>
        <v>0</v>
      </c>
      <c r="K4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6" s="118">
        <f t="shared" ref="AE496" si="1037">AB496+AC496+AD496</f>
        <v>0</v>
      </c>
      <c r="AF49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6" s="118">
        <f t="shared" ref="AI496" si="1038">AF496+AG496+AH496</f>
        <v>0</v>
      </c>
      <c r="AJ49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6" s="118">
        <f t="shared" ref="AM496" si="1039">AJ496+AK496+AL496</f>
        <v>0</v>
      </c>
      <c r="AN49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6" s="118">
        <f t="shared" ref="AQ496" si="1040">AN496+AO496+AP496</f>
        <v>0</v>
      </c>
      <c r="AR496" s="118">
        <f t="shared" ref="AR496" si="1041">AE496+AI496+AM496+AQ496</f>
        <v>0</v>
      </c>
    </row>
    <row r="497" spans="2:44">
      <c r="B497" s="116" t="s">
        <v>1186</v>
      </c>
      <c r="C497" s="117" t="s">
        <v>1145</v>
      </c>
      <c r="D49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18">
        <f t="shared" ref="F497" si="1042">D497+E497</f>
        <v>0</v>
      </c>
      <c r="G497" s="118"/>
      <c r="H497" s="118">
        <f t="shared" ref="H497" si="1043">F497-G497</f>
        <v>0</v>
      </c>
      <c r="I497" s="118"/>
      <c r="J497" s="118">
        <f t="shared" ref="J497" si="1044">F497-I497</f>
        <v>0</v>
      </c>
      <c r="K4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7" s="118">
        <f t="shared" ref="AE497" si="1045">AB497+AC497+AD497</f>
        <v>0</v>
      </c>
      <c r="AF49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7" s="118">
        <f t="shared" ref="AI497" si="1046">AF497+AG497+AH497</f>
        <v>0</v>
      </c>
      <c r="AJ49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7" s="118">
        <f t="shared" ref="AM497" si="1047">AJ497+AK497+AL497</f>
        <v>0</v>
      </c>
      <c r="AN49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7" s="118">
        <f t="shared" ref="AQ497" si="1048">AN497+AO497+AP497</f>
        <v>0</v>
      </c>
      <c r="AR497" s="118">
        <f t="shared" ref="AR497" si="1049">AE497+AI497+AM497+AQ497</f>
        <v>0</v>
      </c>
    </row>
    <row r="498" spans="2:44">
      <c r="B498" s="116" t="s">
        <v>1187</v>
      </c>
      <c r="C498" s="117" t="s">
        <v>1188</v>
      </c>
      <c r="D49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18">
        <f t="shared" si="830"/>
        <v>0</v>
      </c>
      <c r="G498" s="118"/>
      <c r="H498" s="118">
        <f t="shared" si="623"/>
        <v>0</v>
      </c>
      <c r="I498" s="118"/>
      <c r="J498" s="118">
        <f t="shared" si="624"/>
        <v>0</v>
      </c>
      <c r="K4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8" s="118">
        <f t="shared" si="628"/>
        <v>0</v>
      </c>
      <c r="AF49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8" s="118">
        <f t="shared" si="629"/>
        <v>0</v>
      </c>
      <c r="AJ49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8" s="118">
        <f t="shared" si="630"/>
        <v>0</v>
      </c>
      <c r="AN49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8" s="118">
        <f t="shared" si="631"/>
        <v>0</v>
      </c>
      <c r="AR498" s="118">
        <f t="shared" si="632"/>
        <v>0</v>
      </c>
    </row>
    <row r="499" spans="2:44">
      <c r="B499" s="113" t="s">
        <v>327</v>
      </c>
      <c r="C499" s="114" t="s">
        <v>193</v>
      </c>
      <c r="D499" s="115">
        <f>D500+D509</f>
        <v>0</v>
      </c>
      <c r="E499" s="115">
        <f>E500+E509</f>
        <v>0</v>
      </c>
      <c r="F499" s="115">
        <f t="shared" ref="F499:F566" si="1050">D499+E499</f>
        <v>0</v>
      </c>
      <c r="G499" s="115">
        <f t="shared" ref="G499:I499" si="1051">G500+G509</f>
        <v>0</v>
      </c>
      <c r="H499" s="115">
        <f t="shared" ref="H499:H566" si="1052">F499-G499</f>
        <v>0</v>
      </c>
      <c r="I499" s="115">
        <f t="shared" si="1051"/>
        <v>0</v>
      </c>
      <c r="J499" s="115">
        <f t="shared" ref="J499:J566" si="1053">F499-I499</f>
        <v>0</v>
      </c>
      <c r="K499" s="115">
        <f t="shared" ref="K499:AP499" si="1054">K500+K509</f>
        <v>0</v>
      </c>
      <c r="L499" s="115">
        <f t="shared" si="1054"/>
        <v>0</v>
      </c>
      <c r="M499" s="115">
        <f t="shared" si="1054"/>
        <v>0</v>
      </c>
      <c r="N499" s="115">
        <f t="shared" si="1054"/>
        <v>0</v>
      </c>
      <c r="O499" s="115">
        <f t="shared" si="1054"/>
        <v>0</v>
      </c>
      <c r="P499" s="115">
        <f t="shared" ref="P499:Q499" si="1055">P500+P509</f>
        <v>0</v>
      </c>
      <c r="Q499" s="115">
        <f t="shared" si="1055"/>
        <v>0</v>
      </c>
      <c r="R499" s="115">
        <f t="shared" si="1054"/>
        <v>0</v>
      </c>
      <c r="S499" s="115">
        <f t="shared" si="1054"/>
        <v>0</v>
      </c>
      <c r="T499" s="115">
        <f t="shared" ref="T499" si="1056">T500+T509</f>
        <v>0</v>
      </c>
      <c r="U499" s="115">
        <f t="shared" si="1054"/>
        <v>0</v>
      </c>
      <c r="V499" s="115">
        <f t="shared" si="1054"/>
        <v>0</v>
      </c>
      <c r="W499" s="115">
        <f t="shared" ref="W499" si="1057">W500+W509</f>
        <v>0</v>
      </c>
      <c r="X499" s="115">
        <f t="shared" si="1054"/>
        <v>0</v>
      </c>
      <c r="Y499" s="115">
        <f t="shared" ref="Y499:Z499" si="1058">Y500+Y509</f>
        <v>0</v>
      </c>
      <c r="Z499" s="115">
        <f t="shared" si="1058"/>
        <v>0</v>
      </c>
      <c r="AA499" s="115">
        <f t="shared" si="1054"/>
        <v>0</v>
      </c>
      <c r="AB499" s="115">
        <f t="shared" si="1054"/>
        <v>0</v>
      </c>
      <c r="AC499" s="115">
        <f t="shared" si="1054"/>
        <v>0</v>
      </c>
      <c r="AD499" s="115">
        <f t="shared" si="1054"/>
        <v>0</v>
      </c>
      <c r="AE499" s="115">
        <f t="shared" ref="AE499:AE566" si="1059">AB499+AC499+AD499</f>
        <v>0</v>
      </c>
      <c r="AF499" s="115">
        <f t="shared" si="1054"/>
        <v>0</v>
      </c>
      <c r="AG499" s="115">
        <f t="shared" si="1054"/>
        <v>0</v>
      </c>
      <c r="AH499" s="115">
        <f t="shared" si="1054"/>
        <v>0</v>
      </c>
      <c r="AI499" s="115">
        <f t="shared" ref="AI499:AI566" si="1060">AF499+AG499+AH499</f>
        <v>0</v>
      </c>
      <c r="AJ499" s="115">
        <f t="shared" si="1054"/>
        <v>0</v>
      </c>
      <c r="AK499" s="115">
        <f t="shared" si="1054"/>
        <v>0</v>
      </c>
      <c r="AL499" s="115">
        <f t="shared" si="1054"/>
        <v>0</v>
      </c>
      <c r="AM499" s="115">
        <f t="shared" ref="AM499:AM566" si="1061">AJ499+AK499+AL499</f>
        <v>0</v>
      </c>
      <c r="AN499" s="115">
        <f t="shared" si="1054"/>
        <v>0</v>
      </c>
      <c r="AO499" s="115">
        <f t="shared" si="1054"/>
        <v>0</v>
      </c>
      <c r="AP499" s="115">
        <f t="shared" si="1054"/>
        <v>0</v>
      </c>
      <c r="AQ499" s="115">
        <f t="shared" ref="AQ499:AQ566" si="1062">AN499+AO499+AP499</f>
        <v>0</v>
      </c>
      <c r="AR499" s="115">
        <f t="shared" ref="AR499:AR566" si="1063">AE499+AI499+AM499+AQ499</f>
        <v>0</v>
      </c>
    </row>
    <row r="500" spans="2:44">
      <c r="B500" s="125" t="s">
        <v>328</v>
      </c>
      <c r="C500" s="126" t="s">
        <v>194</v>
      </c>
      <c r="D500" s="127">
        <f>SUM(D501:D508)</f>
        <v>0</v>
      </c>
      <c r="E500" s="127">
        <f>SUM(E501:E508)</f>
        <v>0</v>
      </c>
      <c r="F500" s="127">
        <f t="shared" si="1050"/>
        <v>0</v>
      </c>
      <c r="G500" s="127">
        <f t="shared" ref="G500:I500" si="1064">SUM(G501:G508)</f>
        <v>0</v>
      </c>
      <c r="H500" s="127">
        <f t="shared" si="1052"/>
        <v>0</v>
      </c>
      <c r="I500" s="127">
        <f t="shared" si="1064"/>
        <v>0</v>
      </c>
      <c r="J500" s="127">
        <f t="shared" si="1053"/>
        <v>0</v>
      </c>
      <c r="K500" s="127">
        <f t="shared" ref="K500:AP500" si="1065">SUM(K501:K508)</f>
        <v>0</v>
      </c>
      <c r="L500" s="127">
        <f t="shared" si="1065"/>
        <v>0</v>
      </c>
      <c r="M500" s="127">
        <f t="shared" si="1065"/>
        <v>0</v>
      </c>
      <c r="N500" s="127">
        <f t="shared" si="1065"/>
        <v>0</v>
      </c>
      <c r="O500" s="127">
        <f t="shared" si="1065"/>
        <v>0</v>
      </c>
      <c r="P500" s="127">
        <f t="shared" ref="P500:Q500" si="1066">SUM(P501:P508)</f>
        <v>0</v>
      </c>
      <c r="Q500" s="127">
        <f t="shared" si="1066"/>
        <v>0</v>
      </c>
      <c r="R500" s="127">
        <f t="shared" si="1065"/>
        <v>0</v>
      </c>
      <c r="S500" s="127">
        <f t="shared" si="1065"/>
        <v>0</v>
      </c>
      <c r="T500" s="127">
        <f t="shared" ref="T500" si="1067">SUM(T501:T508)</f>
        <v>0</v>
      </c>
      <c r="U500" s="127">
        <f t="shared" si="1065"/>
        <v>0</v>
      </c>
      <c r="V500" s="127">
        <f t="shared" si="1065"/>
        <v>0</v>
      </c>
      <c r="W500" s="127">
        <f t="shared" ref="W500" si="1068">SUM(W501:W508)</f>
        <v>0</v>
      </c>
      <c r="X500" s="127">
        <f t="shared" si="1065"/>
        <v>0</v>
      </c>
      <c r="Y500" s="127">
        <f t="shared" ref="Y500:Z500" si="1069">SUM(Y501:Y508)</f>
        <v>0</v>
      </c>
      <c r="Z500" s="127">
        <f t="shared" si="1069"/>
        <v>0</v>
      </c>
      <c r="AA500" s="127">
        <f t="shared" si="1065"/>
        <v>0</v>
      </c>
      <c r="AB500" s="127">
        <f t="shared" si="1065"/>
        <v>0</v>
      </c>
      <c r="AC500" s="127">
        <f t="shared" si="1065"/>
        <v>0</v>
      </c>
      <c r="AD500" s="127">
        <f t="shared" si="1065"/>
        <v>0</v>
      </c>
      <c r="AE500" s="127">
        <f t="shared" si="1059"/>
        <v>0</v>
      </c>
      <c r="AF500" s="127">
        <f t="shared" si="1065"/>
        <v>0</v>
      </c>
      <c r="AG500" s="127">
        <f t="shared" si="1065"/>
        <v>0</v>
      </c>
      <c r="AH500" s="127">
        <f t="shared" si="1065"/>
        <v>0</v>
      </c>
      <c r="AI500" s="127">
        <f t="shared" si="1060"/>
        <v>0</v>
      </c>
      <c r="AJ500" s="127">
        <f t="shared" si="1065"/>
        <v>0</v>
      </c>
      <c r="AK500" s="127">
        <f t="shared" si="1065"/>
        <v>0</v>
      </c>
      <c r="AL500" s="127">
        <f t="shared" si="1065"/>
        <v>0</v>
      </c>
      <c r="AM500" s="127">
        <f t="shared" si="1061"/>
        <v>0</v>
      </c>
      <c r="AN500" s="127">
        <f t="shared" si="1065"/>
        <v>0</v>
      </c>
      <c r="AO500" s="127">
        <f t="shared" si="1065"/>
        <v>0</v>
      </c>
      <c r="AP500" s="127">
        <f t="shared" si="1065"/>
        <v>0</v>
      </c>
      <c r="AQ500" s="127">
        <f t="shared" si="1062"/>
        <v>0</v>
      </c>
      <c r="AR500" s="127">
        <f t="shared" si="1063"/>
        <v>0</v>
      </c>
    </row>
    <row r="501" spans="2:44">
      <c r="B501" s="116" t="s">
        <v>329</v>
      </c>
      <c r="C501" s="117" t="s">
        <v>195</v>
      </c>
      <c r="D50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18">
        <f t="shared" si="1050"/>
        <v>0</v>
      </c>
      <c r="G501" s="118"/>
      <c r="H501" s="118">
        <f t="shared" si="1052"/>
        <v>0</v>
      </c>
      <c r="I501" s="118"/>
      <c r="J501" s="118">
        <f t="shared" si="1053"/>
        <v>0</v>
      </c>
      <c r="K5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1" s="118">
        <f t="shared" si="1059"/>
        <v>0</v>
      </c>
      <c r="AF50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1" s="118">
        <f t="shared" si="1060"/>
        <v>0</v>
      </c>
      <c r="AJ50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1" s="118">
        <f t="shared" si="1061"/>
        <v>0</v>
      </c>
      <c r="AN50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1" s="118">
        <f t="shared" si="1062"/>
        <v>0</v>
      </c>
      <c r="AR501" s="118">
        <f t="shared" si="1063"/>
        <v>0</v>
      </c>
    </row>
    <row r="502" spans="2:44">
      <c r="B502" s="116" t="s">
        <v>1189</v>
      </c>
      <c r="C502" s="117" t="s">
        <v>1190</v>
      </c>
      <c r="D50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18">
        <f t="shared" si="1050"/>
        <v>0</v>
      </c>
      <c r="G502" s="118"/>
      <c r="H502" s="118">
        <f t="shared" si="1052"/>
        <v>0</v>
      </c>
      <c r="I502" s="118"/>
      <c r="J502" s="118">
        <f t="shared" si="1053"/>
        <v>0</v>
      </c>
      <c r="K5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2" s="118">
        <f t="shared" si="1059"/>
        <v>0</v>
      </c>
      <c r="AF50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2" s="118">
        <f t="shared" si="1060"/>
        <v>0</v>
      </c>
      <c r="AJ50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2" s="118">
        <f t="shared" si="1061"/>
        <v>0</v>
      </c>
      <c r="AN50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2" s="118">
        <f t="shared" si="1062"/>
        <v>0</v>
      </c>
      <c r="AR502" s="118">
        <f t="shared" si="1063"/>
        <v>0</v>
      </c>
    </row>
    <row r="503" spans="2:44">
      <c r="B503" s="116" t="s">
        <v>1191</v>
      </c>
      <c r="C503" s="117" t="s">
        <v>1192</v>
      </c>
      <c r="D50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18">
        <f t="shared" ref="F503:F506" si="1070">D503+E503</f>
        <v>0</v>
      </c>
      <c r="G503" s="118"/>
      <c r="H503" s="118">
        <f t="shared" ref="H503:H506" si="1071">F503-G503</f>
        <v>0</v>
      </c>
      <c r="I503" s="118"/>
      <c r="J503" s="118">
        <f t="shared" ref="J503:J506" si="1072">F503-I503</f>
        <v>0</v>
      </c>
      <c r="K5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3" s="118">
        <f t="shared" ref="AE503:AE506" si="1073">AB503+AC503+AD503</f>
        <v>0</v>
      </c>
      <c r="AF50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3" s="118">
        <f t="shared" ref="AI503:AI506" si="1074">AF503+AG503+AH503</f>
        <v>0</v>
      </c>
      <c r="AJ50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3" s="118">
        <f t="shared" ref="AM503:AM506" si="1075">AJ503+AK503+AL503</f>
        <v>0</v>
      </c>
      <c r="AN50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3" s="118">
        <f t="shared" ref="AQ503:AQ506" si="1076">AN503+AO503+AP503</f>
        <v>0</v>
      </c>
      <c r="AR503" s="118">
        <f t="shared" ref="AR503:AR506" si="1077">AE503+AI503+AM503+AQ503</f>
        <v>0</v>
      </c>
    </row>
    <row r="504" spans="2:44">
      <c r="B504" s="116" t="s">
        <v>330</v>
      </c>
      <c r="C504" s="117" t="s">
        <v>196</v>
      </c>
      <c r="D50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18">
        <f t="shared" si="1070"/>
        <v>0</v>
      </c>
      <c r="G504" s="118"/>
      <c r="H504" s="118">
        <f t="shared" si="1071"/>
        <v>0</v>
      </c>
      <c r="I504" s="118"/>
      <c r="J504" s="118">
        <f t="shared" si="1072"/>
        <v>0</v>
      </c>
      <c r="K5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4" s="118">
        <f t="shared" si="1073"/>
        <v>0</v>
      </c>
      <c r="AF50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4" s="118">
        <f t="shared" si="1074"/>
        <v>0</v>
      </c>
      <c r="AJ50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4" s="118">
        <f t="shared" si="1075"/>
        <v>0</v>
      </c>
      <c r="AN50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4" s="118">
        <f t="shared" si="1076"/>
        <v>0</v>
      </c>
      <c r="AR504" s="118">
        <f t="shared" si="1077"/>
        <v>0</v>
      </c>
    </row>
    <row r="505" spans="2:44">
      <c r="B505" s="116" t="s">
        <v>1193</v>
      </c>
      <c r="C505" s="117" t="s">
        <v>1194</v>
      </c>
      <c r="D50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18">
        <f t="shared" ref="F505" si="1078">D505+E505</f>
        <v>0</v>
      </c>
      <c r="G505" s="118"/>
      <c r="H505" s="118">
        <f t="shared" ref="H505" si="1079">F505-G505</f>
        <v>0</v>
      </c>
      <c r="I505" s="118"/>
      <c r="J505" s="118">
        <f t="shared" ref="J505" si="1080">F505-I505</f>
        <v>0</v>
      </c>
      <c r="K5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5" s="118">
        <f t="shared" ref="AE505" si="1081">AB505+AC505+AD505</f>
        <v>0</v>
      </c>
      <c r="AF50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5" s="118">
        <f t="shared" ref="AI505" si="1082">AF505+AG505+AH505</f>
        <v>0</v>
      </c>
      <c r="AJ50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5" s="118">
        <f t="shared" ref="AM505" si="1083">AJ505+AK505+AL505</f>
        <v>0</v>
      </c>
      <c r="AN50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5" s="118">
        <f t="shared" ref="AQ505" si="1084">AN505+AO505+AP505</f>
        <v>0</v>
      </c>
      <c r="AR505" s="118">
        <f t="shared" ref="AR505" si="1085">AE505+AI505+AM505+AQ505</f>
        <v>0</v>
      </c>
    </row>
    <row r="506" spans="2:44">
      <c r="B506" s="116" t="s">
        <v>1195</v>
      </c>
      <c r="C506" s="117" t="s">
        <v>1196</v>
      </c>
      <c r="D50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18">
        <f t="shared" si="1070"/>
        <v>0</v>
      </c>
      <c r="G506" s="118"/>
      <c r="H506" s="118">
        <f t="shared" si="1071"/>
        <v>0</v>
      </c>
      <c r="I506" s="118"/>
      <c r="J506" s="118">
        <f t="shared" si="1072"/>
        <v>0</v>
      </c>
      <c r="K5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6" s="118">
        <f t="shared" si="1073"/>
        <v>0</v>
      </c>
      <c r="AF50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6" s="118">
        <f t="shared" si="1074"/>
        <v>0</v>
      </c>
      <c r="AJ50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6" s="118">
        <f t="shared" si="1075"/>
        <v>0</v>
      </c>
      <c r="AN50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6" s="118">
        <f t="shared" si="1076"/>
        <v>0</v>
      </c>
      <c r="AR506" s="118">
        <f t="shared" si="1077"/>
        <v>0</v>
      </c>
    </row>
    <row r="507" spans="2:44">
      <c r="B507" s="116" t="s">
        <v>1197</v>
      </c>
      <c r="C507" s="117" t="s">
        <v>1198</v>
      </c>
      <c r="D50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18">
        <f t="shared" ref="F507" si="1086">D507+E507</f>
        <v>0</v>
      </c>
      <c r="G507" s="118"/>
      <c r="H507" s="118">
        <f t="shared" ref="H507" si="1087">F507-G507</f>
        <v>0</v>
      </c>
      <c r="I507" s="118"/>
      <c r="J507" s="118">
        <f t="shared" ref="J507" si="1088">F507-I507</f>
        <v>0</v>
      </c>
      <c r="K50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7" s="118">
        <f t="shared" ref="AE507" si="1089">AB507+AC507+AD507</f>
        <v>0</v>
      </c>
      <c r="AF50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7" s="118">
        <f t="shared" ref="AI507" si="1090">AF507+AG507+AH507</f>
        <v>0</v>
      </c>
      <c r="AJ50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7" s="118">
        <f t="shared" ref="AM507" si="1091">AJ507+AK507+AL507</f>
        <v>0</v>
      </c>
      <c r="AN50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7" s="118">
        <f t="shared" ref="AQ507" si="1092">AN507+AO507+AP507</f>
        <v>0</v>
      </c>
      <c r="AR507" s="118">
        <f t="shared" ref="AR507" si="1093">AE507+AI507+AM507+AQ507</f>
        <v>0</v>
      </c>
    </row>
    <row r="508" spans="2:44">
      <c r="B508" s="116" t="s">
        <v>1199</v>
      </c>
      <c r="C508" s="117" t="s">
        <v>1200</v>
      </c>
      <c r="D50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18">
        <f t="shared" si="1050"/>
        <v>0</v>
      </c>
      <c r="G508" s="118"/>
      <c r="H508" s="118">
        <f t="shared" si="1052"/>
        <v>0</v>
      </c>
      <c r="I508" s="118"/>
      <c r="J508" s="118">
        <f t="shared" si="1053"/>
        <v>0</v>
      </c>
      <c r="K5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8" s="118">
        <f t="shared" si="1059"/>
        <v>0</v>
      </c>
      <c r="AF50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8" s="118">
        <f t="shared" si="1060"/>
        <v>0</v>
      </c>
      <c r="AJ50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8" s="118">
        <f t="shared" si="1061"/>
        <v>0</v>
      </c>
      <c r="AN50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8" s="118">
        <f t="shared" si="1062"/>
        <v>0</v>
      </c>
      <c r="AR508" s="118">
        <f t="shared" si="1063"/>
        <v>0</v>
      </c>
    </row>
    <row r="509" spans="2:44">
      <c r="B509" s="125" t="s">
        <v>331</v>
      </c>
      <c r="C509" s="126" t="s">
        <v>197</v>
      </c>
      <c r="D509" s="127">
        <f>SUM(D510:D525)</f>
        <v>0</v>
      </c>
      <c r="E509" s="127">
        <f>SUM(E510:E525)</f>
        <v>0</v>
      </c>
      <c r="F509" s="127">
        <f t="shared" si="1050"/>
        <v>0</v>
      </c>
      <c r="G509" s="127">
        <f>SUM(G510:G525)</f>
        <v>0</v>
      </c>
      <c r="H509" s="127">
        <f t="shared" si="1052"/>
        <v>0</v>
      </c>
      <c r="I509" s="127">
        <f>SUM(I510:I525)</f>
        <v>0</v>
      </c>
      <c r="J509" s="127">
        <f t="shared" si="1053"/>
        <v>0</v>
      </c>
      <c r="K509" s="127">
        <f t="shared" ref="K509:AD509" si="1094">SUM(K510:K525)</f>
        <v>0</v>
      </c>
      <c r="L509" s="127">
        <f t="shared" si="1094"/>
        <v>0</v>
      </c>
      <c r="M509" s="127">
        <f t="shared" si="1094"/>
        <v>0</v>
      </c>
      <c r="N509" s="127">
        <f t="shared" si="1094"/>
        <v>0</v>
      </c>
      <c r="O509" s="127">
        <f t="shared" si="1094"/>
        <v>0</v>
      </c>
      <c r="P509" s="127">
        <f t="shared" ref="P509:Q509" si="1095">SUM(P510:P525)</f>
        <v>0</v>
      </c>
      <c r="Q509" s="127">
        <f t="shared" si="1095"/>
        <v>0</v>
      </c>
      <c r="R509" s="127">
        <f t="shared" si="1094"/>
        <v>0</v>
      </c>
      <c r="S509" s="127">
        <f t="shared" si="1094"/>
        <v>0</v>
      </c>
      <c r="T509" s="127">
        <f t="shared" ref="T509" si="1096">SUM(T510:T525)</f>
        <v>0</v>
      </c>
      <c r="U509" s="127">
        <f t="shared" si="1094"/>
        <v>0</v>
      </c>
      <c r="V509" s="127">
        <f t="shared" si="1094"/>
        <v>0</v>
      </c>
      <c r="W509" s="127">
        <f t="shared" ref="W509" si="1097">SUM(W510:W525)</f>
        <v>0</v>
      </c>
      <c r="X509" s="127">
        <f t="shared" si="1094"/>
        <v>0</v>
      </c>
      <c r="Y509" s="127">
        <f t="shared" ref="Y509:Z509" si="1098">SUM(Y510:Y525)</f>
        <v>0</v>
      </c>
      <c r="Z509" s="127">
        <f t="shared" si="1098"/>
        <v>0</v>
      </c>
      <c r="AA509" s="127">
        <f t="shared" si="1094"/>
        <v>0</v>
      </c>
      <c r="AB509" s="127">
        <f t="shared" si="1094"/>
        <v>0</v>
      </c>
      <c r="AC509" s="127">
        <f t="shared" si="1094"/>
        <v>0</v>
      </c>
      <c r="AD509" s="127">
        <f t="shared" si="1094"/>
        <v>0</v>
      </c>
      <c r="AE509" s="127">
        <f t="shared" si="1059"/>
        <v>0</v>
      </c>
      <c r="AF509" s="127">
        <f>SUM(AF510:AF525)</f>
        <v>0</v>
      </c>
      <c r="AG509" s="127">
        <f>SUM(AG510:AG525)</f>
        <v>0</v>
      </c>
      <c r="AH509" s="127">
        <f>SUM(AH510:AH525)</f>
        <v>0</v>
      </c>
      <c r="AI509" s="127">
        <f t="shared" si="1060"/>
        <v>0</v>
      </c>
      <c r="AJ509" s="127">
        <f>SUM(AJ510:AJ525)</f>
        <v>0</v>
      </c>
      <c r="AK509" s="127">
        <f>SUM(AK510:AK525)</f>
        <v>0</v>
      </c>
      <c r="AL509" s="127">
        <f>SUM(AL510:AL525)</f>
        <v>0</v>
      </c>
      <c r="AM509" s="127">
        <f t="shared" si="1061"/>
        <v>0</v>
      </c>
      <c r="AN509" s="127">
        <f>SUM(AN510:AN525)</f>
        <v>0</v>
      </c>
      <c r="AO509" s="127">
        <f>SUM(AO510:AO525)</f>
        <v>0</v>
      </c>
      <c r="AP509" s="127">
        <f>SUM(AP510:AP525)</f>
        <v>0</v>
      </c>
      <c r="AQ509" s="127">
        <f t="shared" si="1062"/>
        <v>0</v>
      </c>
      <c r="AR509" s="127">
        <f t="shared" si="1063"/>
        <v>0</v>
      </c>
    </row>
    <row r="510" spans="2:44">
      <c r="B510" s="116" t="s">
        <v>332</v>
      </c>
      <c r="C510" s="117" t="s">
        <v>198</v>
      </c>
      <c r="D51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18">
        <f t="shared" si="1050"/>
        <v>0</v>
      </c>
      <c r="G510" s="118"/>
      <c r="H510" s="118">
        <f t="shared" si="1052"/>
        <v>0</v>
      </c>
      <c r="I510" s="118"/>
      <c r="J510" s="118">
        <f t="shared" si="1053"/>
        <v>0</v>
      </c>
      <c r="K5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0" s="118">
        <f t="shared" si="1059"/>
        <v>0</v>
      </c>
      <c r="AF51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0" s="118">
        <f t="shared" si="1060"/>
        <v>0</v>
      </c>
      <c r="AJ51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0" s="118">
        <f t="shared" si="1061"/>
        <v>0</v>
      </c>
      <c r="AN51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0" s="118">
        <f t="shared" si="1062"/>
        <v>0</v>
      </c>
      <c r="AR510" s="118">
        <f t="shared" si="1063"/>
        <v>0</v>
      </c>
    </row>
    <row r="511" spans="2:44">
      <c r="B511" s="116" t="s">
        <v>1201</v>
      </c>
      <c r="C511" s="117" t="s">
        <v>1202</v>
      </c>
      <c r="D51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18">
        <f t="shared" ref="F511:F518" si="1099">D511+E511</f>
        <v>0</v>
      </c>
      <c r="G511" s="118"/>
      <c r="H511" s="118">
        <f t="shared" ref="H511:H518" si="1100">F511-G511</f>
        <v>0</v>
      </c>
      <c r="I511" s="118"/>
      <c r="J511" s="118">
        <f t="shared" ref="J511:J518" si="1101">F511-I511</f>
        <v>0</v>
      </c>
      <c r="K5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1" s="118">
        <f t="shared" ref="AE511:AE518" si="1102">AB511+AC511+AD511</f>
        <v>0</v>
      </c>
      <c r="AF51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1" s="118">
        <f t="shared" ref="AI511:AI518" si="1103">AF511+AG511+AH511</f>
        <v>0</v>
      </c>
      <c r="AJ51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1" s="118">
        <f t="shared" ref="AM511:AM518" si="1104">AJ511+AK511+AL511</f>
        <v>0</v>
      </c>
      <c r="AN51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1" s="118">
        <f t="shared" ref="AQ511:AQ518" si="1105">AN511+AO511+AP511</f>
        <v>0</v>
      </c>
      <c r="AR511" s="118">
        <f t="shared" ref="AR511:AR518" si="1106">AE511+AI511+AM511+AQ511</f>
        <v>0</v>
      </c>
    </row>
    <row r="512" spans="2:44">
      <c r="B512" s="116" t="s">
        <v>1203</v>
      </c>
      <c r="C512" s="117" t="s">
        <v>1204</v>
      </c>
      <c r="D51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18">
        <f t="shared" si="1099"/>
        <v>0</v>
      </c>
      <c r="G512" s="118"/>
      <c r="H512" s="118">
        <f t="shared" si="1100"/>
        <v>0</v>
      </c>
      <c r="I512" s="118"/>
      <c r="J512" s="118">
        <f t="shared" si="1101"/>
        <v>0</v>
      </c>
      <c r="K5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2" s="118">
        <f t="shared" si="1102"/>
        <v>0</v>
      </c>
      <c r="AF51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2" s="118">
        <f t="shared" si="1103"/>
        <v>0</v>
      </c>
      <c r="AJ51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2" s="118">
        <f t="shared" si="1104"/>
        <v>0</v>
      </c>
      <c r="AN51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2" s="118">
        <f t="shared" si="1105"/>
        <v>0</v>
      </c>
      <c r="AR512" s="118">
        <f t="shared" si="1106"/>
        <v>0</v>
      </c>
    </row>
    <row r="513" spans="2:44">
      <c r="B513" s="116" t="s">
        <v>1205</v>
      </c>
      <c r="C513" s="117" t="s">
        <v>1206</v>
      </c>
      <c r="D51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18">
        <f t="shared" si="1099"/>
        <v>0</v>
      </c>
      <c r="G513" s="118"/>
      <c r="H513" s="118">
        <f t="shared" si="1100"/>
        <v>0</v>
      </c>
      <c r="I513" s="118"/>
      <c r="J513" s="118">
        <f t="shared" si="1101"/>
        <v>0</v>
      </c>
      <c r="K5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3" s="118">
        <f t="shared" si="1102"/>
        <v>0</v>
      </c>
      <c r="AF51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3" s="118">
        <f t="shared" si="1103"/>
        <v>0</v>
      </c>
      <c r="AJ51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3" s="118">
        <f t="shared" si="1104"/>
        <v>0</v>
      </c>
      <c r="AN51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3" s="118">
        <f t="shared" si="1105"/>
        <v>0</v>
      </c>
      <c r="AR513" s="118">
        <f t="shared" si="1106"/>
        <v>0</v>
      </c>
    </row>
    <row r="514" spans="2:44">
      <c r="B514" s="116" t="s">
        <v>1207</v>
      </c>
      <c r="C514" s="117" t="s">
        <v>1208</v>
      </c>
      <c r="D51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18">
        <f t="shared" si="1099"/>
        <v>0</v>
      </c>
      <c r="G514" s="118"/>
      <c r="H514" s="118">
        <f t="shared" si="1100"/>
        <v>0</v>
      </c>
      <c r="I514" s="118"/>
      <c r="J514" s="118">
        <f t="shared" si="1101"/>
        <v>0</v>
      </c>
      <c r="K5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4" s="118">
        <f t="shared" si="1102"/>
        <v>0</v>
      </c>
      <c r="AF51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4" s="118">
        <f t="shared" si="1103"/>
        <v>0</v>
      </c>
      <c r="AJ51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4" s="118">
        <f t="shared" si="1104"/>
        <v>0</v>
      </c>
      <c r="AN51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4" s="118">
        <f t="shared" si="1105"/>
        <v>0</v>
      </c>
      <c r="AR514" s="118">
        <f t="shared" si="1106"/>
        <v>0</v>
      </c>
    </row>
    <row r="515" spans="2:44">
      <c r="B515" s="116" t="s">
        <v>1209</v>
      </c>
      <c r="C515" s="117" t="s">
        <v>1210</v>
      </c>
      <c r="D51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18">
        <f t="shared" si="1099"/>
        <v>0</v>
      </c>
      <c r="G515" s="118"/>
      <c r="H515" s="118">
        <f t="shared" si="1100"/>
        <v>0</v>
      </c>
      <c r="I515" s="118"/>
      <c r="J515" s="118">
        <f t="shared" si="1101"/>
        <v>0</v>
      </c>
      <c r="K5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5" s="118">
        <f t="shared" si="1102"/>
        <v>0</v>
      </c>
      <c r="AF5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5" s="118">
        <f t="shared" si="1103"/>
        <v>0</v>
      </c>
      <c r="AJ5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5" s="118">
        <f t="shared" si="1104"/>
        <v>0</v>
      </c>
      <c r="AN5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5" s="118">
        <f t="shared" si="1105"/>
        <v>0</v>
      </c>
      <c r="AR515" s="118">
        <f t="shared" si="1106"/>
        <v>0</v>
      </c>
    </row>
    <row r="516" spans="2:44">
      <c r="B516" s="116" t="s">
        <v>1211</v>
      </c>
      <c r="C516" s="117" t="s">
        <v>1212</v>
      </c>
      <c r="D51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18">
        <f t="shared" si="1099"/>
        <v>0</v>
      </c>
      <c r="G516" s="118"/>
      <c r="H516" s="118">
        <f t="shared" si="1100"/>
        <v>0</v>
      </c>
      <c r="I516" s="118"/>
      <c r="J516" s="118">
        <f t="shared" si="1101"/>
        <v>0</v>
      </c>
      <c r="K5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6" s="118">
        <f t="shared" si="1102"/>
        <v>0</v>
      </c>
      <c r="AF5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6" s="118">
        <f t="shared" si="1103"/>
        <v>0</v>
      </c>
      <c r="AJ5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6" s="118">
        <f t="shared" si="1104"/>
        <v>0</v>
      </c>
      <c r="AN5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6" s="118">
        <f t="shared" si="1105"/>
        <v>0</v>
      </c>
      <c r="AR516" s="118">
        <f t="shared" si="1106"/>
        <v>0</v>
      </c>
    </row>
    <row r="517" spans="2:44">
      <c r="B517" s="116" t="s">
        <v>1213</v>
      </c>
      <c r="C517" s="117" t="s">
        <v>1214</v>
      </c>
      <c r="D51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18">
        <f t="shared" si="1099"/>
        <v>0</v>
      </c>
      <c r="G517" s="118"/>
      <c r="H517" s="118">
        <f t="shared" si="1100"/>
        <v>0</v>
      </c>
      <c r="I517" s="118"/>
      <c r="J517" s="118">
        <f t="shared" si="1101"/>
        <v>0</v>
      </c>
      <c r="K5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7" s="118">
        <f t="shared" si="1102"/>
        <v>0</v>
      </c>
      <c r="AF5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7" s="118">
        <f t="shared" si="1103"/>
        <v>0</v>
      </c>
      <c r="AJ5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7" s="118">
        <f t="shared" si="1104"/>
        <v>0</v>
      </c>
      <c r="AN5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7" s="118">
        <f t="shared" si="1105"/>
        <v>0</v>
      </c>
      <c r="AR517" s="118">
        <f t="shared" si="1106"/>
        <v>0</v>
      </c>
    </row>
    <row r="518" spans="2:44">
      <c r="B518" s="116" t="s">
        <v>1215</v>
      </c>
      <c r="C518" s="117" t="s">
        <v>1216</v>
      </c>
      <c r="D51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18">
        <f t="shared" si="1099"/>
        <v>0</v>
      </c>
      <c r="G518" s="118"/>
      <c r="H518" s="118">
        <f t="shared" si="1100"/>
        <v>0</v>
      </c>
      <c r="I518" s="118"/>
      <c r="J518" s="118">
        <f t="shared" si="1101"/>
        <v>0</v>
      </c>
      <c r="K5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8" s="118">
        <f t="shared" si="1102"/>
        <v>0</v>
      </c>
      <c r="AF51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8" s="118">
        <f t="shared" si="1103"/>
        <v>0</v>
      </c>
      <c r="AJ51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8" s="118">
        <f t="shared" si="1104"/>
        <v>0</v>
      </c>
      <c r="AN51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8" s="118">
        <f t="shared" si="1105"/>
        <v>0</v>
      </c>
      <c r="AR518" s="118">
        <f t="shared" si="1106"/>
        <v>0</v>
      </c>
    </row>
    <row r="519" spans="2:44">
      <c r="B519" s="116" t="s">
        <v>1217</v>
      </c>
      <c r="C519" s="117" t="s">
        <v>1218</v>
      </c>
      <c r="D51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18">
        <f t="shared" si="1050"/>
        <v>0</v>
      </c>
      <c r="G519" s="118"/>
      <c r="H519" s="118">
        <f t="shared" si="1052"/>
        <v>0</v>
      </c>
      <c r="I519" s="118"/>
      <c r="J519" s="118">
        <f t="shared" si="1053"/>
        <v>0</v>
      </c>
      <c r="K5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9" s="118">
        <f t="shared" si="1059"/>
        <v>0</v>
      </c>
      <c r="AF5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9" s="118">
        <f t="shared" si="1060"/>
        <v>0</v>
      </c>
      <c r="AJ5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9" s="118">
        <f t="shared" si="1061"/>
        <v>0</v>
      </c>
      <c r="AN5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9" s="118">
        <f t="shared" si="1062"/>
        <v>0</v>
      </c>
      <c r="AR519" s="118">
        <f t="shared" si="1063"/>
        <v>0</v>
      </c>
    </row>
    <row r="520" spans="2:44">
      <c r="B520" s="116" t="s">
        <v>1219</v>
      </c>
      <c r="C520" s="117" t="s">
        <v>1220</v>
      </c>
      <c r="D52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18">
        <f t="shared" si="1050"/>
        <v>0</v>
      </c>
      <c r="G520" s="118"/>
      <c r="H520" s="118">
        <f t="shared" si="1052"/>
        <v>0</v>
      </c>
      <c r="I520" s="118"/>
      <c r="J520" s="118">
        <f t="shared" si="1053"/>
        <v>0</v>
      </c>
      <c r="K5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0" s="118">
        <f t="shared" si="1059"/>
        <v>0</v>
      </c>
      <c r="AF5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0" s="118">
        <f t="shared" si="1060"/>
        <v>0</v>
      </c>
      <c r="AJ5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0" s="118">
        <f t="shared" si="1061"/>
        <v>0</v>
      </c>
      <c r="AN5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0" s="118">
        <f t="shared" si="1062"/>
        <v>0</v>
      </c>
      <c r="AR520" s="118">
        <f t="shared" si="1063"/>
        <v>0</v>
      </c>
    </row>
    <row r="521" spans="2:44">
      <c r="B521" s="116" t="s">
        <v>1221</v>
      </c>
      <c r="C521" s="117" t="s">
        <v>1222</v>
      </c>
      <c r="D52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18">
        <f t="shared" ref="F521:F522" si="1107">D521+E521</f>
        <v>0</v>
      </c>
      <c r="G521" s="118"/>
      <c r="H521" s="118">
        <f t="shared" ref="H521:H522" si="1108">F521-G521</f>
        <v>0</v>
      </c>
      <c r="I521" s="118"/>
      <c r="J521" s="118">
        <f t="shared" ref="J521:J522" si="1109">F521-I521</f>
        <v>0</v>
      </c>
      <c r="K5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1" s="118">
        <f t="shared" ref="AE521:AE522" si="1110">AB521+AC521+AD521</f>
        <v>0</v>
      </c>
      <c r="AF5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1" s="118">
        <f t="shared" ref="AI521:AI522" si="1111">AF521+AG521+AH521</f>
        <v>0</v>
      </c>
      <c r="AJ5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1" s="118">
        <f t="shared" ref="AM521:AM522" si="1112">AJ521+AK521+AL521</f>
        <v>0</v>
      </c>
      <c r="AN5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1" s="118">
        <f t="shared" ref="AQ521:AQ522" si="1113">AN521+AO521+AP521</f>
        <v>0</v>
      </c>
      <c r="AR521" s="118">
        <f t="shared" ref="AR521:AR522" si="1114">AE521+AI521+AM521+AQ521</f>
        <v>0</v>
      </c>
    </row>
    <row r="522" spans="2:44">
      <c r="B522" s="116" t="s">
        <v>1223</v>
      </c>
      <c r="C522" s="117" t="s">
        <v>1224</v>
      </c>
      <c r="D52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18">
        <f t="shared" si="1107"/>
        <v>0</v>
      </c>
      <c r="G522" s="118"/>
      <c r="H522" s="118">
        <f t="shared" si="1108"/>
        <v>0</v>
      </c>
      <c r="I522" s="118"/>
      <c r="J522" s="118">
        <f t="shared" si="1109"/>
        <v>0</v>
      </c>
      <c r="K5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2" s="118">
        <f t="shared" si="1110"/>
        <v>0</v>
      </c>
      <c r="AF52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2" s="118">
        <f t="shared" si="1111"/>
        <v>0</v>
      </c>
      <c r="AJ52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2" s="118">
        <f t="shared" si="1112"/>
        <v>0</v>
      </c>
      <c r="AN52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2" s="118">
        <f t="shared" si="1113"/>
        <v>0</v>
      </c>
      <c r="AR522" s="118">
        <f t="shared" si="1114"/>
        <v>0</v>
      </c>
    </row>
    <row r="523" spans="2:44">
      <c r="B523" s="116" t="s">
        <v>1225</v>
      </c>
      <c r="C523" s="117" t="s">
        <v>1226</v>
      </c>
      <c r="D52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18">
        <f t="shared" ref="F523:F524" si="1115">D523+E523</f>
        <v>0</v>
      </c>
      <c r="G523" s="118"/>
      <c r="H523" s="118">
        <f t="shared" ref="H523:H524" si="1116">F523-G523</f>
        <v>0</v>
      </c>
      <c r="I523" s="118"/>
      <c r="J523" s="118">
        <f t="shared" ref="J523:J524" si="1117">F523-I523</f>
        <v>0</v>
      </c>
      <c r="K5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3" s="118">
        <f t="shared" ref="AE523:AE524" si="1118">AB523+AC523+AD523</f>
        <v>0</v>
      </c>
      <c r="AF52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3" s="118">
        <f t="shared" ref="AI523:AI524" si="1119">AF523+AG523+AH523</f>
        <v>0</v>
      </c>
      <c r="AJ52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3" s="118">
        <f t="shared" ref="AM523:AM524" si="1120">AJ523+AK523+AL523</f>
        <v>0</v>
      </c>
      <c r="AN52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3" s="118">
        <f t="shared" ref="AQ523:AQ524" si="1121">AN523+AO523+AP523</f>
        <v>0</v>
      </c>
      <c r="AR523" s="118">
        <f t="shared" ref="AR523:AR524" si="1122">AE523+AI523+AM523+AQ523</f>
        <v>0</v>
      </c>
    </row>
    <row r="524" spans="2:44">
      <c r="B524" s="116" t="s">
        <v>1227</v>
      </c>
      <c r="C524" s="117" t="s">
        <v>1228</v>
      </c>
      <c r="D52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18">
        <f t="shared" si="1115"/>
        <v>0</v>
      </c>
      <c r="G524" s="118"/>
      <c r="H524" s="118">
        <f t="shared" si="1116"/>
        <v>0</v>
      </c>
      <c r="I524" s="118"/>
      <c r="J524" s="118">
        <f t="shared" si="1117"/>
        <v>0</v>
      </c>
      <c r="K5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4" s="118">
        <f t="shared" si="1118"/>
        <v>0</v>
      </c>
      <c r="AF5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4" s="118">
        <f t="shared" si="1119"/>
        <v>0</v>
      </c>
      <c r="AJ5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4" s="118">
        <f t="shared" si="1120"/>
        <v>0</v>
      </c>
      <c r="AN5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4" s="118">
        <f t="shared" si="1121"/>
        <v>0</v>
      </c>
      <c r="AR524" s="118">
        <f t="shared" si="1122"/>
        <v>0</v>
      </c>
    </row>
    <row r="525" spans="2:44">
      <c r="B525" s="116" t="s">
        <v>1229</v>
      </c>
      <c r="C525" s="117" t="s">
        <v>1230</v>
      </c>
      <c r="D52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18">
        <f t="shared" si="1050"/>
        <v>0</v>
      </c>
      <c r="G525" s="118"/>
      <c r="H525" s="118">
        <f t="shared" si="1052"/>
        <v>0</v>
      </c>
      <c r="I525" s="118"/>
      <c r="J525" s="118">
        <f t="shared" si="1053"/>
        <v>0</v>
      </c>
      <c r="K5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5" s="118">
        <f t="shared" si="1059"/>
        <v>0</v>
      </c>
      <c r="AF5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5" s="118">
        <f t="shared" si="1060"/>
        <v>0</v>
      </c>
      <c r="AJ5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5" s="118">
        <f t="shared" si="1061"/>
        <v>0</v>
      </c>
      <c r="AN5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5" s="118">
        <f t="shared" si="1062"/>
        <v>0</v>
      </c>
      <c r="AR525" s="118">
        <f t="shared" si="1063"/>
        <v>0</v>
      </c>
    </row>
    <row r="526" spans="2:44">
      <c r="B526" s="113" t="s">
        <v>333</v>
      </c>
      <c r="C526" s="114" t="s">
        <v>199</v>
      </c>
      <c r="D526" s="115">
        <f>D527+D541</f>
        <v>0</v>
      </c>
      <c r="E526" s="115">
        <f>E527+E541</f>
        <v>0</v>
      </c>
      <c r="F526" s="115">
        <f t="shared" si="1050"/>
        <v>0</v>
      </c>
      <c r="G526" s="115">
        <f t="shared" ref="G526:I526" si="1123">G527+G541</f>
        <v>0</v>
      </c>
      <c r="H526" s="115">
        <f t="shared" si="1052"/>
        <v>0</v>
      </c>
      <c r="I526" s="115">
        <f t="shared" si="1123"/>
        <v>0</v>
      </c>
      <c r="J526" s="115">
        <f t="shared" si="1053"/>
        <v>0</v>
      </c>
      <c r="K526" s="115">
        <f t="shared" ref="K526:AP526" si="1124">K527+K541</f>
        <v>0</v>
      </c>
      <c r="L526" s="115">
        <f t="shared" si="1124"/>
        <v>0</v>
      </c>
      <c r="M526" s="115">
        <f t="shared" si="1124"/>
        <v>0</v>
      </c>
      <c r="N526" s="115">
        <f t="shared" si="1124"/>
        <v>0</v>
      </c>
      <c r="O526" s="115">
        <f t="shared" si="1124"/>
        <v>0</v>
      </c>
      <c r="P526" s="115">
        <f t="shared" ref="P526:Q526" si="1125">P527+P541</f>
        <v>0</v>
      </c>
      <c r="Q526" s="115">
        <f t="shared" si="1125"/>
        <v>0</v>
      </c>
      <c r="R526" s="115">
        <f t="shared" si="1124"/>
        <v>0</v>
      </c>
      <c r="S526" s="115">
        <f t="shared" si="1124"/>
        <v>0</v>
      </c>
      <c r="T526" s="115">
        <f t="shared" ref="T526" si="1126">T527+T541</f>
        <v>0</v>
      </c>
      <c r="U526" s="115">
        <f t="shared" si="1124"/>
        <v>0</v>
      </c>
      <c r="V526" s="115">
        <f t="shared" si="1124"/>
        <v>0</v>
      </c>
      <c r="W526" s="115">
        <f t="shared" ref="W526" si="1127">W527+W541</f>
        <v>0</v>
      </c>
      <c r="X526" s="115">
        <f t="shared" si="1124"/>
        <v>0</v>
      </c>
      <c r="Y526" s="115">
        <f t="shared" ref="Y526:Z526" si="1128">Y527+Y541</f>
        <v>0</v>
      </c>
      <c r="Z526" s="115">
        <f t="shared" si="1128"/>
        <v>0</v>
      </c>
      <c r="AA526" s="115">
        <f t="shared" si="1124"/>
        <v>0</v>
      </c>
      <c r="AB526" s="115">
        <f t="shared" si="1124"/>
        <v>0</v>
      </c>
      <c r="AC526" s="115">
        <f t="shared" si="1124"/>
        <v>0</v>
      </c>
      <c r="AD526" s="115">
        <f t="shared" si="1124"/>
        <v>0</v>
      </c>
      <c r="AE526" s="115">
        <f t="shared" si="1059"/>
        <v>0</v>
      </c>
      <c r="AF526" s="115">
        <f t="shared" si="1124"/>
        <v>0</v>
      </c>
      <c r="AG526" s="115">
        <f t="shared" si="1124"/>
        <v>0</v>
      </c>
      <c r="AH526" s="115">
        <f t="shared" si="1124"/>
        <v>0</v>
      </c>
      <c r="AI526" s="115">
        <f t="shared" si="1060"/>
        <v>0</v>
      </c>
      <c r="AJ526" s="115">
        <f t="shared" si="1124"/>
        <v>0</v>
      </c>
      <c r="AK526" s="115">
        <f t="shared" si="1124"/>
        <v>0</v>
      </c>
      <c r="AL526" s="115">
        <f t="shared" si="1124"/>
        <v>0</v>
      </c>
      <c r="AM526" s="115">
        <f t="shared" si="1061"/>
        <v>0</v>
      </c>
      <c r="AN526" s="115">
        <f t="shared" si="1124"/>
        <v>0</v>
      </c>
      <c r="AO526" s="115">
        <f t="shared" si="1124"/>
        <v>0</v>
      </c>
      <c r="AP526" s="115">
        <f t="shared" si="1124"/>
        <v>0</v>
      </c>
      <c r="AQ526" s="115">
        <f t="shared" si="1062"/>
        <v>0</v>
      </c>
      <c r="AR526" s="115">
        <f t="shared" si="1063"/>
        <v>0</v>
      </c>
    </row>
    <row r="527" spans="2:44">
      <c r="B527" s="125" t="s">
        <v>334</v>
      </c>
      <c r="C527" s="126" t="s">
        <v>200</v>
      </c>
      <c r="D527" s="127">
        <f>SUM(D528:D540)</f>
        <v>0</v>
      </c>
      <c r="E527" s="127">
        <f>SUM(E528:E540)</f>
        <v>0</v>
      </c>
      <c r="F527" s="127">
        <f t="shared" si="1050"/>
        <v>0</v>
      </c>
      <c r="G527" s="127">
        <f t="shared" ref="G527:I527" si="1129">SUM(G528:G540)</f>
        <v>0</v>
      </c>
      <c r="H527" s="127">
        <f t="shared" si="1052"/>
        <v>0</v>
      </c>
      <c r="I527" s="127">
        <f t="shared" si="1129"/>
        <v>0</v>
      </c>
      <c r="J527" s="127">
        <f t="shared" si="1053"/>
        <v>0</v>
      </c>
      <c r="K527" s="127">
        <f t="shared" ref="K527:AP527" si="1130">SUM(K528:K540)</f>
        <v>0</v>
      </c>
      <c r="L527" s="127">
        <f t="shared" si="1130"/>
        <v>0</v>
      </c>
      <c r="M527" s="127">
        <f t="shared" si="1130"/>
        <v>0</v>
      </c>
      <c r="N527" s="127">
        <f t="shared" si="1130"/>
        <v>0</v>
      </c>
      <c r="O527" s="127">
        <f t="shared" si="1130"/>
        <v>0</v>
      </c>
      <c r="P527" s="127">
        <f t="shared" ref="P527:Q527" si="1131">SUM(P528:P540)</f>
        <v>0</v>
      </c>
      <c r="Q527" s="127">
        <f t="shared" si="1131"/>
        <v>0</v>
      </c>
      <c r="R527" s="127">
        <f t="shared" si="1130"/>
        <v>0</v>
      </c>
      <c r="S527" s="127">
        <f t="shared" si="1130"/>
        <v>0</v>
      </c>
      <c r="T527" s="127">
        <f t="shared" ref="T527" si="1132">SUM(T528:T540)</f>
        <v>0</v>
      </c>
      <c r="U527" s="127">
        <f t="shared" si="1130"/>
        <v>0</v>
      </c>
      <c r="V527" s="127">
        <f t="shared" si="1130"/>
        <v>0</v>
      </c>
      <c r="W527" s="127">
        <f t="shared" ref="W527" si="1133">SUM(W528:W540)</f>
        <v>0</v>
      </c>
      <c r="X527" s="127">
        <f t="shared" si="1130"/>
        <v>0</v>
      </c>
      <c r="Y527" s="127">
        <f t="shared" ref="Y527:Z527" si="1134">SUM(Y528:Y540)</f>
        <v>0</v>
      </c>
      <c r="Z527" s="127">
        <f t="shared" si="1134"/>
        <v>0</v>
      </c>
      <c r="AA527" s="127">
        <f t="shared" si="1130"/>
        <v>0</v>
      </c>
      <c r="AB527" s="127">
        <f t="shared" si="1130"/>
        <v>0</v>
      </c>
      <c r="AC527" s="127">
        <f t="shared" si="1130"/>
        <v>0</v>
      </c>
      <c r="AD527" s="127">
        <f t="shared" si="1130"/>
        <v>0</v>
      </c>
      <c r="AE527" s="127">
        <f t="shared" si="1059"/>
        <v>0</v>
      </c>
      <c r="AF527" s="127">
        <f t="shared" si="1130"/>
        <v>0</v>
      </c>
      <c r="AG527" s="127">
        <f t="shared" si="1130"/>
        <v>0</v>
      </c>
      <c r="AH527" s="127">
        <f t="shared" si="1130"/>
        <v>0</v>
      </c>
      <c r="AI527" s="127">
        <f t="shared" si="1060"/>
        <v>0</v>
      </c>
      <c r="AJ527" s="127">
        <f t="shared" si="1130"/>
        <v>0</v>
      </c>
      <c r="AK527" s="127">
        <f t="shared" si="1130"/>
        <v>0</v>
      </c>
      <c r="AL527" s="127">
        <f t="shared" si="1130"/>
        <v>0</v>
      </c>
      <c r="AM527" s="127">
        <f t="shared" si="1061"/>
        <v>0</v>
      </c>
      <c r="AN527" s="127">
        <f t="shared" si="1130"/>
        <v>0</v>
      </c>
      <c r="AO527" s="127">
        <f t="shared" si="1130"/>
        <v>0</v>
      </c>
      <c r="AP527" s="127">
        <f t="shared" si="1130"/>
        <v>0</v>
      </c>
      <c r="AQ527" s="127">
        <f t="shared" si="1062"/>
        <v>0</v>
      </c>
      <c r="AR527" s="127">
        <f t="shared" si="1063"/>
        <v>0</v>
      </c>
    </row>
    <row r="528" spans="2:44">
      <c r="B528" s="116" t="s">
        <v>335</v>
      </c>
      <c r="C528" s="117" t="s">
        <v>201</v>
      </c>
      <c r="D52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18">
        <f t="shared" ref="F528:F540" si="1135">D528+E528</f>
        <v>0</v>
      </c>
      <c r="G528" s="118"/>
      <c r="H528" s="118">
        <f t="shared" ref="H528:H540" si="1136">F528-G528</f>
        <v>0</v>
      </c>
      <c r="I528" s="118"/>
      <c r="J528" s="118">
        <f t="shared" ref="J528:J540" si="1137">F528-I528</f>
        <v>0</v>
      </c>
      <c r="K5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8" s="118">
        <f t="shared" ref="AE528:AE540" si="1138">AB528+AC528+AD528</f>
        <v>0</v>
      </c>
      <c r="AF52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8" s="118">
        <f t="shared" ref="AI528:AI540" si="1139">AF528+AG528+AH528</f>
        <v>0</v>
      </c>
      <c r="AJ52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8" s="118">
        <f t="shared" ref="AM528:AM540" si="1140">AJ528+AK528+AL528</f>
        <v>0</v>
      </c>
      <c r="AN52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8" s="118">
        <f t="shared" ref="AQ528:AQ540" si="1141">AN528+AO528+AP528</f>
        <v>0</v>
      </c>
      <c r="AR528" s="118">
        <f t="shared" ref="AR528:AR540" si="1142">AE528+AI528+AM528+AQ528</f>
        <v>0</v>
      </c>
    </row>
    <row r="529" spans="2:44">
      <c r="B529" s="116" t="s">
        <v>1231</v>
      </c>
      <c r="C529" s="117" t="s">
        <v>1232</v>
      </c>
      <c r="D52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18">
        <f t="shared" ref="F529:F533" si="1143">D529+E529</f>
        <v>0</v>
      </c>
      <c r="G529" s="118"/>
      <c r="H529" s="118">
        <f t="shared" ref="H529:H533" si="1144">F529-G529</f>
        <v>0</v>
      </c>
      <c r="I529" s="118"/>
      <c r="J529" s="118">
        <f t="shared" ref="J529:J533" si="1145">F529-I529</f>
        <v>0</v>
      </c>
      <c r="K5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9" s="118">
        <f t="shared" ref="AE529:AE533" si="1146">AB529+AC529+AD529</f>
        <v>0</v>
      </c>
      <c r="AF5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9" s="118">
        <f t="shared" ref="AI529:AI533" si="1147">AF529+AG529+AH529</f>
        <v>0</v>
      </c>
      <c r="AJ5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9" s="118">
        <f t="shared" ref="AM529:AM533" si="1148">AJ529+AK529+AL529</f>
        <v>0</v>
      </c>
      <c r="AN5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9" s="118">
        <f t="shared" ref="AQ529:AQ533" si="1149">AN529+AO529+AP529</f>
        <v>0</v>
      </c>
      <c r="AR529" s="118">
        <f t="shared" ref="AR529:AR533" si="1150">AE529+AI529+AM529+AQ529</f>
        <v>0</v>
      </c>
    </row>
    <row r="530" spans="2:44">
      <c r="B530" s="116" t="s">
        <v>1233</v>
      </c>
      <c r="C530" s="117" t="s">
        <v>1234</v>
      </c>
      <c r="D53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18">
        <f t="shared" si="1143"/>
        <v>0</v>
      </c>
      <c r="G530" s="118"/>
      <c r="H530" s="118">
        <f t="shared" si="1144"/>
        <v>0</v>
      </c>
      <c r="I530" s="118"/>
      <c r="J530" s="118">
        <f t="shared" si="1145"/>
        <v>0</v>
      </c>
      <c r="K5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0" s="118">
        <f t="shared" si="1146"/>
        <v>0</v>
      </c>
      <c r="AF5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0" s="118">
        <f t="shared" si="1147"/>
        <v>0</v>
      </c>
      <c r="AJ5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0" s="118">
        <f t="shared" si="1148"/>
        <v>0</v>
      </c>
      <c r="AN5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0" s="118">
        <f t="shared" si="1149"/>
        <v>0</v>
      </c>
      <c r="AR530" s="118">
        <f t="shared" si="1150"/>
        <v>0</v>
      </c>
    </row>
    <row r="531" spans="2:44">
      <c r="B531" s="116" t="s">
        <v>1235</v>
      </c>
      <c r="C531" s="117" t="s">
        <v>1236</v>
      </c>
      <c r="D53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18">
        <f t="shared" si="1143"/>
        <v>0</v>
      </c>
      <c r="G531" s="118"/>
      <c r="H531" s="118">
        <f t="shared" si="1144"/>
        <v>0</v>
      </c>
      <c r="I531" s="118"/>
      <c r="J531" s="118">
        <f t="shared" si="1145"/>
        <v>0</v>
      </c>
      <c r="K5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1" s="118">
        <f t="shared" si="1146"/>
        <v>0</v>
      </c>
      <c r="AF5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1" s="118">
        <f t="shared" si="1147"/>
        <v>0</v>
      </c>
      <c r="AJ5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1" s="118">
        <f t="shared" si="1148"/>
        <v>0</v>
      </c>
      <c r="AN5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1" s="118">
        <f t="shared" si="1149"/>
        <v>0</v>
      </c>
      <c r="AR531" s="118">
        <f t="shared" si="1150"/>
        <v>0</v>
      </c>
    </row>
    <row r="532" spans="2:44">
      <c r="B532" s="116" t="s">
        <v>1237</v>
      </c>
      <c r="C532" s="117" t="s">
        <v>1238</v>
      </c>
      <c r="D53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18">
        <f t="shared" si="1143"/>
        <v>0</v>
      </c>
      <c r="G532" s="118"/>
      <c r="H532" s="118">
        <f t="shared" si="1144"/>
        <v>0</v>
      </c>
      <c r="I532" s="118"/>
      <c r="J532" s="118">
        <f t="shared" si="1145"/>
        <v>0</v>
      </c>
      <c r="K5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2" s="118">
        <f t="shared" si="1146"/>
        <v>0</v>
      </c>
      <c r="AF5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2" s="118">
        <f t="shared" si="1147"/>
        <v>0</v>
      </c>
      <c r="AJ5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2" s="118">
        <f t="shared" si="1148"/>
        <v>0</v>
      </c>
      <c r="AN5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2" s="118">
        <f t="shared" si="1149"/>
        <v>0</v>
      </c>
      <c r="AR532" s="118">
        <f t="shared" si="1150"/>
        <v>0</v>
      </c>
    </row>
    <row r="533" spans="2:44">
      <c r="B533" s="116" t="s">
        <v>1239</v>
      </c>
      <c r="C533" s="117" t="s">
        <v>1240</v>
      </c>
      <c r="D53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18">
        <f t="shared" si="1143"/>
        <v>0</v>
      </c>
      <c r="G533" s="118"/>
      <c r="H533" s="118">
        <f t="shared" si="1144"/>
        <v>0</v>
      </c>
      <c r="I533" s="118"/>
      <c r="J533" s="118">
        <f t="shared" si="1145"/>
        <v>0</v>
      </c>
      <c r="K5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3" s="118">
        <f t="shared" si="1146"/>
        <v>0</v>
      </c>
      <c r="AF53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3" s="118">
        <f t="shared" si="1147"/>
        <v>0</v>
      </c>
      <c r="AJ53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3" s="118">
        <f t="shared" si="1148"/>
        <v>0</v>
      </c>
      <c r="AN53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3" s="118">
        <f t="shared" si="1149"/>
        <v>0</v>
      </c>
      <c r="AR533" s="118">
        <f t="shared" si="1150"/>
        <v>0</v>
      </c>
    </row>
    <row r="534" spans="2:44">
      <c r="B534" s="116" t="s">
        <v>336</v>
      </c>
      <c r="C534" s="117" t="s">
        <v>202</v>
      </c>
      <c r="D53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18">
        <f t="shared" si="1135"/>
        <v>0</v>
      </c>
      <c r="G534" s="118"/>
      <c r="H534" s="118">
        <f t="shared" si="1136"/>
        <v>0</v>
      </c>
      <c r="I534" s="118"/>
      <c r="J534" s="118">
        <f t="shared" si="1137"/>
        <v>0</v>
      </c>
      <c r="K5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4" s="118">
        <f t="shared" si="1138"/>
        <v>0</v>
      </c>
      <c r="AF5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4" s="118">
        <f t="shared" si="1139"/>
        <v>0</v>
      </c>
      <c r="AJ5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4" s="118">
        <f t="shared" si="1140"/>
        <v>0</v>
      </c>
      <c r="AN5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4" s="118">
        <f t="shared" si="1141"/>
        <v>0</v>
      </c>
      <c r="AR534" s="118">
        <f t="shared" si="1142"/>
        <v>0</v>
      </c>
    </row>
    <row r="535" spans="2:44">
      <c r="B535" s="116" t="s">
        <v>1241</v>
      </c>
      <c r="C535" s="117" t="s">
        <v>1242</v>
      </c>
      <c r="D53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18">
        <f t="shared" si="1135"/>
        <v>0</v>
      </c>
      <c r="G535" s="118"/>
      <c r="H535" s="118">
        <f t="shared" si="1136"/>
        <v>0</v>
      </c>
      <c r="I535" s="118"/>
      <c r="J535" s="118">
        <f t="shared" si="1137"/>
        <v>0</v>
      </c>
      <c r="K5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5" s="118">
        <f t="shared" si="1138"/>
        <v>0</v>
      </c>
      <c r="AF53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5" s="118">
        <f t="shared" si="1139"/>
        <v>0</v>
      </c>
      <c r="AJ53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5" s="118">
        <f t="shared" si="1140"/>
        <v>0</v>
      </c>
      <c r="AN53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5" s="118">
        <f t="shared" si="1141"/>
        <v>0</v>
      </c>
      <c r="AR535" s="118">
        <f t="shared" si="1142"/>
        <v>0</v>
      </c>
    </row>
    <row r="536" spans="2:44">
      <c r="B536" s="116" t="s">
        <v>1243</v>
      </c>
      <c r="C536" s="117" t="s">
        <v>1244</v>
      </c>
      <c r="D53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18">
        <f t="shared" si="1135"/>
        <v>0</v>
      </c>
      <c r="G536" s="118"/>
      <c r="H536" s="118">
        <f t="shared" si="1136"/>
        <v>0</v>
      </c>
      <c r="I536" s="118"/>
      <c r="J536" s="118">
        <f t="shared" si="1137"/>
        <v>0</v>
      </c>
      <c r="K5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6" s="118">
        <f t="shared" si="1138"/>
        <v>0</v>
      </c>
      <c r="AF5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6" s="118">
        <f t="shared" si="1139"/>
        <v>0</v>
      </c>
      <c r="AJ5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6" s="118">
        <f t="shared" si="1140"/>
        <v>0</v>
      </c>
      <c r="AN5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6" s="118">
        <f t="shared" si="1141"/>
        <v>0</v>
      </c>
      <c r="AR536" s="118">
        <f t="shared" si="1142"/>
        <v>0</v>
      </c>
    </row>
    <row r="537" spans="2:44">
      <c r="B537" s="116" t="s">
        <v>1245</v>
      </c>
      <c r="C537" s="117" t="s">
        <v>1246</v>
      </c>
      <c r="D53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18">
        <f t="shared" ref="F537" si="1151">D537+E537</f>
        <v>0</v>
      </c>
      <c r="G537" s="118"/>
      <c r="H537" s="118">
        <f t="shared" ref="H537" si="1152">F537-G537</f>
        <v>0</v>
      </c>
      <c r="I537" s="118"/>
      <c r="J537" s="118">
        <f t="shared" ref="J537" si="1153">F537-I537</f>
        <v>0</v>
      </c>
      <c r="K5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7" s="118">
        <f t="shared" ref="AE537" si="1154">AB537+AC537+AD537</f>
        <v>0</v>
      </c>
      <c r="AF5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7" s="118">
        <f t="shared" ref="AI537" si="1155">AF537+AG537+AH537</f>
        <v>0</v>
      </c>
      <c r="AJ5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7" s="118">
        <f t="shared" ref="AM537" si="1156">AJ537+AK537+AL537</f>
        <v>0</v>
      </c>
      <c r="AN5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7" s="118">
        <f t="shared" ref="AQ537" si="1157">AN537+AO537+AP537</f>
        <v>0</v>
      </c>
      <c r="AR537" s="118">
        <f t="shared" ref="AR537" si="1158">AE537+AI537+AM537+AQ537</f>
        <v>0</v>
      </c>
    </row>
    <row r="538" spans="2:44">
      <c r="B538" s="116" t="s">
        <v>1247</v>
      </c>
      <c r="C538" s="117" t="s">
        <v>1248</v>
      </c>
      <c r="D53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18">
        <f t="shared" ref="F538" si="1159">D538+E538</f>
        <v>0</v>
      </c>
      <c r="G538" s="118"/>
      <c r="H538" s="118">
        <f t="shared" ref="H538" si="1160">F538-G538</f>
        <v>0</v>
      </c>
      <c r="I538" s="118"/>
      <c r="J538" s="118">
        <f t="shared" ref="J538" si="1161">F538-I538</f>
        <v>0</v>
      </c>
      <c r="K5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8" s="118">
        <f t="shared" ref="AE538" si="1162">AB538+AC538+AD538</f>
        <v>0</v>
      </c>
      <c r="AF5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8" s="118">
        <f t="shared" ref="AI538" si="1163">AF538+AG538+AH538</f>
        <v>0</v>
      </c>
      <c r="AJ5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8" s="118">
        <f t="shared" ref="AM538" si="1164">AJ538+AK538+AL538</f>
        <v>0</v>
      </c>
      <c r="AN5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8" s="118">
        <f t="shared" ref="AQ538" si="1165">AN538+AO538+AP538</f>
        <v>0</v>
      </c>
      <c r="AR538" s="118">
        <f t="shared" ref="AR538" si="1166">AE538+AI538+AM538+AQ538</f>
        <v>0</v>
      </c>
    </row>
    <row r="539" spans="2:44">
      <c r="B539" s="116" t="s">
        <v>1249</v>
      </c>
      <c r="C539" s="117" t="s">
        <v>1250</v>
      </c>
      <c r="D53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18">
        <f t="shared" ref="F539" si="1167">D539+E539</f>
        <v>0</v>
      </c>
      <c r="G539" s="118"/>
      <c r="H539" s="118">
        <f t="shared" ref="H539" si="1168">F539-G539</f>
        <v>0</v>
      </c>
      <c r="I539" s="118"/>
      <c r="J539" s="118">
        <f t="shared" ref="J539" si="1169">F539-I539</f>
        <v>0</v>
      </c>
      <c r="K5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9" s="118">
        <f t="shared" ref="AE539" si="1170">AB539+AC539+AD539</f>
        <v>0</v>
      </c>
      <c r="AF5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9" s="118">
        <f t="shared" ref="AI539" si="1171">AF539+AG539+AH539</f>
        <v>0</v>
      </c>
      <c r="AJ5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9" s="118">
        <f t="shared" ref="AM539" si="1172">AJ539+AK539+AL539</f>
        <v>0</v>
      </c>
      <c r="AN5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9" s="118">
        <f t="shared" ref="AQ539" si="1173">AN539+AO539+AP539</f>
        <v>0</v>
      </c>
      <c r="AR539" s="118">
        <f t="shared" ref="AR539" si="1174">AE539+AI539+AM539+AQ539</f>
        <v>0</v>
      </c>
    </row>
    <row r="540" spans="2:44">
      <c r="B540" s="116" t="s">
        <v>1251</v>
      </c>
      <c r="C540" s="117" t="s">
        <v>1252</v>
      </c>
      <c r="D54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18">
        <f t="shared" si="1135"/>
        <v>0</v>
      </c>
      <c r="G540" s="118"/>
      <c r="H540" s="118">
        <f t="shared" si="1136"/>
        <v>0</v>
      </c>
      <c r="I540" s="118"/>
      <c r="J540" s="118">
        <f t="shared" si="1137"/>
        <v>0</v>
      </c>
      <c r="K5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0" s="118">
        <f t="shared" si="1138"/>
        <v>0</v>
      </c>
      <c r="AF5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0" s="118">
        <f t="shared" si="1139"/>
        <v>0</v>
      </c>
      <c r="AJ5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0" s="118">
        <f t="shared" si="1140"/>
        <v>0</v>
      </c>
      <c r="AN5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0" s="118">
        <f t="shared" si="1141"/>
        <v>0</v>
      </c>
      <c r="AR540" s="118">
        <f t="shared" si="1142"/>
        <v>0</v>
      </c>
    </row>
    <row r="541" spans="2:44">
      <c r="B541" s="125" t="s">
        <v>337</v>
      </c>
      <c r="C541" s="126" t="s">
        <v>203</v>
      </c>
      <c r="D541" s="127">
        <f>SUM(D542:D559)</f>
        <v>0</v>
      </c>
      <c r="E541" s="127">
        <f>SUM(E542:E559)</f>
        <v>0</v>
      </c>
      <c r="F541" s="127">
        <f t="shared" si="1050"/>
        <v>0</v>
      </c>
      <c r="G541" s="127">
        <f>SUM(G542:G559)</f>
        <v>0</v>
      </c>
      <c r="H541" s="127">
        <f>SUM(H542:H559)</f>
        <v>0</v>
      </c>
      <c r="I541" s="127">
        <f>SUM(I542:I559)</f>
        <v>0</v>
      </c>
      <c r="J541" s="127">
        <f>SUM(J542:J559)</f>
        <v>0</v>
      </c>
      <c r="K541" s="127">
        <f t="shared" ref="K541:AD541" si="1175">SUM(K542:K559)</f>
        <v>0</v>
      </c>
      <c r="L541" s="127">
        <f t="shared" si="1175"/>
        <v>0</v>
      </c>
      <c r="M541" s="127">
        <f t="shared" si="1175"/>
        <v>0</v>
      </c>
      <c r="N541" s="127">
        <f t="shared" si="1175"/>
        <v>0</v>
      </c>
      <c r="O541" s="127">
        <f t="shared" si="1175"/>
        <v>0</v>
      </c>
      <c r="P541" s="127">
        <f t="shared" si="1175"/>
        <v>0</v>
      </c>
      <c r="Q541" s="127">
        <f t="shared" si="1175"/>
        <v>0</v>
      </c>
      <c r="R541" s="127">
        <f t="shared" si="1175"/>
        <v>0</v>
      </c>
      <c r="S541" s="127">
        <f t="shared" si="1175"/>
        <v>0</v>
      </c>
      <c r="T541" s="127">
        <f t="shared" si="1175"/>
        <v>0</v>
      </c>
      <c r="U541" s="127">
        <f t="shared" si="1175"/>
        <v>0</v>
      </c>
      <c r="V541" s="127">
        <f t="shared" si="1175"/>
        <v>0</v>
      </c>
      <c r="W541" s="127">
        <f t="shared" si="1175"/>
        <v>0</v>
      </c>
      <c r="X541" s="127">
        <f t="shared" si="1175"/>
        <v>0</v>
      </c>
      <c r="Y541" s="127">
        <f t="shared" si="1175"/>
        <v>0</v>
      </c>
      <c r="Z541" s="127">
        <f t="shared" ref="Z541" si="1176">SUM(Z542:Z559)</f>
        <v>0</v>
      </c>
      <c r="AA541" s="127">
        <f t="shared" si="1175"/>
        <v>0</v>
      </c>
      <c r="AB541" s="127">
        <f t="shared" si="1175"/>
        <v>0</v>
      </c>
      <c r="AC541" s="127">
        <f t="shared" si="1175"/>
        <v>0</v>
      </c>
      <c r="AD541" s="127">
        <f t="shared" si="1175"/>
        <v>0</v>
      </c>
      <c r="AE541" s="127">
        <f t="shared" si="1059"/>
        <v>0</v>
      </c>
      <c r="AF541" s="127">
        <f t="shared" ref="AF541:AH541" si="1177">SUM(AF542:AF559)</f>
        <v>0</v>
      </c>
      <c r="AG541" s="127">
        <f t="shared" si="1177"/>
        <v>0</v>
      </c>
      <c r="AH541" s="127">
        <f t="shared" si="1177"/>
        <v>0</v>
      </c>
      <c r="AI541" s="127">
        <f t="shared" si="1060"/>
        <v>0</v>
      </c>
      <c r="AJ541" s="127">
        <f t="shared" ref="AJ541:AL541" si="1178">SUM(AJ542:AJ559)</f>
        <v>0</v>
      </c>
      <c r="AK541" s="127">
        <f t="shared" si="1178"/>
        <v>0</v>
      </c>
      <c r="AL541" s="127">
        <f t="shared" si="1178"/>
        <v>0</v>
      </c>
      <c r="AM541" s="127">
        <f t="shared" si="1061"/>
        <v>0</v>
      </c>
      <c r="AN541" s="127">
        <f t="shared" ref="AN541:AP541" si="1179">SUM(AN542:AN559)</f>
        <v>0</v>
      </c>
      <c r="AO541" s="127">
        <f t="shared" si="1179"/>
        <v>0</v>
      </c>
      <c r="AP541" s="127">
        <f t="shared" si="1179"/>
        <v>0</v>
      </c>
      <c r="AQ541" s="127">
        <f t="shared" si="1062"/>
        <v>0</v>
      </c>
      <c r="AR541" s="127">
        <f t="shared" si="1063"/>
        <v>0</v>
      </c>
    </row>
    <row r="542" spans="2:44">
      <c r="B542" s="116" t="s">
        <v>338</v>
      </c>
      <c r="C542" s="117" t="s">
        <v>204</v>
      </c>
      <c r="D54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18">
        <f t="shared" ref="F542" si="1180">D542+E542</f>
        <v>0</v>
      </c>
      <c r="G542" s="118"/>
      <c r="H542" s="118">
        <f t="shared" ref="H542" si="1181">F542-G542</f>
        <v>0</v>
      </c>
      <c r="I542" s="118"/>
      <c r="J542" s="118">
        <f t="shared" ref="J542" si="1182">F542-I542</f>
        <v>0</v>
      </c>
      <c r="K5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2" s="118">
        <f t="shared" ref="AE542" si="1183">AB542+AC542+AD542</f>
        <v>0</v>
      </c>
      <c r="AF5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2" s="118">
        <f t="shared" ref="AI542" si="1184">AF542+AG542+AH542</f>
        <v>0</v>
      </c>
      <c r="AJ5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2" s="118">
        <f t="shared" ref="AM542" si="1185">AJ542+AK542+AL542</f>
        <v>0</v>
      </c>
      <c r="AN5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2" s="118">
        <f t="shared" ref="AQ542" si="1186">AN542+AO542+AP542</f>
        <v>0</v>
      </c>
      <c r="AR542" s="118">
        <f t="shared" ref="AR542" si="1187">AE542+AI542+AM542+AQ542</f>
        <v>0</v>
      </c>
    </row>
    <row r="543" spans="2:44">
      <c r="B543" s="116" t="s">
        <v>339</v>
      </c>
      <c r="C543" s="117" t="s">
        <v>205</v>
      </c>
      <c r="D54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18">
        <f t="shared" ref="F543:F559" si="1188">D543+E543</f>
        <v>0</v>
      </c>
      <c r="G543" s="118"/>
      <c r="H543" s="118">
        <f t="shared" ref="H543:H559" si="1189">F543-G543</f>
        <v>0</v>
      </c>
      <c r="I543" s="118"/>
      <c r="J543" s="118">
        <f t="shared" ref="J543:J559" si="1190">F543-I543</f>
        <v>0</v>
      </c>
      <c r="K5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3" s="118">
        <f t="shared" ref="AE543:AE559" si="1191">AB543+AC543+AD543</f>
        <v>0</v>
      </c>
      <c r="AF54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3" s="118">
        <f t="shared" ref="AI543:AI559" si="1192">AF543+AG543+AH543</f>
        <v>0</v>
      </c>
      <c r="AJ54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3" s="118">
        <f t="shared" ref="AM543:AM559" si="1193">AJ543+AK543+AL543</f>
        <v>0</v>
      </c>
      <c r="AN54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3" s="118">
        <f t="shared" ref="AQ543:AQ559" si="1194">AN543+AO543+AP543</f>
        <v>0</v>
      </c>
      <c r="AR543" s="118">
        <f t="shared" ref="AR543:AR559" si="1195">AE543+AI543+AM543+AQ543</f>
        <v>0</v>
      </c>
    </row>
    <row r="544" spans="2:44">
      <c r="B544" s="116" t="s">
        <v>1253</v>
      </c>
      <c r="C544" s="117" t="s">
        <v>1254</v>
      </c>
      <c r="D54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18">
        <f t="shared" si="1188"/>
        <v>0</v>
      </c>
      <c r="G544" s="118"/>
      <c r="H544" s="118">
        <f t="shared" si="1189"/>
        <v>0</v>
      </c>
      <c r="I544" s="118"/>
      <c r="J544" s="118">
        <f t="shared" si="1190"/>
        <v>0</v>
      </c>
      <c r="K5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4" s="118">
        <f t="shared" si="1191"/>
        <v>0</v>
      </c>
      <c r="AF5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4" s="118">
        <f t="shared" si="1192"/>
        <v>0</v>
      </c>
      <c r="AJ5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4" s="118">
        <f t="shared" si="1193"/>
        <v>0</v>
      </c>
      <c r="AN5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4" s="118">
        <f t="shared" si="1194"/>
        <v>0</v>
      </c>
      <c r="AR544" s="118">
        <f t="shared" si="1195"/>
        <v>0</v>
      </c>
    </row>
    <row r="545" spans="2:44">
      <c r="B545" s="116" t="s">
        <v>1255</v>
      </c>
      <c r="C545" s="117" t="s">
        <v>472</v>
      </c>
      <c r="D54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18">
        <f t="shared" si="1188"/>
        <v>0</v>
      </c>
      <c r="G545" s="118"/>
      <c r="H545" s="118">
        <f t="shared" si="1189"/>
        <v>0</v>
      </c>
      <c r="I545" s="118"/>
      <c r="J545" s="118">
        <f t="shared" si="1190"/>
        <v>0</v>
      </c>
      <c r="K5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5" s="118">
        <f t="shared" si="1191"/>
        <v>0</v>
      </c>
      <c r="AF54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5" s="118">
        <f t="shared" si="1192"/>
        <v>0</v>
      </c>
      <c r="AJ54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5" s="118">
        <f t="shared" si="1193"/>
        <v>0</v>
      </c>
      <c r="AN54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5" s="118">
        <f t="shared" si="1194"/>
        <v>0</v>
      </c>
      <c r="AR545" s="118">
        <f t="shared" si="1195"/>
        <v>0</v>
      </c>
    </row>
    <row r="546" spans="2:44">
      <c r="B546" s="116" t="s">
        <v>1256</v>
      </c>
      <c r="C546" s="117" t="s">
        <v>1257</v>
      </c>
      <c r="D54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18">
        <f t="shared" si="1188"/>
        <v>0</v>
      </c>
      <c r="G546" s="118"/>
      <c r="H546" s="118">
        <f t="shared" si="1189"/>
        <v>0</v>
      </c>
      <c r="I546" s="118"/>
      <c r="J546" s="118">
        <f t="shared" si="1190"/>
        <v>0</v>
      </c>
      <c r="K5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6" s="118">
        <f t="shared" si="1191"/>
        <v>0</v>
      </c>
      <c r="AF5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6" s="118">
        <f t="shared" si="1192"/>
        <v>0</v>
      </c>
      <c r="AJ5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6" s="118">
        <f t="shared" si="1193"/>
        <v>0</v>
      </c>
      <c r="AN5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6" s="118">
        <f t="shared" si="1194"/>
        <v>0</v>
      </c>
      <c r="AR546" s="118">
        <f t="shared" si="1195"/>
        <v>0</v>
      </c>
    </row>
    <row r="547" spans="2:44">
      <c r="B547" s="116" t="s">
        <v>1258</v>
      </c>
      <c r="C547" s="117" t="s">
        <v>1259</v>
      </c>
      <c r="D54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18">
        <f t="shared" si="1188"/>
        <v>0</v>
      </c>
      <c r="G547" s="118"/>
      <c r="H547" s="118">
        <f t="shared" si="1189"/>
        <v>0</v>
      </c>
      <c r="I547" s="118"/>
      <c r="J547" s="118">
        <f t="shared" si="1190"/>
        <v>0</v>
      </c>
      <c r="K5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7" s="118">
        <f t="shared" si="1191"/>
        <v>0</v>
      </c>
      <c r="AF54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7" s="118">
        <f t="shared" si="1192"/>
        <v>0</v>
      </c>
      <c r="AJ54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7" s="118">
        <f t="shared" si="1193"/>
        <v>0</v>
      </c>
      <c r="AN54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7" s="118">
        <f t="shared" si="1194"/>
        <v>0</v>
      </c>
      <c r="AR547" s="118">
        <f t="shared" si="1195"/>
        <v>0</v>
      </c>
    </row>
    <row r="548" spans="2:44">
      <c r="B548" s="116" t="s">
        <v>1260</v>
      </c>
      <c r="C548" s="117" t="s">
        <v>1261</v>
      </c>
      <c r="D54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18">
        <f t="shared" si="1188"/>
        <v>0</v>
      </c>
      <c r="G548" s="118"/>
      <c r="H548" s="118">
        <f t="shared" si="1189"/>
        <v>0</v>
      </c>
      <c r="I548" s="118"/>
      <c r="J548" s="118">
        <f t="shared" si="1190"/>
        <v>0</v>
      </c>
      <c r="K5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8" s="118">
        <f t="shared" si="1191"/>
        <v>0</v>
      </c>
      <c r="AF5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8" s="118">
        <f t="shared" si="1192"/>
        <v>0</v>
      </c>
      <c r="AJ5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8" s="118">
        <f t="shared" si="1193"/>
        <v>0</v>
      </c>
      <c r="AN5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8" s="118">
        <f t="shared" si="1194"/>
        <v>0</v>
      </c>
      <c r="AR548" s="118">
        <f t="shared" si="1195"/>
        <v>0</v>
      </c>
    </row>
    <row r="549" spans="2:44">
      <c r="B549" s="116" t="s">
        <v>1262</v>
      </c>
      <c r="C549" s="117" t="s">
        <v>1263</v>
      </c>
      <c r="D54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18">
        <f t="shared" si="1188"/>
        <v>0</v>
      </c>
      <c r="G549" s="118"/>
      <c r="H549" s="118">
        <f t="shared" si="1189"/>
        <v>0</v>
      </c>
      <c r="I549" s="118"/>
      <c r="J549" s="118">
        <f t="shared" si="1190"/>
        <v>0</v>
      </c>
      <c r="K5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9" s="118">
        <f t="shared" si="1191"/>
        <v>0</v>
      </c>
      <c r="AF54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9" s="118">
        <f t="shared" si="1192"/>
        <v>0</v>
      </c>
      <c r="AJ54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9" s="118">
        <f t="shared" si="1193"/>
        <v>0</v>
      </c>
      <c r="AN54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9" s="118">
        <f t="shared" si="1194"/>
        <v>0</v>
      </c>
      <c r="AR549" s="118">
        <f t="shared" si="1195"/>
        <v>0</v>
      </c>
    </row>
    <row r="550" spans="2:44">
      <c r="B550" s="116" t="s">
        <v>1264</v>
      </c>
      <c r="C550" s="117" t="s">
        <v>1265</v>
      </c>
      <c r="D55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18">
        <f t="shared" si="1188"/>
        <v>0</v>
      </c>
      <c r="G550" s="118"/>
      <c r="H550" s="118">
        <f t="shared" si="1189"/>
        <v>0</v>
      </c>
      <c r="I550" s="118"/>
      <c r="J550" s="118">
        <f t="shared" si="1190"/>
        <v>0</v>
      </c>
      <c r="K5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0"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0" s="118">
        <f t="shared" si="1191"/>
        <v>0</v>
      </c>
      <c r="AF5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0" s="118">
        <f t="shared" si="1192"/>
        <v>0</v>
      </c>
      <c r="AJ5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0" s="118">
        <f t="shared" si="1193"/>
        <v>0</v>
      </c>
      <c r="AN5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0"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0" s="118">
        <f t="shared" si="1194"/>
        <v>0</v>
      </c>
      <c r="AR550" s="118">
        <f t="shared" si="1195"/>
        <v>0</v>
      </c>
    </row>
    <row r="551" spans="2:44">
      <c r="B551" s="116" t="s">
        <v>1266</v>
      </c>
      <c r="C551" s="117" t="s">
        <v>1267</v>
      </c>
      <c r="D55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18">
        <f t="shared" si="1188"/>
        <v>0</v>
      </c>
      <c r="G551" s="118"/>
      <c r="H551" s="118">
        <f t="shared" si="1189"/>
        <v>0</v>
      </c>
      <c r="I551" s="118"/>
      <c r="J551" s="118">
        <f t="shared" si="1190"/>
        <v>0</v>
      </c>
      <c r="K5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1" s="118">
        <f t="shared" si="1191"/>
        <v>0</v>
      </c>
      <c r="AF5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1" s="118">
        <f t="shared" si="1192"/>
        <v>0</v>
      </c>
      <c r="AJ5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1" s="118">
        <f t="shared" si="1193"/>
        <v>0</v>
      </c>
      <c r="AN5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1" s="118">
        <f t="shared" si="1194"/>
        <v>0</v>
      </c>
      <c r="AR551" s="118">
        <f t="shared" si="1195"/>
        <v>0</v>
      </c>
    </row>
    <row r="552" spans="2:44">
      <c r="B552" s="116" t="s">
        <v>1268</v>
      </c>
      <c r="C552" s="117" t="s">
        <v>1269</v>
      </c>
      <c r="D55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18">
        <f t="shared" si="1188"/>
        <v>0</v>
      </c>
      <c r="G552" s="118"/>
      <c r="H552" s="118">
        <f t="shared" si="1189"/>
        <v>0</v>
      </c>
      <c r="I552" s="118"/>
      <c r="J552" s="118">
        <f t="shared" si="1190"/>
        <v>0</v>
      </c>
      <c r="K5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2" s="118">
        <f t="shared" si="1191"/>
        <v>0</v>
      </c>
      <c r="AF5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2" s="118">
        <f t="shared" si="1192"/>
        <v>0</v>
      </c>
      <c r="AJ5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2" s="118">
        <f t="shared" si="1193"/>
        <v>0</v>
      </c>
      <c r="AN5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2" s="118">
        <f t="shared" si="1194"/>
        <v>0</v>
      </c>
      <c r="AR552" s="118">
        <f t="shared" si="1195"/>
        <v>0</v>
      </c>
    </row>
    <row r="553" spans="2:44">
      <c r="B553" s="116" t="s">
        <v>1270</v>
      </c>
      <c r="C553" s="117" t="s">
        <v>1271</v>
      </c>
      <c r="D55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18">
        <f t="shared" si="1188"/>
        <v>0</v>
      </c>
      <c r="G553" s="118"/>
      <c r="H553" s="118">
        <f t="shared" si="1189"/>
        <v>0</v>
      </c>
      <c r="I553" s="118"/>
      <c r="J553" s="118">
        <f t="shared" si="1190"/>
        <v>0</v>
      </c>
      <c r="K5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3" s="118">
        <f t="shared" si="1191"/>
        <v>0</v>
      </c>
      <c r="AF5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3" s="118">
        <f t="shared" si="1192"/>
        <v>0</v>
      </c>
      <c r="AJ5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3" s="118">
        <f t="shared" si="1193"/>
        <v>0</v>
      </c>
      <c r="AN5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3" s="118">
        <f t="shared" si="1194"/>
        <v>0</v>
      </c>
      <c r="AR553" s="118">
        <f t="shared" si="1195"/>
        <v>0</v>
      </c>
    </row>
    <row r="554" spans="2:44">
      <c r="B554" s="116" t="s">
        <v>1272</v>
      </c>
      <c r="C554" s="117" t="s">
        <v>1273</v>
      </c>
      <c r="D55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18">
        <f t="shared" si="1188"/>
        <v>0</v>
      </c>
      <c r="G554" s="118"/>
      <c r="H554" s="118">
        <f t="shared" si="1189"/>
        <v>0</v>
      </c>
      <c r="I554" s="118"/>
      <c r="J554" s="118">
        <f t="shared" si="1190"/>
        <v>0</v>
      </c>
      <c r="K5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4" s="118">
        <f t="shared" si="1191"/>
        <v>0</v>
      </c>
      <c r="AF5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4" s="118">
        <f t="shared" si="1192"/>
        <v>0</v>
      </c>
      <c r="AJ5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4" s="118">
        <f t="shared" si="1193"/>
        <v>0</v>
      </c>
      <c r="AN5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4" s="118">
        <f t="shared" si="1194"/>
        <v>0</v>
      </c>
      <c r="AR554" s="118">
        <f t="shared" si="1195"/>
        <v>0</v>
      </c>
    </row>
    <row r="555" spans="2:44">
      <c r="B555" s="116" t="s">
        <v>1274</v>
      </c>
      <c r="C555" s="117" t="s">
        <v>1275</v>
      </c>
      <c r="D55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18">
        <f t="shared" si="1188"/>
        <v>0</v>
      </c>
      <c r="G555" s="118"/>
      <c r="H555" s="118">
        <f t="shared" si="1189"/>
        <v>0</v>
      </c>
      <c r="I555" s="118"/>
      <c r="J555" s="118">
        <f t="shared" si="1190"/>
        <v>0</v>
      </c>
      <c r="K5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5" s="118">
        <f t="shared" si="1191"/>
        <v>0</v>
      </c>
      <c r="AF5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5" s="118">
        <f t="shared" si="1192"/>
        <v>0</v>
      </c>
      <c r="AJ5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5" s="118">
        <f t="shared" si="1193"/>
        <v>0</v>
      </c>
      <c r="AN5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5" s="118">
        <f t="shared" si="1194"/>
        <v>0</v>
      </c>
      <c r="AR555" s="118">
        <f t="shared" si="1195"/>
        <v>0</v>
      </c>
    </row>
    <row r="556" spans="2:44">
      <c r="B556" s="116" t="s">
        <v>1276</v>
      </c>
      <c r="C556" s="117" t="s">
        <v>1277</v>
      </c>
      <c r="D55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18">
        <f t="shared" si="1188"/>
        <v>0</v>
      </c>
      <c r="G556" s="118"/>
      <c r="H556" s="118">
        <f t="shared" si="1189"/>
        <v>0</v>
      </c>
      <c r="I556" s="118"/>
      <c r="J556" s="118">
        <f t="shared" si="1190"/>
        <v>0</v>
      </c>
      <c r="K5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6"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6" s="118">
        <f t="shared" si="1191"/>
        <v>0</v>
      </c>
      <c r="AF5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6" s="118">
        <f t="shared" si="1192"/>
        <v>0</v>
      </c>
      <c r="AJ5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6" s="118">
        <f t="shared" si="1193"/>
        <v>0</v>
      </c>
      <c r="AN5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6"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6" s="118">
        <f t="shared" si="1194"/>
        <v>0</v>
      </c>
      <c r="AR556" s="118">
        <f t="shared" si="1195"/>
        <v>0</v>
      </c>
    </row>
    <row r="557" spans="2:44">
      <c r="B557" s="116" t="s">
        <v>1278</v>
      </c>
      <c r="C557" s="117" t="s">
        <v>1279</v>
      </c>
      <c r="D55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18">
        <f t="shared" si="1188"/>
        <v>0</v>
      </c>
      <c r="G557" s="118"/>
      <c r="H557" s="118">
        <f t="shared" si="1189"/>
        <v>0</v>
      </c>
      <c r="I557" s="118"/>
      <c r="J557" s="118">
        <f t="shared" si="1190"/>
        <v>0</v>
      </c>
      <c r="K5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7"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7" s="118">
        <f t="shared" si="1191"/>
        <v>0</v>
      </c>
      <c r="AF5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7" s="118">
        <f t="shared" si="1192"/>
        <v>0</v>
      </c>
      <c r="AJ5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7" s="118">
        <f t="shared" si="1193"/>
        <v>0</v>
      </c>
      <c r="AN5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7"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7" s="118">
        <f t="shared" si="1194"/>
        <v>0</v>
      </c>
      <c r="AR557" s="118">
        <f t="shared" si="1195"/>
        <v>0</v>
      </c>
    </row>
    <row r="558" spans="2:44">
      <c r="B558" s="116" t="s">
        <v>1280</v>
      </c>
      <c r="C558" s="117" t="s">
        <v>1281</v>
      </c>
      <c r="D55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18">
        <f t="shared" si="1188"/>
        <v>0</v>
      </c>
      <c r="G558" s="118"/>
      <c r="H558" s="118">
        <f t="shared" si="1189"/>
        <v>0</v>
      </c>
      <c r="I558" s="118"/>
      <c r="J558" s="118">
        <f t="shared" si="1190"/>
        <v>0</v>
      </c>
      <c r="K5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8"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8" s="118">
        <f t="shared" si="1191"/>
        <v>0</v>
      </c>
      <c r="AF5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8" s="118">
        <f t="shared" si="1192"/>
        <v>0</v>
      </c>
      <c r="AJ5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8" s="118">
        <f t="shared" si="1193"/>
        <v>0</v>
      </c>
      <c r="AN5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8"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8" s="118">
        <f t="shared" si="1194"/>
        <v>0</v>
      </c>
      <c r="AR558" s="118">
        <f t="shared" si="1195"/>
        <v>0</v>
      </c>
    </row>
    <row r="559" spans="2:44">
      <c r="B559" s="116" t="s">
        <v>1282</v>
      </c>
      <c r="C559" s="117" t="s">
        <v>1283</v>
      </c>
      <c r="D55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18">
        <f t="shared" si="1188"/>
        <v>0</v>
      </c>
      <c r="G559" s="118"/>
      <c r="H559" s="118">
        <f t="shared" si="1189"/>
        <v>0</v>
      </c>
      <c r="I559" s="118"/>
      <c r="J559" s="118">
        <f t="shared" si="1190"/>
        <v>0</v>
      </c>
      <c r="K5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9"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9" s="118">
        <f t="shared" si="1191"/>
        <v>0</v>
      </c>
      <c r="AF55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9" s="118">
        <f t="shared" si="1192"/>
        <v>0</v>
      </c>
      <c r="AJ55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9" s="118">
        <f t="shared" si="1193"/>
        <v>0</v>
      </c>
      <c r="AN55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9"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9" s="118">
        <f t="shared" si="1194"/>
        <v>0</v>
      </c>
      <c r="AR559" s="118">
        <f t="shared" si="1195"/>
        <v>0</v>
      </c>
    </row>
    <row r="560" spans="2:44">
      <c r="B560" s="113" t="s">
        <v>1284</v>
      </c>
      <c r="C560" s="114" t="s">
        <v>1285</v>
      </c>
      <c r="D560" s="115">
        <f>SUM(D561:D565)</f>
        <v>0</v>
      </c>
      <c r="E560" s="115">
        <f>SUM(E561:E565)</f>
        <v>0</v>
      </c>
      <c r="F560" s="115">
        <f t="shared" ref="F560:F565" si="1196">D560+E560</f>
        <v>0</v>
      </c>
      <c r="G560" s="115">
        <f>SUM(G561:G565)</f>
        <v>0</v>
      </c>
      <c r="H560" s="115">
        <f t="shared" ref="H560:H565" si="1197">F560-G560</f>
        <v>0</v>
      </c>
      <c r="I560" s="115">
        <f>SUM(I561:I565)</f>
        <v>0</v>
      </c>
      <c r="J560" s="115">
        <f t="shared" ref="J560:J565" si="1198">F560-I560</f>
        <v>0</v>
      </c>
      <c r="K560" s="115">
        <f t="shared" ref="K560:AD560" si="1199">SUM(K561:K565)</f>
        <v>0</v>
      </c>
      <c r="L560" s="115">
        <f t="shared" si="1199"/>
        <v>0</v>
      </c>
      <c r="M560" s="115">
        <f t="shared" si="1199"/>
        <v>0</v>
      </c>
      <c r="N560" s="115">
        <f t="shared" si="1199"/>
        <v>0</v>
      </c>
      <c r="O560" s="115">
        <f t="shared" si="1199"/>
        <v>0</v>
      </c>
      <c r="P560" s="115">
        <f t="shared" ref="P560:Q560" si="1200">SUM(P561:P565)</f>
        <v>0</v>
      </c>
      <c r="Q560" s="115">
        <f t="shared" si="1200"/>
        <v>0</v>
      </c>
      <c r="R560" s="115">
        <f t="shared" si="1199"/>
        <v>0</v>
      </c>
      <c r="S560" s="115">
        <f t="shared" si="1199"/>
        <v>0</v>
      </c>
      <c r="T560" s="115">
        <f t="shared" ref="T560" si="1201">SUM(T561:T565)</f>
        <v>0</v>
      </c>
      <c r="U560" s="115">
        <f t="shared" si="1199"/>
        <v>0</v>
      </c>
      <c r="V560" s="115">
        <f t="shared" si="1199"/>
        <v>0</v>
      </c>
      <c r="W560" s="115">
        <f t="shared" ref="W560" si="1202">SUM(W561:W565)</f>
        <v>0</v>
      </c>
      <c r="X560" s="115">
        <f t="shared" si="1199"/>
        <v>0</v>
      </c>
      <c r="Y560" s="115">
        <f t="shared" ref="Y560:Z560" si="1203">SUM(Y561:Y565)</f>
        <v>0</v>
      </c>
      <c r="Z560" s="115">
        <f t="shared" si="1203"/>
        <v>0</v>
      </c>
      <c r="AA560" s="115">
        <f t="shared" si="1199"/>
        <v>0</v>
      </c>
      <c r="AB560" s="115">
        <f t="shared" si="1199"/>
        <v>0</v>
      </c>
      <c r="AC560" s="115">
        <f t="shared" si="1199"/>
        <v>0</v>
      </c>
      <c r="AD560" s="115">
        <f t="shared" si="1199"/>
        <v>0</v>
      </c>
      <c r="AE560" s="115">
        <f t="shared" ref="AE560:AE565" si="1204">AB560+AC560+AD560</f>
        <v>0</v>
      </c>
      <c r="AF560" s="115">
        <f>SUM(AF561:AF565)</f>
        <v>0</v>
      </c>
      <c r="AG560" s="115">
        <f>SUM(AG561:AG565)</f>
        <v>0</v>
      </c>
      <c r="AH560" s="115">
        <f>SUM(AH561:AH565)</f>
        <v>0</v>
      </c>
      <c r="AI560" s="115">
        <f t="shared" ref="AI560:AI565" si="1205">AF560+AG560+AH560</f>
        <v>0</v>
      </c>
      <c r="AJ560" s="115">
        <f>SUM(AJ561:AJ565)</f>
        <v>0</v>
      </c>
      <c r="AK560" s="115">
        <f>SUM(AK561:AK565)</f>
        <v>0</v>
      </c>
      <c r="AL560" s="115">
        <f>SUM(AL561:AL565)</f>
        <v>0</v>
      </c>
      <c r="AM560" s="115">
        <f t="shared" ref="AM560:AM565" si="1206">AJ560+AK560+AL560</f>
        <v>0</v>
      </c>
      <c r="AN560" s="115">
        <f>SUM(AN561:AN565)</f>
        <v>0</v>
      </c>
      <c r="AO560" s="115">
        <f>SUM(AO561:AO565)</f>
        <v>0</v>
      </c>
      <c r="AP560" s="115">
        <f>SUM(AP561:AP565)</f>
        <v>0</v>
      </c>
      <c r="AQ560" s="115">
        <f t="shared" ref="AQ560:AQ565" si="1207">AN560+AO560+AP560</f>
        <v>0</v>
      </c>
      <c r="AR560" s="115">
        <f t="shared" ref="AR560:AR565" si="1208">AE560+AI560+AM560+AQ560</f>
        <v>0</v>
      </c>
    </row>
    <row r="561" spans="2:44">
      <c r="B561" s="116" t="s">
        <v>1286</v>
      </c>
      <c r="C561" s="117" t="s">
        <v>1287</v>
      </c>
      <c r="D56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18">
        <f t="shared" si="1196"/>
        <v>0</v>
      </c>
      <c r="G561" s="118"/>
      <c r="H561" s="118">
        <f t="shared" si="1197"/>
        <v>0</v>
      </c>
      <c r="I561" s="118"/>
      <c r="J561" s="118">
        <f t="shared" si="1198"/>
        <v>0</v>
      </c>
      <c r="K5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1"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1" s="118">
        <f t="shared" si="1204"/>
        <v>0</v>
      </c>
      <c r="AF5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1" s="118">
        <f t="shared" si="1205"/>
        <v>0</v>
      </c>
      <c r="AJ5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1" s="118">
        <f t="shared" si="1206"/>
        <v>0</v>
      </c>
      <c r="AN5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1"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1" s="118">
        <f t="shared" si="1207"/>
        <v>0</v>
      </c>
      <c r="AR561" s="118">
        <f t="shared" si="1208"/>
        <v>0</v>
      </c>
    </row>
    <row r="562" spans="2:44">
      <c r="B562" s="116" t="s">
        <v>1288</v>
      </c>
      <c r="C562" s="117" t="s">
        <v>1289</v>
      </c>
      <c r="D56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18">
        <f t="shared" si="1196"/>
        <v>0</v>
      </c>
      <c r="G562" s="118"/>
      <c r="H562" s="118">
        <f t="shared" si="1197"/>
        <v>0</v>
      </c>
      <c r="I562" s="118"/>
      <c r="J562" s="118">
        <f t="shared" si="1198"/>
        <v>0</v>
      </c>
      <c r="K5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2"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2" s="118">
        <f t="shared" si="1204"/>
        <v>0</v>
      </c>
      <c r="AF5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2" s="118">
        <f t="shared" si="1205"/>
        <v>0</v>
      </c>
      <c r="AJ5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2" s="118">
        <f t="shared" si="1206"/>
        <v>0</v>
      </c>
      <c r="AN5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2"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2" s="118">
        <f t="shared" si="1207"/>
        <v>0</v>
      </c>
      <c r="AR562" s="118">
        <f t="shared" si="1208"/>
        <v>0</v>
      </c>
    </row>
    <row r="563" spans="2:44">
      <c r="B563" s="116" t="s">
        <v>1290</v>
      </c>
      <c r="C563" s="117" t="s">
        <v>1291</v>
      </c>
      <c r="D56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18">
        <f t="shared" si="1196"/>
        <v>0</v>
      </c>
      <c r="G563" s="118"/>
      <c r="H563" s="118">
        <f t="shared" si="1197"/>
        <v>0</v>
      </c>
      <c r="I563" s="118"/>
      <c r="J563" s="118">
        <f t="shared" si="1198"/>
        <v>0</v>
      </c>
      <c r="K5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3"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3" s="118">
        <f t="shared" si="1204"/>
        <v>0</v>
      </c>
      <c r="AF5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3" s="118">
        <f t="shared" si="1205"/>
        <v>0</v>
      </c>
      <c r="AJ5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3" s="118">
        <f t="shared" si="1206"/>
        <v>0</v>
      </c>
      <c r="AN5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3"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3" s="118">
        <f t="shared" si="1207"/>
        <v>0</v>
      </c>
      <c r="AR563" s="118">
        <f t="shared" si="1208"/>
        <v>0</v>
      </c>
    </row>
    <row r="564" spans="2:44">
      <c r="B564" s="116" t="s">
        <v>1292</v>
      </c>
      <c r="C564" s="117" t="s">
        <v>1293</v>
      </c>
      <c r="D56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18">
        <f t="shared" si="1196"/>
        <v>0</v>
      </c>
      <c r="G564" s="118"/>
      <c r="H564" s="118">
        <f t="shared" si="1197"/>
        <v>0</v>
      </c>
      <c r="I564" s="118"/>
      <c r="J564" s="118">
        <f t="shared" si="1198"/>
        <v>0</v>
      </c>
      <c r="K5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4"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4" s="118">
        <f t="shared" si="1204"/>
        <v>0</v>
      </c>
      <c r="AF56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4" s="118">
        <f t="shared" si="1205"/>
        <v>0</v>
      </c>
      <c r="AJ56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4" s="118">
        <f t="shared" si="1206"/>
        <v>0</v>
      </c>
      <c r="AN56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4"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4" s="118">
        <f t="shared" si="1207"/>
        <v>0</v>
      </c>
      <c r="AR564" s="118">
        <f t="shared" si="1208"/>
        <v>0</v>
      </c>
    </row>
    <row r="565" spans="2:44">
      <c r="B565" s="116" t="s">
        <v>1294</v>
      </c>
      <c r="C565" s="117" t="s">
        <v>1295</v>
      </c>
      <c r="D56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1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18">
        <f t="shared" si="1196"/>
        <v>0</v>
      </c>
      <c r="G565" s="118"/>
      <c r="H565" s="118">
        <f t="shared" si="1197"/>
        <v>0</v>
      </c>
      <c r="I565" s="118"/>
      <c r="J565" s="118">
        <f t="shared" si="1198"/>
        <v>0</v>
      </c>
      <c r="K5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5" s="118">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5" s="118">
        <f t="shared" si="1204"/>
        <v>0</v>
      </c>
      <c r="AF5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5" s="118">
        <f t="shared" si="1205"/>
        <v>0</v>
      </c>
      <c r="AJ5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5" s="118">
        <f t="shared" si="1206"/>
        <v>0</v>
      </c>
      <c r="AN5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5" s="118">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5" s="118">
        <f t="shared" si="1207"/>
        <v>0</v>
      </c>
      <c r="AR565" s="118">
        <f t="shared" si="1208"/>
        <v>0</v>
      </c>
    </row>
    <row r="566" spans="2:44" ht="26.25">
      <c r="B566" s="119"/>
      <c r="C566" s="120" t="s">
        <v>206</v>
      </c>
      <c r="D566" s="121">
        <f>D12+D106+D222+D327+D397+D499+D526+D560</f>
        <v>7777279.166666667</v>
      </c>
      <c r="E566" s="121">
        <f>E12+E106+E222+E327+E397+E499+E526+E560</f>
        <v>29155624.920000002</v>
      </c>
      <c r="F566" s="121">
        <f t="shared" si="1050"/>
        <v>36932904.086666666</v>
      </c>
      <c r="G566" s="121">
        <f>G12+G106+G222+G327+G397+G499+G526+G560</f>
        <v>0</v>
      </c>
      <c r="H566" s="121">
        <f t="shared" si="1052"/>
        <v>36932904.086666666</v>
      </c>
      <c r="I566" s="121">
        <f>I12+I106+I222+I327+I397+I499+I526+I560</f>
        <v>0</v>
      </c>
      <c r="J566" s="121">
        <f t="shared" si="1053"/>
        <v>36932904.086666666</v>
      </c>
      <c r="K566" s="121">
        <f t="shared" ref="K566:AD566" si="1209">K12+K106+K222+K327+K397+K499+K526+K560</f>
        <v>382060</v>
      </c>
      <c r="L566" s="121">
        <f t="shared" si="1209"/>
        <v>66250</v>
      </c>
      <c r="M566" s="121">
        <f t="shared" si="1209"/>
        <v>60600</v>
      </c>
      <c r="N566" s="121">
        <f t="shared" si="1209"/>
        <v>13750</v>
      </c>
      <c r="O566" s="121">
        <f t="shared" si="1209"/>
        <v>25800</v>
      </c>
      <c r="P566" s="121">
        <f t="shared" ref="P566:Q566" si="1210">P12+P106+P222+P327+P397+P499+P526+P560</f>
        <v>13500</v>
      </c>
      <c r="Q566" s="121">
        <f t="shared" si="1210"/>
        <v>0</v>
      </c>
      <c r="R566" s="121">
        <f t="shared" si="1209"/>
        <v>3800</v>
      </c>
      <c r="S566" s="121">
        <f t="shared" si="1209"/>
        <v>27359700</v>
      </c>
      <c r="T566" s="121">
        <f t="shared" ref="T566" si="1211">T12+T106+T222+T327+T397+T499+T526+T560</f>
        <v>5000</v>
      </c>
      <c r="U566" s="121">
        <f t="shared" si="1209"/>
        <v>8607994.9199999999</v>
      </c>
      <c r="V566" s="121">
        <f t="shared" si="1209"/>
        <v>6750</v>
      </c>
      <c r="W566" s="121">
        <f t="shared" ref="W566" si="1212">W12+W106+W222+W327+W397+W499+W526+W560</f>
        <v>360000</v>
      </c>
      <c r="X566" s="121">
        <f t="shared" si="1209"/>
        <v>300</v>
      </c>
      <c r="Y566" s="121">
        <f t="shared" ref="Y566:Z566" si="1213">Y12+Y106+Y222+Y327+Y397+Y499+Y526+Y560</f>
        <v>0</v>
      </c>
      <c r="Z566" s="121">
        <f t="shared" si="1213"/>
        <v>1500</v>
      </c>
      <c r="AA566" s="121">
        <f t="shared" si="1209"/>
        <v>25899.166666666668</v>
      </c>
      <c r="AB566" s="121">
        <f t="shared" si="1209"/>
        <v>660831.04</v>
      </c>
      <c r="AC566" s="121">
        <f t="shared" si="1209"/>
        <v>34523829.166666664</v>
      </c>
      <c r="AD566" s="121">
        <f t="shared" si="1209"/>
        <v>500413.88</v>
      </c>
      <c r="AE566" s="121">
        <f t="shared" si="1059"/>
        <v>35685074.086666666</v>
      </c>
      <c r="AF566" s="121">
        <f t="shared" ref="AF566:AH566" si="1214">AF12+AF106+AF222+AF327+AF397+AF499+AF526+AF560</f>
        <v>254850</v>
      </c>
      <c r="AG566" s="121">
        <f t="shared" si="1214"/>
        <v>155700</v>
      </c>
      <c r="AH566" s="121">
        <f t="shared" si="1214"/>
        <v>163250</v>
      </c>
      <c r="AI566" s="121">
        <f t="shared" si="1060"/>
        <v>573800</v>
      </c>
      <c r="AJ566" s="121">
        <f t="shared" ref="AJ566:AL566" si="1215">AJ12+AJ106+AJ222+AJ327+AJ397+AJ499+AJ526+AJ560</f>
        <v>409080</v>
      </c>
      <c r="AK566" s="121">
        <f t="shared" si="1215"/>
        <v>64660</v>
      </c>
      <c r="AL566" s="121">
        <f t="shared" si="1215"/>
        <v>77040</v>
      </c>
      <c r="AM566" s="121">
        <f t="shared" si="1061"/>
        <v>550780</v>
      </c>
      <c r="AN566" s="121">
        <f t="shared" ref="AN566:AP566" si="1216">AN12+AN106+AN222+AN327+AN397+AN499+AN526+AN560</f>
        <v>28730</v>
      </c>
      <c r="AO566" s="121">
        <f t="shared" si="1216"/>
        <v>26220</v>
      </c>
      <c r="AP566" s="121">
        <f t="shared" si="1216"/>
        <v>68300</v>
      </c>
      <c r="AQ566" s="121">
        <f t="shared" si="1062"/>
        <v>123250</v>
      </c>
      <c r="AR566" s="121">
        <f t="shared" si="1063"/>
        <v>36932904.086666666</v>
      </c>
    </row>
  </sheetData>
  <sheetProtection password="E3C0" sheet="1" objects="1" scenarios="1"/>
  <mergeCells count="1">
    <mergeCell ref="K10:AA10"/>
  </mergeCells>
  <pageMargins left="0.7" right="0.7" top="0.75" bottom="0.75" header="0.3" footer="0.3"/>
  <pageSetup paperSize="9" orientation="landscape" horizontalDpi="300" verticalDpi="300" r:id="rId1"/>
  <drawing r:id="rId2"/>
</worksheet>
</file>

<file path=xl/worksheets/sheet20.xml><?xml version="1.0" encoding="utf-8"?>
<worksheet xmlns="http://schemas.openxmlformats.org/spreadsheetml/2006/main" xmlns:r="http://schemas.openxmlformats.org/officeDocument/2006/relationships">
  <sheetPr>
    <tabColor rgb="FFFFC000"/>
  </sheetPr>
  <dimension ref="A1:AF45"/>
  <sheetViews>
    <sheetView topLeftCell="G1" zoomScale="80" zoomScaleNormal="80" workbookViewId="0">
      <pane ySplit="6" topLeftCell="A17" activePane="bottomLeft" state="frozen"/>
      <selection activeCell="A7" sqref="A7"/>
      <selection pane="bottomLeft" activeCell="Q19" sqref="Q19"/>
    </sheetView>
  </sheetViews>
  <sheetFormatPr baseColWidth="10" defaultRowHeight="15"/>
  <cols>
    <col min="1" max="1" width="21.7109375" style="289" customWidth="1"/>
    <col min="2" max="2" width="44.7109375" style="289" customWidth="1"/>
    <col min="3" max="3" width="27.42578125" style="289" customWidth="1"/>
    <col min="4" max="4" width="39.85546875" style="377" customWidth="1"/>
    <col min="5" max="6" width="27.42578125" style="289" customWidth="1"/>
    <col min="7" max="7" width="30.7109375" style="289" customWidth="1"/>
    <col min="8" max="8" width="15.28515625" style="289" customWidth="1"/>
    <col min="9" max="9" width="13.7109375" style="166" bestFit="1" customWidth="1"/>
    <col min="10" max="10" width="15.28515625" style="289" customWidth="1"/>
    <col min="11" max="11" width="18.85546875" style="166" customWidth="1"/>
    <col min="12" max="12" width="11.42578125" style="289"/>
    <col min="13" max="13" width="13.7109375" style="166" bestFit="1" customWidth="1"/>
    <col min="14" max="14" width="11.42578125" style="289"/>
    <col min="15" max="15" width="13.7109375" style="166" bestFit="1" customWidth="1"/>
    <col min="16" max="16" width="15.28515625" style="289" customWidth="1"/>
    <col min="17" max="17" width="18.28515625" style="166" customWidth="1"/>
    <col min="18" max="18" width="32.5703125" style="289" customWidth="1"/>
    <col min="19" max="19" width="37.42578125" style="289" customWidth="1"/>
    <col min="20" max="20" width="34.5703125" style="289" customWidth="1"/>
    <col min="21" max="21" width="32.28515625" style="289" customWidth="1"/>
    <col min="22" max="16384" width="11.42578125" style="289"/>
  </cols>
  <sheetData>
    <row r="1" spans="1:32" ht="18.75">
      <c r="B1" s="215"/>
      <c r="C1" s="215"/>
      <c r="D1" s="215"/>
      <c r="E1" s="215"/>
      <c r="F1" s="215"/>
      <c r="G1" s="215"/>
      <c r="H1" s="215" t="s">
        <v>1401</v>
      </c>
      <c r="K1" s="215"/>
      <c r="L1" s="215"/>
      <c r="M1" s="418" t="s">
        <v>1545</v>
      </c>
      <c r="N1" s="418" t="s">
        <v>1546</v>
      </c>
      <c r="O1" s="418" t="s">
        <v>1547</v>
      </c>
      <c r="P1" s="418" t="s">
        <v>1548</v>
      </c>
      <c r="Q1" s="418" t="s">
        <v>1549</v>
      </c>
      <c r="R1" s="418" t="s">
        <v>1550</v>
      </c>
      <c r="S1" s="418" t="s">
        <v>1551</v>
      </c>
      <c r="T1" s="418" t="s">
        <v>1552</v>
      </c>
      <c r="U1" s="418" t="s">
        <v>1553</v>
      </c>
      <c r="V1" s="420" t="s">
        <v>1554</v>
      </c>
      <c r="W1" s="418" t="s">
        <v>1555</v>
      </c>
      <c r="X1" s="418" t="s">
        <v>1556</v>
      </c>
      <c r="Y1" s="418" t="s">
        <v>1557</v>
      </c>
      <c r="Z1" s="418" t="s">
        <v>1558</v>
      </c>
      <c r="AA1" s="418" t="s">
        <v>1559</v>
      </c>
      <c r="AB1" s="418" t="s">
        <v>1560</v>
      </c>
      <c r="AC1" s="418" t="s">
        <v>1561</v>
      </c>
      <c r="AD1" s="418" t="s">
        <v>1562</v>
      </c>
      <c r="AE1" s="418" t="s">
        <v>1563</v>
      </c>
      <c r="AF1" s="418" t="s">
        <v>1564</v>
      </c>
    </row>
    <row r="2" spans="1:32" ht="18.75">
      <c r="A2" s="201" t="s">
        <v>1307</v>
      </c>
      <c r="B2" s="215"/>
      <c r="C2" s="215"/>
      <c r="D2" s="215"/>
      <c r="E2" s="215"/>
      <c r="F2" s="215"/>
      <c r="G2" s="215"/>
      <c r="H2" s="215"/>
      <c r="K2" s="215"/>
      <c r="L2" s="215"/>
      <c r="M2" s="215"/>
      <c r="N2" s="215"/>
      <c r="O2" s="215"/>
      <c r="P2" s="215"/>
      <c r="Q2" s="215"/>
      <c r="R2" s="215"/>
      <c r="S2" s="215"/>
      <c r="T2" s="215"/>
      <c r="U2" s="215"/>
    </row>
    <row r="3" spans="1:32">
      <c r="A3" s="568" t="s">
        <v>1400</v>
      </c>
      <c r="B3" s="568"/>
      <c r="C3" s="568"/>
      <c r="D3" s="568"/>
      <c r="E3" s="568"/>
      <c r="F3" s="568"/>
      <c r="G3" s="568"/>
      <c r="H3" s="568"/>
      <c r="I3" s="568"/>
      <c r="J3" s="568"/>
      <c r="K3" s="568"/>
      <c r="L3" s="568"/>
      <c r="M3" s="568"/>
      <c r="N3" s="568"/>
      <c r="O3" s="568"/>
      <c r="P3" s="568"/>
      <c r="Q3" s="568"/>
      <c r="R3" s="568"/>
      <c r="S3" s="568"/>
      <c r="T3" s="568"/>
      <c r="U3" s="568"/>
    </row>
    <row r="4" spans="1:32" ht="15" customHeight="1">
      <c r="A4" s="545" t="s">
        <v>58</v>
      </c>
      <c r="B4" s="547" t="s">
        <v>71</v>
      </c>
      <c r="C4" s="539" t="s">
        <v>1465</v>
      </c>
      <c r="D4" s="539" t="s">
        <v>1466</v>
      </c>
      <c r="E4" s="539" t="s">
        <v>54</v>
      </c>
      <c r="F4" s="539" t="s">
        <v>352</v>
      </c>
      <c r="G4" s="539" t="s">
        <v>55</v>
      </c>
      <c r="H4" s="542" t="s">
        <v>60</v>
      </c>
      <c r="I4" s="543"/>
      <c r="J4" s="543"/>
      <c r="K4" s="543"/>
      <c r="L4" s="543"/>
      <c r="M4" s="543"/>
      <c r="N4" s="543"/>
      <c r="O4" s="544"/>
      <c r="P4" s="551" t="s">
        <v>61</v>
      </c>
      <c r="Q4" s="552"/>
      <c r="R4" s="547" t="s">
        <v>63</v>
      </c>
      <c r="S4" s="547" t="s">
        <v>70</v>
      </c>
      <c r="T4" s="547" t="s">
        <v>69</v>
      </c>
      <c r="U4" s="558" t="s">
        <v>56</v>
      </c>
    </row>
    <row r="5" spans="1:32" ht="15" customHeight="1">
      <c r="A5" s="545"/>
      <c r="B5" s="545"/>
      <c r="C5" s="540"/>
      <c r="D5" s="540"/>
      <c r="E5" s="540"/>
      <c r="F5" s="540"/>
      <c r="G5" s="540"/>
      <c r="H5" s="542" t="s">
        <v>64</v>
      </c>
      <c r="I5" s="544"/>
      <c r="J5" s="542" t="s">
        <v>65</v>
      </c>
      <c r="K5" s="544"/>
      <c r="L5" s="542" t="s">
        <v>66</v>
      </c>
      <c r="M5" s="544"/>
      <c r="N5" s="542" t="s">
        <v>67</v>
      </c>
      <c r="O5" s="544"/>
      <c r="P5" s="553"/>
      <c r="Q5" s="554"/>
      <c r="R5" s="545"/>
      <c r="S5" s="545"/>
      <c r="T5" s="545"/>
      <c r="U5" s="559"/>
    </row>
    <row r="6" spans="1:32" ht="25.5">
      <c r="A6" s="546"/>
      <c r="B6" s="546"/>
      <c r="C6" s="541"/>
      <c r="D6" s="541"/>
      <c r="E6" s="541"/>
      <c r="F6" s="541"/>
      <c r="G6" s="541"/>
      <c r="H6" s="353" t="s">
        <v>68</v>
      </c>
      <c r="I6" s="353" t="s">
        <v>4</v>
      </c>
      <c r="J6" s="353" t="s">
        <v>68</v>
      </c>
      <c r="K6" s="353" t="s">
        <v>4</v>
      </c>
      <c r="L6" s="353" t="s">
        <v>68</v>
      </c>
      <c r="M6" s="353" t="s">
        <v>4</v>
      </c>
      <c r="N6" s="353" t="s">
        <v>68</v>
      </c>
      <c r="O6" s="353" t="s">
        <v>4</v>
      </c>
      <c r="P6" s="353" t="s">
        <v>68</v>
      </c>
      <c r="Q6" s="353" t="s">
        <v>4</v>
      </c>
      <c r="R6" s="546"/>
      <c r="S6" s="546"/>
      <c r="T6" s="546"/>
      <c r="U6" s="560"/>
    </row>
    <row r="7" spans="1:32" ht="15.75">
      <c r="A7" s="354"/>
      <c r="B7" s="355"/>
      <c r="C7" s="356"/>
      <c r="D7" s="356"/>
      <c r="E7" s="356"/>
      <c r="F7" s="357"/>
      <c r="G7" s="356"/>
      <c r="H7" s="358"/>
      <c r="I7" s="358"/>
      <c r="J7" s="358"/>
      <c r="K7" s="358"/>
      <c r="L7" s="358"/>
      <c r="M7" s="358"/>
      <c r="N7" s="358"/>
      <c r="O7" s="358"/>
      <c r="P7" s="358"/>
      <c r="Q7" s="358"/>
      <c r="R7" s="359"/>
      <c r="S7" s="359"/>
      <c r="T7" s="359"/>
      <c r="U7" s="360"/>
    </row>
    <row r="8" spans="1:32" ht="128.25" customHeight="1">
      <c r="A8" s="566" t="s">
        <v>1394</v>
      </c>
      <c r="B8" s="569" t="s">
        <v>1393</v>
      </c>
      <c r="C8" s="211" t="s">
        <v>1545</v>
      </c>
      <c r="D8" s="430" t="s">
        <v>1941</v>
      </c>
      <c r="E8" s="430" t="s">
        <v>1942</v>
      </c>
      <c r="F8" s="430" t="s">
        <v>1943</v>
      </c>
      <c r="G8" s="186" t="s">
        <v>1944</v>
      </c>
      <c r="H8" s="285"/>
      <c r="I8" s="283"/>
      <c r="J8" s="285"/>
      <c r="K8" s="452"/>
      <c r="L8" s="453">
        <v>1</v>
      </c>
      <c r="M8" s="283">
        <v>5000</v>
      </c>
      <c r="N8" s="212"/>
      <c r="O8" s="283"/>
      <c r="P8" s="318">
        <f t="shared" ref="P8:Q11" si="0">H8+J8+L8+N8</f>
        <v>1</v>
      </c>
      <c r="Q8" s="317">
        <f t="shared" si="0"/>
        <v>5000</v>
      </c>
      <c r="R8" s="212" t="s">
        <v>1945</v>
      </c>
      <c r="S8" s="212" t="s">
        <v>1946</v>
      </c>
      <c r="T8" s="212" t="s">
        <v>1947</v>
      </c>
      <c r="U8" s="212" t="s">
        <v>1948</v>
      </c>
    </row>
    <row r="9" spans="1:32" ht="236.25" customHeight="1">
      <c r="A9" s="567"/>
      <c r="B9" s="569"/>
      <c r="C9" s="211" t="s">
        <v>1545</v>
      </c>
      <c r="D9" s="430" t="s">
        <v>1949</v>
      </c>
      <c r="E9" s="430" t="s">
        <v>1942</v>
      </c>
      <c r="F9" s="430" t="s">
        <v>1950</v>
      </c>
      <c r="G9" s="186" t="s">
        <v>1951</v>
      </c>
      <c r="H9" s="285"/>
      <c r="I9" s="283"/>
      <c r="J9" s="285"/>
      <c r="K9" s="283"/>
      <c r="L9" s="453">
        <v>1</v>
      </c>
      <c r="M9" s="283">
        <v>5000</v>
      </c>
      <c r="N9" s="212"/>
      <c r="O9" s="283">
        <v>0</v>
      </c>
      <c r="P9" s="318">
        <f t="shared" si="0"/>
        <v>1</v>
      </c>
      <c r="Q9" s="317">
        <f t="shared" si="0"/>
        <v>5000</v>
      </c>
      <c r="R9" s="212" t="s">
        <v>1952</v>
      </c>
      <c r="S9" s="212" t="s">
        <v>1953</v>
      </c>
      <c r="T9" s="212" t="s">
        <v>1954</v>
      </c>
      <c r="U9" s="212" t="s">
        <v>1955</v>
      </c>
    </row>
    <row r="10" spans="1:32" ht="147.75" customHeight="1">
      <c r="A10" s="567"/>
      <c r="B10" s="569" t="s">
        <v>1399</v>
      </c>
      <c r="C10" s="211" t="s">
        <v>1545</v>
      </c>
      <c r="D10" s="430" t="s">
        <v>1956</v>
      </c>
      <c r="E10" s="430" t="s">
        <v>1942</v>
      </c>
      <c r="F10" s="430" t="s">
        <v>1957</v>
      </c>
      <c r="G10" s="212" t="s">
        <v>1958</v>
      </c>
      <c r="H10" s="285">
        <v>0.5</v>
      </c>
      <c r="I10" s="283">
        <v>0</v>
      </c>
      <c r="J10" s="285">
        <v>0.5</v>
      </c>
      <c r="K10" s="283">
        <v>0</v>
      </c>
      <c r="L10" s="285"/>
      <c r="M10" s="283">
        <v>0</v>
      </c>
      <c r="N10" s="285"/>
      <c r="O10" s="283">
        <v>0</v>
      </c>
      <c r="P10" s="318">
        <f t="shared" si="0"/>
        <v>1</v>
      </c>
      <c r="Q10" s="317">
        <f t="shared" si="0"/>
        <v>0</v>
      </c>
      <c r="R10" s="212" t="s">
        <v>1959</v>
      </c>
      <c r="S10" s="212" t="s">
        <v>1960</v>
      </c>
      <c r="T10" s="212" t="s">
        <v>1961</v>
      </c>
      <c r="U10" s="212" t="s">
        <v>1962</v>
      </c>
    </row>
    <row r="11" spans="1:32" ht="181.5" customHeight="1">
      <c r="A11" s="567"/>
      <c r="B11" s="569"/>
      <c r="C11" s="211" t="s">
        <v>1545</v>
      </c>
      <c r="D11" s="430" t="s">
        <v>1956</v>
      </c>
      <c r="E11" s="430" t="s">
        <v>1942</v>
      </c>
      <c r="F11" s="430" t="s">
        <v>1963</v>
      </c>
      <c r="G11" s="212" t="s">
        <v>1964</v>
      </c>
      <c r="H11" s="285"/>
      <c r="I11" s="451"/>
      <c r="J11" s="285"/>
      <c r="K11" s="451"/>
      <c r="L11" s="285">
        <v>0.5</v>
      </c>
      <c r="M11" s="283">
        <v>0</v>
      </c>
      <c r="N11" s="285">
        <v>0.5</v>
      </c>
      <c r="O11" s="283">
        <v>0</v>
      </c>
      <c r="P11" s="318">
        <f t="shared" si="0"/>
        <v>1</v>
      </c>
      <c r="Q11" s="317">
        <f t="shared" si="0"/>
        <v>0</v>
      </c>
      <c r="R11" s="212" t="s">
        <v>1959</v>
      </c>
      <c r="S11" s="212" t="s">
        <v>1960</v>
      </c>
      <c r="T11" s="212" t="s">
        <v>1961</v>
      </c>
      <c r="U11" s="212" t="s">
        <v>1965</v>
      </c>
    </row>
    <row r="12" spans="1:32" ht="224.25" customHeight="1">
      <c r="A12" s="567"/>
      <c r="B12" s="566" t="s">
        <v>1395</v>
      </c>
      <c r="C12" s="211" t="s">
        <v>1563</v>
      </c>
      <c r="D12" s="430" t="s">
        <v>1966</v>
      </c>
      <c r="E12" s="430" t="s">
        <v>1967</v>
      </c>
      <c r="F12" s="430" t="s">
        <v>1968</v>
      </c>
      <c r="G12" s="212" t="s">
        <v>1969</v>
      </c>
      <c r="H12" s="285">
        <v>0.25</v>
      </c>
      <c r="I12" s="283">
        <v>0</v>
      </c>
      <c r="J12" s="285">
        <v>0.25</v>
      </c>
      <c r="K12" s="283">
        <v>0</v>
      </c>
      <c r="L12" s="285">
        <v>0.25</v>
      </c>
      <c r="M12" s="283">
        <v>0</v>
      </c>
      <c r="N12" s="285">
        <v>0.25</v>
      </c>
      <c r="O12" s="283">
        <v>0</v>
      </c>
      <c r="P12" s="318">
        <f t="shared" ref="P12:Q13" si="1">H12+J12+L12+N12</f>
        <v>1</v>
      </c>
      <c r="Q12" s="317">
        <f t="shared" si="1"/>
        <v>0</v>
      </c>
      <c r="R12" s="212" t="s">
        <v>1970</v>
      </c>
      <c r="S12" s="212" t="s">
        <v>1971</v>
      </c>
      <c r="T12" s="212" t="s">
        <v>1972</v>
      </c>
      <c r="U12" s="212" t="s">
        <v>1973</v>
      </c>
    </row>
    <row r="13" spans="1:32" ht="209.25" customHeight="1">
      <c r="A13" s="567"/>
      <c r="B13" s="567"/>
      <c r="C13" s="211" t="s">
        <v>1561</v>
      </c>
      <c r="D13" s="430" t="s">
        <v>1974</v>
      </c>
      <c r="E13" s="430" t="s">
        <v>1975</v>
      </c>
      <c r="F13" s="430" t="s">
        <v>1976</v>
      </c>
      <c r="G13" s="212" t="s">
        <v>1977</v>
      </c>
      <c r="H13" s="285"/>
      <c r="I13" s="283">
        <v>0</v>
      </c>
      <c r="J13" s="285"/>
      <c r="K13" s="283">
        <v>0</v>
      </c>
      <c r="L13" s="285"/>
      <c r="M13" s="283">
        <v>0</v>
      </c>
      <c r="N13" s="449">
        <v>1</v>
      </c>
      <c r="O13" s="283">
        <v>0</v>
      </c>
      <c r="P13" s="318">
        <f t="shared" si="1"/>
        <v>1</v>
      </c>
      <c r="Q13" s="317">
        <f t="shared" si="1"/>
        <v>0</v>
      </c>
      <c r="R13" s="212" t="s">
        <v>1978</v>
      </c>
      <c r="S13" s="212" t="s">
        <v>1979</v>
      </c>
      <c r="T13" s="212" t="s">
        <v>1857</v>
      </c>
      <c r="U13" s="212" t="s">
        <v>1973</v>
      </c>
    </row>
    <row r="14" spans="1:32" ht="280.5" customHeight="1">
      <c r="A14" s="567"/>
      <c r="B14" s="428" t="s">
        <v>1396</v>
      </c>
      <c r="C14" s="211" t="s">
        <v>1546</v>
      </c>
      <c r="D14" s="430" t="s">
        <v>1980</v>
      </c>
      <c r="E14" s="430" t="s">
        <v>1981</v>
      </c>
      <c r="F14" s="430" t="s">
        <v>1982</v>
      </c>
      <c r="G14" s="212" t="s">
        <v>1983</v>
      </c>
      <c r="H14" s="285">
        <v>0.25</v>
      </c>
      <c r="I14" s="451">
        <v>2000</v>
      </c>
      <c r="J14" s="285">
        <v>0.25</v>
      </c>
      <c r="K14" s="283">
        <v>0</v>
      </c>
      <c r="L14" s="285">
        <v>0.25</v>
      </c>
      <c r="M14" s="451">
        <v>2000</v>
      </c>
      <c r="N14" s="285">
        <v>0.25</v>
      </c>
      <c r="O14" s="283">
        <v>0</v>
      </c>
      <c r="P14" s="318">
        <f t="shared" ref="P14:P17" si="2">H14+J14+L14+N14</f>
        <v>1</v>
      </c>
      <c r="Q14" s="317">
        <f t="shared" ref="Q14:Q17" si="3">I14+K14+M14+O14</f>
        <v>4000</v>
      </c>
      <c r="R14" s="212" t="s">
        <v>1984</v>
      </c>
      <c r="S14" s="212" t="s">
        <v>1985</v>
      </c>
      <c r="T14" s="212" t="s">
        <v>1986</v>
      </c>
      <c r="U14" s="212" t="s">
        <v>1987</v>
      </c>
    </row>
    <row r="15" spans="1:32" ht="231" customHeight="1">
      <c r="A15" s="567"/>
      <c r="B15" s="569" t="s">
        <v>1397</v>
      </c>
      <c r="C15" s="291" t="s">
        <v>1559</v>
      </c>
      <c r="D15" s="429" t="s">
        <v>1988</v>
      </c>
      <c r="E15" s="430" t="s">
        <v>1989</v>
      </c>
      <c r="F15" s="430" t="s">
        <v>1990</v>
      </c>
      <c r="G15" s="212" t="s">
        <v>1991</v>
      </c>
      <c r="H15" s="285">
        <v>0.25</v>
      </c>
      <c r="I15" s="283">
        <v>0</v>
      </c>
      <c r="J15" s="285">
        <v>0.25</v>
      </c>
      <c r="K15" s="283">
        <v>0</v>
      </c>
      <c r="L15" s="285">
        <v>0.25</v>
      </c>
      <c r="M15" s="283">
        <v>0</v>
      </c>
      <c r="N15" s="285">
        <v>0.25</v>
      </c>
      <c r="O15" s="283">
        <v>0</v>
      </c>
      <c r="P15" s="318">
        <f t="shared" si="2"/>
        <v>1</v>
      </c>
      <c r="Q15" s="317">
        <f t="shared" si="3"/>
        <v>0</v>
      </c>
      <c r="R15" s="212" t="s">
        <v>1992</v>
      </c>
      <c r="S15" s="212" t="s">
        <v>1993</v>
      </c>
      <c r="T15" s="212" t="s">
        <v>1994</v>
      </c>
      <c r="U15" s="212" t="s">
        <v>1995</v>
      </c>
    </row>
    <row r="16" spans="1:32" ht="180.75" customHeight="1">
      <c r="A16" s="567"/>
      <c r="B16" s="569"/>
      <c r="C16" s="291" t="s">
        <v>1560</v>
      </c>
      <c r="D16" s="429" t="s">
        <v>1996</v>
      </c>
      <c r="E16" s="430" t="s">
        <v>1997</v>
      </c>
      <c r="F16" s="430" t="s">
        <v>1998</v>
      </c>
      <c r="G16" s="212" t="s">
        <v>1999</v>
      </c>
      <c r="H16" s="212"/>
      <c r="I16" s="283"/>
      <c r="J16" s="449">
        <v>1</v>
      </c>
      <c r="K16" s="283">
        <v>0</v>
      </c>
      <c r="L16" s="285"/>
      <c r="M16" s="283"/>
      <c r="N16" s="212"/>
      <c r="O16" s="283"/>
      <c r="P16" s="318">
        <f t="shared" si="2"/>
        <v>1</v>
      </c>
      <c r="Q16" s="317">
        <f t="shared" si="3"/>
        <v>0</v>
      </c>
      <c r="R16" s="212" t="s">
        <v>2000</v>
      </c>
      <c r="S16" s="212" t="s">
        <v>2001</v>
      </c>
      <c r="T16" s="212" t="s">
        <v>1994</v>
      </c>
      <c r="U16" s="212" t="s">
        <v>2002</v>
      </c>
    </row>
    <row r="17" spans="1:21" ht="243" customHeight="1">
      <c r="A17" s="567"/>
      <c r="B17" s="430" t="s">
        <v>1398</v>
      </c>
      <c r="C17" s="291" t="s">
        <v>1560</v>
      </c>
      <c r="D17" s="429" t="s">
        <v>2003</v>
      </c>
      <c r="E17" s="430" t="s">
        <v>2004</v>
      </c>
      <c r="F17" s="430" t="s">
        <v>2005</v>
      </c>
      <c r="G17" s="212" t="s">
        <v>2006</v>
      </c>
      <c r="H17" s="449">
        <v>0.5</v>
      </c>
      <c r="I17" s="283">
        <v>0</v>
      </c>
      <c r="J17" s="212"/>
      <c r="K17" s="283"/>
      <c r="L17" s="449">
        <v>0.5</v>
      </c>
      <c r="M17" s="283">
        <v>0</v>
      </c>
      <c r="N17" s="212"/>
      <c r="O17" s="283"/>
      <c r="P17" s="318">
        <f t="shared" si="2"/>
        <v>1</v>
      </c>
      <c r="Q17" s="317">
        <f t="shared" si="3"/>
        <v>0</v>
      </c>
      <c r="R17" s="212" t="s">
        <v>2007</v>
      </c>
      <c r="S17" s="212" t="s">
        <v>2008</v>
      </c>
      <c r="T17" s="212" t="s">
        <v>2009</v>
      </c>
      <c r="U17" s="212" t="s">
        <v>2010</v>
      </c>
    </row>
    <row r="18" spans="1:21" ht="15.75">
      <c r="A18" s="223"/>
      <c r="B18" s="224"/>
      <c r="C18" s="223" t="s">
        <v>1402</v>
      </c>
      <c r="D18" s="224"/>
      <c r="E18" s="224"/>
      <c r="F18" s="224"/>
      <c r="G18" s="225"/>
      <c r="H18" s="213">
        <f t="shared" ref="H18:Q18" si="4">SUM(H8:H17)</f>
        <v>1.75</v>
      </c>
      <c r="I18" s="214">
        <f t="shared" si="4"/>
        <v>2000</v>
      </c>
      <c r="J18" s="213">
        <f t="shared" si="4"/>
        <v>2.25</v>
      </c>
      <c r="K18" s="214">
        <f t="shared" si="4"/>
        <v>0</v>
      </c>
      <c r="L18" s="213">
        <f t="shared" si="4"/>
        <v>3.75</v>
      </c>
      <c r="M18" s="214">
        <f t="shared" si="4"/>
        <v>12000</v>
      </c>
      <c r="N18" s="213">
        <f t="shared" si="4"/>
        <v>2.25</v>
      </c>
      <c r="O18" s="214">
        <f t="shared" si="4"/>
        <v>0</v>
      </c>
      <c r="P18" s="214">
        <f t="shared" si="4"/>
        <v>10</v>
      </c>
      <c r="Q18" s="214">
        <f>SUM(Q8:Q17)</f>
        <v>14000</v>
      </c>
      <c r="R18" s="195"/>
      <c r="S18" s="195"/>
      <c r="T18" s="195"/>
      <c r="U18" s="195"/>
    </row>
    <row r="24" spans="1:21">
      <c r="I24" s="289"/>
      <c r="K24" s="289"/>
      <c r="M24" s="289"/>
      <c r="O24" s="289"/>
      <c r="Q24" s="289"/>
    </row>
    <row r="25" spans="1:21">
      <c r="I25" s="289"/>
      <c r="K25" s="289"/>
      <c r="M25" s="289"/>
      <c r="O25" s="289"/>
      <c r="Q25" s="289"/>
    </row>
    <row r="26" spans="1:21">
      <c r="C26" s="377"/>
      <c r="I26" s="289"/>
      <c r="K26" s="289"/>
      <c r="M26" s="289"/>
      <c r="O26" s="289"/>
      <c r="Q26" s="289"/>
    </row>
    <row r="27" spans="1:21">
      <c r="C27" s="377"/>
      <c r="I27" s="289"/>
      <c r="K27" s="289"/>
      <c r="M27" s="289"/>
      <c r="O27" s="289"/>
      <c r="Q27" s="289"/>
    </row>
    <row r="28" spans="1:21">
      <c r="C28" s="377"/>
      <c r="I28" s="289"/>
      <c r="K28" s="289"/>
      <c r="M28" s="289"/>
      <c r="O28" s="289"/>
      <c r="Q28" s="289"/>
    </row>
    <row r="29" spans="1:21">
      <c r="C29" s="377"/>
      <c r="I29" s="289"/>
      <c r="K29" s="289"/>
      <c r="M29" s="289"/>
      <c r="O29" s="289"/>
      <c r="Q29" s="289"/>
    </row>
    <row r="30" spans="1:21">
      <c r="C30" s="377"/>
      <c r="I30" s="289"/>
      <c r="K30" s="289"/>
      <c r="M30" s="289"/>
      <c r="O30" s="289"/>
      <c r="Q30" s="289"/>
    </row>
    <row r="31" spans="1:21">
      <c r="C31" s="377"/>
      <c r="I31" s="289"/>
      <c r="K31" s="289"/>
      <c r="M31" s="289"/>
      <c r="O31" s="289"/>
      <c r="Q31" s="289"/>
    </row>
    <row r="32" spans="1:21">
      <c r="C32" s="377"/>
      <c r="I32" s="289"/>
      <c r="K32" s="289"/>
      <c r="M32" s="289"/>
      <c r="O32" s="289"/>
      <c r="Q32" s="289"/>
    </row>
    <row r="33" spans="3:17">
      <c r="C33" s="377"/>
      <c r="I33" s="289"/>
      <c r="K33" s="289"/>
      <c r="M33" s="289"/>
      <c r="O33" s="289"/>
      <c r="Q33" s="289"/>
    </row>
    <row r="34" spans="3:17">
      <c r="C34" s="377"/>
      <c r="I34" s="289"/>
      <c r="K34" s="289"/>
      <c r="M34" s="289"/>
      <c r="O34" s="289"/>
      <c r="Q34" s="289"/>
    </row>
    <row r="35" spans="3:17">
      <c r="C35" s="419"/>
      <c r="D35" s="419"/>
    </row>
    <row r="36" spans="3:17">
      <c r="C36" s="377"/>
    </row>
    <row r="37" spans="3:17">
      <c r="C37" s="377"/>
    </row>
    <row r="38" spans="3:17">
      <c r="C38" s="377"/>
    </row>
    <row r="39" spans="3:17">
      <c r="C39" s="377"/>
    </row>
    <row r="40" spans="3:17">
      <c r="C40" s="377"/>
    </row>
    <row r="41" spans="3:17">
      <c r="C41" s="377"/>
    </row>
    <row r="42" spans="3:17">
      <c r="C42" s="377"/>
    </row>
    <row r="43" spans="3:17">
      <c r="C43" s="377"/>
    </row>
    <row r="44" spans="3:17">
      <c r="C44" s="377"/>
    </row>
    <row r="45" spans="3:17">
      <c r="C45" s="377"/>
    </row>
  </sheetData>
  <mergeCells count="23">
    <mergeCell ref="A3:U3"/>
    <mergeCell ref="A4:A6"/>
    <mergeCell ref="B4:B6"/>
    <mergeCell ref="C4:C6"/>
    <mergeCell ref="E4:E6"/>
    <mergeCell ref="F4:F6"/>
    <mergeCell ref="G4:G6"/>
    <mergeCell ref="H4:O4"/>
    <mergeCell ref="P4:Q5"/>
    <mergeCell ref="R4:R6"/>
    <mergeCell ref="S4:S6"/>
    <mergeCell ref="T4:T6"/>
    <mergeCell ref="U4:U6"/>
    <mergeCell ref="H5:I5"/>
    <mergeCell ref="J5:K5"/>
    <mergeCell ref="L5:M5"/>
    <mergeCell ref="N5:O5"/>
    <mergeCell ref="A8:A17"/>
    <mergeCell ref="B8:B9"/>
    <mergeCell ref="B10:B11"/>
    <mergeCell ref="B12:B13"/>
    <mergeCell ref="B15:B16"/>
    <mergeCell ref="D4:D6"/>
  </mergeCells>
  <dataValidations count="9">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MEDIO DE VERIFICACIÓN" prompt="Corresponde a los elementos a través del cual se acredita y se verifican  las actividades." sqref="S4:S7"/>
    <dataValidation allowBlank="1" showInputMessage="1" showErrorMessage="1" promptTitle="POBLACIÓN OBJETIVO" prompt="Grupo  de personas al cual se pretende beneficiar con dicho actividad." sqref="T4: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4:G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INDICADORES DE RESULTADOS" prompt="Medidas o variables para verificar el cumplimiento de cada paso.&#10;" sqref="E4:E7"/>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type="list" allowBlank="1" showInputMessage="1" showErrorMessage="1" sqref="C8:C17">
      <formula1>$M$1:$AF$1</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sheetPr>
    <tabColor rgb="FFFF0000"/>
  </sheetPr>
  <dimension ref="A1:U54"/>
  <sheetViews>
    <sheetView topLeftCell="I1" zoomScale="80" zoomScaleNormal="80" workbookViewId="0">
      <pane ySplit="7" topLeftCell="A17" activePane="bottomLeft" state="frozen"/>
      <selection activeCell="Q6" sqref="Q6"/>
      <selection pane="bottomLeft" activeCell="N22" sqref="N22"/>
    </sheetView>
  </sheetViews>
  <sheetFormatPr baseColWidth="10" defaultColWidth="12.5703125" defaultRowHeight="15"/>
  <cols>
    <col min="1" max="1" width="21.7109375" customWidth="1"/>
    <col min="2" max="2" width="33" customWidth="1"/>
    <col min="3" max="3" width="36.42578125" customWidth="1"/>
    <col min="4" max="4" width="36.85546875" style="377" customWidth="1"/>
    <col min="5" max="6" width="27.42578125" customWidth="1"/>
    <col min="7" max="7" width="38.85546875" customWidth="1"/>
    <col min="8" max="8" width="24.28515625" customWidth="1"/>
    <col min="9" max="9" width="23.7109375" customWidth="1"/>
    <col min="10" max="10" width="30" customWidth="1"/>
    <col min="11" max="11" width="15.85546875" customWidth="1"/>
    <col min="12" max="12" width="23.85546875" customWidth="1"/>
    <col min="13" max="13" width="24.5703125" customWidth="1"/>
    <col min="14" max="14" width="22.85546875" customWidth="1"/>
    <col min="15" max="15" width="14.85546875" bestFit="1" customWidth="1"/>
    <col min="16" max="16" width="22.42578125" customWidth="1"/>
    <col min="17" max="17" width="23.7109375" customWidth="1"/>
    <col min="18" max="18" width="36" customWidth="1"/>
    <col min="19" max="19" width="27.140625" customWidth="1"/>
    <col min="20" max="20" width="25.7109375" customWidth="1"/>
    <col min="21" max="21" width="29.28515625" customWidth="1"/>
  </cols>
  <sheetData>
    <row r="1" spans="1:21" s="207" customFormat="1" ht="18.75">
      <c r="H1" s="210" t="s">
        <v>1367</v>
      </c>
      <c r="M1" s="210"/>
      <c r="N1" s="210"/>
      <c r="O1" s="210"/>
      <c r="P1" s="418" t="s">
        <v>1565</v>
      </c>
      <c r="Q1" s="418" t="s">
        <v>1566</v>
      </c>
      <c r="R1" s="418" t="s">
        <v>1567</v>
      </c>
      <c r="S1" s="418" t="s">
        <v>1568</v>
      </c>
      <c r="T1" s="418" t="s">
        <v>1569</v>
      </c>
      <c r="U1" s="418" t="s">
        <v>1570</v>
      </c>
    </row>
    <row r="2" spans="1:21" s="207" customFormat="1" ht="18.75">
      <c r="A2" s="249" t="s">
        <v>1312</v>
      </c>
      <c r="H2" s="210"/>
      <c r="M2" s="210"/>
      <c r="N2" s="210"/>
      <c r="O2" s="210"/>
      <c r="P2" s="210"/>
      <c r="Q2" s="210"/>
      <c r="R2" s="210"/>
      <c r="S2" s="210"/>
      <c r="T2" s="210"/>
      <c r="U2" s="210"/>
    </row>
    <row r="3" spans="1:21" s="207" customFormat="1" ht="27.75" customHeight="1">
      <c r="A3" s="570" t="s">
        <v>1369</v>
      </c>
      <c r="B3" s="570"/>
      <c r="C3" s="570"/>
      <c r="D3" s="570"/>
      <c r="E3" s="570"/>
      <c r="F3" s="570"/>
      <c r="G3" s="570"/>
      <c r="H3" s="570"/>
      <c r="I3" s="570"/>
      <c r="J3" s="570"/>
      <c r="K3" s="570"/>
      <c r="L3" s="570"/>
      <c r="M3" s="570"/>
      <c r="N3" s="570"/>
      <c r="O3" s="570"/>
      <c r="P3" s="570"/>
      <c r="Q3" s="570"/>
      <c r="R3" s="570"/>
      <c r="S3" s="570"/>
      <c r="T3" s="570"/>
      <c r="U3" s="570"/>
    </row>
    <row r="4" spans="1:21" s="248" customFormat="1">
      <c r="A4" s="571" t="s">
        <v>1373</v>
      </c>
      <c r="B4" s="571"/>
      <c r="C4" s="571"/>
      <c r="D4" s="571"/>
      <c r="E4" s="571"/>
      <c r="F4" s="571"/>
      <c r="G4" s="571"/>
      <c r="H4" s="571"/>
      <c r="I4" s="571"/>
      <c r="J4" s="571"/>
      <c r="K4" s="571"/>
      <c r="L4" s="571"/>
      <c r="M4" s="571"/>
      <c r="N4" s="571"/>
      <c r="O4" s="571"/>
      <c r="P4" s="571"/>
      <c r="Q4" s="571"/>
      <c r="R4" s="571"/>
      <c r="S4" s="571"/>
      <c r="T4" s="571"/>
      <c r="U4" s="571"/>
    </row>
    <row r="5" spans="1:21" s="4" customFormat="1" ht="23.25" customHeight="1">
      <c r="A5" s="545" t="s">
        <v>58</v>
      </c>
      <c r="B5" s="547" t="s">
        <v>71</v>
      </c>
      <c r="C5" s="539" t="s">
        <v>1465</v>
      </c>
      <c r="D5" s="539" t="s">
        <v>1466</v>
      </c>
      <c r="E5" s="539" t="s">
        <v>54</v>
      </c>
      <c r="F5" s="539" t="s">
        <v>352</v>
      </c>
      <c r="G5" s="539" t="s">
        <v>55</v>
      </c>
      <c r="H5" s="542" t="s">
        <v>60</v>
      </c>
      <c r="I5" s="543"/>
      <c r="J5" s="543"/>
      <c r="K5" s="543"/>
      <c r="L5" s="543"/>
      <c r="M5" s="543"/>
      <c r="N5" s="543"/>
      <c r="O5" s="544"/>
      <c r="P5" s="551" t="s">
        <v>61</v>
      </c>
      <c r="Q5" s="552"/>
      <c r="R5" s="547" t="s">
        <v>63</v>
      </c>
      <c r="S5" s="547" t="s">
        <v>70</v>
      </c>
      <c r="T5" s="547" t="s">
        <v>69</v>
      </c>
      <c r="U5" s="558" t="s">
        <v>56</v>
      </c>
    </row>
    <row r="6" spans="1:21" s="4" customFormat="1" ht="15" customHeight="1">
      <c r="A6" s="545"/>
      <c r="B6" s="545"/>
      <c r="C6" s="540"/>
      <c r="D6" s="540"/>
      <c r="E6" s="540"/>
      <c r="F6" s="540"/>
      <c r="G6" s="540"/>
      <c r="H6" s="542" t="s">
        <v>64</v>
      </c>
      <c r="I6" s="544"/>
      <c r="J6" s="542" t="s">
        <v>65</v>
      </c>
      <c r="K6" s="544"/>
      <c r="L6" s="542" t="s">
        <v>66</v>
      </c>
      <c r="M6" s="544"/>
      <c r="N6" s="542" t="s">
        <v>67</v>
      </c>
      <c r="O6" s="544"/>
      <c r="P6" s="553"/>
      <c r="Q6" s="554"/>
      <c r="R6" s="545"/>
      <c r="S6" s="545"/>
      <c r="T6" s="545"/>
      <c r="U6" s="559"/>
    </row>
    <row r="7" spans="1:21" s="5" customFormat="1" ht="24" customHeight="1">
      <c r="A7" s="546"/>
      <c r="B7" s="546"/>
      <c r="C7" s="541"/>
      <c r="D7" s="541"/>
      <c r="E7" s="541"/>
      <c r="F7" s="541"/>
      <c r="G7" s="541"/>
      <c r="H7" s="353" t="s">
        <v>68</v>
      </c>
      <c r="I7" s="353" t="s">
        <v>4</v>
      </c>
      <c r="J7" s="353" t="s">
        <v>68</v>
      </c>
      <c r="K7" s="353" t="s">
        <v>4</v>
      </c>
      <c r="L7" s="353" t="s">
        <v>68</v>
      </c>
      <c r="M7" s="353" t="s">
        <v>4</v>
      </c>
      <c r="N7" s="353" t="s">
        <v>68</v>
      </c>
      <c r="O7" s="353" t="s">
        <v>4</v>
      </c>
      <c r="P7" s="353" t="s">
        <v>68</v>
      </c>
      <c r="Q7" s="353" t="s">
        <v>4</v>
      </c>
      <c r="R7" s="546"/>
      <c r="S7" s="546"/>
      <c r="T7" s="546"/>
      <c r="U7" s="560"/>
    </row>
    <row r="8" spans="1:21" s="192" customFormat="1" ht="15.75">
      <c r="A8" s="354"/>
      <c r="B8" s="355"/>
      <c r="C8" s="356"/>
      <c r="D8" s="356"/>
      <c r="E8" s="356"/>
      <c r="F8" s="357"/>
      <c r="G8" s="356"/>
      <c r="H8" s="358"/>
      <c r="I8" s="358"/>
      <c r="J8" s="358"/>
      <c r="K8" s="358"/>
      <c r="L8" s="358"/>
      <c r="M8" s="358"/>
      <c r="N8" s="358"/>
      <c r="O8" s="358"/>
      <c r="P8" s="358"/>
      <c r="Q8" s="358"/>
      <c r="R8" s="359"/>
      <c r="S8" s="359"/>
      <c r="T8" s="359"/>
      <c r="U8" s="360"/>
    </row>
    <row r="9" spans="1:21" ht="126.75" customHeight="1">
      <c r="A9" s="557" t="s">
        <v>1370</v>
      </c>
      <c r="B9" s="555" t="s">
        <v>1371</v>
      </c>
      <c r="C9" s="208" t="s">
        <v>1565</v>
      </c>
      <c r="D9" s="208" t="s">
        <v>2011</v>
      </c>
      <c r="E9" s="208" t="s">
        <v>2012</v>
      </c>
      <c r="F9" s="208" t="s">
        <v>2013</v>
      </c>
      <c r="G9" s="208" t="s">
        <v>2014</v>
      </c>
      <c r="H9" s="287">
        <v>0.5</v>
      </c>
      <c r="I9" s="454">
        <v>2000</v>
      </c>
      <c r="J9" s="287">
        <v>0.5</v>
      </c>
      <c r="K9" s="454">
        <v>2000</v>
      </c>
      <c r="L9" s="208"/>
      <c r="M9" s="288"/>
      <c r="N9" s="208"/>
      <c r="O9" s="288"/>
      <c r="P9" s="316">
        <f t="shared" ref="P9:Q9" si="0">H9+J9+L9+N9</f>
        <v>1</v>
      </c>
      <c r="Q9" s="317">
        <f t="shared" si="0"/>
        <v>4000</v>
      </c>
      <c r="R9" s="208" t="s">
        <v>2015</v>
      </c>
      <c r="S9" s="208" t="s">
        <v>2016</v>
      </c>
      <c r="T9" s="208" t="s">
        <v>2017</v>
      </c>
      <c r="U9" s="208" t="s">
        <v>1935</v>
      </c>
    </row>
    <row r="10" spans="1:21" ht="153" customHeight="1">
      <c r="A10" s="557"/>
      <c r="B10" s="556"/>
      <c r="C10" s="208" t="s">
        <v>1568</v>
      </c>
      <c r="D10" s="208" t="s">
        <v>2018</v>
      </c>
      <c r="E10" s="208" t="s">
        <v>2012</v>
      </c>
      <c r="F10" s="208" t="s">
        <v>2019</v>
      </c>
      <c r="G10" s="208" t="s">
        <v>2020</v>
      </c>
      <c r="H10" s="287">
        <v>0.5</v>
      </c>
      <c r="I10" s="288">
        <v>0</v>
      </c>
      <c r="J10" s="287">
        <v>0.5</v>
      </c>
      <c r="K10" s="288">
        <v>0</v>
      </c>
      <c r="L10" s="208"/>
      <c r="M10" s="288"/>
      <c r="N10" s="208"/>
      <c r="O10" s="288"/>
      <c r="P10" s="316"/>
      <c r="Q10" s="317"/>
      <c r="R10" s="208" t="s">
        <v>2021</v>
      </c>
      <c r="S10" s="208" t="s">
        <v>2022</v>
      </c>
      <c r="T10" s="208" t="s">
        <v>2023</v>
      </c>
      <c r="U10" s="208" t="s">
        <v>2024</v>
      </c>
    </row>
    <row r="11" spans="1:21" s="289" customFormat="1" ht="133.5" customHeight="1">
      <c r="A11" s="557"/>
      <c r="B11" s="556"/>
      <c r="C11" s="208" t="s">
        <v>1568</v>
      </c>
      <c r="D11" s="208" t="s">
        <v>2025</v>
      </c>
      <c r="E11" s="208" t="s">
        <v>2012</v>
      </c>
      <c r="F11" s="208" t="s">
        <v>2026</v>
      </c>
      <c r="G11" s="208" t="s">
        <v>2027</v>
      </c>
      <c r="H11" s="287">
        <v>0.5</v>
      </c>
      <c r="I11" s="288"/>
      <c r="J11" s="287">
        <v>0.5</v>
      </c>
      <c r="K11" s="288">
        <v>0</v>
      </c>
      <c r="L11" s="208"/>
      <c r="M11" s="288"/>
      <c r="N11" s="208"/>
      <c r="O11" s="288"/>
      <c r="P11" s="316"/>
      <c r="Q11" s="451"/>
      <c r="R11" s="208" t="s">
        <v>2028</v>
      </c>
      <c r="S11" s="208" t="s">
        <v>2029</v>
      </c>
      <c r="T11" s="208" t="s">
        <v>2023</v>
      </c>
      <c r="U11" s="208" t="s">
        <v>2030</v>
      </c>
    </row>
    <row r="12" spans="1:21" ht="141.75" customHeight="1">
      <c r="A12" s="557"/>
      <c r="B12" s="556"/>
      <c r="C12" s="208" t="s">
        <v>1568</v>
      </c>
      <c r="D12" s="208" t="s">
        <v>2031</v>
      </c>
      <c r="E12" s="208" t="s">
        <v>2012</v>
      </c>
      <c r="F12" s="208" t="s">
        <v>2032</v>
      </c>
      <c r="G12" s="208" t="s">
        <v>2033</v>
      </c>
      <c r="H12" s="287">
        <v>0.5</v>
      </c>
      <c r="I12" s="288">
        <v>0</v>
      </c>
      <c r="J12" s="287">
        <v>0.5</v>
      </c>
      <c r="K12" s="288">
        <v>0</v>
      </c>
      <c r="L12" s="208"/>
      <c r="M12" s="288"/>
      <c r="N12" s="208"/>
      <c r="O12" s="288"/>
      <c r="P12" s="316">
        <f t="shared" ref="P12:Q13" si="1">H12+J12+L12+N12</f>
        <v>1</v>
      </c>
      <c r="Q12" s="451">
        <f t="shared" si="1"/>
        <v>0</v>
      </c>
      <c r="R12" s="208" t="s">
        <v>2034</v>
      </c>
      <c r="S12" s="208" t="s">
        <v>2035</v>
      </c>
      <c r="T12" s="208" t="s">
        <v>2420</v>
      </c>
      <c r="U12" s="208" t="s">
        <v>2030</v>
      </c>
    </row>
    <row r="13" spans="1:21" ht="126" customHeight="1">
      <c r="A13" s="557"/>
      <c r="B13" s="556"/>
      <c r="C13" s="208" t="s">
        <v>1565</v>
      </c>
      <c r="D13" s="208" t="s">
        <v>2036</v>
      </c>
      <c r="E13" s="208" t="s">
        <v>2037</v>
      </c>
      <c r="F13" s="208" t="s">
        <v>2038</v>
      </c>
      <c r="G13" s="208" t="s">
        <v>2039</v>
      </c>
      <c r="H13" s="287">
        <v>0.5</v>
      </c>
      <c r="I13" s="454">
        <v>3490985</v>
      </c>
      <c r="J13" s="287"/>
      <c r="K13" s="288">
        <v>0</v>
      </c>
      <c r="L13" s="287">
        <v>0.5</v>
      </c>
      <c r="M13" s="454">
        <v>3490985</v>
      </c>
      <c r="N13" s="287"/>
      <c r="O13" s="288">
        <v>0</v>
      </c>
      <c r="P13" s="316">
        <f t="shared" si="1"/>
        <v>1</v>
      </c>
      <c r="Q13" s="451">
        <f t="shared" si="1"/>
        <v>6981970</v>
      </c>
      <c r="R13" s="208" t="s">
        <v>2040</v>
      </c>
      <c r="S13" s="208" t="s">
        <v>2041</v>
      </c>
      <c r="T13" s="208" t="s">
        <v>2042</v>
      </c>
      <c r="U13" s="208" t="s">
        <v>2043</v>
      </c>
    </row>
    <row r="14" spans="1:21" s="289" customFormat="1" ht="132" customHeight="1">
      <c r="A14" s="557"/>
      <c r="B14" s="555" t="s">
        <v>1372</v>
      </c>
      <c r="C14" s="208" t="s">
        <v>1565</v>
      </c>
      <c r="D14" s="208" t="s">
        <v>2044</v>
      </c>
      <c r="E14" s="208" t="s">
        <v>2012</v>
      </c>
      <c r="F14" s="208" t="s">
        <v>2045</v>
      </c>
      <c r="G14" s="208" t="s">
        <v>2046</v>
      </c>
      <c r="H14" s="287">
        <v>1</v>
      </c>
      <c r="I14" s="288">
        <v>0</v>
      </c>
      <c r="J14" s="208"/>
      <c r="K14" s="288"/>
      <c r="L14" s="208"/>
      <c r="M14" s="288"/>
      <c r="N14" s="208"/>
      <c r="O14" s="288"/>
      <c r="P14" s="316">
        <f t="shared" ref="P14:P18" si="2">H14+J14+L14+N14</f>
        <v>1</v>
      </c>
      <c r="Q14" s="451">
        <f t="shared" ref="Q14:Q15" si="3">I14+K14+M14+O14</f>
        <v>0</v>
      </c>
      <c r="R14" s="208" t="s">
        <v>2047</v>
      </c>
      <c r="S14" s="208" t="s">
        <v>2016</v>
      </c>
      <c r="T14" s="208" t="s">
        <v>2017</v>
      </c>
      <c r="U14" s="208" t="s">
        <v>2048</v>
      </c>
    </row>
    <row r="15" spans="1:21" s="289" customFormat="1" ht="121.5" customHeight="1">
      <c r="A15" s="557"/>
      <c r="B15" s="556"/>
      <c r="C15" s="208" t="s">
        <v>1570</v>
      </c>
      <c r="D15" s="208" t="s">
        <v>2049</v>
      </c>
      <c r="E15" s="208" t="s">
        <v>2050</v>
      </c>
      <c r="F15" s="208" t="s">
        <v>2051</v>
      </c>
      <c r="G15" s="208" t="s">
        <v>2052</v>
      </c>
      <c r="H15" s="287">
        <v>1</v>
      </c>
      <c r="I15" s="454">
        <v>405890</v>
      </c>
      <c r="J15" s="208"/>
      <c r="K15" s="288"/>
      <c r="L15" s="208"/>
      <c r="M15" s="288"/>
      <c r="N15" s="208"/>
      <c r="O15" s="288"/>
      <c r="P15" s="316">
        <f t="shared" si="2"/>
        <v>1</v>
      </c>
      <c r="Q15" s="451">
        <f t="shared" si="3"/>
        <v>405890</v>
      </c>
      <c r="R15" s="208" t="s">
        <v>2418</v>
      </c>
      <c r="S15" s="208" t="s">
        <v>2419</v>
      </c>
      <c r="T15" s="208" t="s">
        <v>2421</v>
      </c>
      <c r="U15" s="284" t="s">
        <v>2422</v>
      </c>
    </row>
    <row r="16" spans="1:21" s="377" customFormat="1" ht="121.5" customHeight="1">
      <c r="A16" s="557"/>
      <c r="B16" s="556"/>
      <c r="C16" s="208" t="s">
        <v>1570</v>
      </c>
      <c r="D16" s="208" t="s">
        <v>2049</v>
      </c>
      <c r="E16" s="208" t="s">
        <v>2050</v>
      </c>
      <c r="F16" s="208" t="s">
        <v>2053</v>
      </c>
      <c r="G16" s="208" t="s">
        <v>2054</v>
      </c>
      <c r="H16" s="287">
        <v>1</v>
      </c>
      <c r="I16" s="454">
        <v>125350</v>
      </c>
      <c r="J16" s="208"/>
      <c r="K16" s="288"/>
      <c r="L16" s="208"/>
      <c r="M16" s="288"/>
      <c r="N16" s="208"/>
      <c r="O16" s="288"/>
      <c r="P16" s="316">
        <f t="shared" ref="P16:P17" si="4">H16+J16+L16+N16</f>
        <v>1</v>
      </c>
      <c r="Q16" s="451">
        <f t="shared" ref="Q16" si="5">I16+K16+M16+O16</f>
        <v>125350</v>
      </c>
      <c r="R16" s="208" t="s">
        <v>2424</v>
      </c>
      <c r="S16" s="208" t="s">
        <v>2419</v>
      </c>
      <c r="T16" s="208" t="s">
        <v>2421</v>
      </c>
      <c r="U16" s="284" t="s">
        <v>2422</v>
      </c>
    </row>
    <row r="17" spans="1:21" s="377" customFormat="1" ht="121.5" customHeight="1">
      <c r="A17" s="557"/>
      <c r="B17" s="556"/>
      <c r="C17" s="208" t="s">
        <v>1570</v>
      </c>
      <c r="D17" s="208" t="s">
        <v>2417</v>
      </c>
      <c r="E17" s="208" t="s">
        <v>2050</v>
      </c>
      <c r="F17" s="208" t="s">
        <v>2415</v>
      </c>
      <c r="G17" s="208" t="s">
        <v>2416</v>
      </c>
      <c r="H17" s="287">
        <v>0.5</v>
      </c>
      <c r="I17" s="454">
        <v>265900</v>
      </c>
      <c r="J17" s="208"/>
      <c r="K17" s="288"/>
      <c r="L17" s="287">
        <v>0.5</v>
      </c>
      <c r="M17" s="454">
        <v>265900</v>
      </c>
      <c r="N17" s="208"/>
      <c r="O17" s="288"/>
      <c r="P17" s="316">
        <f t="shared" si="4"/>
        <v>1</v>
      </c>
      <c r="Q17" s="451">
        <f>I17+K17+M17+O17</f>
        <v>531800</v>
      </c>
      <c r="R17" s="208" t="s">
        <v>2425</v>
      </c>
      <c r="S17" s="208" t="s">
        <v>2423</v>
      </c>
      <c r="T17" s="208" t="s">
        <v>2421</v>
      </c>
      <c r="U17" s="284" t="s">
        <v>2426</v>
      </c>
    </row>
    <row r="18" spans="1:21" s="289" customFormat="1" ht="115.5" customHeight="1">
      <c r="A18" s="557"/>
      <c r="B18" s="556"/>
      <c r="C18" s="208" t="s">
        <v>1570</v>
      </c>
      <c r="D18" s="208" t="s">
        <v>2435</v>
      </c>
      <c r="E18" s="208" t="s">
        <v>2050</v>
      </c>
      <c r="F18" s="208" t="s">
        <v>2431</v>
      </c>
      <c r="G18" s="208" t="s">
        <v>2432</v>
      </c>
      <c r="H18" s="287">
        <v>1</v>
      </c>
      <c r="I18" s="454">
        <v>294700</v>
      </c>
      <c r="J18" s="208"/>
      <c r="K18" s="288"/>
      <c r="L18" s="287"/>
      <c r="M18" s="454"/>
      <c r="N18" s="208"/>
      <c r="O18" s="288"/>
      <c r="P18" s="316">
        <f t="shared" si="2"/>
        <v>1</v>
      </c>
      <c r="Q18" s="451">
        <f>I18+K18+M18+O18</f>
        <v>294700</v>
      </c>
      <c r="R18" s="208" t="s">
        <v>2433</v>
      </c>
      <c r="S18" s="208" t="s">
        <v>2434</v>
      </c>
      <c r="T18" s="208" t="s">
        <v>2421</v>
      </c>
      <c r="U18" s="284" t="s">
        <v>2426</v>
      </c>
    </row>
    <row r="19" spans="1:21" ht="15.75">
      <c r="A19" s="229"/>
      <c r="B19" s="230"/>
      <c r="C19" s="229" t="s">
        <v>1368</v>
      </c>
      <c r="D19" s="230"/>
      <c r="E19" s="230"/>
      <c r="F19" s="230"/>
      <c r="G19" s="231"/>
      <c r="H19" s="196">
        <f t="shared" ref="H19:Q19" si="6">SUM(H9:H18)</f>
        <v>7</v>
      </c>
      <c r="I19" s="165">
        <f t="shared" si="6"/>
        <v>4584825</v>
      </c>
      <c r="J19" s="196">
        <f t="shared" si="6"/>
        <v>2</v>
      </c>
      <c r="K19" s="165">
        <f t="shared" si="6"/>
        <v>2000</v>
      </c>
      <c r="L19" s="196">
        <f t="shared" si="6"/>
        <v>1</v>
      </c>
      <c r="M19" s="165">
        <f t="shared" si="6"/>
        <v>3756885</v>
      </c>
      <c r="N19" s="196">
        <f t="shared" si="6"/>
        <v>0</v>
      </c>
      <c r="O19" s="165">
        <f t="shared" si="6"/>
        <v>0</v>
      </c>
      <c r="P19" s="165">
        <f t="shared" si="6"/>
        <v>8</v>
      </c>
      <c r="Q19" s="165">
        <f>SUM(Q9:Q18)</f>
        <v>8343710</v>
      </c>
      <c r="R19" s="196"/>
      <c r="S19" s="196"/>
      <c r="T19" s="196"/>
      <c r="U19" s="209"/>
    </row>
    <row r="24" spans="1:21">
      <c r="C24" s="377"/>
    </row>
    <row r="25" spans="1:21">
      <c r="C25" s="377"/>
    </row>
    <row r="26" spans="1:21">
      <c r="C26" s="377"/>
    </row>
    <row r="27" spans="1:21">
      <c r="C27" s="377"/>
    </row>
    <row r="28" spans="1:21">
      <c r="C28" s="377"/>
    </row>
    <row r="29" spans="1:21">
      <c r="C29" s="377"/>
    </row>
    <row r="39" s="192" customFormat="1" ht="12"/>
    <row r="40" s="192" customFormat="1" ht="12"/>
    <row r="53" s="192" customFormat="1" ht="12"/>
    <row r="54" s="192" customFormat="1" ht="12"/>
  </sheetData>
  <mergeCells count="22">
    <mergeCell ref="S5:S7"/>
    <mergeCell ref="R5:R7"/>
    <mergeCell ref="N6:O6"/>
    <mergeCell ref="G5:G7"/>
    <mergeCell ref="H5:O5"/>
    <mergeCell ref="H6:I6"/>
    <mergeCell ref="A3:U3"/>
    <mergeCell ref="B9:B13"/>
    <mergeCell ref="B14:B18"/>
    <mergeCell ref="A5:A7"/>
    <mergeCell ref="B5:B7"/>
    <mergeCell ref="C5:C7"/>
    <mergeCell ref="E5:E7"/>
    <mergeCell ref="A9:A18"/>
    <mergeCell ref="A4:U4"/>
    <mergeCell ref="F5:F7"/>
    <mergeCell ref="J6:K6"/>
    <mergeCell ref="L6:M6"/>
    <mergeCell ref="D5:D7"/>
    <mergeCell ref="T5:T7"/>
    <mergeCell ref="U5:U7"/>
    <mergeCell ref="P5:Q6"/>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INDICADORES DE RESULTADOS" prompt="Medidas o variables para verificar el cumplimiento de cada paso.&#10;"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type="list" allowBlank="1" showInputMessage="1" showErrorMessage="1" sqref="C9:C18">
      <formula1>$P$1:$U$1</formula1>
    </dataValidation>
  </dataValidation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sheetPr>
    <tabColor theme="1" tint="0.34998626667073579"/>
  </sheetPr>
  <dimension ref="A1:V15"/>
  <sheetViews>
    <sheetView tabSelected="1" zoomScale="51" zoomScaleNormal="51" workbookViewId="0">
      <pane ySplit="6" topLeftCell="A7" activePane="bottomLeft" state="frozen"/>
      <selection activeCell="R5" sqref="R5"/>
      <selection pane="bottomLeft" activeCell="Q16" sqref="Q16"/>
    </sheetView>
  </sheetViews>
  <sheetFormatPr baseColWidth="10" defaultRowHeight="15"/>
  <cols>
    <col min="1" max="2" width="21.7109375" customWidth="1"/>
    <col min="3" max="3" width="27.42578125" customWidth="1"/>
    <col min="4" max="4" width="36.7109375" style="377" customWidth="1"/>
    <col min="5" max="7" width="27.42578125" customWidth="1"/>
    <col min="8" max="8" width="15.28515625" customWidth="1"/>
    <col min="9" max="9" width="15.85546875" style="166" customWidth="1"/>
    <col min="10" max="10" width="15.28515625" customWidth="1"/>
    <col min="11" max="11" width="18.85546875" style="166" customWidth="1"/>
    <col min="13" max="13" width="22.5703125" style="166" customWidth="1"/>
    <col min="15" max="15" width="11.5703125" style="166"/>
    <col min="16" max="16" width="15.28515625" customWidth="1"/>
    <col min="17" max="17" width="18.28515625" style="166" customWidth="1"/>
    <col min="18" max="18" width="14.140625" hidden="1" customWidth="1"/>
    <col min="19" max="19" width="30.85546875" customWidth="1"/>
    <col min="20" max="20" width="20.85546875" customWidth="1"/>
    <col min="21" max="21" width="25.5703125" customWidth="1"/>
    <col min="22" max="22" width="27" customWidth="1"/>
  </cols>
  <sheetData>
    <row r="1" spans="1:22" ht="18.75">
      <c r="B1" s="215"/>
      <c r="C1" s="417" t="s">
        <v>1571</v>
      </c>
      <c r="D1" s="215"/>
      <c r="E1" s="215"/>
      <c r="F1" s="215"/>
      <c r="H1" s="215" t="s">
        <v>1374</v>
      </c>
      <c r="J1" s="215"/>
      <c r="K1" s="215"/>
      <c r="L1" s="215"/>
      <c r="M1" s="215"/>
      <c r="N1" s="215"/>
      <c r="O1" s="215"/>
      <c r="P1" s="215"/>
      <c r="Q1" s="215"/>
      <c r="R1" s="215"/>
      <c r="S1" s="215"/>
      <c r="T1" s="215"/>
      <c r="U1" s="215"/>
      <c r="V1" s="215"/>
    </row>
    <row r="2" spans="1:22" s="289" customFormat="1" ht="18.75">
      <c r="A2" s="289" t="s">
        <v>1308</v>
      </c>
      <c r="B2" s="215"/>
      <c r="C2" s="215"/>
      <c r="D2" s="215"/>
      <c r="E2" s="215"/>
      <c r="F2" s="215"/>
      <c r="H2" s="215"/>
      <c r="I2" s="166"/>
      <c r="J2" s="215"/>
      <c r="K2" s="215"/>
      <c r="L2" s="215"/>
      <c r="M2" s="215"/>
      <c r="N2" s="215"/>
      <c r="O2" s="215"/>
      <c r="P2" s="215"/>
      <c r="Q2" s="215"/>
      <c r="R2" s="215"/>
      <c r="S2" s="215"/>
      <c r="T2" s="215"/>
      <c r="U2" s="215"/>
      <c r="V2" s="215"/>
    </row>
    <row r="3" spans="1:22">
      <c r="A3" s="201" t="s">
        <v>1377</v>
      </c>
      <c r="B3" s="201"/>
      <c r="C3" s="201"/>
      <c r="D3" s="201"/>
      <c r="E3" s="201"/>
      <c r="F3" s="201"/>
      <c r="G3" s="201"/>
      <c r="H3" s="201"/>
      <c r="I3" s="201"/>
      <c r="J3" s="201"/>
      <c r="K3" s="201"/>
      <c r="L3" s="201"/>
      <c r="M3" s="201"/>
      <c r="N3" s="201"/>
      <c r="O3" s="201"/>
      <c r="P3" s="201"/>
      <c r="Q3" s="201"/>
      <c r="R3" s="201"/>
      <c r="S3" s="201"/>
      <c r="T3" s="201"/>
      <c r="U3" s="201"/>
      <c r="V3" s="201"/>
    </row>
    <row r="4" spans="1:22" ht="15" customHeight="1">
      <c r="A4" s="545" t="s">
        <v>58</v>
      </c>
      <c r="B4" s="547" t="s">
        <v>71</v>
      </c>
      <c r="C4" s="539" t="s">
        <v>1465</v>
      </c>
      <c r="D4" s="539" t="s">
        <v>1466</v>
      </c>
      <c r="E4" s="539" t="s">
        <v>54</v>
      </c>
      <c r="F4" s="539" t="s">
        <v>352</v>
      </c>
      <c r="G4" s="539" t="s">
        <v>55</v>
      </c>
      <c r="H4" s="542" t="s">
        <v>60</v>
      </c>
      <c r="I4" s="543"/>
      <c r="J4" s="543"/>
      <c r="K4" s="543"/>
      <c r="L4" s="543"/>
      <c r="M4" s="543"/>
      <c r="N4" s="543"/>
      <c r="O4" s="544"/>
      <c r="P4" s="551" t="s">
        <v>61</v>
      </c>
      <c r="Q4" s="552"/>
      <c r="R4" s="547" t="s">
        <v>62</v>
      </c>
      <c r="S4" s="547" t="s">
        <v>63</v>
      </c>
      <c r="T4" s="547" t="s">
        <v>70</v>
      </c>
      <c r="U4" s="547" t="s">
        <v>69</v>
      </c>
      <c r="V4" s="558" t="s">
        <v>56</v>
      </c>
    </row>
    <row r="5" spans="1:22" ht="15" customHeight="1">
      <c r="A5" s="545"/>
      <c r="B5" s="545"/>
      <c r="C5" s="540"/>
      <c r="D5" s="540"/>
      <c r="E5" s="540"/>
      <c r="F5" s="540"/>
      <c r="G5" s="540"/>
      <c r="H5" s="542" t="s">
        <v>64</v>
      </c>
      <c r="I5" s="544"/>
      <c r="J5" s="542" t="s">
        <v>65</v>
      </c>
      <c r="K5" s="544"/>
      <c r="L5" s="542" t="s">
        <v>66</v>
      </c>
      <c r="M5" s="544"/>
      <c r="N5" s="542" t="s">
        <v>67</v>
      </c>
      <c r="O5" s="544"/>
      <c r="P5" s="553"/>
      <c r="Q5" s="554"/>
      <c r="R5" s="545"/>
      <c r="S5" s="545"/>
      <c r="T5" s="545"/>
      <c r="U5" s="545"/>
      <c r="V5" s="559"/>
    </row>
    <row r="6" spans="1:22" ht="25.5">
      <c r="A6" s="546"/>
      <c r="B6" s="546"/>
      <c r="C6" s="541"/>
      <c r="D6" s="541"/>
      <c r="E6" s="541"/>
      <c r="F6" s="541"/>
      <c r="G6" s="541"/>
      <c r="H6" s="353" t="s">
        <v>68</v>
      </c>
      <c r="I6" s="353" t="s">
        <v>4</v>
      </c>
      <c r="J6" s="353" t="s">
        <v>68</v>
      </c>
      <c r="K6" s="353" t="s">
        <v>4</v>
      </c>
      <c r="L6" s="353" t="s">
        <v>68</v>
      </c>
      <c r="M6" s="353" t="s">
        <v>4</v>
      </c>
      <c r="N6" s="353" t="s">
        <v>68</v>
      </c>
      <c r="O6" s="353" t="s">
        <v>4</v>
      </c>
      <c r="P6" s="353" t="s">
        <v>68</v>
      </c>
      <c r="Q6" s="353" t="s">
        <v>4</v>
      </c>
      <c r="R6" s="546"/>
      <c r="S6" s="546"/>
      <c r="T6" s="546"/>
      <c r="U6" s="546"/>
      <c r="V6" s="560"/>
    </row>
    <row r="7" spans="1:22" s="289" customFormat="1" ht="15.75">
      <c r="A7" s="354"/>
      <c r="B7" s="355"/>
      <c r="C7" s="356"/>
      <c r="D7" s="356"/>
      <c r="E7" s="356"/>
      <c r="F7" s="357"/>
      <c r="G7" s="356"/>
      <c r="H7" s="358"/>
      <c r="I7" s="358"/>
      <c r="J7" s="358"/>
      <c r="K7" s="358"/>
      <c r="L7" s="358"/>
      <c r="M7" s="358"/>
      <c r="N7" s="358"/>
      <c r="O7" s="358"/>
      <c r="P7" s="358"/>
      <c r="Q7" s="358"/>
      <c r="R7" s="359"/>
      <c r="S7" s="359"/>
      <c r="T7" s="359"/>
      <c r="U7" s="359"/>
      <c r="V7" s="360"/>
    </row>
    <row r="8" spans="1:22" ht="192" customHeight="1">
      <c r="A8" s="557" t="s">
        <v>1375</v>
      </c>
      <c r="B8" s="555" t="s">
        <v>1376</v>
      </c>
      <c r="C8" s="254" t="s">
        <v>1571</v>
      </c>
      <c r="D8" s="254" t="s">
        <v>2055</v>
      </c>
      <c r="E8" s="254" t="s">
        <v>2056</v>
      </c>
      <c r="F8" s="254" t="s">
        <v>2057</v>
      </c>
      <c r="G8" s="254" t="s">
        <v>2058</v>
      </c>
      <c r="H8" s="280">
        <v>0.5</v>
      </c>
      <c r="I8" s="455">
        <v>750</v>
      </c>
      <c r="J8" s="280"/>
      <c r="K8" s="281">
        <v>0</v>
      </c>
      <c r="L8" s="280">
        <v>0.5</v>
      </c>
      <c r="M8" s="455">
        <v>750</v>
      </c>
      <c r="N8" s="280"/>
      <c r="O8" s="281">
        <v>0</v>
      </c>
      <c r="P8" s="316">
        <f t="shared" ref="P8:Q14" si="0">H8+J8+L8+N8</f>
        <v>1</v>
      </c>
      <c r="Q8" s="451">
        <f t="shared" si="0"/>
        <v>1500</v>
      </c>
      <c r="R8" s="254"/>
      <c r="S8" s="254" t="s">
        <v>2059</v>
      </c>
      <c r="T8" s="254" t="s">
        <v>2060</v>
      </c>
      <c r="U8" s="254" t="s">
        <v>2061</v>
      </c>
      <c r="V8" s="254" t="s">
        <v>2062</v>
      </c>
    </row>
    <row r="9" spans="1:22" ht="177.75" customHeight="1">
      <c r="A9" s="557"/>
      <c r="B9" s="556"/>
      <c r="C9" s="254" t="s">
        <v>1571</v>
      </c>
      <c r="D9" s="254" t="s">
        <v>2063</v>
      </c>
      <c r="E9" s="254" t="s">
        <v>2064</v>
      </c>
      <c r="F9" s="254" t="s">
        <v>2065</v>
      </c>
      <c r="G9" s="254" t="s">
        <v>2066</v>
      </c>
      <c r="H9" s="280">
        <v>0.25</v>
      </c>
      <c r="I9" s="281">
        <v>0</v>
      </c>
      <c r="J9" s="280">
        <v>0.25</v>
      </c>
      <c r="K9" s="281">
        <v>0</v>
      </c>
      <c r="L9" s="280">
        <v>0.25</v>
      </c>
      <c r="M9" s="281">
        <v>0</v>
      </c>
      <c r="N9" s="280">
        <v>0.25</v>
      </c>
      <c r="O9" s="281">
        <v>0</v>
      </c>
      <c r="P9" s="316">
        <f t="shared" si="0"/>
        <v>1</v>
      </c>
      <c r="Q9" s="451">
        <f t="shared" si="0"/>
        <v>0</v>
      </c>
      <c r="R9" s="254"/>
      <c r="S9" s="254" t="s">
        <v>2059</v>
      </c>
      <c r="T9" s="254" t="s">
        <v>2060</v>
      </c>
      <c r="U9" s="254" t="s">
        <v>2067</v>
      </c>
      <c r="V9" s="254" t="s">
        <v>2068</v>
      </c>
    </row>
    <row r="10" spans="1:22" s="289" customFormat="1" ht="219.75" customHeight="1">
      <c r="A10" s="557"/>
      <c r="B10" s="556"/>
      <c r="C10" s="254" t="s">
        <v>1571</v>
      </c>
      <c r="D10" s="254" t="s">
        <v>2069</v>
      </c>
      <c r="E10" s="254" t="s">
        <v>2064</v>
      </c>
      <c r="F10" s="254" t="s">
        <v>2070</v>
      </c>
      <c r="G10" s="254" t="s">
        <v>2071</v>
      </c>
      <c r="H10" s="280">
        <v>0.33</v>
      </c>
      <c r="I10" s="281">
        <v>0</v>
      </c>
      <c r="J10" s="280">
        <v>0.33</v>
      </c>
      <c r="K10" s="281">
        <v>0</v>
      </c>
      <c r="L10" s="280">
        <v>0.34</v>
      </c>
      <c r="M10" s="281">
        <v>0</v>
      </c>
      <c r="N10" s="280"/>
      <c r="O10" s="281"/>
      <c r="P10" s="316">
        <f t="shared" si="0"/>
        <v>1</v>
      </c>
      <c r="Q10" s="451">
        <f t="shared" si="0"/>
        <v>0</v>
      </c>
      <c r="R10" s="254"/>
      <c r="S10" s="254" t="s">
        <v>2059</v>
      </c>
      <c r="T10" s="254" t="s">
        <v>2060</v>
      </c>
      <c r="U10" s="254" t="s">
        <v>2067</v>
      </c>
      <c r="V10" s="254" t="s">
        <v>2062</v>
      </c>
    </row>
    <row r="11" spans="1:22" s="289" customFormat="1" ht="175.5" customHeight="1">
      <c r="A11" s="557"/>
      <c r="B11" s="556"/>
      <c r="C11" s="254" t="s">
        <v>1571</v>
      </c>
      <c r="D11" s="254" t="s">
        <v>2069</v>
      </c>
      <c r="E11" s="254" t="s">
        <v>2064</v>
      </c>
      <c r="F11" s="254" t="s">
        <v>2072</v>
      </c>
      <c r="G11" s="254" t="s">
        <v>2073</v>
      </c>
      <c r="H11" s="280"/>
      <c r="I11" s="281"/>
      <c r="J11" s="280">
        <v>0.5</v>
      </c>
      <c r="K11" s="281">
        <v>0</v>
      </c>
      <c r="L11" s="280">
        <v>0.5</v>
      </c>
      <c r="M11" s="281">
        <v>0</v>
      </c>
      <c r="N11" s="280"/>
      <c r="O11" s="281"/>
      <c r="P11" s="316">
        <f t="shared" si="0"/>
        <v>1</v>
      </c>
      <c r="Q11" s="451">
        <f t="shared" si="0"/>
        <v>0</v>
      </c>
      <c r="R11" s="254"/>
      <c r="S11" s="254" t="s">
        <v>2059</v>
      </c>
      <c r="T11" s="254" t="s">
        <v>2060</v>
      </c>
      <c r="U11" s="254" t="s">
        <v>2067</v>
      </c>
      <c r="V11" s="254" t="s">
        <v>2062</v>
      </c>
    </row>
    <row r="12" spans="1:22" s="289" customFormat="1" ht="157.5" customHeight="1">
      <c r="A12" s="557"/>
      <c r="B12" s="556"/>
      <c r="C12" s="254" t="s">
        <v>1571</v>
      </c>
      <c r="D12" s="254" t="s">
        <v>2074</v>
      </c>
      <c r="E12" s="254" t="s">
        <v>2064</v>
      </c>
      <c r="F12" s="254" t="s">
        <v>2075</v>
      </c>
      <c r="G12" s="254" t="s">
        <v>2076</v>
      </c>
      <c r="H12" s="280"/>
      <c r="I12" s="281"/>
      <c r="J12" s="280">
        <v>1</v>
      </c>
      <c r="K12" s="281">
        <v>0</v>
      </c>
      <c r="L12" s="280"/>
      <c r="M12" s="281"/>
      <c r="N12" s="280"/>
      <c r="O12" s="281"/>
      <c r="P12" s="316">
        <f t="shared" si="0"/>
        <v>1</v>
      </c>
      <c r="Q12" s="451">
        <f t="shared" si="0"/>
        <v>0</v>
      </c>
      <c r="R12" s="254"/>
      <c r="S12" s="254" t="s">
        <v>2077</v>
      </c>
      <c r="T12" s="254" t="s">
        <v>2078</v>
      </c>
      <c r="U12" s="254" t="s">
        <v>2067</v>
      </c>
      <c r="V12" s="254" t="s">
        <v>1851</v>
      </c>
    </row>
    <row r="13" spans="1:22" s="289" customFormat="1" ht="156.75" customHeight="1">
      <c r="A13" s="557"/>
      <c r="B13" s="556"/>
      <c r="C13" s="254" t="s">
        <v>1571</v>
      </c>
      <c r="D13" s="254" t="s">
        <v>2079</v>
      </c>
      <c r="E13" s="254" t="s">
        <v>2064</v>
      </c>
      <c r="F13" s="254" t="s">
        <v>2080</v>
      </c>
      <c r="G13" s="254" t="s">
        <v>2081</v>
      </c>
      <c r="H13" s="280">
        <v>0.25</v>
      </c>
      <c r="I13" s="281"/>
      <c r="J13" s="280">
        <v>0.25</v>
      </c>
      <c r="K13" s="281"/>
      <c r="L13" s="280">
        <v>0.25</v>
      </c>
      <c r="M13" s="281"/>
      <c r="N13" s="280">
        <v>0.25</v>
      </c>
      <c r="O13" s="281"/>
      <c r="P13" s="316">
        <f>H13+J13+L12+N13</f>
        <v>0.75</v>
      </c>
      <c r="Q13" s="451">
        <f t="shared" si="0"/>
        <v>0</v>
      </c>
      <c r="R13" s="254"/>
      <c r="S13" s="254" t="s">
        <v>2082</v>
      </c>
      <c r="T13" s="254" t="s">
        <v>2078</v>
      </c>
      <c r="U13" s="254" t="s">
        <v>2067</v>
      </c>
      <c r="V13" s="254" t="s">
        <v>2083</v>
      </c>
    </row>
    <row r="14" spans="1:22" s="289" customFormat="1" ht="164.25" customHeight="1">
      <c r="A14" s="557"/>
      <c r="B14" s="556"/>
      <c r="C14" s="254" t="s">
        <v>1571</v>
      </c>
      <c r="D14" s="254" t="s">
        <v>2084</v>
      </c>
      <c r="E14" s="254" t="s">
        <v>2064</v>
      </c>
      <c r="F14" s="254" t="s">
        <v>2085</v>
      </c>
      <c r="G14" s="254" t="s">
        <v>2086</v>
      </c>
      <c r="H14" s="280">
        <v>0.25</v>
      </c>
      <c r="I14" s="281"/>
      <c r="J14" s="280">
        <v>0.25</v>
      </c>
      <c r="K14" s="447"/>
      <c r="L14" s="377"/>
      <c r="M14" s="447"/>
      <c r="N14" s="280">
        <v>0.25</v>
      </c>
      <c r="O14" s="281"/>
      <c r="P14" s="316">
        <f>H14+J14+L13+N14</f>
        <v>1</v>
      </c>
      <c r="Q14" s="451">
        <f t="shared" si="0"/>
        <v>0</v>
      </c>
      <c r="R14" s="254"/>
      <c r="S14" s="254" t="s">
        <v>2087</v>
      </c>
      <c r="T14" s="254" t="s">
        <v>2088</v>
      </c>
      <c r="U14" s="254" t="s">
        <v>2067</v>
      </c>
      <c r="V14" s="254" t="s">
        <v>2089</v>
      </c>
    </row>
    <row r="15" spans="1:22" ht="15.6" customHeight="1">
      <c r="A15" s="223"/>
      <c r="B15" s="224"/>
      <c r="C15" s="223" t="s">
        <v>1456</v>
      </c>
      <c r="D15" s="224"/>
      <c r="E15" s="224"/>
      <c r="F15" s="224"/>
      <c r="G15" s="225"/>
      <c r="H15" s="218">
        <f t="shared" ref="H15:Q15" si="1">SUM(H8:H14)</f>
        <v>1.58</v>
      </c>
      <c r="I15" s="168">
        <f t="shared" si="1"/>
        <v>750</v>
      </c>
      <c r="J15" s="218">
        <f t="shared" si="1"/>
        <v>2.58</v>
      </c>
      <c r="K15" s="168">
        <f t="shared" si="1"/>
        <v>0</v>
      </c>
      <c r="L15" s="218">
        <f t="shared" si="1"/>
        <v>1.84</v>
      </c>
      <c r="M15" s="168">
        <f t="shared" si="1"/>
        <v>750</v>
      </c>
      <c r="N15" s="218">
        <f t="shared" si="1"/>
        <v>0.75</v>
      </c>
      <c r="O15" s="168">
        <f t="shared" si="1"/>
        <v>0</v>
      </c>
      <c r="P15" s="168">
        <f t="shared" si="1"/>
        <v>6.75</v>
      </c>
      <c r="Q15" s="168">
        <f>SUM(Q8:Q14)</f>
        <v>1500</v>
      </c>
      <c r="R15" s="196"/>
      <c r="S15" s="196"/>
      <c r="T15" s="196"/>
      <c r="U15" s="196"/>
      <c r="V15" s="196"/>
    </row>
  </sheetData>
  <mergeCells count="20">
    <mergeCell ref="D4:D6"/>
    <mergeCell ref="E4:E6"/>
    <mergeCell ref="G4:G6"/>
    <mergeCell ref="F4:F6"/>
    <mergeCell ref="V4:V6"/>
    <mergeCell ref="H5:I5"/>
    <mergeCell ref="J5:K5"/>
    <mergeCell ref="L5:M5"/>
    <mergeCell ref="N5:O5"/>
    <mergeCell ref="H4:O4"/>
    <mergeCell ref="P4:Q5"/>
    <mergeCell ref="R4:R6"/>
    <mergeCell ref="S4:S6"/>
    <mergeCell ref="T4:T6"/>
    <mergeCell ref="U4:U6"/>
    <mergeCell ref="A8:A14"/>
    <mergeCell ref="B8:B14"/>
    <mergeCell ref="A4:A6"/>
    <mergeCell ref="B4:B6"/>
    <mergeCell ref="C4:C6"/>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10;"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4:V7"/>
    <dataValidation allowBlank="1" showInputMessage="1" showErrorMessage="1" promptTitle="POBLACIÓN OBJETIVO" prompt="Grupo  de personas al cual se pretende beneficiar con dicho actividad." sqref="U4:U7"/>
    <dataValidation allowBlank="1" showInputMessage="1" showErrorMessage="1" promptTitle="MEDIO DE VERIFICACIÓN" prompt="Corresponde a los elementos a través del cual se acredita y se verifican  las actividades." sqref="T4:T7"/>
    <dataValidation allowBlank="1" showInputMessage="1" showErrorMessage="1" promptTitle="JUSTIFICACIÓN" prompt="Es aquella en que se explica de forma convincente el motivo por el que y para que se va realizar dicha actividad, que beneficio va traer a la institución." sqref="S4:S7"/>
    <dataValidation allowBlank="1" showInputMessage="1" showErrorMessage="1" promptTitle="SUPUESTOS" prompt="Un  supuesto es un dato asumido como cierto a efectos de planificación este puede ser positivo como negativo." sqref="R4:R7"/>
    <dataValidation type="list" allowBlank="1" showInputMessage="1" showErrorMessage="1" sqref="C8:C14">
      <formula1>$C$1</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sheetPr>
    <tabColor theme="5" tint="-0.249977111117893"/>
  </sheetPr>
  <dimension ref="A1:V14"/>
  <sheetViews>
    <sheetView topLeftCell="E1" zoomScale="60" zoomScaleNormal="60" workbookViewId="0">
      <pane ySplit="7" topLeftCell="A11" activePane="bottomLeft" state="frozen"/>
      <selection activeCell="A7" sqref="A7"/>
      <selection pane="bottomLeft" activeCell="Q12" sqref="Q12"/>
    </sheetView>
  </sheetViews>
  <sheetFormatPr baseColWidth="10" defaultRowHeight="15"/>
  <cols>
    <col min="1" max="1" width="21.7109375" customWidth="1"/>
    <col min="2" max="2" width="26.28515625" customWidth="1"/>
    <col min="3" max="3" width="45.28515625" customWidth="1"/>
    <col min="4" max="4" width="27.42578125" style="377" customWidth="1"/>
    <col min="5" max="7" width="27.42578125" customWidth="1"/>
    <col min="8" max="8" width="23.42578125" customWidth="1"/>
    <col min="9" max="9" width="17" style="166" customWidth="1"/>
    <col min="10" max="10" width="20.5703125" customWidth="1"/>
    <col min="11" max="11" width="18.85546875" style="166" customWidth="1"/>
    <col min="12" max="12" width="24" customWidth="1"/>
    <col min="13" max="13" width="16.7109375" style="166" customWidth="1"/>
    <col min="14" max="14" width="22.5703125" customWidth="1"/>
    <col min="15" max="15" width="18.140625" style="166" customWidth="1"/>
    <col min="16" max="16" width="24.140625" customWidth="1"/>
    <col min="17" max="17" width="18.28515625" style="166" customWidth="1"/>
    <col min="18" max="18" width="14.140625" hidden="1" customWidth="1"/>
    <col min="19" max="19" width="22" customWidth="1"/>
    <col min="20" max="20" width="25.28515625" customWidth="1"/>
    <col min="21" max="21" width="21" customWidth="1"/>
    <col min="22" max="22" width="22.7109375" customWidth="1"/>
  </cols>
  <sheetData>
    <row r="1" spans="1:22" ht="18" customHeight="1">
      <c r="B1" s="174"/>
      <c r="C1" s="418" t="s">
        <v>1572</v>
      </c>
      <c r="D1" s="418" t="s">
        <v>1573</v>
      </c>
      <c r="E1" s="174"/>
      <c r="F1" s="176"/>
      <c r="G1" s="174"/>
      <c r="H1" s="222" t="s">
        <v>1314</v>
      </c>
      <c r="K1" s="174"/>
      <c r="L1" s="174"/>
      <c r="M1" s="174"/>
      <c r="N1" s="174"/>
      <c r="O1" s="174"/>
      <c r="P1" s="174"/>
      <c r="Q1" s="174"/>
      <c r="R1" s="174"/>
      <c r="S1" s="174"/>
      <c r="T1" s="174"/>
      <c r="U1" s="174"/>
      <c r="V1" s="174"/>
    </row>
    <row r="2" spans="1:22" ht="18" customHeight="1">
      <c r="B2" s="176"/>
      <c r="C2" s="176"/>
      <c r="D2" s="176"/>
      <c r="E2" s="176"/>
      <c r="F2" s="176"/>
      <c r="G2" s="176"/>
      <c r="H2" s="222"/>
      <c r="K2" s="176"/>
      <c r="L2" s="176"/>
      <c r="M2" s="176"/>
      <c r="N2" s="176"/>
      <c r="O2" s="176"/>
      <c r="P2" s="176"/>
      <c r="Q2" s="176"/>
      <c r="R2" s="176"/>
      <c r="S2" s="176"/>
      <c r="T2" s="176"/>
      <c r="U2" s="176"/>
      <c r="V2" s="176"/>
    </row>
    <row r="3" spans="1:22" ht="18" customHeight="1">
      <c r="A3" s="244" t="s">
        <v>1307</v>
      </c>
      <c r="B3" s="176"/>
      <c r="C3" s="176"/>
      <c r="D3" s="176"/>
      <c r="E3" s="176"/>
      <c r="F3" s="176"/>
      <c r="G3" s="176"/>
      <c r="H3" s="222"/>
      <c r="K3" s="176"/>
      <c r="L3" s="176"/>
      <c r="M3" s="176"/>
      <c r="N3" s="176"/>
      <c r="O3" s="176"/>
      <c r="P3" s="176"/>
      <c r="Q3" s="176"/>
      <c r="R3" s="176"/>
      <c r="S3" s="176"/>
      <c r="T3" s="176"/>
      <c r="U3" s="176"/>
      <c r="V3" s="176"/>
    </row>
    <row r="4" spans="1:22" ht="33" customHeight="1">
      <c r="A4" s="574" t="s">
        <v>1313</v>
      </c>
      <c r="B4" s="574"/>
      <c r="C4" s="574"/>
      <c r="D4" s="574"/>
      <c r="E4" s="574"/>
      <c r="F4" s="574"/>
      <c r="G4" s="574"/>
      <c r="H4" s="574"/>
      <c r="I4" s="574"/>
      <c r="J4" s="574"/>
      <c r="K4" s="574"/>
      <c r="L4" s="574"/>
      <c r="M4" s="574"/>
      <c r="N4" s="574"/>
      <c r="O4" s="574"/>
      <c r="P4" s="574"/>
      <c r="Q4" s="574"/>
      <c r="R4" s="574"/>
      <c r="S4" s="574"/>
      <c r="T4" s="574"/>
      <c r="U4" s="574"/>
      <c r="V4" s="574"/>
    </row>
    <row r="5" spans="1:22" ht="14.45" customHeight="1">
      <c r="A5" s="545" t="s">
        <v>58</v>
      </c>
      <c r="B5" s="547" t="s">
        <v>71</v>
      </c>
      <c r="C5" s="539" t="s">
        <v>1465</v>
      </c>
      <c r="D5" s="539" t="s">
        <v>1466</v>
      </c>
      <c r="E5" s="539" t="s">
        <v>54</v>
      </c>
      <c r="F5" s="539" t="s">
        <v>352</v>
      </c>
      <c r="G5" s="539" t="s">
        <v>55</v>
      </c>
      <c r="H5" s="542" t="s">
        <v>60</v>
      </c>
      <c r="I5" s="543"/>
      <c r="J5" s="543"/>
      <c r="K5" s="543"/>
      <c r="L5" s="543"/>
      <c r="M5" s="543"/>
      <c r="N5" s="543"/>
      <c r="O5" s="544"/>
      <c r="P5" s="551" t="s">
        <v>61</v>
      </c>
      <c r="Q5" s="552"/>
      <c r="R5" s="547" t="s">
        <v>62</v>
      </c>
      <c r="S5" s="547" t="s">
        <v>63</v>
      </c>
      <c r="T5" s="547" t="s">
        <v>70</v>
      </c>
      <c r="U5" s="547" t="s">
        <v>69</v>
      </c>
      <c r="V5" s="539" t="s">
        <v>56</v>
      </c>
    </row>
    <row r="6" spans="1:22" ht="14.45" customHeight="1">
      <c r="A6" s="545"/>
      <c r="B6" s="545"/>
      <c r="C6" s="540"/>
      <c r="D6" s="540"/>
      <c r="E6" s="540"/>
      <c r="F6" s="540"/>
      <c r="G6" s="540"/>
      <c r="H6" s="542" t="s">
        <v>64</v>
      </c>
      <c r="I6" s="544"/>
      <c r="J6" s="542" t="s">
        <v>65</v>
      </c>
      <c r="K6" s="544"/>
      <c r="L6" s="542" t="s">
        <v>66</v>
      </c>
      <c r="M6" s="544"/>
      <c r="N6" s="542" t="s">
        <v>67</v>
      </c>
      <c r="O6" s="544"/>
      <c r="P6" s="553"/>
      <c r="Q6" s="554"/>
      <c r="R6" s="545"/>
      <c r="S6" s="545"/>
      <c r="T6" s="545"/>
      <c r="U6" s="545"/>
      <c r="V6" s="540"/>
    </row>
    <row r="7" spans="1:22" ht="25.5">
      <c r="A7" s="546"/>
      <c r="B7" s="546"/>
      <c r="C7" s="541"/>
      <c r="D7" s="541"/>
      <c r="E7" s="541"/>
      <c r="F7" s="541"/>
      <c r="G7" s="541"/>
      <c r="H7" s="353" t="s">
        <v>68</v>
      </c>
      <c r="I7" s="353" t="s">
        <v>4</v>
      </c>
      <c r="J7" s="353" t="s">
        <v>68</v>
      </c>
      <c r="K7" s="353" t="s">
        <v>4</v>
      </c>
      <c r="L7" s="353" t="s">
        <v>68</v>
      </c>
      <c r="M7" s="353" t="s">
        <v>4</v>
      </c>
      <c r="N7" s="353" t="s">
        <v>68</v>
      </c>
      <c r="O7" s="353" t="s">
        <v>4</v>
      </c>
      <c r="P7" s="353" t="s">
        <v>68</v>
      </c>
      <c r="Q7" s="353" t="s">
        <v>4</v>
      </c>
      <c r="R7" s="546"/>
      <c r="S7" s="546"/>
      <c r="T7" s="546"/>
      <c r="U7" s="546"/>
      <c r="V7" s="541"/>
    </row>
    <row r="8" spans="1:22" ht="15.6" customHeight="1">
      <c r="A8" s="354"/>
      <c r="B8" s="355"/>
      <c r="C8" s="356"/>
      <c r="D8" s="356"/>
      <c r="E8" s="356"/>
      <c r="F8" s="357"/>
      <c r="G8" s="356"/>
      <c r="H8" s="358"/>
      <c r="I8" s="358"/>
      <c r="J8" s="358"/>
      <c r="K8" s="358"/>
      <c r="L8" s="358"/>
      <c r="M8" s="358"/>
      <c r="N8" s="358"/>
      <c r="O8" s="358"/>
      <c r="P8" s="358"/>
      <c r="Q8" s="358"/>
      <c r="R8" s="359"/>
      <c r="S8" s="359"/>
      <c r="T8" s="359"/>
      <c r="U8" s="359"/>
      <c r="V8" s="360"/>
    </row>
    <row r="9" spans="1:22" ht="231.75" customHeight="1">
      <c r="A9" s="575" t="s">
        <v>1378</v>
      </c>
      <c r="B9" s="572" t="s">
        <v>1379</v>
      </c>
      <c r="C9" s="254" t="s">
        <v>1573</v>
      </c>
      <c r="D9" s="254" t="s">
        <v>2446</v>
      </c>
      <c r="E9" s="520" t="s">
        <v>2090</v>
      </c>
      <c r="F9" s="276" t="s">
        <v>2444</v>
      </c>
      <c r="G9" s="254" t="s">
        <v>2091</v>
      </c>
      <c r="H9" s="456">
        <v>0.5</v>
      </c>
      <c r="I9" s="444">
        <v>90000</v>
      </c>
      <c r="J9" s="282">
        <v>0.5</v>
      </c>
      <c r="K9" s="444">
        <v>90000</v>
      </c>
      <c r="L9" s="282"/>
      <c r="M9" s="279"/>
      <c r="N9" s="282"/>
      <c r="O9" s="279"/>
      <c r="P9" s="316">
        <f>H9+J9+L9+N9</f>
        <v>1</v>
      </c>
      <c r="Q9" s="451">
        <f>I9+K9+M9+O9</f>
        <v>180000</v>
      </c>
      <c r="R9" s="254" t="s">
        <v>2092</v>
      </c>
      <c r="S9" s="254" t="s">
        <v>2437</v>
      </c>
      <c r="T9" s="254" t="s">
        <v>2093</v>
      </c>
      <c r="U9" s="254" t="s">
        <v>2094</v>
      </c>
      <c r="V9" s="254" t="s">
        <v>2095</v>
      </c>
    </row>
    <row r="10" spans="1:22" ht="215.25" customHeight="1">
      <c r="A10" s="576"/>
      <c r="B10" s="573"/>
      <c r="C10" s="254" t="s">
        <v>1573</v>
      </c>
      <c r="D10" s="520" t="s">
        <v>2446</v>
      </c>
      <c r="E10" s="520" t="s">
        <v>2090</v>
      </c>
      <c r="F10" s="276" t="s">
        <v>2096</v>
      </c>
      <c r="G10" s="254" t="s">
        <v>2097</v>
      </c>
      <c r="H10" s="456"/>
      <c r="I10" s="279"/>
      <c r="J10" s="282"/>
      <c r="K10" s="279"/>
      <c r="L10" s="282">
        <v>0.5</v>
      </c>
      <c r="M10" s="444">
        <v>90000</v>
      </c>
      <c r="N10" s="282">
        <v>0.5</v>
      </c>
      <c r="O10" s="444">
        <v>90000</v>
      </c>
      <c r="P10" s="316">
        <f t="shared" ref="P10:Q10" si="0">H10+J10+L10+N10</f>
        <v>1</v>
      </c>
      <c r="Q10" s="451">
        <f t="shared" si="0"/>
        <v>180000</v>
      </c>
      <c r="R10" s="254" t="s">
        <v>2092</v>
      </c>
      <c r="S10" s="254" t="s">
        <v>2437</v>
      </c>
      <c r="T10" s="254" t="s">
        <v>2093</v>
      </c>
      <c r="U10" s="254" t="s">
        <v>2094</v>
      </c>
      <c r="V10" s="254" t="s">
        <v>2095</v>
      </c>
    </row>
    <row r="11" spans="1:22" ht="15.6" customHeight="1">
      <c r="A11" s="232"/>
      <c r="B11" s="175"/>
      <c r="C11" s="232" t="s">
        <v>76</v>
      </c>
      <c r="D11" s="232"/>
      <c r="E11" s="175"/>
      <c r="F11" s="175"/>
      <c r="G11" s="175"/>
      <c r="H11" s="15">
        <f t="shared" ref="H11:P11" si="1">SUM(H9:H10)</f>
        <v>0.5</v>
      </c>
      <c r="I11" s="167">
        <f t="shared" si="1"/>
        <v>90000</v>
      </c>
      <c r="J11" s="15">
        <f t="shared" si="1"/>
        <v>0.5</v>
      </c>
      <c r="K11" s="167">
        <f t="shared" si="1"/>
        <v>90000</v>
      </c>
      <c r="L11" s="15">
        <f t="shared" si="1"/>
        <v>0.5</v>
      </c>
      <c r="M11" s="167">
        <f t="shared" si="1"/>
        <v>90000</v>
      </c>
      <c r="N11" s="15">
        <f t="shared" si="1"/>
        <v>0.5</v>
      </c>
      <c r="O11" s="167">
        <f t="shared" si="1"/>
        <v>90000</v>
      </c>
      <c r="P11" s="167">
        <f t="shared" si="1"/>
        <v>2</v>
      </c>
      <c r="Q11" s="167">
        <f>SUM(Q9:Q10)</f>
        <v>360000</v>
      </c>
      <c r="R11" s="6"/>
      <c r="S11" s="6"/>
      <c r="T11" s="6"/>
      <c r="U11" s="6"/>
      <c r="V11" s="6"/>
    </row>
    <row r="13" spans="1:22">
      <c r="C13" s="377"/>
    </row>
    <row r="14" spans="1:22">
      <c r="C14" s="377"/>
    </row>
  </sheetData>
  <mergeCells count="21">
    <mergeCell ref="A4:V4"/>
    <mergeCell ref="A9:A10"/>
    <mergeCell ref="G5:G7"/>
    <mergeCell ref="E5:E7"/>
    <mergeCell ref="C5:C7"/>
    <mergeCell ref="B5:B7"/>
    <mergeCell ref="A5:A7"/>
    <mergeCell ref="F5:F7"/>
    <mergeCell ref="H5:O5"/>
    <mergeCell ref="R5:R7"/>
    <mergeCell ref="S5:S7"/>
    <mergeCell ref="T5:T7"/>
    <mergeCell ref="U5:U7"/>
    <mergeCell ref="V5:V7"/>
    <mergeCell ref="P5:Q6"/>
    <mergeCell ref="D5:D7"/>
    <mergeCell ref="H6:I6"/>
    <mergeCell ref="J6:K6"/>
    <mergeCell ref="L6:M6"/>
    <mergeCell ref="N6:O6"/>
    <mergeCell ref="B9:B10"/>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INDICADORES DE RESULTADOS" prompt="Medidas o variables para verificar el cumplimiento de cada paso.&#10;" sqref="E5:E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5:G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5:V8"/>
    <dataValidation allowBlank="1" showInputMessage="1" showErrorMessage="1" promptTitle="POBLACIÓN OBJETIVO" prompt="Grupo  de personas al cual se pretende beneficiar con dicho actividad." sqref="U5:U8"/>
    <dataValidation allowBlank="1" showInputMessage="1" showErrorMessage="1" promptTitle="MEDIO DE VERIFICACIÓN" prompt="Corresponde a los elementos a través del cual se acredita y se verifican  las actividades." sqref="T5:T8"/>
    <dataValidation allowBlank="1" showInputMessage="1" showErrorMessage="1" promptTitle="JUSTIFICACIÓN" prompt="Es aquella en que se explica de forma convincente el motivo por el que y para que se va realizar dicha actividad, que beneficio va traer a la institución." sqref="S5:S8"/>
    <dataValidation allowBlank="1" showInputMessage="1" showErrorMessage="1" promptTitle="SUPUESTOS" prompt="Un  supuesto es un dato asumido como cierto a efectos de planificación este puede ser positivo como negativo." sqref="R5:R8"/>
    <dataValidation type="list" allowBlank="1" showInputMessage="1" showErrorMessage="1" sqref="C9:C10">
      <formula1>$C$1:$D$1</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sheetPr>
    <tabColor theme="2" tint="-0.89999084444715716"/>
  </sheetPr>
  <dimension ref="A1:AB19"/>
  <sheetViews>
    <sheetView topLeftCell="F1" zoomScale="70" zoomScaleNormal="70" workbookViewId="0">
      <pane ySplit="6" topLeftCell="A13" activePane="bottomLeft" state="frozen"/>
      <selection activeCell="R7" sqref="R7"/>
      <selection pane="bottomLeft" activeCell="Q14" sqref="Q14"/>
    </sheetView>
  </sheetViews>
  <sheetFormatPr baseColWidth="10" defaultRowHeight="15"/>
  <cols>
    <col min="1" max="1" width="34" customWidth="1"/>
    <col min="2" max="2" width="35.7109375" customWidth="1"/>
    <col min="3" max="3" width="27.42578125" customWidth="1"/>
    <col min="4" max="4" width="27.42578125" style="377" customWidth="1"/>
    <col min="5" max="5" width="27.42578125" customWidth="1"/>
    <col min="6" max="6" width="15.7109375" customWidth="1"/>
    <col min="7" max="7" width="27.42578125" customWidth="1"/>
    <col min="8" max="8" width="15.28515625" customWidth="1"/>
    <col min="9" max="9" width="15.5703125" bestFit="1" customWidth="1"/>
    <col min="10" max="10" width="15.28515625" customWidth="1"/>
    <col min="11" max="11" width="15.85546875" customWidth="1"/>
    <col min="12" max="12" width="15.28515625" customWidth="1"/>
    <col min="13" max="13" width="15" customWidth="1"/>
    <col min="14" max="14" width="15.28515625" customWidth="1"/>
    <col min="15" max="15" width="14.85546875" bestFit="1" customWidth="1"/>
    <col min="16" max="16" width="15.28515625" customWidth="1"/>
    <col min="17" max="17" width="19.85546875" customWidth="1"/>
    <col min="18" max="18" width="26.5703125" customWidth="1"/>
    <col min="19" max="20" width="28.28515625" customWidth="1"/>
    <col min="21" max="21" width="23.140625" customWidth="1"/>
  </cols>
  <sheetData>
    <row r="1" spans="1:28" ht="18.75">
      <c r="A1" s="580" t="s">
        <v>1305</v>
      </c>
      <c r="B1" s="580"/>
      <c r="C1" s="580"/>
      <c r="D1" s="580"/>
      <c r="E1" s="580"/>
      <c r="F1" s="580"/>
      <c r="G1" s="580"/>
      <c r="H1" s="580"/>
      <c r="I1" s="580"/>
      <c r="J1" s="580"/>
      <c r="K1" s="580"/>
      <c r="L1" s="580"/>
      <c r="M1" s="580"/>
      <c r="N1" s="580"/>
      <c r="O1" s="580"/>
      <c r="P1" s="580"/>
      <c r="Q1" s="580"/>
      <c r="R1" s="580"/>
      <c r="S1" s="580"/>
      <c r="T1" s="580"/>
      <c r="U1" s="580"/>
      <c r="V1" s="418" t="s">
        <v>1617</v>
      </c>
      <c r="W1" s="418" t="s">
        <v>1618</v>
      </c>
      <c r="X1" s="418" t="s">
        <v>1619</v>
      </c>
      <c r="Y1" s="418" t="s">
        <v>1620</v>
      </c>
      <c r="Z1" s="418" t="s">
        <v>1621</v>
      </c>
      <c r="AA1" s="418" t="s">
        <v>1622</v>
      </c>
      <c r="AB1" s="418" t="s">
        <v>1623</v>
      </c>
    </row>
    <row r="2" spans="1:28">
      <c r="A2" s="581" t="s">
        <v>1380</v>
      </c>
      <c r="B2" s="581"/>
      <c r="C2" s="581"/>
      <c r="D2" s="581"/>
      <c r="E2" s="581"/>
      <c r="F2" s="581"/>
      <c r="G2" s="581"/>
      <c r="H2" s="581"/>
      <c r="I2" s="581"/>
      <c r="J2" s="581"/>
      <c r="K2" s="581"/>
      <c r="L2" s="581"/>
      <c r="M2" s="581"/>
      <c r="N2" s="581"/>
      <c r="O2" s="581"/>
      <c r="P2" s="581"/>
      <c r="Q2" s="581"/>
      <c r="R2" s="581"/>
      <c r="S2" s="581"/>
      <c r="T2" s="581"/>
      <c r="U2" s="581"/>
    </row>
    <row r="3" spans="1:28" ht="13.5" customHeight="1">
      <c r="A3" s="241" t="s">
        <v>1381</v>
      </c>
      <c r="B3" s="242"/>
      <c r="C3" s="242"/>
      <c r="D3" s="242"/>
      <c r="E3" s="242"/>
      <c r="F3" s="242"/>
      <c r="G3" s="242"/>
      <c r="H3" s="242"/>
      <c r="I3" s="242"/>
      <c r="J3" s="242"/>
      <c r="K3" s="242"/>
      <c r="L3" s="242"/>
      <c r="M3" s="421" t="s">
        <v>1574</v>
      </c>
      <c r="N3" s="421" t="s">
        <v>1575</v>
      </c>
      <c r="O3" s="421" t="s">
        <v>1576</v>
      </c>
      <c r="P3" s="421" t="s">
        <v>1577</v>
      </c>
      <c r="Q3" s="242"/>
      <c r="R3" s="242"/>
      <c r="S3" s="242"/>
      <c r="T3" s="242"/>
      <c r="U3" s="242"/>
    </row>
    <row r="4" spans="1:28" ht="15" customHeight="1">
      <c r="A4" s="545" t="s">
        <v>58</v>
      </c>
      <c r="B4" s="547" t="s">
        <v>71</v>
      </c>
      <c r="C4" s="539" t="s">
        <v>1465</v>
      </c>
      <c r="D4" s="539" t="s">
        <v>1466</v>
      </c>
      <c r="E4" s="539" t="s">
        <v>54</v>
      </c>
      <c r="F4" s="539" t="s">
        <v>352</v>
      </c>
      <c r="G4" s="539" t="s">
        <v>55</v>
      </c>
      <c r="H4" s="542" t="s">
        <v>60</v>
      </c>
      <c r="I4" s="543"/>
      <c r="J4" s="543"/>
      <c r="K4" s="543"/>
      <c r="L4" s="543"/>
      <c r="M4" s="543"/>
      <c r="N4" s="543"/>
      <c r="O4" s="544"/>
      <c r="P4" s="551" t="s">
        <v>61</v>
      </c>
      <c r="Q4" s="552"/>
      <c r="R4" s="547" t="s">
        <v>63</v>
      </c>
      <c r="S4" s="547" t="s">
        <v>70</v>
      </c>
      <c r="T4" s="547" t="s">
        <v>69</v>
      </c>
      <c r="U4" s="558" t="s">
        <v>56</v>
      </c>
    </row>
    <row r="5" spans="1:28" ht="15" customHeight="1">
      <c r="A5" s="545"/>
      <c r="B5" s="545"/>
      <c r="C5" s="540"/>
      <c r="D5" s="540"/>
      <c r="E5" s="540"/>
      <c r="F5" s="540"/>
      <c r="G5" s="540"/>
      <c r="H5" s="542" t="s">
        <v>64</v>
      </c>
      <c r="I5" s="544"/>
      <c r="J5" s="542" t="s">
        <v>65</v>
      </c>
      <c r="K5" s="544"/>
      <c r="L5" s="542" t="s">
        <v>66</v>
      </c>
      <c r="M5" s="544"/>
      <c r="N5" s="542" t="s">
        <v>67</v>
      </c>
      <c r="O5" s="544"/>
      <c r="P5" s="553"/>
      <c r="Q5" s="554"/>
      <c r="R5" s="545"/>
      <c r="S5" s="545"/>
      <c r="T5" s="545"/>
      <c r="U5" s="559"/>
    </row>
    <row r="6" spans="1:28" ht="25.5">
      <c r="A6" s="546"/>
      <c r="B6" s="546"/>
      <c r="C6" s="541"/>
      <c r="D6" s="541"/>
      <c r="E6" s="541"/>
      <c r="F6" s="541"/>
      <c r="G6" s="541"/>
      <c r="H6" s="353" t="s">
        <v>68</v>
      </c>
      <c r="I6" s="353" t="s">
        <v>4</v>
      </c>
      <c r="J6" s="353" t="s">
        <v>68</v>
      </c>
      <c r="K6" s="353" t="s">
        <v>4</v>
      </c>
      <c r="L6" s="353" t="s">
        <v>68</v>
      </c>
      <c r="M6" s="353" t="s">
        <v>4</v>
      </c>
      <c r="N6" s="353" t="s">
        <v>68</v>
      </c>
      <c r="O6" s="353" t="s">
        <v>4</v>
      </c>
      <c r="P6" s="353" t="s">
        <v>68</v>
      </c>
      <c r="Q6" s="353" t="s">
        <v>4</v>
      </c>
      <c r="R6" s="546"/>
      <c r="S6" s="546"/>
      <c r="T6" s="546"/>
      <c r="U6" s="560"/>
    </row>
    <row r="7" spans="1:28" ht="15.75">
      <c r="A7" s="354"/>
      <c r="B7" s="355"/>
      <c r="C7" s="356"/>
      <c r="D7" s="356"/>
      <c r="E7" s="356"/>
      <c r="F7" s="357"/>
      <c r="G7" s="356"/>
      <c r="H7" s="358"/>
      <c r="I7" s="358"/>
      <c r="J7" s="358"/>
      <c r="K7" s="358"/>
      <c r="L7" s="358"/>
      <c r="M7" s="358"/>
      <c r="N7" s="358"/>
      <c r="O7" s="358"/>
      <c r="P7" s="358"/>
      <c r="Q7" s="358"/>
      <c r="R7" s="359"/>
      <c r="S7" s="359"/>
      <c r="T7" s="359"/>
      <c r="U7" s="360"/>
    </row>
    <row r="8" spans="1:28" ht="197.25" customHeight="1">
      <c r="A8" s="535" t="s">
        <v>1457</v>
      </c>
      <c r="B8" s="582" t="s">
        <v>1458</v>
      </c>
      <c r="C8" s="208" t="s">
        <v>1575</v>
      </c>
      <c r="D8" s="208" t="s">
        <v>2098</v>
      </c>
      <c r="E8" s="208" t="s">
        <v>2099</v>
      </c>
      <c r="F8" s="208" t="s">
        <v>2100</v>
      </c>
      <c r="G8" s="254" t="s">
        <v>2101</v>
      </c>
      <c r="H8" s="287">
        <v>0.25</v>
      </c>
      <c r="I8" s="288">
        <v>0</v>
      </c>
      <c r="J8" s="287">
        <v>0.25</v>
      </c>
      <c r="K8" s="288">
        <v>0</v>
      </c>
      <c r="L8" s="287">
        <v>0.25</v>
      </c>
      <c r="M8" s="288">
        <v>0</v>
      </c>
      <c r="N8" s="287">
        <v>0.25</v>
      </c>
      <c r="O8" s="288">
        <v>0</v>
      </c>
      <c r="P8" s="316">
        <f t="shared" ref="P8:Q10" si="0">H8+J8+L8+N8</f>
        <v>1</v>
      </c>
      <c r="Q8" s="317">
        <f t="shared" si="0"/>
        <v>0</v>
      </c>
      <c r="R8" s="208" t="s">
        <v>2102</v>
      </c>
      <c r="S8" s="208" t="s">
        <v>2103</v>
      </c>
      <c r="T8" s="208" t="s">
        <v>2104</v>
      </c>
      <c r="U8" s="208" t="s">
        <v>2105</v>
      </c>
    </row>
    <row r="9" spans="1:28" s="289" customFormat="1" ht="240" customHeight="1">
      <c r="A9" s="536"/>
      <c r="B9" s="582"/>
      <c r="C9" s="208" t="s">
        <v>1576</v>
      </c>
      <c r="D9" s="208" t="s">
        <v>2098</v>
      </c>
      <c r="E9" s="208" t="s">
        <v>2099</v>
      </c>
      <c r="F9" s="208" t="s">
        <v>2106</v>
      </c>
      <c r="G9" s="254" t="s">
        <v>2107</v>
      </c>
      <c r="H9" s="287">
        <v>0.25</v>
      </c>
      <c r="I9" s="288">
        <v>0</v>
      </c>
      <c r="J9" s="287">
        <v>0.25</v>
      </c>
      <c r="K9" s="288">
        <v>0</v>
      </c>
      <c r="L9" s="287">
        <v>0.25</v>
      </c>
      <c r="M9" s="288">
        <v>0</v>
      </c>
      <c r="N9" s="287">
        <v>0.25</v>
      </c>
      <c r="O9" s="288">
        <v>0</v>
      </c>
      <c r="P9" s="316">
        <f t="shared" si="0"/>
        <v>1</v>
      </c>
      <c r="Q9" s="317">
        <f t="shared" si="0"/>
        <v>0</v>
      </c>
      <c r="R9" s="208" t="s">
        <v>2108</v>
      </c>
      <c r="S9" s="208" t="s">
        <v>2109</v>
      </c>
      <c r="T9" s="208" t="s">
        <v>2110</v>
      </c>
      <c r="U9" s="208" t="s">
        <v>2105</v>
      </c>
    </row>
    <row r="10" spans="1:28" s="289" customFormat="1" ht="289.5" customHeight="1">
      <c r="A10" s="536"/>
      <c r="B10" s="582"/>
      <c r="C10" s="208" t="s">
        <v>1577</v>
      </c>
      <c r="D10" s="208" t="s">
        <v>2111</v>
      </c>
      <c r="E10" s="208" t="s">
        <v>2099</v>
      </c>
      <c r="F10" s="208" t="s">
        <v>2112</v>
      </c>
      <c r="G10" s="254" t="s">
        <v>2113</v>
      </c>
      <c r="H10" s="287">
        <v>0.25</v>
      </c>
      <c r="I10" s="288">
        <v>0</v>
      </c>
      <c r="J10" s="287">
        <v>0.25</v>
      </c>
      <c r="K10" s="288">
        <v>0</v>
      </c>
      <c r="L10" s="287">
        <v>0.25</v>
      </c>
      <c r="M10" s="288">
        <v>0</v>
      </c>
      <c r="N10" s="287">
        <v>0.25</v>
      </c>
      <c r="O10" s="288">
        <v>0</v>
      </c>
      <c r="P10" s="316">
        <f t="shared" si="0"/>
        <v>1</v>
      </c>
      <c r="Q10" s="317">
        <f t="shared" si="0"/>
        <v>0</v>
      </c>
      <c r="R10" s="208" t="s">
        <v>2114</v>
      </c>
      <c r="S10" s="208" t="s">
        <v>2115</v>
      </c>
      <c r="T10" s="208" t="s">
        <v>2116</v>
      </c>
      <c r="U10" s="208" t="s">
        <v>2105</v>
      </c>
    </row>
    <row r="11" spans="1:28" ht="201.75" customHeight="1">
      <c r="A11" s="536"/>
      <c r="B11" s="431" t="s">
        <v>1459</v>
      </c>
      <c r="C11" s="208" t="s">
        <v>1577</v>
      </c>
      <c r="D11" s="208" t="s">
        <v>2117</v>
      </c>
      <c r="E11" s="208" t="s">
        <v>2118</v>
      </c>
      <c r="F11" s="208" t="s">
        <v>2119</v>
      </c>
      <c r="G11" s="208" t="s">
        <v>2120</v>
      </c>
      <c r="H11" s="287">
        <v>0.25</v>
      </c>
      <c r="I11" s="288">
        <v>0</v>
      </c>
      <c r="J11" s="287">
        <v>0.25</v>
      </c>
      <c r="K11" s="288">
        <v>0</v>
      </c>
      <c r="L11" s="287">
        <v>0.25</v>
      </c>
      <c r="M11" s="288">
        <v>0</v>
      </c>
      <c r="N11" s="287">
        <v>0.25</v>
      </c>
      <c r="O11" s="288">
        <v>0</v>
      </c>
      <c r="P11" s="316">
        <f t="shared" ref="P11:P12" si="1">H11+J11+L11+N11</f>
        <v>1</v>
      </c>
      <c r="Q11" s="317">
        <f t="shared" ref="Q11:Q12" si="2">I11+K11+M11+O11</f>
        <v>0</v>
      </c>
      <c r="R11" s="208" t="s">
        <v>2121</v>
      </c>
      <c r="S11" s="208" t="s">
        <v>2122</v>
      </c>
      <c r="T11" s="208" t="s">
        <v>2123</v>
      </c>
      <c r="U11" s="284" t="s">
        <v>2124</v>
      </c>
    </row>
    <row r="12" spans="1:28" ht="181.5" customHeight="1">
      <c r="A12" s="536"/>
      <c r="B12" s="431" t="s">
        <v>1460</v>
      </c>
      <c r="C12" s="208" t="s">
        <v>1576</v>
      </c>
      <c r="D12" s="509" t="s">
        <v>2125</v>
      </c>
      <c r="E12" s="208" t="s">
        <v>1975</v>
      </c>
      <c r="F12" s="208" t="s">
        <v>2126</v>
      </c>
      <c r="G12" s="208" t="s">
        <v>2127</v>
      </c>
      <c r="H12" s="287">
        <v>0.25</v>
      </c>
      <c r="I12" s="288">
        <v>0</v>
      </c>
      <c r="J12" s="287">
        <v>0.25</v>
      </c>
      <c r="K12" s="288">
        <v>0</v>
      </c>
      <c r="L12" s="287">
        <v>0.25</v>
      </c>
      <c r="M12" s="288">
        <v>0</v>
      </c>
      <c r="N12" s="287">
        <v>0.25</v>
      </c>
      <c r="O12" s="288">
        <v>0</v>
      </c>
      <c r="P12" s="316">
        <f t="shared" si="1"/>
        <v>1</v>
      </c>
      <c r="Q12" s="317">
        <f t="shared" si="2"/>
        <v>0</v>
      </c>
      <c r="R12" s="208" t="s">
        <v>2128</v>
      </c>
      <c r="S12" s="208" t="s">
        <v>2129</v>
      </c>
      <c r="T12" s="208" t="s">
        <v>2130</v>
      </c>
      <c r="U12" s="208" t="s">
        <v>2124</v>
      </c>
    </row>
    <row r="13" spans="1:28" ht="15.75">
      <c r="A13" s="577" t="s">
        <v>1306</v>
      </c>
      <c r="B13" s="578"/>
      <c r="C13" s="578"/>
      <c r="D13" s="578"/>
      <c r="E13" s="578"/>
      <c r="F13" s="578"/>
      <c r="G13" s="579"/>
      <c r="H13" s="165">
        <f t="shared" ref="H13:Q13" si="3">SUM(H8:H12)</f>
        <v>1.25</v>
      </c>
      <c r="I13" s="165">
        <f t="shared" si="3"/>
        <v>0</v>
      </c>
      <c r="J13" s="165">
        <f t="shared" si="3"/>
        <v>1.25</v>
      </c>
      <c r="K13" s="165">
        <f t="shared" si="3"/>
        <v>0</v>
      </c>
      <c r="L13" s="165">
        <f t="shared" si="3"/>
        <v>1.25</v>
      </c>
      <c r="M13" s="165">
        <f t="shared" si="3"/>
        <v>0</v>
      </c>
      <c r="N13" s="165">
        <f t="shared" si="3"/>
        <v>1.25</v>
      </c>
      <c r="O13" s="165">
        <f t="shared" si="3"/>
        <v>0</v>
      </c>
      <c r="P13" s="165">
        <f t="shared" si="3"/>
        <v>5</v>
      </c>
      <c r="Q13" s="165">
        <f>SUM(Q8:Q12)</f>
        <v>0</v>
      </c>
      <c r="R13" s="196"/>
      <c r="S13" s="196"/>
      <c r="T13" s="196"/>
      <c r="U13" s="209"/>
    </row>
    <row r="16" spans="1:28">
      <c r="B16" s="377"/>
    </row>
    <row r="17" spans="2:2">
      <c r="B17" s="377"/>
    </row>
    <row r="18" spans="2:2">
      <c r="B18" s="377"/>
    </row>
    <row r="19" spans="2:2">
      <c r="B19" s="377"/>
    </row>
  </sheetData>
  <mergeCells count="22">
    <mergeCell ref="A4:A6"/>
    <mergeCell ref="A8:A12"/>
    <mergeCell ref="A13:G13"/>
    <mergeCell ref="A1:U1"/>
    <mergeCell ref="A2:U2"/>
    <mergeCell ref="T4:T6"/>
    <mergeCell ref="U4:U6"/>
    <mergeCell ref="H5:I5"/>
    <mergeCell ref="J5:K5"/>
    <mergeCell ref="L5:M5"/>
    <mergeCell ref="N5:O5"/>
    <mergeCell ref="H4:O4"/>
    <mergeCell ref="P4:Q5"/>
    <mergeCell ref="S4:S6"/>
    <mergeCell ref="R4:R6"/>
    <mergeCell ref="B8:B10"/>
    <mergeCell ref="G4:G6"/>
    <mergeCell ref="B4:B6"/>
    <mergeCell ref="C4:C6"/>
    <mergeCell ref="E4:E6"/>
    <mergeCell ref="F4:F6"/>
    <mergeCell ref="D4:D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10;"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12">
      <formula1>$M$3:$P$3</formula1>
    </dataValidation>
  </dataValidation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dimension ref="A1:AB35"/>
  <sheetViews>
    <sheetView workbookViewId="0">
      <pane ySplit="8" topLeftCell="A9" activePane="bottomLeft" state="frozen"/>
      <selection activeCell="K7" sqref="K7"/>
      <selection pane="bottomLeft" activeCell="C15" sqref="C15"/>
    </sheetView>
  </sheetViews>
  <sheetFormatPr baseColWidth="10" defaultRowHeight="15"/>
  <cols>
    <col min="1" max="1" width="35.7109375" customWidth="1"/>
    <col min="2" max="2" width="35.85546875" customWidth="1"/>
    <col min="3" max="3" width="27.42578125" customWidth="1"/>
    <col min="4" max="4" width="27.42578125" style="377" customWidth="1"/>
    <col min="5" max="7" width="27.42578125" customWidth="1"/>
    <col min="8" max="8" width="15.28515625" customWidth="1"/>
    <col min="9" max="9" width="11.5703125" style="166"/>
    <col min="10" max="10" width="15.28515625" customWidth="1"/>
    <col min="11" max="11" width="18.85546875" style="166" customWidth="1"/>
    <col min="13" max="13" width="11.5703125" style="166"/>
    <col min="15" max="15" width="11.5703125" style="166"/>
    <col min="16" max="16" width="15.28515625" customWidth="1"/>
    <col min="17" max="17" width="18.28515625" style="166" customWidth="1"/>
    <col min="18" max="18" width="14.140625" hidden="1" customWidth="1"/>
    <col min="19" max="21" width="14.140625" customWidth="1"/>
    <col min="22" max="22" width="17" customWidth="1"/>
  </cols>
  <sheetData>
    <row r="1" spans="1:28" ht="24.75" customHeight="1">
      <c r="B1" s="418" t="s">
        <v>1578</v>
      </c>
      <c r="C1" s="418" t="s">
        <v>1579</v>
      </c>
      <c r="D1" s="418" t="s">
        <v>1580</v>
      </c>
      <c r="E1" s="418" t="s">
        <v>1581</v>
      </c>
      <c r="F1" s="585" t="s">
        <v>1316</v>
      </c>
      <c r="G1" s="585"/>
      <c r="H1" s="585"/>
      <c r="I1" s="585"/>
      <c r="J1" s="585"/>
      <c r="K1" s="585"/>
      <c r="L1" s="585"/>
      <c r="M1" s="585"/>
      <c r="N1" s="221"/>
      <c r="O1" s="221"/>
      <c r="P1" s="221"/>
      <c r="Q1" s="221"/>
      <c r="R1" s="221"/>
      <c r="S1" s="221"/>
      <c r="T1" s="221"/>
      <c r="U1" s="221"/>
      <c r="V1" s="221"/>
      <c r="W1" s="221"/>
      <c r="X1" s="221"/>
      <c r="Y1" s="221"/>
      <c r="Z1" s="221"/>
      <c r="AA1" s="221"/>
      <c r="AB1" s="221"/>
    </row>
    <row r="2" spans="1:28" ht="18.75">
      <c r="A2" s="246" t="s">
        <v>1315</v>
      </c>
      <c r="H2" s="221"/>
      <c r="J2" s="221"/>
      <c r="K2" s="221"/>
      <c r="L2" s="221"/>
      <c r="M2" s="221"/>
      <c r="N2" s="221"/>
      <c r="O2" s="221"/>
      <c r="P2" s="221"/>
      <c r="Q2" s="221"/>
      <c r="R2" s="221"/>
      <c r="S2" s="221"/>
      <c r="T2" s="221"/>
      <c r="U2" s="221"/>
      <c r="V2" s="221"/>
      <c r="W2" s="221"/>
      <c r="X2" s="221"/>
      <c r="Y2" s="221"/>
      <c r="Z2" s="221"/>
      <c r="AA2" s="221"/>
      <c r="AB2" s="221"/>
    </row>
    <row r="3" spans="1:28" s="289" customFormat="1" ht="18.75">
      <c r="A3" s="246" t="s">
        <v>1382</v>
      </c>
      <c r="D3" s="377"/>
      <c r="H3" s="221"/>
      <c r="I3" s="166"/>
      <c r="J3" s="221"/>
      <c r="K3" s="221"/>
      <c r="L3" s="221"/>
      <c r="M3" s="221"/>
      <c r="N3" s="221"/>
      <c r="O3" s="221"/>
      <c r="P3" s="221"/>
      <c r="Q3" s="221"/>
      <c r="R3" s="221"/>
      <c r="S3" s="221"/>
      <c r="T3" s="221"/>
      <c r="U3" s="221"/>
      <c r="V3" s="221"/>
      <c r="W3" s="221"/>
      <c r="X3" s="221"/>
      <c r="Y3" s="221"/>
      <c r="Z3" s="221"/>
      <c r="AA3" s="221"/>
      <c r="AB3" s="221"/>
    </row>
    <row r="4" spans="1:28" s="289" customFormat="1" ht="18.75">
      <c r="A4" s="246" t="s">
        <v>1383</v>
      </c>
      <c r="D4" s="377"/>
      <c r="H4" s="221"/>
      <c r="I4" s="166"/>
      <c r="J4" s="221"/>
      <c r="K4" s="221"/>
      <c r="L4" s="221"/>
      <c r="M4" s="221"/>
      <c r="N4" s="221"/>
      <c r="O4" s="221"/>
      <c r="P4" s="221"/>
      <c r="Q4" s="221"/>
      <c r="R4" s="221"/>
      <c r="S4" s="221"/>
      <c r="T4" s="221"/>
      <c r="U4" s="221"/>
      <c r="V4" s="221"/>
      <c r="W4" s="221"/>
      <c r="X4" s="221"/>
      <c r="Y4" s="221"/>
      <c r="Z4" s="221"/>
      <c r="AA4" s="221"/>
      <c r="AB4" s="221"/>
    </row>
    <row r="5" spans="1:28" ht="18.75" customHeight="1">
      <c r="A5" s="574" t="s">
        <v>1384</v>
      </c>
      <c r="B5" s="586"/>
      <c r="C5" s="586"/>
      <c r="D5" s="586"/>
      <c r="E5" s="586"/>
      <c r="F5" s="586"/>
      <c r="G5" s="586"/>
      <c r="H5" s="586"/>
      <c r="I5" s="586"/>
      <c r="J5" s="586"/>
      <c r="K5" s="586"/>
      <c r="L5" s="586"/>
      <c r="M5" s="586"/>
      <c r="N5" s="586"/>
      <c r="O5" s="586"/>
      <c r="P5" s="586"/>
      <c r="Q5" s="586"/>
      <c r="R5" s="586"/>
      <c r="S5" s="586"/>
      <c r="T5" s="586"/>
      <c r="U5" s="586"/>
      <c r="V5" s="586"/>
    </row>
    <row r="6" spans="1:28" ht="15" customHeight="1">
      <c r="A6" s="545" t="s">
        <v>58</v>
      </c>
      <c r="B6" s="547" t="s">
        <v>71</v>
      </c>
      <c r="C6" s="539" t="s">
        <v>1465</v>
      </c>
      <c r="D6" s="539" t="s">
        <v>1466</v>
      </c>
      <c r="E6" s="539" t="s">
        <v>54</v>
      </c>
      <c r="F6" s="539" t="s">
        <v>352</v>
      </c>
      <c r="G6" s="539" t="s">
        <v>55</v>
      </c>
      <c r="H6" s="542" t="s">
        <v>60</v>
      </c>
      <c r="I6" s="543"/>
      <c r="J6" s="543"/>
      <c r="K6" s="543"/>
      <c r="L6" s="543"/>
      <c r="M6" s="543"/>
      <c r="N6" s="543"/>
      <c r="O6" s="544"/>
      <c r="P6" s="551" t="s">
        <v>61</v>
      </c>
      <c r="Q6" s="552"/>
      <c r="R6" s="547" t="s">
        <v>62</v>
      </c>
      <c r="S6" s="547" t="s">
        <v>63</v>
      </c>
      <c r="T6" s="547" t="s">
        <v>70</v>
      </c>
      <c r="U6" s="547" t="s">
        <v>69</v>
      </c>
      <c r="V6" s="558" t="s">
        <v>56</v>
      </c>
    </row>
    <row r="7" spans="1:28" ht="15" customHeight="1">
      <c r="A7" s="545"/>
      <c r="B7" s="545"/>
      <c r="C7" s="540"/>
      <c r="D7" s="540"/>
      <c r="E7" s="540"/>
      <c r="F7" s="540"/>
      <c r="G7" s="540"/>
      <c r="H7" s="542" t="s">
        <v>64</v>
      </c>
      <c r="I7" s="544"/>
      <c r="J7" s="542" t="s">
        <v>65</v>
      </c>
      <c r="K7" s="544"/>
      <c r="L7" s="542" t="s">
        <v>66</v>
      </c>
      <c r="M7" s="544"/>
      <c r="N7" s="542" t="s">
        <v>67</v>
      </c>
      <c r="O7" s="544"/>
      <c r="P7" s="553"/>
      <c r="Q7" s="554"/>
      <c r="R7" s="545"/>
      <c r="S7" s="545"/>
      <c r="T7" s="545"/>
      <c r="U7" s="545"/>
      <c r="V7" s="559"/>
    </row>
    <row r="8" spans="1:28" ht="25.5">
      <c r="A8" s="546"/>
      <c r="B8" s="546"/>
      <c r="C8" s="541"/>
      <c r="D8" s="541"/>
      <c r="E8" s="541"/>
      <c r="F8" s="541"/>
      <c r="G8" s="541"/>
      <c r="H8" s="353" t="s">
        <v>68</v>
      </c>
      <c r="I8" s="353" t="s">
        <v>4</v>
      </c>
      <c r="J8" s="353" t="s">
        <v>68</v>
      </c>
      <c r="K8" s="353" t="s">
        <v>4</v>
      </c>
      <c r="L8" s="353" t="s">
        <v>68</v>
      </c>
      <c r="M8" s="353" t="s">
        <v>4</v>
      </c>
      <c r="N8" s="353" t="s">
        <v>68</v>
      </c>
      <c r="O8" s="353" t="s">
        <v>4</v>
      </c>
      <c r="P8" s="353" t="s">
        <v>68</v>
      </c>
      <c r="Q8" s="353" t="s">
        <v>4</v>
      </c>
      <c r="R8" s="546"/>
      <c r="S8" s="546"/>
      <c r="T8" s="546"/>
      <c r="U8" s="546"/>
      <c r="V8" s="560"/>
    </row>
    <row r="9" spans="1:28" s="289" customFormat="1" ht="15.75">
      <c r="A9" s="354"/>
      <c r="B9" s="355"/>
      <c r="C9" s="356"/>
      <c r="D9" s="356"/>
      <c r="E9" s="356"/>
      <c r="F9" s="357"/>
      <c r="G9" s="356"/>
      <c r="H9" s="358"/>
      <c r="I9" s="358"/>
      <c r="J9" s="358"/>
      <c r="K9" s="358"/>
      <c r="L9" s="358"/>
      <c r="M9" s="358"/>
      <c r="N9" s="358"/>
      <c r="O9" s="358"/>
      <c r="P9" s="358"/>
      <c r="Q9" s="358"/>
      <c r="R9" s="359"/>
      <c r="S9" s="359"/>
      <c r="T9" s="359"/>
      <c r="U9" s="359"/>
      <c r="V9" s="360"/>
    </row>
    <row r="10" spans="1:28" ht="15.75">
      <c r="A10" s="583" t="s">
        <v>1386</v>
      </c>
      <c r="B10" s="583" t="s">
        <v>1385</v>
      </c>
      <c r="C10" s="254"/>
      <c r="D10" s="254"/>
      <c r="E10" s="254"/>
      <c r="F10" s="254"/>
      <c r="G10" s="254"/>
      <c r="H10" s="280"/>
      <c r="I10" s="281"/>
      <c r="J10" s="280"/>
      <c r="K10" s="281"/>
      <c r="L10" s="280"/>
      <c r="M10" s="281"/>
      <c r="N10" s="280"/>
      <c r="O10" s="281"/>
      <c r="P10" s="319">
        <f t="shared" ref="P10:Q10" si="0">H10+J10+L10+N10</f>
        <v>0</v>
      </c>
      <c r="Q10" s="317">
        <f t="shared" si="0"/>
        <v>0</v>
      </c>
      <c r="R10" s="254"/>
      <c r="S10" s="254"/>
      <c r="T10" s="254"/>
      <c r="U10" s="254"/>
      <c r="V10" s="254"/>
    </row>
    <row r="11" spans="1:28" s="289" customFormat="1" ht="15.75">
      <c r="A11" s="583"/>
      <c r="B11" s="583"/>
      <c r="C11" s="254"/>
      <c r="D11" s="254"/>
      <c r="E11" s="254"/>
      <c r="F11" s="254"/>
      <c r="G11" s="254"/>
      <c r="H11" s="280"/>
      <c r="I11" s="281"/>
      <c r="J11" s="280"/>
      <c r="K11" s="281"/>
      <c r="L11" s="280"/>
      <c r="M11" s="281"/>
      <c r="N11" s="280"/>
      <c r="O11" s="281"/>
      <c r="P11" s="319">
        <f t="shared" ref="P11:P28" si="1">H11+J11+L11+N11</f>
        <v>0</v>
      </c>
      <c r="Q11" s="317">
        <f t="shared" ref="Q11:Q28" si="2">I11+K11+M11+O11</f>
        <v>0</v>
      </c>
      <c r="R11" s="254"/>
      <c r="S11" s="254"/>
      <c r="T11" s="254"/>
      <c r="U11" s="254"/>
      <c r="V11" s="254"/>
    </row>
    <row r="12" spans="1:28" s="289" customFormat="1" ht="15.75">
      <c r="A12" s="583"/>
      <c r="B12" s="583"/>
      <c r="C12" s="254"/>
      <c r="D12" s="254"/>
      <c r="E12" s="254"/>
      <c r="F12" s="254"/>
      <c r="G12" s="254"/>
      <c r="H12" s="280"/>
      <c r="I12" s="281"/>
      <c r="J12" s="280"/>
      <c r="K12" s="281"/>
      <c r="L12" s="280"/>
      <c r="M12" s="281"/>
      <c r="N12" s="280"/>
      <c r="O12" s="281"/>
      <c r="P12" s="319">
        <f t="shared" si="1"/>
        <v>0</v>
      </c>
      <c r="Q12" s="317">
        <f t="shared" si="2"/>
        <v>0</v>
      </c>
      <c r="R12" s="254"/>
      <c r="S12" s="254"/>
      <c r="T12" s="254"/>
      <c r="U12" s="254"/>
      <c r="V12" s="254"/>
    </row>
    <row r="13" spans="1:28" s="289" customFormat="1" ht="15.75">
      <c r="A13" s="583"/>
      <c r="B13" s="583"/>
      <c r="C13" s="254"/>
      <c r="D13" s="254"/>
      <c r="E13" s="254"/>
      <c r="F13" s="254"/>
      <c r="G13" s="254"/>
      <c r="H13" s="280"/>
      <c r="I13" s="281"/>
      <c r="J13" s="280"/>
      <c r="K13" s="281"/>
      <c r="L13" s="280"/>
      <c r="M13" s="281"/>
      <c r="N13" s="280"/>
      <c r="O13" s="281"/>
      <c r="P13" s="319">
        <f t="shared" si="1"/>
        <v>0</v>
      </c>
      <c r="Q13" s="317">
        <f t="shared" si="2"/>
        <v>0</v>
      </c>
      <c r="R13" s="254"/>
      <c r="S13" s="254"/>
      <c r="T13" s="254"/>
      <c r="U13" s="254"/>
      <c r="V13" s="254"/>
    </row>
    <row r="14" spans="1:28" s="289" customFormat="1" ht="15.75">
      <c r="A14" s="583"/>
      <c r="B14" s="583"/>
      <c r="C14" s="254"/>
      <c r="D14" s="254"/>
      <c r="E14" s="254"/>
      <c r="F14" s="254"/>
      <c r="G14" s="254"/>
      <c r="H14" s="280"/>
      <c r="I14" s="281"/>
      <c r="J14" s="280"/>
      <c r="K14" s="281"/>
      <c r="L14" s="280"/>
      <c r="M14" s="281"/>
      <c r="N14" s="280"/>
      <c r="O14" s="281"/>
      <c r="P14" s="319">
        <f t="shared" si="1"/>
        <v>0</v>
      </c>
      <c r="Q14" s="317">
        <f t="shared" si="2"/>
        <v>0</v>
      </c>
      <c r="R14" s="254"/>
      <c r="S14" s="254"/>
      <c r="T14" s="254"/>
      <c r="U14" s="254"/>
      <c r="V14" s="254"/>
    </row>
    <row r="15" spans="1:28" s="289" customFormat="1" ht="15.75">
      <c r="A15" s="583"/>
      <c r="B15" s="583"/>
      <c r="C15" s="254"/>
      <c r="D15" s="254"/>
      <c r="E15" s="254"/>
      <c r="F15" s="254"/>
      <c r="G15" s="254"/>
      <c r="H15" s="280"/>
      <c r="I15" s="281"/>
      <c r="J15" s="280"/>
      <c r="K15" s="281"/>
      <c r="L15" s="280"/>
      <c r="M15" s="281"/>
      <c r="N15" s="280"/>
      <c r="O15" s="281"/>
      <c r="P15" s="319">
        <f t="shared" si="1"/>
        <v>0</v>
      </c>
      <c r="Q15" s="317">
        <f t="shared" si="2"/>
        <v>0</v>
      </c>
      <c r="R15" s="254"/>
      <c r="S15" s="254"/>
      <c r="T15" s="254"/>
      <c r="U15" s="254"/>
      <c r="V15" s="254"/>
    </row>
    <row r="16" spans="1:28" ht="15.75">
      <c r="A16" s="583"/>
      <c r="B16" s="583"/>
      <c r="C16" s="254"/>
      <c r="D16" s="254"/>
      <c r="E16" s="254"/>
      <c r="F16" s="254"/>
      <c r="G16" s="254"/>
      <c r="H16" s="280"/>
      <c r="I16" s="281"/>
      <c r="J16" s="280"/>
      <c r="K16" s="281"/>
      <c r="L16" s="280"/>
      <c r="M16" s="281"/>
      <c r="N16" s="280"/>
      <c r="O16" s="281"/>
      <c r="P16" s="319">
        <f t="shared" si="1"/>
        <v>0</v>
      </c>
      <c r="Q16" s="317">
        <f t="shared" si="2"/>
        <v>0</v>
      </c>
      <c r="R16" s="254"/>
      <c r="S16" s="254"/>
      <c r="T16" s="254"/>
      <c r="U16" s="254"/>
      <c r="V16" s="254"/>
    </row>
    <row r="17" spans="1:22" s="289" customFormat="1" ht="15.75">
      <c r="A17" s="572" t="s">
        <v>1388</v>
      </c>
      <c r="B17" s="572" t="s">
        <v>77</v>
      </c>
      <c r="C17" s="254"/>
      <c r="D17" s="254"/>
      <c r="E17" s="254"/>
      <c r="F17" s="254"/>
      <c r="G17" s="254"/>
      <c r="H17" s="280"/>
      <c r="I17" s="281"/>
      <c r="J17" s="280"/>
      <c r="K17" s="281"/>
      <c r="L17" s="280"/>
      <c r="M17" s="281"/>
      <c r="N17" s="280"/>
      <c r="O17" s="281"/>
      <c r="P17" s="319">
        <f t="shared" si="1"/>
        <v>0</v>
      </c>
      <c r="Q17" s="317">
        <f t="shared" si="2"/>
        <v>0</v>
      </c>
      <c r="R17" s="254"/>
      <c r="S17" s="254"/>
      <c r="T17" s="254"/>
      <c r="U17" s="254"/>
      <c r="V17" s="254"/>
    </row>
    <row r="18" spans="1:22" s="289" customFormat="1" ht="15.75">
      <c r="A18" s="573"/>
      <c r="B18" s="573"/>
      <c r="C18" s="254"/>
      <c r="D18" s="254"/>
      <c r="E18" s="254"/>
      <c r="F18" s="254"/>
      <c r="G18" s="254"/>
      <c r="H18" s="280"/>
      <c r="I18" s="281"/>
      <c r="J18" s="280"/>
      <c r="K18" s="281"/>
      <c r="L18" s="280"/>
      <c r="M18" s="281"/>
      <c r="N18" s="280"/>
      <c r="O18" s="281"/>
      <c r="P18" s="319">
        <f t="shared" si="1"/>
        <v>0</v>
      </c>
      <c r="Q18" s="317">
        <f t="shared" si="2"/>
        <v>0</v>
      </c>
      <c r="R18" s="254"/>
      <c r="S18" s="254"/>
      <c r="T18" s="254"/>
      <c r="U18" s="254"/>
      <c r="V18" s="254"/>
    </row>
    <row r="19" spans="1:22" s="289" customFormat="1" ht="15.75">
      <c r="A19" s="573"/>
      <c r="B19" s="573"/>
      <c r="C19" s="254"/>
      <c r="D19" s="254"/>
      <c r="E19" s="254"/>
      <c r="F19" s="254"/>
      <c r="G19" s="254"/>
      <c r="H19" s="280"/>
      <c r="I19" s="281"/>
      <c r="J19" s="280"/>
      <c r="K19" s="281"/>
      <c r="L19" s="280"/>
      <c r="M19" s="281"/>
      <c r="N19" s="280"/>
      <c r="O19" s="281"/>
      <c r="P19" s="319">
        <f t="shared" si="1"/>
        <v>0</v>
      </c>
      <c r="Q19" s="317">
        <f t="shared" si="2"/>
        <v>0</v>
      </c>
      <c r="R19" s="254"/>
      <c r="S19" s="254"/>
      <c r="T19" s="254"/>
      <c r="U19" s="254"/>
      <c r="V19" s="254"/>
    </row>
    <row r="20" spans="1:22" s="289" customFormat="1" ht="15.75">
      <c r="A20" s="573"/>
      <c r="B20" s="573"/>
      <c r="C20" s="254"/>
      <c r="D20" s="254"/>
      <c r="E20" s="254"/>
      <c r="F20" s="254"/>
      <c r="G20" s="254"/>
      <c r="H20" s="280"/>
      <c r="I20" s="281"/>
      <c r="J20" s="280"/>
      <c r="K20" s="281"/>
      <c r="L20" s="280"/>
      <c r="M20" s="281"/>
      <c r="N20" s="280"/>
      <c r="O20" s="281"/>
      <c r="P20" s="319">
        <f t="shared" si="1"/>
        <v>0</v>
      </c>
      <c r="Q20" s="317">
        <f t="shared" si="2"/>
        <v>0</v>
      </c>
      <c r="R20" s="254"/>
      <c r="S20" s="254"/>
      <c r="T20" s="254"/>
      <c r="U20" s="254"/>
      <c r="V20" s="254"/>
    </row>
    <row r="21" spans="1:22" s="289" customFormat="1" ht="15.75">
      <c r="A21" s="573"/>
      <c r="B21" s="573"/>
      <c r="C21" s="254"/>
      <c r="D21" s="254"/>
      <c r="E21" s="254"/>
      <c r="F21" s="254"/>
      <c r="G21" s="254"/>
      <c r="H21" s="280"/>
      <c r="I21" s="281"/>
      <c r="J21" s="280"/>
      <c r="K21" s="281"/>
      <c r="L21" s="280"/>
      <c r="M21" s="281"/>
      <c r="N21" s="280"/>
      <c r="O21" s="281"/>
      <c r="P21" s="319">
        <f t="shared" si="1"/>
        <v>0</v>
      </c>
      <c r="Q21" s="317">
        <f t="shared" si="2"/>
        <v>0</v>
      </c>
      <c r="R21" s="254"/>
      <c r="S21" s="254"/>
      <c r="T21" s="254"/>
      <c r="U21" s="254"/>
      <c r="V21" s="254"/>
    </row>
    <row r="22" spans="1:22" s="289" customFormat="1" ht="15.75">
      <c r="A22" s="584"/>
      <c r="B22" s="584"/>
      <c r="C22" s="254"/>
      <c r="D22" s="254"/>
      <c r="E22" s="254"/>
      <c r="F22" s="254"/>
      <c r="G22" s="254"/>
      <c r="H22" s="280"/>
      <c r="I22" s="281"/>
      <c r="J22" s="280"/>
      <c r="K22" s="281"/>
      <c r="L22" s="280"/>
      <c r="M22" s="281"/>
      <c r="N22" s="280"/>
      <c r="O22" s="281"/>
      <c r="P22" s="319">
        <f t="shared" si="1"/>
        <v>0</v>
      </c>
      <c r="Q22" s="317">
        <f t="shared" si="2"/>
        <v>0</v>
      </c>
      <c r="R22" s="254"/>
      <c r="S22" s="254"/>
      <c r="T22" s="254"/>
      <c r="U22" s="254"/>
      <c r="V22" s="254"/>
    </row>
    <row r="23" spans="1:22" s="289" customFormat="1" ht="15.75">
      <c r="A23" s="583" t="s">
        <v>1389</v>
      </c>
      <c r="B23" s="572"/>
      <c r="C23" s="254"/>
      <c r="D23" s="254"/>
      <c r="E23" s="254"/>
      <c r="F23" s="254"/>
      <c r="G23" s="254"/>
      <c r="H23" s="280"/>
      <c r="I23" s="281"/>
      <c r="J23" s="280"/>
      <c r="K23" s="281"/>
      <c r="L23" s="280"/>
      <c r="M23" s="281"/>
      <c r="N23" s="280"/>
      <c r="O23" s="281"/>
      <c r="P23" s="319">
        <f t="shared" si="1"/>
        <v>0</v>
      </c>
      <c r="Q23" s="317">
        <f t="shared" si="2"/>
        <v>0</v>
      </c>
      <c r="R23" s="254"/>
      <c r="S23" s="254"/>
      <c r="T23" s="254"/>
      <c r="U23" s="254"/>
      <c r="V23" s="254"/>
    </row>
    <row r="24" spans="1:22" s="289" customFormat="1" ht="15.75">
      <c r="A24" s="583"/>
      <c r="B24" s="573"/>
      <c r="C24" s="254"/>
      <c r="D24" s="254"/>
      <c r="E24" s="254"/>
      <c r="F24" s="254"/>
      <c r="G24" s="254"/>
      <c r="H24" s="280"/>
      <c r="I24" s="281"/>
      <c r="J24" s="280"/>
      <c r="K24" s="281"/>
      <c r="L24" s="280"/>
      <c r="M24" s="281"/>
      <c r="N24" s="280"/>
      <c r="O24" s="281"/>
      <c r="P24" s="319">
        <f t="shared" si="1"/>
        <v>0</v>
      </c>
      <c r="Q24" s="317">
        <f t="shared" si="2"/>
        <v>0</v>
      </c>
      <c r="R24" s="254"/>
      <c r="S24" s="254"/>
      <c r="T24" s="254"/>
      <c r="U24" s="254"/>
      <c r="V24" s="254"/>
    </row>
    <row r="25" spans="1:22" s="289" customFormat="1" ht="15.75">
      <c r="A25" s="583"/>
      <c r="B25" s="573"/>
      <c r="C25" s="254"/>
      <c r="D25" s="254"/>
      <c r="E25" s="254"/>
      <c r="F25" s="254"/>
      <c r="G25" s="254"/>
      <c r="H25" s="280"/>
      <c r="I25" s="281"/>
      <c r="J25" s="280"/>
      <c r="K25" s="281"/>
      <c r="L25" s="280"/>
      <c r="M25" s="281"/>
      <c r="N25" s="280"/>
      <c r="O25" s="281"/>
      <c r="P25" s="319">
        <f t="shared" si="1"/>
        <v>0</v>
      </c>
      <c r="Q25" s="317">
        <f t="shared" si="2"/>
        <v>0</v>
      </c>
      <c r="R25" s="254"/>
      <c r="S25" s="254"/>
      <c r="T25" s="254"/>
      <c r="U25" s="254"/>
      <c r="V25" s="254"/>
    </row>
    <row r="26" spans="1:22" s="289" customFormat="1" ht="15.75">
      <c r="A26" s="583"/>
      <c r="B26" s="573"/>
      <c r="C26" s="254"/>
      <c r="D26" s="254"/>
      <c r="E26" s="254"/>
      <c r="F26" s="254"/>
      <c r="G26" s="254"/>
      <c r="H26" s="280"/>
      <c r="I26" s="281"/>
      <c r="J26" s="280"/>
      <c r="K26" s="281"/>
      <c r="L26" s="280"/>
      <c r="M26" s="281"/>
      <c r="N26" s="280"/>
      <c r="O26" s="281"/>
      <c r="P26" s="319">
        <f t="shared" si="1"/>
        <v>0</v>
      </c>
      <c r="Q26" s="317">
        <f t="shared" si="2"/>
        <v>0</v>
      </c>
      <c r="R26" s="254"/>
      <c r="S26" s="254"/>
      <c r="T26" s="254"/>
      <c r="U26" s="254"/>
      <c r="V26" s="254"/>
    </row>
    <row r="27" spans="1:22" s="289" customFormat="1" ht="15.75">
      <c r="A27" s="583"/>
      <c r="B27" s="573"/>
      <c r="C27" s="254"/>
      <c r="D27" s="254"/>
      <c r="E27" s="254"/>
      <c r="F27" s="254"/>
      <c r="G27" s="254"/>
      <c r="H27" s="280"/>
      <c r="I27" s="281"/>
      <c r="J27" s="280"/>
      <c r="K27" s="281"/>
      <c r="L27" s="280"/>
      <c r="M27" s="281"/>
      <c r="N27" s="280"/>
      <c r="O27" s="281"/>
      <c r="P27" s="319">
        <f t="shared" si="1"/>
        <v>0</v>
      </c>
      <c r="Q27" s="317">
        <f t="shared" si="2"/>
        <v>0</v>
      </c>
      <c r="R27" s="254"/>
      <c r="S27" s="254"/>
      <c r="T27" s="254"/>
      <c r="U27" s="254"/>
      <c r="V27" s="254"/>
    </row>
    <row r="28" spans="1:22" ht="15.75">
      <c r="A28" s="583"/>
      <c r="B28" s="584"/>
      <c r="C28" s="254"/>
      <c r="D28" s="254"/>
      <c r="E28" s="254"/>
      <c r="F28" s="254"/>
      <c r="G28" s="254"/>
      <c r="H28" s="254"/>
      <c r="I28" s="281"/>
      <c r="J28" s="254"/>
      <c r="K28" s="281"/>
      <c r="L28" s="254"/>
      <c r="M28" s="281"/>
      <c r="N28" s="254"/>
      <c r="O28" s="281"/>
      <c r="P28" s="319">
        <f t="shared" si="1"/>
        <v>0</v>
      </c>
      <c r="Q28" s="317">
        <f t="shared" si="2"/>
        <v>0</v>
      </c>
      <c r="R28" s="254"/>
      <c r="S28" s="8"/>
      <c r="T28" s="254"/>
      <c r="U28" s="254"/>
      <c r="V28" s="254"/>
    </row>
    <row r="29" spans="1:22" ht="15.75">
      <c r="A29" s="226"/>
      <c r="B29" s="227"/>
      <c r="C29" s="227"/>
      <c r="D29" s="227"/>
      <c r="E29" s="226" t="s">
        <v>1387</v>
      </c>
      <c r="F29" s="227"/>
      <c r="G29" s="228"/>
      <c r="H29" s="10">
        <f t="shared" ref="H29:Q29" si="3">SUM(H10:H28)</f>
        <v>0</v>
      </c>
      <c r="I29" s="168">
        <f t="shared" si="3"/>
        <v>0</v>
      </c>
      <c r="J29" s="10">
        <f t="shared" si="3"/>
        <v>0</v>
      </c>
      <c r="K29" s="168">
        <f t="shared" si="3"/>
        <v>0</v>
      </c>
      <c r="L29" s="10">
        <f t="shared" si="3"/>
        <v>0</v>
      </c>
      <c r="M29" s="168">
        <f t="shared" si="3"/>
        <v>0</v>
      </c>
      <c r="N29" s="10">
        <f t="shared" si="3"/>
        <v>0</v>
      </c>
      <c r="O29" s="168">
        <f t="shared" si="3"/>
        <v>0</v>
      </c>
      <c r="P29" s="168">
        <f t="shared" si="3"/>
        <v>0</v>
      </c>
      <c r="Q29" s="168">
        <f t="shared" si="3"/>
        <v>0</v>
      </c>
      <c r="R29" s="6"/>
      <c r="S29" s="6"/>
      <c r="T29" s="6"/>
      <c r="U29" s="6"/>
      <c r="V29" s="6"/>
    </row>
    <row r="32" spans="1:22">
      <c r="C32" s="377"/>
    </row>
    <row r="33" spans="3:3">
      <c r="C33" s="377"/>
    </row>
    <row r="34" spans="3:3">
      <c r="C34" s="377"/>
    </row>
    <row r="35" spans="3:3">
      <c r="C35" s="377"/>
    </row>
  </sheetData>
  <mergeCells count="26">
    <mergeCell ref="F1:M1"/>
    <mergeCell ref="G6:G8"/>
    <mergeCell ref="H6:O6"/>
    <mergeCell ref="A5:V5"/>
    <mergeCell ref="S6:S8"/>
    <mergeCell ref="T6:T8"/>
    <mergeCell ref="U6:U8"/>
    <mergeCell ref="V6:V8"/>
    <mergeCell ref="R6:R8"/>
    <mergeCell ref="F6:F8"/>
    <mergeCell ref="A6:A8"/>
    <mergeCell ref="P6:Q7"/>
    <mergeCell ref="H7:I7"/>
    <mergeCell ref="J7:K7"/>
    <mergeCell ref="L7:M7"/>
    <mergeCell ref="N7:O7"/>
    <mergeCell ref="E6:E8"/>
    <mergeCell ref="A23:A28"/>
    <mergeCell ref="B23:B28"/>
    <mergeCell ref="B10:B16"/>
    <mergeCell ref="B6:B8"/>
    <mergeCell ref="C6:C8"/>
    <mergeCell ref="A10:A16"/>
    <mergeCell ref="A17:A22"/>
    <mergeCell ref="B17:B22"/>
    <mergeCell ref="D6:D8"/>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INDICADORES DE RESULTADOS" prompt="Medidas o variables para verificar el cumplimiento de cada paso.&#10;" sqref="E6:E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6:G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6:V9"/>
    <dataValidation allowBlank="1" showInputMessage="1" showErrorMessage="1" promptTitle="POBLACIÓN OBJETIVO" prompt="Grupo  de personas al cual se pretende beneficiar con dicho actividad." sqref="U6:U9"/>
    <dataValidation allowBlank="1" showInputMessage="1" showErrorMessage="1" promptTitle="MEDIO DE VERIFICACIÓN" prompt="Corresponde a los elementos a través del cual se acredita y se verifican  las actividades." sqref="T6:T9"/>
    <dataValidation allowBlank="1" showInputMessage="1" showErrorMessage="1" promptTitle="JUSTIFICACIÓN" prompt="Es aquella en que se explica de forma convincente el motivo por el que y para que se va realizar dicha actividad, que beneficio va traer a la institución." sqref="S6:S9"/>
    <dataValidation allowBlank="1" showInputMessage="1" showErrorMessage="1" promptTitle="SUPUESTOS" prompt="Un  supuesto es un dato asumido como cierto a efectos de planificación este puede ser positivo como negativo." sqref="R6:R9"/>
    <dataValidation type="list" allowBlank="1" showInputMessage="1" showErrorMessage="1" sqref="C10:C28">
      <formula1>$B$1:$E$1</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dimension ref="A1:AP93"/>
  <sheetViews>
    <sheetView zoomScale="80" zoomScaleNormal="80" workbookViewId="0">
      <pane ySplit="8" topLeftCell="A9" activePane="bottomLeft" state="frozen"/>
      <selection activeCell="K7" sqref="K7"/>
      <selection pane="bottomLeft" activeCell="C32" sqref="C32"/>
    </sheetView>
  </sheetViews>
  <sheetFormatPr baseColWidth="10" defaultRowHeight="15"/>
  <cols>
    <col min="1" max="1" width="35.7109375" style="289" customWidth="1"/>
    <col min="2" max="2" width="35.85546875" style="289" customWidth="1"/>
    <col min="3" max="3" width="27.42578125" style="289" customWidth="1"/>
    <col min="4" max="4" width="27.42578125" style="377" customWidth="1"/>
    <col min="5" max="7" width="27.42578125" style="289" customWidth="1"/>
    <col min="8" max="8" width="15.28515625" style="289" customWidth="1"/>
    <col min="9" max="9" width="11.42578125" style="166"/>
    <col min="10" max="10" width="15.28515625" style="289" customWidth="1"/>
    <col min="11" max="11" width="18.85546875" style="166" customWidth="1"/>
    <col min="12" max="12" width="11.42578125" style="289"/>
    <col min="13" max="13" width="11.42578125" style="166"/>
    <col min="14" max="14" width="11.42578125" style="289"/>
    <col min="15" max="15" width="11.42578125" style="166"/>
    <col min="16" max="16" width="15.28515625" style="289" customWidth="1"/>
    <col min="17" max="17" width="18.28515625" style="166" customWidth="1"/>
    <col min="18" max="20" width="14.140625" style="289" customWidth="1"/>
    <col min="21" max="21" width="17" style="289" customWidth="1"/>
    <col min="22" max="16384" width="11.42578125" style="289"/>
  </cols>
  <sheetData>
    <row r="1" spans="1:42" ht="24.75" customHeight="1">
      <c r="A1" s="322"/>
      <c r="B1" s="322"/>
      <c r="C1" s="322"/>
      <c r="D1" s="322"/>
      <c r="E1" s="322"/>
      <c r="F1" s="587" t="s">
        <v>1419</v>
      </c>
      <c r="G1" s="587"/>
      <c r="H1" s="587"/>
      <c r="I1" s="587"/>
      <c r="J1" s="587"/>
      <c r="K1" s="587"/>
      <c r="L1" s="587"/>
      <c r="M1" s="587"/>
      <c r="N1" s="323"/>
      <c r="O1" s="377" t="s">
        <v>1582</v>
      </c>
      <c r="P1" s="377" t="s">
        <v>1583</v>
      </c>
      <c r="Q1" s="377" t="s">
        <v>1584</v>
      </c>
      <c r="R1" s="377" t="s">
        <v>1585</v>
      </c>
      <c r="S1" s="377" t="s">
        <v>1586</v>
      </c>
      <c r="T1" s="377" t="s">
        <v>1587</v>
      </c>
      <c r="U1" s="377" t="s">
        <v>1588</v>
      </c>
      <c r="V1" s="377" t="s">
        <v>1589</v>
      </c>
      <c r="W1" s="377" t="s">
        <v>1590</v>
      </c>
      <c r="X1" s="377" t="s">
        <v>1591</v>
      </c>
      <c r="Y1" s="377" t="s">
        <v>1592</v>
      </c>
      <c r="Z1" s="377" t="s">
        <v>1593</v>
      </c>
      <c r="AA1" s="377" t="s">
        <v>1594</v>
      </c>
      <c r="AB1" s="377" t="s">
        <v>1595</v>
      </c>
      <c r="AC1" s="377" t="s">
        <v>1596</v>
      </c>
      <c r="AD1" s="377" t="s">
        <v>1597</v>
      </c>
      <c r="AE1" s="377" t="s">
        <v>1598</v>
      </c>
      <c r="AF1" s="322"/>
      <c r="AG1" s="322"/>
      <c r="AH1" s="322"/>
      <c r="AI1" s="322"/>
      <c r="AJ1" s="322"/>
      <c r="AK1" s="322"/>
      <c r="AL1" s="322"/>
      <c r="AM1" s="322"/>
      <c r="AN1" s="322"/>
      <c r="AO1" s="322"/>
      <c r="AP1" s="322"/>
    </row>
    <row r="2" spans="1:42" ht="18.75">
      <c r="A2" s="321" t="s">
        <v>1315</v>
      </c>
      <c r="B2" s="322"/>
      <c r="C2" s="322"/>
      <c r="D2" s="322"/>
      <c r="E2" s="322"/>
      <c r="F2" s="322"/>
      <c r="G2" s="322"/>
      <c r="H2" s="323"/>
      <c r="I2" s="324"/>
      <c r="J2" s="323"/>
      <c r="K2" s="323"/>
      <c r="L2" s="323"/>
      <c r="M2" s="323"/>
      <c r="N2" s="323"/>
      <c r="O2" s="323"/>
      <c r="P2" s="323"/>
      <c r="Q2" s="323"/>
      <c r="R2" s="323"/>
      <c r="S2" s="323"/>
      <c r="T2" s="323"/>
      <c r="U2" s="323"/>
      <c r="V2" s="323"/>
      <c r="W2" s="323"/>
      <c r="X2" s="323"/>
      <c r="Y2" s="323"/>
      <c r="Z2" s="323"/>
      <c r="AA2" s="323"/>
      <c r="AB2" s="322"/>
      <c r="AC2" s="322"/>
      <c r="AD2" s="322"/>
      <c r="AE2" s="322"/>
      <c r="AF2" s="322"/>
      <c r="AG2" s="322"/>
      <c r="AH2" s="322"/>
      <c r="AI2" s="322"/>
      <c r="AJ2" s="322"/>
      <c r="AK2" s="322"/>
      <c r="AL2" s="322"/>
      <c r="AM2" s="322"/>
      <c r="AN2" s="322"/>
      <c r="AO2" s="322"/>
      <c r="AP2" s="322"/>
    </row>
    <row r="3" spans="1:42" ht="18.75">
      <c r="A3" s="321" t="s">
        <v>1425</v>
      </c>
      <c r="B3" s="322"/>
      <c r="C3" s="322"/>
      <c r="D3" s="322"/>
      <c r="E3" s="322"/>
      <c r="F3" s="322"/>
      <c r="G3" s="322"/>
      <c r="H3" s="323"/>
      <c r="I3" s="324"/>
      <c r="J3" s="323"/>
      <c r="K3" s="323"/>
      <c r="L3" s="323"/>
      <c r="M3" s="323"/>
      <c r="N3" s="323"/>
      <c r="O3" s="323"/>
      <c r="P3" s="323"/>
      <c r="Q3" s="323"/>
      <c r="R3" s="323"/>
      <c r="S3" s="323"/>
      <c r="T3" s="323"/>
      <c r="U3" s="323"/>
      <c r="V3" s="323"/>
      <c r="W3" s="323"/>
      <c r="X3" s="323"/>
      <c r="Y3" s="323"/>
      <c r="Z3" s="323"/>
      <c r="AA3" s="323"/>
      <c r="AB3" s="322"/>
      <c r="AC3" s="322"/>
      <c r="AD3" s="322"/>
      <c r="AE3" s="322"/>
      <c r="AF3" s="322"/>
      <c r="AG3" s="322"/>
      <c r="AH3" s="322"/>
      <c r="AI3" s="322"/>
      <c r="AJ3" s="322"/>
      <c r="AK3" s="322"/>
      <c r="AL3" s="322"/>
      <c r="AM3" s="322"/>
      <c r="AN3" s="322"/>
      <c r="AO3" s="322"/>
      <c r="AP3" s="322"/>
    </row>
    <row r="4" spans="1:42" s="322" customFormat="1" ht="18.75">
      <c r="A4" s="321" t="s">
        <v>1436</v>
      </c>
      <c r="H4" s="323"/>
      <c r="I4" s="324"/>
      <c r="J4" s="323"/>
      <c r="K4" s="323"/>
      <c r="L4" s="323"/>
      <c r="M4" s="323"/>
      <c r="N4" s="323"/>
      <c r="O4" s="323"/>
      <c r="P4" s="323"/>
      <c r="Q4" s="323"/>
      <c r="R4" s="323"/>
      <c r="S4" s="323"/>
      <c r="T4" s="323"/>
      <c r="U4" s="323"/>
      <c r="V4" s="323"/>
      <c r="W4" s="323"/>
      <c r="X4" s="323"/>
      <c r="Y4" s="323"/>
      <c r="Z4" s="323"/>
      <c r="AA4" s="323"/>
    </row>
    <row r="5" spans="1:42" s="322" customFormat="1" ht="18.75" customHeight="1">
      <c r="A5" s="325" t="s">
        <v>1426</v>
      </c>
      <c r="B5" s="326"/>
      <c r="C5" s="326"/>
      <c r="D5" s="326"/>
      <c r="E5" s="326"/>
      <c r="F5" s="326"/>
      <c r="G5" s="326"/>
      <c r="H5" s="326"/>
      <c r="I5" s="326"/>
      <c r="J5" s="326"/>
      <c r="K5" s="326"/>
      <c r="L5" s="326"/>
      <c r="M5" s="326"/>
      <c r="N5" s="326"/>
      <c r="O5" s="326"/>
      <c r="P5" s="326"/>
      <c r="Q5" s="326"/>
      <c r="R5" s="326"/>
      <c r="S5" s="326"/>
      <c r="T5" s="326"/>
      <c r="U5" s="326"/>
    </row>
    <row r="6" spans="1:42" ht="15" customHeight="1">
      <c r="A6" s="545" t="s">
        <v>58</v>
      </c>
      <c r="B6" s="547" t="s">
        <v>71</v>
      </c>
      <c r="C6" s="539" t="s">
        <v>1465</v>
      </c>
      <c r="D6" s="539" t="s">
        <v>1466</v>
      </c>
      <c r="E6" s="539" t="s">
        <v>54</v>
      </c>
      <c r="F6" s="539" t="s">
        <v>352</v>
      </c>
      <c r="G6" s="539" t="s">
        <v>55</v>
      </c>
      <c r="H6" s="542" t="s">
        <v>60</v>
      </c>
      <c r="I6" s="543"/>
      <c r="J6" s="543"/>
      <c r="K6" s="543"/>
      <c r="L6" s="543"/>
      <c r="M6" s="543"/>
      <c r="N6" s="543"/>
      <c r="O6" s="544"/>
      <c r="P6" s="551" t="s">
        <v>61</v>
      </c>
      <c r="Q6" s="552"/>
      <c r="R6" s="547" t="s">
        <v>63</v>
      </c>
      <c r="S6" s="547" t="s">
        <v>70</v>
      </c>
      <c r="T6" s="547" t="s">
        <v>69</v>
      </c>
      <c r="U6" s="558" t="s">
        <v>56</v>
      </c>
    </row>
    <row r="7" spans="1:42" ht="15" customHeight="1">
      <c r="A7" s="545"/>
      <c r="B7" s="545"/>
      <c r="C7" s="540"/>
      <c r="D7" s="540"/>
      <c r="E7" s="540"/>
      <c r="F7" s="540"/>
      <c r="G7" s="540"/>
      <c r="H7" s="542" t="s">
        <v>64</v>
      </c>
      <c r="I7" s="544"/>
      <c r="J7" s="542" t="s">
        <v>65</v>
      </c>
      <c r="K7" s="544"/>
      <c r="L7" s="542" t="s">
        <v>66</v>
      </c>
      <c r="M7" s="544"/>
      <c r="N7" s="542" t="s">
        <v>67</v>
      </c>
      <c r="O7" s="544"/>
      <c r="P7" s="553"/>
      <c r="Q7" s="554"/>
      <c r="R7" s="545"/>
      <c r="S7" s="545"/>
      <c r="T7" s="545"/>
      <c r="U7" s="559"/>
    </row>
    <row r="8" spans="1:42" ht="25.5">
      <c r="A8" s="546"/>
      <c r="B8" s="546"/>
      <c r="C8" s="541"/>
      <c r="D8" s="541"/>
      <c r="E8" s="541"/>
      <c r="F8" s="541"/>
      <c r="G8" s="541"/>
      <c r="H8" s="353" t="s">
        <v>68</v>
      </c>
      <c r="I8" s="353" t="s">
        <v>4</v>
      </c>
      <c r="J8" s="353" t="s">
        <v>68</v>
      </c>
      <c r="K8" s="353" t="s">
        <v>4</v>
      </c>
      <c r="L8" s="353" t="s">
        <v>68</v>
      </c>
      <c r="M8" s="353" t="s">
        <v>4</v>
      </c>
      <c r="N8" s="353" t="s">
        <v>68</v>
      </c>
      <c r="O8" s="353" t="s">
        <v>4</v>
      </c>
      <c r="P8" s="353" t="s">
        <v>68</v>
      </c>
      <c r="Q8" s="353" t="s">
        <v>4</v>
      </c>
      <c r="R8" s="546"/>
      <c r="S8" s="546"/>
      <c r="T8" s="546"/>
      <c r="U8" s="560"/>
    </row>
    <row r="9" spans="1:42" ht="15.75">
      <c r="A9" s="354"/>
      <c r="B9" s="355"/>
      <c r="C9" s="356"/>
      <c r="D9" s="356"/>
      <c r="E9" s="356"/>
      <c r="F9" s="357"/>
      <c r="G9" s="356"/>
      <c r="H9" s="358"/>
      <c r="I9" s="358"/>
      <c r="J9" s="358"/>
      <c r="K9" s="358"/>
      <c r="L9" s="358"/>
      <c r="M9" s="358"/>
      <c r="N9" s="358"/>
      <c r="O9" s="358"/>
      <c r="P9" s="358"/>
      <c r="Q9" s="358"/>
      <c r="R9" s="359"/>
      <c r="S9" s="359"/>
      <c r="T9" s="359"/>
      <c r="U9" s="360"/>
    </row>
    <row r="10" spans="1:42" ht="15.75" customHeight="1">
      <c r="A10" s="572" t="s">
        <v>1427</v>
      </c>
      <c r="B10" s="572" t="s">
        <v>1428</v>
      </c>
      <c r="C10" s="254"/>
      <c r="D10" s="254"/>
      <c r="E10" s="254"/>
      <c r="F10" s="254"/>
      <c r="G10" s="254"/>
      <c r="H10" s="280"/>
      <c r="I10" s="281"/>
      <c r="J10" s="280"/>
      <c r="K10" s="281"/>
      <c r="L10" s="280"/>
      <c r="M10" s="281"/>
      <c r="N10" s="280"/>
      <c r="O10" s="281"/>
      <c r="P10" s="319">
        <f t="shared" ref="P10:Q62" si="0">H10+J10+L10+N10</f>
        <v>0</v>
      </c>
      <c r="Q10" s="317">
        <f t="shared" si="0"/>
        <v>0</v>
      </c>
      <c r="R10" s="254"/>
      <c r="S10" s="254"/>
      <c r="T10" s="254"/>
      <c r="U10" s="254"/>
    </row>
    <row r="11" spans="1:42" ht="15.75">
      <c r="A11" s="573"/>
      <c r="B11" s="573"/>
      <c r="C11" s="254"/>
      <c r="D11" s="254"/>
      <c r="E11" s="254"/>
      <c r="F11" s="254"/>
      <c r="G11" s="254"/>
      <c r="H11" s="280"/>
      <c r="I11" s="281"/>
      <c r="J11" s="280"/>
      <c r="K11" s="281"/>
      <c r="L11" s="280"/>
      <c r="M11" s="281"/>
      <c r="N11" s="280"/>
      <c r="O11" s="281"/>
      <c r="P11" s="319">
        <f t="shared" si="0"/>
        <v>0</v>
      </c>
      <c r="Q11" s="317">
        <f t="shared" si="0"/>
        <v>0</v>
      </c>
      <c r="R11" s="254"/>
      <c r="S11" s="254"/>
      <c r="T11" s="254"/>
      <c r="U11" s="254"/>
    </row>
    <row r="12" spans="1:42" ht="15.75">
      <c r="A12" s="573"/>
      <c r="B12" s="573"/>
      <c r="C12" s="254"/>
      <c r="D12" s="254"/>
      <c r="E12" s="254"/>
      <c r="F12" s="254"/>
      <c r="G12" s="254"/>
      <c r="H12" s="280"/>
      <c r="I12" s="281"/>
      <c r="J12" s="280"/>
      <c r="K12" s="281"/>
      <c r="L12" s="280"/>
      <c r="M12" s="281"/>
      <c r="N12" s="280"/>
      <c r="O12" s="281"/>
      <c r="P12" s="319">
        <f t="shared" si="0"/>
        <v>0</v>
      </c>
      <c r="Q12" s="317">
        <f t="shared" si="0"/>
        <v>0</v>
      </c>
      <c r="R12" s="254"/>
      <c r="S12" s="254"/>
      <c r="T12" s="254"/>
      <c r="U12" s="254"/>
    </row>
    <row r="13" spans="1:42" ht="15.75">
      <c r="A13" s="573"/>
      <c r="B13" s="573"/>
      <c r="C13" s="254"/>
      <c r="D13" s="254"/>
      <c r="E13" s="254"/>
      <c r="F13" s="254"/>
      <c r="G13" s="254"/>
      <c r="H13" s="280"/>
      <c r="I13" s="281"/>
      <c r="J13" s="280"/>
      <c r="K13" s="281"/>
      <c r="L13" s="280"/>
      <c r="M13" s="281"/>
      <c r="N13" s="280"/>
      <c r="O13" s="281"/>
      <c r="P13" s="319">
        <f t="shared" ref="P13:P25" si="1">H13+J13+L13+N13</f>
        <v>0</v>
      </c>
      <c r="Q13" s="317">
        <f t="shared" ref="Q13:Q25" si="2">I13+K13+M13+O13</f>
        <v>0</v>
      </c>
      <c r="R13" s="254"/>
      <c r="S13" s="254"/>
      <c r="T13" s="254"/>
      <c r="U13" s="254"/>
    </row>
    <row r="14" spans="1:42" ht="15.75">
      <c r="A14" s="573"/>
      <c r="B14" s="573"/>
      <c r="C14" s="254"/>
      <c r="D14" s="254"/>
      <c r="E14" s="254"/>
      <c r="F14" s="254"/>
      <c r="G14" s="254"/>
      <c r="H14" s="280"/>
      <c r="I14" s="281"/>
      <c r="J14" s="280"/>
      <c r="K14" s="281"/>
      <c r="L14" s="280"/>
      <c r="M14" s="281"/>
      <c r="N14" s="280"/>
      <c r="O14" s="281"/>
      <c r="P14" s="319">
        <f t="shared" si="1"/>
        <v>0</v>
      </c>
      <c r="Q14" s="317">
        <f t="shared" si="2"/>
        <v>0</v>
      </c>
      <c r="R14" s="254"/>
      <c r="S14" s="254"/>
      <c r="T14" s="254"/>
      <c r="U14" s="254"/>
    </row>
    <row r="15" spans="1:42" ht="15.75">
      <c r="A15" s="573"/>
      <c r="B15" s="573"/>
      <c r="C15" s="254"/>
      <c r="D15" s="254"/>
      <c r="E15" s="254"/>
      <c r="F15" s="254"/>
      <c r="G15" s="254"/>
      <c r="H15" s="280"/>
      <c r="I15" s="281"/>
      <c r="J15" s="280"/>
      <c r="K15" s="281"/>
      <c r="L15" s="280"/>
      <c r="M15" s="281"/>
      <c r="N15" s="280"/>
      <c r="O15" s="281"/>
      <c r="P15" s="319">
        <f t="shared" si="1"/>
        <v>0</v>
      </c>
      <c r="Q15" s="317">
        <f t="shared" si="2"/>
        <v>0</v>
      </c>
      <c r="R15" s="254"/>
      <c r="S15" s="254"/>
      <c r="T15" s="254"/>
      <c r="U15" s="254"/>
    </row>
    <row r="16" spans="1:42" ht="15.75">
      <c r="A16" s="573"/>
      <c r="B16" s="573"/>
      <c r="C16" s="254"/>
      <c r="D16" s="254"/>
      <c r="E16" s="254"/>
      <c r="F16" s="254"/>
      <c r="G16" s="254"/>
      <c r="H16" s="280"/>
      <c r="I16" s="281"/>
      <c r="J16" s="280"/>
      <c r="K16" s="281"/>
      <c r="L16" s="280"/>
      <c r="M16" s="281"/>
      <c r="N16" s="280"/>
      <c r="O16" s="281"/>
      <c r="P16" s="319">
        <f t="shared" si="1"/>
        <v>0</v>
      </c>
      <c r="Q16" s="317">
        <f t="shared" si="2"/>
        <v>0</v>
      </c>
      <c r="R16" s="254"/>
      <c r="S16" s="254"/>
      <c r="T16" s="254"/>
      <c r="U16" s="254"/>
    </row>
    <row r="17" spans="1:21" ht="15.75">
      <c r="A17" s="573"/>
      <c r="B17" s="584"/>
      <c r="C17" s="254"/>
      <c r="D17" s="254"/>
      <c r="E17" s="254"/>
      <c r="F17" s="254"/>
      <c r="G17" s="254"/>
      <c r="H17" s="280"/>
      <c r="I17" s="281"/>
      <c r="J17" s="280"/>
      <c r="K17" s="281"/>
      <c r="L17" s="280"/>
      <c r="M17" s="281"/>
      <c r="N17" s="280"/>
      <c r="O17" s="281"/>
      <c r="P17" s="319">
        <f t="shared" si="1"/>
        <v>0</v>
      </c>
      <c r="Q17" s="317">
        <f t="shared" si="2"/>
        <v>0</v>
      </c>
      <c r="R17" s="254"/>
      <c r="S17" s="254"/>
      <c r="T17" s="254"/>
      <c r="U17" s="254"/>
    </row>
    <row r="18" spans="1:21" ht="15.75">
      <c r="A18" s="573"/>
      <c r="B18" s="572" t="s">
        <v>1429</v>
      </c>
      <c r="C18" s="254"/>
      <c r="D18" s="254"/>
      <c r="E18" s="254"/>
      <c r="F18" s="254"/>
      <c r="G18" s="254"/>
      <c r="H18" s="280"/>
      <c r="I18" s="281"/>
      <c r="J18" s="280"/>
      <c r="K18" s="281"/>
      <c r="L18" s="280"/>
      <c r="M18" s="281"/>
      <c r="N18" s="280"/>
      <c r="O18" s="281"/>
      <c r="P18" s="319">
        <f t="shared" si="1"/>
        <v>0</v>
      </c>
      <c r="Q18" s="317">
        <f t="shared" si="2"/>
        <v>0</v>
      </c>
      <c r="R18" s="254"/>
      <c r="S18" s="254"/>
      <c r="T18" s="254"/>
      <c r="U18" s="254"/>
    </row>
    <row r="19" spans="1:21" ht="15.75">
      <c r="A19" s="573"/>
      <c r="B19" s="573"/>
      <c r="C19" s="254"/>
      <c r="D19" s="254"/>
      <c r="E19" s="254"/>
      <c r="F19" s="254"/>
      <c r="G19" s="254"/>
      <c r="H19" s="280"/>
      <c r="I19" s="281"/>
      <c r="J19" s="280"/>
      <c r="K19" s="281"/>
      <c r="L19" s="280"/>
      <c r="M19" s="281"/>
      <c r="N19" s="280"/>
      <c r="O19" s="281"/>
      <c r="P19" s="319"/>
      <c r="Q19" s="317"/>
      <c r="R19" s="254"/>
      <c r="S19" s="254"/>
      <c r="T19" s="254"/>
      <c r="U19" s="254"/>
    </row>
    <row r="20" spans="1:21" ht="15.75">
      <c r="A20" s="573"/>
      <c r="B20" s="573"/>
      <c r="C20" s="254"/>
      <c r="D20" s="254"/>
      <c r="E20" s="254"/>
      <c r="F20" s="254"/>
      <c r="G20" s="254"/>
      <c r="H20" s="280"/>
      <c r="I20" s="281"/>
      <c r="J20" s="280"/>
      <c r="K20" s="281"/>
      <c r="L20" s="280"/>
      <c r="M20" s="281"/>
      <c r="N20" s="280"/>
      <c r="O20" s="281"/>
      <c r="P20" s="319"/>
      <c r="Q20" s="317"/>
      <c r="R20" s="254"/>
      <c r="S20" s="254"/>
      <c r="T20" s="254"/>
      <c r="U20" s="254"/>
    </row>
    <row r="21" spans="1:21" ht="15.75">
      <c r="A21" s="573"/>
      <c r="B21" s="573"/>
      <c r="C21" s="254"/>
      <c r="D21" s="254"/>
      <c r="E21" s="254"/>
      <c r="F21" s="254"/>
      <c r="G21" s="254"/>
      <c r="H21" s="280"/>
      <c r="I21" s="281"/>
      <c r="J21" s="280"/>
      <c r="K21" s="281"/>
      <c r="L21" s="280"/>
      <c r="M21" s="281"/>
      <c r="N21" s="280"/>
      <c r="O21" s="281"/>
      <c r="P21" s="319"/>
      <c r="Q21" s="317"/>
      <c r="R21" s="254"/>
      <c r="S21" s="254"/>
      <c r="T21" s="254"/>
      <c r="U21" s="254"/>
    </row>
    <row r="22" spans="1:21" ht="15.75">
      <c r="A22" s="573"/>
      <c r="B22" s="573"/>
      <c r="C22" s="254"/>
      <c r="D22" s="254"/>
      <c r="E22" s="254"/>
      <c r="F22" s="254"/>
      <c r="G22" s="254"/>
      <c r="H22" s="280"/>
      <c r="I22" s="281"/>
      <c r="J22" s="280"/>
      <c r="K22" s="281"/>
      <c r="L22" s="280"/>
      <c r="M22" s="281"/>
      <c r="N22" s="280"/>
      <c r="O22" s="281"/>
      <c r="P22" s="319"/>
      <c r="Q22" s="317"/>
      <c r="R22" s="254"/>
      <c r="S22" s="254"/>
      <c r="T22" s="254"/>
      <c r="U22" s="254"/>
    </row>
    <row r="23" spans="1:21" ht="15.75">
      <c r="A23" s="573"/>
      <c r="B23" s="573"/>
      <c r="C23" s="254"/>
      <c r="D23" s="254"/>
      <c r="E23" s="254"/>
      <c r="F23" s="254"/>
      <c r="G23" s="254"/>
      <c r="H23" s="280"/>
      <c r="I23" s="281"/>
      <c r="J23" s="280"/>
      <c r="K23" s="281"/>
      <c r="L23" s="280"/>
      <c r="M23" s="281"/>
      <c r="N23" s="280"/>
      <c r="O23" s="281"/>
      <c r="P23" s="319">
        <f t="shared" si="1"/>
        <v>0</v>
      </c>
      <c r="Q23" s="317">
        <f t="shared" si="2"/>
        <v>0</v>
      </c>
      <c r="R23" s="254"/>
      <c r="S23" s="254"/>
      <c r="T23" s="254"/>
      <c r="U23" s="254"/>
    </row>
    <row r="24" spans="1:21" ht="15.75">
      <c r="A24" s="573"/>
      <c r="B24" s="584"/>
      <c r="C24" s="254"/>
      <c r="D24" s="254"/>
      <c r="E24" s="254"/>
      <c r="F24" s="254"/>
      <c r="G24" s="254"/>
      <c r="H24" s="280"/>
      <c r="I24" s="281"/>
      <c r="J24" s="280"/>
      <c r="K24" s="281"/>
      <c r="L24" s="280"/>
      <c r="M24" s="281"/>
      <c r="N24" s="280"/>
      <c r="O24" s="281"/>
      <c r="P24" s="319">
        <f t="shared" si="1"/>
        <v>0</v>
      </c>
      <c r="Q24" s="317">
        <f t="shared" si="2"/>
        <v>0</v>
      </c>
      <c r="R24" s="254"/>
      <c r="S24" s="254"/>
      <c r="T24" s="254"/>
      <c r="U24" s="254"/>
    </row>
    <row r="25" spans="1:21" ht="15.75">
      <c r="A25" s="573"/>
      <c r="B25" s="572" t="s">
        <v>1430</v>
      </c>
      <c r="C25" s="254"/>
      <c r="D25" s="254"/>
      <c r="E25" s="254"/>
      <c r="F25" s="254"/>
      <c r="G25" s="254"/>
      <c r="H25" s="280"/>
      <c r="I25" s="281"/>
      <c r="J25" s="280"/>
      <c r="K25" s="281"/>
      <c r="L25" s="280"/>
      <c r="M25" s="281"/>
      <c r="N25" s="280"/>
      <c r="O25" s="281"/>
      <c r="P25" s="319">
        <f t="shared" si="1"/>
        <v>0</v>
      </c>
      <c r="Q25" s="317">
        <f t="shared" si="2"/>
        <v>0</v>
      </c>
      <c r="R25" s="254"/>
      <c r="S25" s="254"/>
      <c r="T25" s="254"/>
      <c r="U25" s="254"/>
    </row>
    <row r="26" spans="1:21" ht="15.75">
      <c r="A26" s="573"/>
      <c r="B26" s="573"/>
      <c r="C26" s="254"/>
      <c r="D26" s="254"/>
      <c r="E26" s="254"/>
      <c r="F26" s="254"/>
      <c r="G26" s="254"/>
      <c r="H26" s="280"/>
      <c r="I26" s="281"/>
      <c r="J26" s="280"/>
      <c r="K26" s="281"/>
      <c r="L26" s="280"/>
      <c r="M26" s="281"/>
      <c r="N26" s="280"/>
      <c r="O26" s="281"/>
      <c r="P26" s="319">
        <f t="shared" si="0"/>
        <v>0</v>
      </c>
      <c r="Q26" s="317">
        <f t="shared" si="0"/>
        <v>0</v>
      </c>
      <c r="R26" s="254"/>
      <c r="S26" s="254"/>
      <c r="T26" s="254"/>
      <c r="U26" s="254"/>
    </row>
    <row r="27" spans="1:21" ht="15.75">
      <c r="A27" s="573"/>
      <c r="B27" s="573"/>
      <c r="C27" s="254"/>
      <c r="D27" s="254"/>
      <c r="E27" s="254"/>
      <c r="F27" s="254"/>
      <c r="G27" s="254"/>
      <c r="H27" s="280"/>
      <c r="I27" s="281"/>
      <c r="J27" s="280"/>
      <c r="K27" s="281"/>
      <c r="L27" s="280"/>
      <c r="M27" s="281"/>
      <c r="N27" s="280"/>
      <c r="O27" s="281"/>
      <c r="P27" s="319">
        <f t="shared" si="0"/>
        <v>0</v>
      </c>
      <c r="Q27" s="317">
        <f t="shared" si="0"/>
        <v>0</v>
      </c>
      <c r="R27" s="254"/>
      <c r="S27" s="254"/>
      <c r="T27" s="254"/>
      <c r="U27" s="254"/>
    </row>
    <row r="28" spans="1:21" ht="15.75">
      <c r="A28" s="573"/>
      <c r="B28" s="584"/>
      <c r="C28" s="254"/>
      <c r="D28" s="254"/>
      <c r="E28" s="254"/>
      <c r="F28" s="254"/>
      <c r="G28" s="254"/>
      <c r="H28" s="280"/>
      <c r="I28" s="281"/>
      <c r="J28" s="280"/>
      <c r="K28" s="281"/>
      <c r="L28" s="280"/>
      <c r="M28" s="281"/>
      <c r="N28" s="280"/>
      <c r="O28" s="281"/>
      <c r="P28" s="319">
        <f t="shared" si="0"/>
        <v>0</v>
      </c>
      <c r="Q28" s="317">
        <f t="shared" si="0"/>
        <v>0</v>
      </c>
      <c r="R28" s="254"/>
      <c r="S28" s="254"/>
      <c r="T28" s="254"/>
      <c r="U28" s="254"/>
    </row>
    <row r="29" spans="1:21" ht="15.75">
      <c r="A29" s="573"/>
      <c r="B29" s="572" t="s">
        <v>1431</v>
      </c>
      <c r="C29" s="254"/>
      <c r="D29" s="254"/>
      <c r="E29" s="254"/>
      <c r="F29" s="254"/>
      <c r="G29" s="254"/>
      <c r="H29" s="280"/>
      <c r="I29" s="281"/>
      <c r="J29" s="280"/>
      <c r="K29" s="281"/>
      <c r="L29" s="280"/>
      <c r="M29" s="281"/>
      <c r="N29" s="280"/>
      <c r="O29" s="281"/>
      <c r="P29" s="319">
        <f t="shared" si="0"/>
        <v>0</v>
      </c>
      <c r="Q29" s="317">
        <f t="shared" si="0"/>
        <v>0</v>
      </c>
      <c r="R29" s="254"/>
      <c r="S29" s="254"/>
      <c r="T29" s="254"/>
      <c r="U29" s="254"/>
    </row>
    <row r="30" spans="1:21" ht="15.75">
      <c r="A30" s="573"/>
      <c r="B30" s="573"/>
      <c r="C30" s="254"/>
      <c r="D30" s="254"/>
      <c r="E30" s="254"/>
      <c r="F30" s="254"/>
      <c r="G30" s="254"/>
      <c r="H30" s="280"/>
      <c r="I30" s="281"/>
      <c r="J30" s="280"/>
      <c r="K30" s="281"/>
      <c r="L30" s="280"/>
      <c r="M30" s="281"/>
      <c r="N30" s="280"/>
      <c r="O30" s="281"/>
      <c r="P30" s="319">
        <f t="shared" si="0"/>
        <v>0</v>
      </c>
      <c r="Q30" s="317">
        <f t="shared" si="0"/>
        <v>0</v>
      </c>
      <c r="R30" s="254"/>
      <c r="S30" s="254"/>
      <c r="T30" s="254"/>
      <c r="U30" s="254"/>
    </row>
    <row r="31" spans="1:21" ht="15.75">
      <c r="A31" s="573"/>
      <c r="B31" s="573"/>
      <c r="C31" s="254"/>
      <c r="D31" s="254"/>
      <c r="E31" s="254"/>
      <c r="F31" s="254"/>
      <c r="G31" s="254"/>
      <c r="H31" s="280"/>
      <c r="I31" s="281"/>
      <c r="J31" s="280"/>
      <c r="K31" s="281"/>
      <c r="L31" s="280"/>
      <c r="M31" s="281"/>
      <c r="N31" s="280"/>
      <c r="O31" s="281"/>
      <c r="P31" s="319"/>
      <c r="Q31" s="317"/>
      <c r="R31" s="254"/>
      <c r="S31" s="254"/>
      <c r="T31" s="254"/>
      <c r="U31" s="254"/>
    </row>
    <row r="32" spans="1:21" ht="15.75">
      <c r="A32" s="573"/>
      <c r="B32" s="573"/>
      <c r="C32" s="254"/>
      <c r="D32" s="254"/>
      <c r="E32" s="254"/>
      <c r="F32" s="254"/>
      <c r="G32" s="254"/>
      <c r="H32" s="280"/>
      <c r="I32" s="281"/>
      <c r="J32" s="280"/>
      <c r="K32" s="281"/>
      <c r="L32" s="280"/>
      <c r="M32" s="281"/>
      <c r="N32" s="280"/>
      <c r="O32" s="281"/>
      <c r="P32" s="319"/>
      <c r="Q32" s="317"/>
      <c r="R32" s="254"/>
      <c r="S32" s="254"/>
      <c r="T32" s="254"/>
      <c r="U32" s="254"/>
    </row>
    <row r="33" spans="1:21" ht="15.75">
      <c r="A33" s="573"/>
      <c r="B33" s="573"/>
      <c r="C33" s="254"/>
      <c r="D33" s="254"/>
      <c r="E33" s="254"/>
      <c r="F33" s="254"/>
      <c r="G33" s="254"/>
      <c r="H33" s="280"/>
      <c r="I33" s="281"/>
      <c r="J33" s="280"/>
      <c r="K33" s="281"/>
      <c r="L33" s="280"/>
      <c r="M33" s="281"/>
      <c r="N33" s="280"/>
      <c r="O33" s="281"/>
      <c r="P33" s="319"/>
      <c r="Q33" s="317"/>
      <c r="R33" s="254"/>
      <c r="S33" s="254"/>
      <c r="T33" s="254"/>
      <c r="U33" s="254"/>
    </row>
    <row r="34" spans="1:21" ht="15.75">
      <c r="A34" s="573"/>
      <c r="B34" s="573"/>
      <c r="C34" s="254"/>
      <c r="D34" s="254"/>
      <c r="E34" s="254"/>
      <c r="F34" s="254"/>
      <c r="G34" s="254"/>
      <c r="H34" s="280"/>
      <c r="I34" s="281"/>
      <c r="J34" s="280"/>
      <c r="K34" s="281"/>
      <c r="L34" s="280"/>
      <c r="M34" s="281"/>
      <c r="N34" s="280"/>
      <c r="O34" s="281"/>
      <c r="P34" s="319"/>
      <c r="Q34" s="317"/>
      <c r="R34" s="254"/>
      <c r="S34" s="254"/>
      <c r="T34" s="254"/>
      <c r="U34" s="254"/>
    </row>
    <row r="35" spans="1:21" ht="15.75">
      <c r="A35" s="573"/>
      <c r="B35" s="573"/>
      <c r="C35" s="254"/>
      <c r="D35" s="254"/>
      <c r="E35" s="254"/>
      <c r="F35" s="254"/>
      <c r="G35" s="254"/>
      <c r="H35" s="280"/>
      <c r="I35" s="281"/>
      <c r="J35" s="280"/>
      <c r="K35" s="281"/>
      <c r="L35" s="280"/>
      <c r="M35" s="281"/>
      <c r="N35" s="280"/>
      <c r="O35" s="281"/>
      <c r="P35" s="319">
        <f t="shared" si="0"/>
        <v>0</v>
      </c>
      <c r="Q35" s="317">
        <f t="shared" si="0"/>
        <v>0</v>
      </c>
      <c r="R35" s="254"/>
      <c r="S35" s="254"/>
      <c r="T35" s="254"/>
      <c r="U35" s="254"/>
    </row>
    <row r="36" spans="1:21" ht="15.75">
      <c r="A36" s="573"/>
      <c r="B36" s="573"/>
      <c r="C36" s="254"/>
      <c r="D36" s="254"/>
      <c r="E36" s="254"/>
      <c r="F36" s="254"/>
      <c r="G36" s="254"/>
      <c r="H36" s="280"/>
      <c r="I36" s="281"/>
      <c r="J36" s="280"/>
      <c r="K36" s="281"/>
      <c r="L36" s="280"/>
      <c r="M36" s="281"/>
      <c r="N36" s="280"/>
      <c r="O36" s="281"/>
      <c r="P36" s="319"/>
      <c r="Q36" s="317"/>
      <c r="R36" s="254"/>
      <c r="S36" s="254"/>
      <c r="T36" s="254"/>
      <c r="U36" s="254"/>
    </row>
    <row r="37" spans="1:21" ht="15.75">
      <c r="A37" s="573"/>
      <c r="B37" s="573"/>
      <c r="C37" s="254"/>
      <c r="D37" s="254"/>
      <c r="E37" s="254"/>
      <c r="F37" s="254"/>
      <c r="G37" s="254"/>
      <c r="H37" s="280"/>
      <c r="I37" s="281"/>
      <c r="J37" s="280"/>
      <c r="K37" s="281"/>
      <c r="L37" s="280"/>
      <c r="M37" s="281"/>
      <c r="N37" s="280"/>
      <c r="O37" s="281"/>
      <c r="P37" s="319"/>
      <c r="Q37" s="317"/>
      <c r="R37" s="254"/>
      <c r="S37" s="254"/>
      <c r="T37" s="254"/>
      <c r="U37" s="254"/>
    </row>
    <row r="38" spans="1:21" ht="15.75">
      <c r="A38" s="573"/>
      <c r="B38" s="573"/>
      <c r="C38" s="254"/>
      <c r="D38" s="254"/>
      <c r="E38" s="254"/>
      <c r="F38" s="254"/>
      <c r="G38" s="254"/>
      <c r="H38" s="280"/>
      <c r="I38" s="281"/>
      <c r="J38" s="280"/>
      <c r="K38" s="281"/>
      <c r="L38" s="280"/>
      <c r="M38" s="281"/>
      <c r="N38" s="280"/>
      <c r="O38" s="281"/>
      <c r="P38" s="319"/>
      <c r="Q38" s="317"/>
      <c r="R38" s="254"/>
      <c r="S38" s="254"/>
      <c r="T38" s="254"/>
      <c r="U38" s="254"/>
    </row>
    <row r="39" spans="1:21" ht="15.75">
      <c r="A39" s="573"/>
      <c r="B39" s="573"/>
      <c r="C39" s="254"/>
      <c r="D39" s="254"/>
      <c r="E39" s="254"/>
      <c r="F39" s="254"/>
      <c r="G39" s="254"/>
      <c r="H39" s="280"/>
      <c r="I39" s="281"/>
      <c r="J39" s="280"/>
      <c r="K39" s="281"/>
      <c r="L39" s="280"/>
      <c r="M39" s="281"/>
      <c r="N39" s="280"/>
      <c r="O39" s="281"/>
      <c r="P39" s="319"/>
      <c r="Q39" s="317"/>
      <c r="R39" s="254"/>
      <c r="S39" s="254"/>
      <c r="T39" s="254"/>
      <c r="U39" s="254"/>
    </row>
    <row r="40" spans="1:21" ht="15.75">
      <c r="A40" s="584"/>
      <c r="B40" s="584"/>
      <c r="C40" s="254"/>
      <c r="D40" s="254"/>
      <c r="E40" s="254"/>
      <c r="F40" s="254"/>
      <c r="G40" s="254"/>
      <c r="H40" s="280"/>
      <c r="I40" s="281"/>
      <c r="J40" s="280"/>
      <c r="K40" s="281"/>
      <c r="L40" s="280"/>
      <c r="M40" s="281"/>
      <c r="N40" s="280"/>
      <c r="O40" s="281"/>
      <c r="P40" s="319"/>
      <c r="Q40" s="317"/>
      <c r="R40" s="254"/>
      <c r="S40" s="254"/>
      <c r="T40" s="254"/>
      <c r="U40" s="254"/>
    </row>
    <row r="41" spans="1:21" ht="15.75">
      <c r="A41" s="572" t="s">
        <v>1432</v>
      </c>
      <c r="B41" s="572" t="s">
        <v>1433</v>
      </c>
      <c r="C41" s="254"/>
      <c r="D41" s="254"/>
      <c r="E41" s="254"/>
      <c r="F41" s="254"/>
      <c r="G41" s="254"/>
      <c r="H41" s="280"/>
      <c r="I41" s="281"/>
      <c r="J41" s="280"/>
      <c r="K41" s="281"/>
      <c r="L41" s="280"/>
      <c r="M41" s="281"/>
      <c r="N41" s="280"/>
      <c r="O41" s="281"/>
      <c r="P41" s="319"/>
      <c r="Q41" s="317"/>
      <c r="R41" s="254"/>
      <c r="S41" s="254"/>
      <c r="T41" s="254"/>
      <c r="U41" s="254"/>
    </row>
    <row r="42" spans="1:21" ht="15.75">
      <c r="A42" s="573"/>
      <c r="B42" s="573"/>
      <c r="C42" s="254"/>
      <c r="D42" s="254"/>
      <c r="E42" s="254"/>
      <c r="F42" s="254"/>
      <c r="G42" s="254"/>
      <c r="H42" s="280"/>
      <c r="I42" s="281"/>
      <c r="J42" s="280"/>
      <c r="K42" s="281"/>
      <c r="L42" s="280"/>
      <c r="M42" s="281"/>
      <c r="N42" s="280"/>
      <c r="O42" s="281"/>
      <c r="P42" s="319"/>
      <c r="Q42" s="317"/>
      <c r="R42" s="254"/>
      <c r="S42" s="254"/>
      <c r="T42" s="254"/>
      <c r="U42" s="254"/>
    </row>
    <row r="43" spans="1:21" ht="15.75">
      <c r="A43" s="573"/>
      <c r="B43" s="573"/>
      <c r="C43" s="254"/>
      <c r="D43" s="254"/>
      <c r="E43" s="254"/>
      <c r="F43" s="254"/>
      <c r="G43" s="254"/>
      <c r="H43" s="280"/>
      <c r="I43" s="281"/>
      <c r="J43" s="280"/>
      <c r="K43" s="281"/>
      <c r="L43" s="280"/>
      <c r="M43" s="281"/>
      <c r="N43" s="280"/>
      <c r="O43" s="281"/>
      <c r="P43" s="319"/>
      <c r="Q43" s="317"/>
      <c r="R43" s="254"/>
      <c r="S43" s="254"/>
      <c r="T43" s="254"/>
      <c r="U43" s="254"/>
    </row>
    <row r="44" spans="1:21" ht="15.75">
      <c r="A44" s="573"/>
      <c r="B44" s="573"/>
      <c r="C44" s="254"/>
      <c r="D44" s="254"/>
      <c r="E44" s="254"/>
      <c r="F44" s="254"/>
      <c r="G44" s="254"/>
      <c r="H44" s="280"/>
      <c r="I44" s="281"/>
      <c r="J44" s="280"/>
      <c r="K44" s="281"/>
      <c r="L44" s="280"/>
      <c r="M44" s="281"/>
      <c r="N44" s="280"/>
      <c r="O44" s="281"/>
      <c r="P44" s="319"/>
      <c r="Q44" s="317"/>
      <c r="R44" s="254"/>
      <c r="S44" s="254"/>
      <c r="T44" s="254"/>
      <c r="U44" s="254"/>
    </row>
    <row r="45" spans="1:21" ht="15.75">
      <c r="A45" s="573"/>
      <c r="B45" s="573"/>
      <c r="C45" s="254"/>
      <c r="D45" s="254"/>
      <c r="E45" s="254"/>
      <c r="F45" s="254"/>
      <c r="G45" s="254"/>
      <c r="H45" s="280"/>
      <c r="I45" s="281"/>
      <c r="J45" s="280"/>
      <c r="K45" s="281"/>
      <c r="L45" s="280"/>
      <c r="M45" s="281"/>
      <c r="N45" s="280"/>
      <c r="O45" s="281"/>
      <c r="P45" s="319"/>
      <c r="Q45" s="317"/>
      <c r="R45" s="254"/>
      <c r="S45" s="254"/>
      <c r="T45" s="254"/>
      <c r="U45" s="254"/>
    </row>
    <row r="46" spans="1:21" ht="15.75">
      <c r="A46" s="573"/>
      <c r="B46" s="573"/>
      <c r="C46" s="254"/>
      <c r="D46" s="254"/>
      <c r="E46" s="254"/>
      <c r="F46" s="254"/>
      <c r="G46" s="254"/>
      <c r="H46" s="280"/>
      <c r="I46" s="281"/>
      <c r="J46" s="280"/>
      <c r="K46" s="281"/>
      <c r="L46" s="280"/>
      <c r="M46" s="281"/>
      <c r="N46" s="280"/>
      <c r="O46" s="281"/>
      <c r="P46" s="319"/>
      <c r="Q46" s="317"/>
      <c r="R46" s="254"/>
      <c r="S46" s="254"/>
      <c r="T46" s="254"/>
      <c r="U46" s="254"/>
    </row>
    <row r="47" spans="1:21" ht="15.75">
      <c r="A47" s="573"/>
      <c r="B47" s="573"/>
      <c r="C47" s="254"/>
      <c r="D47" s="254"/>
      <c r="E47" s="254"/>
      <c r="F47" s="254"/>
      <c r="G47" s="254"/>
      <c r="H47" s="280"/>
      <c r="I47" s="281"/>
      <c r="J47" s="280"/>
      <c r="K47" s="281"/>
      <c r="L47" s="280"/>
      <c r="M47" s="281"/>
      <c r="N47" s="280"/>
      <c r="O47" s="281"/>
      <c r="P47" s="319">
        <f t="shared" si="0"/>
        <v>0</v>
      </c>
      <c r="Q47" s="317">
        <f t="shared" si="0"/>
        <v>0</v>
      </c>
      <c r="R47" s="254"/>
      <c r="S47" s="254"/>
      <c r="T47" s="254"/>
      <c r="U47" s="254"/>
    </row>
    <row r="48" spans="1:21" ht="15.75">
      <c r="A48" s="573"/>
      <c r="B48" s="573"/>
      <c r="C48" s="254"/>
      <c r="D48" s="254"/>
      <c r="E48" s="254"/>
      <c r="F48" s="254"/>
      <c r="G48" s="254"/>
      <c r="H48" s="280"/>
      <c r="I48" s="281"/>
      <c r="J48" s="280"/>
      <c r="K48" s="281"/>
      <c r="L48" s="280"/>
      <c r="M48" s="281"/>
      <c r="N48" s="280"/>
      <c r="O48" s="281"/>
      <c r="P48" s="319">
        <f t="shared" si="0"/>
        <v>0</v>
      </c>
      <c r="Q48" s="317">
        <f t="shared" si="0"/>
        <v>0</v>
      </c>
      <c r="R48" s="254"/>
      <c r="S48" s="254"/>
      <c r="T48" s="254"/>
      <c r="U48" s="254"/>
    </row>
    <row r="49" spans="1:21" ht="15.75">
      <c r="A49" s="573"/>
      <c r="B49" s="584"/>
      <c r="C49" s="254"/>
      <c r="D49" s="254"/>
      <c r="E49" s="254"/>
      <c r="F49" s="254"/>
      <c r="G49" s="254"/>
      <c r="H49" s="280"/>
      <c r="I49" s="281"/>
      <c r="J49" s="280"/>
      <c r="K49" s="281"/>
      <c r="L49" s="280"/>
      <c r="M49" s="281"/>
      <c r="N49" s="280"/>
      <c r="O49" s="281"/>
      <c r="P49" s="319">
        <f t="shared" si="0"/>
        <v>0</v>
      </c>
      <c r="Q49" s="317">
        <f t="shared" si="0"/>
        <v>0</v>
      </c>
      <c r="R49" s="254"/>
      <c r="S49" s="254"/>
      <c r="T49" s="254"/>
      <c r="U49" s="254"/>
    </row>
    <row r="50" spans="1:21" ht="15.75">
      <c r="A50" s="573"/>
      <c r="B50" s="572" t="s">
        <v>1434</v>
      </c>
      <c r="C50" s="254"/>
      <c r="D50" s="254"/>
      <c r="E50" s="254"/>
      <c r="F50" s="254"/>
      <c r="G50" s="254"/>
      <c r="H50" s="280"/>
      <c r="I50" s="281"/>
      <c r="J50" s="280"/>
      <c r="K50" s="281"/>
      <c r="L50" s="280"/>
      <c r="M50" s="281"/>
      <c r="N50" s="280"/>
      <c r="O50" s="281"/>
      <c r="P50" s="319">
        <f t="shared" si="0"/>
        <v>0</v>
      </c>
      <c r="Q50" s="317">
        <f t="shared" si="0"/>
        <v>0</v>
      </c>
      <c r="R50" s="254"/>
      <c r="S50" s="254"/>
      <c r="T50" s="254"/>
      <c r="U50" s="254"/>
    </row>
    <row r="51" spans="1:21" ht="15.75">
      <c r="A51" s="573"/>
      <c r="B51" s="573"/>
      <c r="C51" s="254"/>
      <c r="D51" s="254"/>
      <c r="E51" s="254"/>
      <c r="F51" s="254"/>
      <c r="G51" s="254"/>
      <c r="H51" s="280"/>
      <c r="I51" s="281"/>
      <c r="J51" s="280"/>
      <c r="K51" s="281"/>
      <c r="L51" s="280"/>
      <c r="M51" s="281"/>
      <c r="N51" s="280"/>
      <c r="O51" s="281"/>
      <c r="P51" s="319"/>
      <c r="Q51" s="317"/>
      <c r="R51" s="254"/>
      <c r="S51" s="254"/>
      <c r="T51" s="254"/>
      <c r="U51" s="254"/>
    </row>
    <row r="52" spans="1:21" ht="15.75">
      <c r="A52" s="573"/>
      <c r="B52" s="573"/>
      <c r="C52" s="254"/>
      <c r="D52" s="254"/>
      <c r="E52" s="254"/>
      <c r="F52" s="254"/>
      <c r="G52" s="254"/>
      <c r="H52" s="280"/>
      <c r="I52" s="281"/>
      <c r="J52" s="280"/>
      <c r="K52" s="281"/>
      <c r="L52" s="280"/>
      <c r="M52" s="281"/>
      <c r="N52" s="280"/>
      <c r="O52" s="281"/>
      <c r="P52" s="319"/>
      <c r="Q52" s="317"/>
      <c r="R52" s="254"/>
      <c r="S52" s="254"/>
      <c r="T52" s="254"/>
      <c r="U52" s="254"/>
    </row>
    <row r="53" spans="1:21" ht="15.75">
      <c r="A53" s="573"/>
      <c r="B53" s="573"/>
      <c r="C53" s="254"/>
      <c r="D53" s="254"/>
      <c r="E53" s="254"/>
      <c r="F53" s="254"/>
      <c r="G53" s="254"/>
      <c r="H53" s="280"/>
      <c r="I53" s="281"/>
      <c r="J53" s="280"/>
      <c r="K53" s="281"/>
      <c r="L53" s="280"/>
      <c r="M53" s="281"/>
      <c r="N53" s="280"/>
      <c r="O53" s="281"/>
      <c r="P53" s="319"/>
      <c r="Q53" s="317"/>
      <c r="R53" s="254"/>
      <c r="S53" s="254"/>
      <c r="T53" s="254"/>
      <c r="U53" s="254"/>
    </row>
    <row r="54" spans="1:21" ht="15.75">
      <c r="A54" s="573"/>
      <c r="B54" s="573"/>
      <c r="C54" s="254"/>
      <c r="D54" s="254"/>
      <c r="E54" s="254"/>
      <c r="F54" s="254"/>
      <c r="G54" s="254"/>
      <c r="H54" s="280"/>
      <c r="I54" s="281"/>
      <c r="J54" s="280"/>
      <c r="K54" s="281"/>
      <c r="L54" s="280"/>
      <c r="M54" s="281"/>
      <c r="N54" s="280"/>
      <c r="O54" s="281"/>
      <c r="P54" s="319"/>
      <c r="Q54" s="317"/>
      <c r="R54" s="254"/>
      <c r="S54" s="254"/>
      <c r="T54" s="254"/>
      <c r="U54" s="254"/>
    </row>
    <row r="55" spans="1:21" ht="15.75">
      <c r="A55" s="573"/>
      <c r="B55" s="573"/>
      <c r="C55" s="254"/>
      <c r="D55" s="254"/>
      <c r="E55" s="254"/>
      <c r="F55" s="254"/>
      <c r="G55" s="254"/>
      <c r="H55" s="280"/>
      <c r="I55" s="281"/>
      <c r="J55" s="280"/>
      <c r="K55" s="281"/>
      <c r="L55" s="280"/>
      <c r="M55" s="281"/>
      <c r="N55" s="280"/>
      <c r="O55" s="281"/>
      <c r="P55" s="319"/>
      <c r="Q55" s="317"/>
      <c r="R55" s="254"/>
      <c r="S55" s="254"/>
      <c r="T55" s="254"/>
      <c r="U55" s="254"/>
    </row>
    <row r="56" spans="1:21" ht="15.75">
      <c r="A56" s="573"/>
      <c r="B56" s="573"/>
      <c r="C56" s="254"/>
      <c r="D56" s="254"/>
      <c r="E56" s="254"/>
      <c r="F56" s="254"/>
      <c r="G56" s="254"/>
      <c r="H56" s="280"/>
      <c r="I56" s="281"/>
      <c r="J56" s="280"/>
      <c r="K56" s="281"/>
      <c r="L56" s="280"/>
      <c r="M56" s="281"/>
      <c r="N56" s="280"/>
      <c r="O56" s="281"/>
      <c r="P56" s="319"/>
      <c r="Q56" s="317"/>
      <c r="R56" s="254"/>
      <c r="S56" s="254"/>
      <c r="T56" s="254"/>
      <c r="U56" s="254"/>
    </row>
    <row r="57" spans="1:21" ht="15.75">
      <c r="A57" s="573"/>
      <c r="B57" s="573"/>
      <c r="C57" s="254"/>
      <c r="D57" s="254"/>
      <c r="E57" s="254"/>
      <c r="F57" s="254"/>
      <c r="G57" s="254"/>
      <c r="H57" s="280"/>
      <c r="I57" s="281"/>
      <c r="J57" s="280"/>
      <c r="K57" s="281"/>
      <c r="L57" s="280"/>
      <c r="M57" s="281"/>
      <c r="N57" s="280"/>
      <c r="O57" s="281"/>
      <c r="P57" s="319"/>
      <c r="Q57" s="317"/>
      <c r="R57" s="254"/>
      <c r="S57" s="254"/>
      <c r="T57" s="254"/>
      <c r="U57" s="254"/>
    </row>
    <row r="58" spans="1:21" ht="15.75">
      <c r="A58" s="573"/>
      <c r="B58" s="573"/>
      <c r="C58" s="254"/>
      <c r="D58" s="254"/>
      <c r="E58" s="254"/>
      <c r="F58" s="254"/>
      <c r="G58" s="254"/>
      <c r="H58" s="280"/>
      <c r="I58" s="281"/>
      <c r="J58" s="280"/>
      <c r="K58" s="281"/>
      <c r="L58" s="280"/>
      <c r="M58" s="281"/>
      <c r="N58" s="280"/>
      <c r="O58" s="281"/>
      <c r="P58" s="319"/>
      <c r="Q58" s="317"/>
      <c r="R58" s="254"/>
      <c r="S58" s="254"/>
      <c r="T58" s="254"/>
      <c r="U58" s="254"/>
    </row>
    <row r="59" spans="1:21" ht="15.75">
      <c r="A59" s="573"/>
      <c r="B59" s="573"/>
      <c r="C59" s="254"/>
      <c r="D59" s="254"/>
      <c r="E59" s="254"/>
      <c r="F59" s="254"/>
      <c r="G59" s="254"/>
      <c r="H59" s="280"/>
      <c r="I59" s="281"/>
      <c r="J59" s="280"/>
      <c r="K59" s="281"/>
      <c r="L59" s="280"/>
      <c r="M59" s="281"/>
      <c r="N59" s="280"/>
      <c r="O59" s="281"/>
      <c r="P59" s="319"/>
      <c r="Q59" s="317"/>
      <c r="R59" s="254"/>
      <c r="S59" s="254"/>
      <c r="T59" s="254"/>
      <c r="U59" s="254"/>
    </row>
    <row r="60" spans="1:21" ht="15.75">
      <c r="A60" s="573"/>
      <c r="B60" s="573"/>
      <c r="C60" s="254"/>
      <c r="D60" s="254"/>
      <c r="E60" s="254"/>
      <c r="F60" s="254"/>
      <c r="G60" s="254"/>
      <c r="H60" s="280"/>
      <c r="I60" s="281"/>
      <c r="J60" s="280"/>
      <c r="K60" s="281"/>
      <c r="L60" s="280"/>
      <c r="M60" s="281"/>
      <c r="N60" s="280"/>
      <c r="O60" s="281"/>
      <c r="P60" s="319"/>
      <c r="Q60" s="317"/>
      <c r="R60" s="254"/>
      <c r="S60" s="254"/>
      <c r="T60" s="254"/>
      <c r="U60" s="254"/>
    </row>
    <row r="61" spans="1:21" ht="15.75">
      <c r="A61" s="573"/>
      <c r="B61" s="573"/>
      <c r="C61" s="254"/>
      <c r="D61" s="254"/>
      <c r="E61" s="254"/>
      <c r="F61" s="254"/>
      <c r="G61" s="254"/>
      <c r="H61" s="280"/>
      <c r="I61" s="281"/>
      <c r="J61" s="280"/>
      <c r="K61" s="281"/>
      <c r="L61" s="280"/>
      <c r="M61" s="281"/>
      <c r="N61" s="280"/>
      <c r="O61" s="281"/>
      <c r="P61" s="319"/>
      <c r="Q61" s="317"/>
      <c r="R61" s="254"/>
      <c r="S61" s="254"/>
      <c r="T61" s="254"/>
      <c r="U61" s="254"/>
    </row>
    <row r="62" spans="1:21" ht="15.75">
      <c r="A62" s="584"/>
      <c r="B62" s="584"/>
      <c r="C62" s="254"/>
      <c r="D62" s="254"/>
      <c r="E62" s="254"/>
      <c r="F62" s="254"/>
      <c r="G62" s="254"/>
      <c r="H62" s="280"/>
      <c r="I62" s="281"/>
      <c r="J62" s="280"/>
      <c r="K62" s="281"/>
      <c r="L62" s="280"/>
      <c r="M62" s="281"/>
      <c r="N62" s="280"/>
      <c r="O62" s="281"/>
      <c r="P62" s="319">
        <f t="shared" si="0"/>
        <v>0</v>
      </c>
      <c r="Q62" s="317">
        <f t="shared" si="0"/>
        <v>0</v>
      </c>
      <c r="R62" s="254"/>
      <c r="S62" s="254"/>
      <c r="T62" s="254"/>
      <c r="U62" s="254"/>
    </row>
    <row r="63" spans="1:21" ht="15.75">
      <c r="A63" s="572" t="s">
        <v>1435</v>
      </c>
      <c r="B63" s="327"/>
      <c r="C63" s="254"/>
      <c r="D63" s="254"/>
      <c r="E63" s="254"/>
      <c r="F63" s="254"/>
      <c r="G63" s="254"/>
      <c r="H63" s="280"/>
      <c r="I63" s="281"/>
      <c r="J63" s="280"/>
      <c r="K63" s="281"/>
      <c r="L63" s="280"/>
      <c r="M63" s="281"/>
      <c r="N63" s="280"/>
      <c r="O63" s="281"/>
      <c r="P63" s="319">
        <f t="shared" ref="P63:Q69" si="3">H63+J63+L63+N63</f>
        <v>0</v>
      </c>
      <c r="Q63" s="317">
        <f t="shared" si="3"/>
        <v>0</v>
      </c>
      <c r="R63" s="254"/>
      <c r="S63" s="254"/>
      <c r="T63" s="254"/>
      <c r="U63" s="254"/>
    </row>
    <row r="64" spans="1:21" ht="15.75">
      <c r="A64" s="573"/>
      <c r="B64" s="327"/>
      <c r="C64" s="254"/>
      <c r="D64" s="254"/>
      <c r="E64" s="254"/>
      <c r="F64" s="254"/>
      <c r="G64" s="254"/>
      <c r="H64" s="280"/>
      <c r="I64" s="281"/>
      <c r="J64" s="280"/>
      <c r="K64" s="281"/>
      <c r="L64" s="280"/>
      <c r="M64" s="281"/>
      <c r="N64" s="280"/>
      <c r="O64" s="281"/>
      <c r="P64" s="319"/>
      <c r="Q64" s="317"/>
      <c r="R64" s="254"/>
      <c r="S64" s="254"/>
      <c r="T64" s="254"/>
      <c r="U64" s="254"/>
    </row>
    <row r="65" spans="1:21" ht="15.75">
      <c r="A65" s="573"/>
      <c r="B65" s="327"/>
      <c r="C65" s="254"/>
      <c r="D65" s="254"/>
      <c r="E65" s="254"/>
      <c r="F65" s="254"/>
      <c r="G65" s="254"/>
      <c r="H65" s="280"/>
      <c r="I65" s="281"/>
      <c r="J65" s="280"/>
      <c r="K65" s="281"/>
      <c r="L65" s="280"/>
      <c r="M65" s="281"/>
      <c r="N65" s="280"/>
      <c r="O65" s="281"/>
      <c r="P65" s="319"/>
      <c r="Q65" s="317"/>
      <c r="R65" s="254"/>
      <c r="S65" s="254"/>
      <c r="T65" s="254"/>
      <c r="U65" s="254"/>
    </row>
    <row r="66" spans="1:21" ht="15.75">
      <c r="A66" s="573"/>
      <c r="B66" s="327"/>
      <c r="C66" s="254"/>
      <c r="D66" s="254"/>
      <c r="E66" s="254"/>
      <c r="F66" s="254"/>
      <c r="G66" s="254"/>
      <c r="H66" s="280"/>
      <c r="I66" s="281"/>
      <c r="J66" s="280"/>
      <c r="K66" s="281"/>
      <c r="L66" s="280"/>
      <c r="M66" s="281"/>
      <c r="N66" s="280"/>
      <c r="O66" s="281"/>
      <c r="P66" s="319"/>
      <c r="Q66" s="317"/>
      <c r="R66" s="254"/>
      <c r="S66" s="254"/>
      <c r="T66" s="254"/>
      <c r="U66" s="254"/>
    </row>
    <row r="67" spans="1:21" ht="15.75">
      <c r="A67" s="573"/>
      <c r="B67" s="327"/>
      <c r="C67" s="254"/>
      <c r="D67" s="254"/>
      <c r="E67" s="254"/>
      <c r="F67" s="254"/>
      <c r="G67" s="254"/>
      <c r="H67" s="280"/>
      <c r="I67" s="281"/>
      <c r="J67" s="280"/>
      <c r="K67" s="281"/>
      <c r="L67" s="280"/>
      <c r="M67" s="281"/>
      <c r="N67" s="280"/>
      <c r="O67" s="281"/>
      <c r="P67" s="319"/>
      <c r="Q67" s="317"/>
      <c r="R67" s="254"/>
      <c r="S67" s="254"/>
      <c r="T67" s="254"/>
      <c r="U67" s="254"/>
    </row>
    <row r="68" spans="1:21" ht="15.75">
      <c r="A68" s="573"/>
      <c r="B68" s="327"/>
      <c r="C68" s="254"/>
      <c r="D68" s="254"/>
      <c r="E68" s="254"/>
      <c r="F68" s="254"/>
      <c r="G68" s="254"/>
      <c r="H68" s="280"/>
      <c r="I68" s="281"/>
      <c r="J68" s="280"/>
      <c r="K68" s="281"/>
      <c r="L68" s="280"/>
      <c r="M68" s="281"/>
      <c r="N68" s="280"/>
      <c r="O68" s="281"/>
      <c r="P68" s="319">
        <f t="shared" si="3"/>
        <v>0</v>
      </c>
      <c r="Q68" s="317">
        <f t="shared" si="3"/>
        <v>0</v>
      </c>
      <c r="R68" s="254"/>
      <c r="S68" s="254"/>
      <c r="T68" s="254"/>
      <c r="U68" s="254"/>
    </row>
    <row r="69" spans="1:21" ht="15.75">
      <c r="A69" s="584"/>
      <c r="B69" s="327"/>
      <c r="C69" s="254"/>
      <c r="D69" s="254"/>
      <c r="E69" s="254"/>
      <c r="F69" s="254"/>
      <c r="G69" s="254"/>
      <c r="H69" s="254"/>
      <c r="I69" s="281"/>
      <c r="J69" s="254"/>
      <c r="K69" s="281"/>
      <c r="L69" s="254"/>
      <c r="M69" s="281"/>
      <c r="N69" s="254"/>
      <c r="O69" s="281"/>
      <c r="P69" s="319">
        <f t="shared" si="3"/>
        <v>0</v>
      </c>
      <c r="Q69" s="317">
        <f t="shared" si="3"/>
        <v>0</v>
      </c>
      <c r="R69" s="8"/>
      <c r="S69" s="254"/>
      <c r="T69" s="254"/>
      <c r="U69" s="254"/>
    </row>
    <row r="70" spans="1:21" ht="15.75">
      <c r="A70" s="226"/>
      <c r="B70" s="227"/>
      <c r="C70" s="227"/>
      <c r="D70" s="227"/>
      <c r="E70" s="226" t="s">
        <v>1420</v>
      </c>
      <c r="F70" s="227"/>
      <c r="G70" s="228"/>
      <c r="H70" s="10">
        <f t="shared" ref="H70:Q70" si="4">SUM(H10:H69)</f>
        <v>0</v>
      </c>
      <c r="I70" s="168">
        <f t="shared" si="4"/>
        <v>0</v>
      </c>
      <c r="J70" s="10">
        <f t="shared" si="4"/>
        <v>0</v>
      </c>
      <c r="K70" s="168">
        <f t="shared" si="4"/>
        <v>0</v>
      </c>
      <c r="L70" s="10">
        <f t="shared" si="4"/>
        <v>0</v>
      </c>
      <c r="M70" s="168">
        <f t="shared" si="4"/>
        <v>0</v>
      </c>
      <c r="N70" s="10">
        <f t="shared" si="4"/>
        <v>0</v>
      </c>
      <c r="O70" s="168">
        <f t="shared" si="4"/>
        <v>0</v>
      </c>
      <c r="P70" s="168">
        <f t="shared" si="4"/>
        <v>0</v>
      </c>
      <c r="Q70" s="168">
        <f t="shared" si="4"/>
        <v>0</v>
      </c>
      <c r="R70" s="6"/>
      <c r="S70" s="6"/>
      <c r="T70" s="6"/>
      <c r="U70" s="6"/>
    </row>
    <row r="77" spans="1:21">
      <c r="C77" s="377"/>
    </row>
    <row r="78" spans="1:21">
      <c r="C78" s="377"/>
    </row>
    <row r="79" spans="1:21">
      <c r="C79" s="377"/>
    </row>
    <row r="80" spans="1:21">
      <c r="C80" s="377"/>
    </row>
    <row r="81" spans="3:3">
      <c r="C81" s="377"/>
    </row>
    <row r="82" spans="3:3">
      <c r="C82" s="377"/>
    </row>
    <row r="83" spans="3:3">
      <c r="C83" s="377"/>
    </row>
    <row r="84" spans="3:3">
      <c r="C84" s="377"/>
    </row>
    <row r="85" spans="3:3">
      <c r="C85" s="377"/>
    </row>
    <row r="86" spans="3:3">
      <c r="C86" s="377"/>
    </row>
    <row r="87" spans="3:3">
      <c r="C87" s="377"/>
    </row>
    <row r="88" spans="3:3">
      <c r="C88" s="377"/>
    </row>
    <row r="89" spans="3:3">
      <c r="C89" s="377"/>
    </row>
    <row r="90" spans="3:3">
      <c r="C90" s="377"/>
    </row>
    <row r="91" spans="3:3">
      <c r="C91" s="377"/>
    </row>
    <row r="92" spans="3:3">
      <c r="C92" s="377"/>
    </row>
    <row r="93" spans="3:3">
      <c r="C93" s="377"/>
    </row>
  </sheetData>
  <mergeCells count="27">
    <mergeCell ref="A63:A69"/>
    <mergeCell ref="B29:B40"/>
    <mergeCell ref="A10:A40"/>
    <mergeCell ref="B41:B49"/>
    <mergeCell ref="B50:B62"/>
    <mergeCell ref="A41:A62"/>
    <mergeCell ref="B10:B17"/>
    <mergeCell ref="B18:B24"/>
    <mergeCell ref="B25:B28"/>
    <mergeCell ref="A6:A8"/>
    <mergeCell ref="B6:B8"/>
    <mergeCell ref="C6:C8"/>
    <mergeCell ref="E6:E8"/>
    <mergeCell ref="F6:F8"/>
    <mergeCell ref="D6:D8"/>
    <mergeCell ref="S6:S8"/>
    <mergeCell ref="T6:T8"/>
    <mergeCell ref="U6:U8"/>
    <mergeCell ref="F1:M1"/>
    <mergeCell ref="G6:G8"/>
    <mergeCell ref="H6:O6"/>
    <mergeCell ref="R6:R8"/>
    <mergeCell ref="P6:Q7"/>
    <mergeCell ref="H7:I7"/>
    <mergeCell ref="J7:K7"/>
    <mergeCell ref="L7:M7"/>
    <mergeCell ref="N7:O7"/>
  </mergeCells>
  <dataValidations count="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MEDIO DE VERIFICACIÓN" prompt="Corresponde a los elementos a través del cual se acredita y se verifican  las actividades." sqref="S6:S9"/>
    <dataValidation allowBlank="1" showInputMessage="1" showErrorMessage="1" promptTitle="POBLACIÓN OBJETIVO" prompt="Grupo  de personas al cual se pretende beneficiar con dicho actividad." sqref="T6:T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10;"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type="list" allowBlank="1" showInputMessage="1" showErrorMessage="1" sqref="C10:C69">
      <formula1>$O$1:$AE$1</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sheetPr>
    <tabColor theme="8" tint="-0.249977111117893"/>
  </sheetPr>
  <dimension ref="A1:AP15"/>
  <sheetViews>
    <sheetView topLeftCell="E1" zoomScale="50" zoomScaleNormal="50" workbookViewId="0">
      <pane ySplit="9" topLeftCell="A13" activePane="bottomLeft" state="frozen"/>
      <selection activeCell="K7" sqref="K7"/>
      <selection pane="bottomLeft" activeCell="N19" sqref="N19"/>
    </sheetView>
  </sheetViews>
  <sheetFormatPr baseColWidth="10" defaultRowHeight="15"/>
  <cols>
    <col min="1" max="1" width="35.7109375" style="377" customWidth="1"/>
    <col min="2" max="2" width="35.85546875" style="377" customWidth="1"/>
    <col min="3" max="7" width="27.42578125" style="377" customWidth="1"/>
    <col min="8" max="8" width="27.5703125" style="377" customWidth="1"/>
    <col min="9" max="9" width="19" style="166" customWidth="1"/>
    <col min="10" max="10" width="21.42578125" style="377" customWidth="1"/>
    <col min="11" max="11" width="24.140625" style="166" customWidth="1"/>
    <col min="12" max="12" width="19.28515625" style="377" customWidth="1"/>
    <col min="13" max="13" width="11.42578125" style="166"/>
    <col min="14" max="14" width="11.42578125" style="377"/>
    <col min="15" max="15" width="11.42578125" style="166"/>
    <col min="16" max="16" width="15.28515625" style="377" customWidth="1"/>
    <col min="17" max="17" width="19.7109375" style="166" customWidth="1"/>
    <col min="18" max="18" width="37.42578125" style="377" customWidth="1"/>
    <col min="19" max="19" width="29.85546875" style="377" customWidth="1"/>
    <col min="20" max="20" width="25.140625" style="377" customWidth="1"/>
    <col min="21" max="21" width="26.5703125" style="377" customWidth="1"/>
    <col min="22" max="16384" width="11.42578125" style="377"/>
  </cols>
  <sheetData>
    <row r="1" spans="1:42" ht="21">
      <c r="A1" s="322"/>
      <c r="B1" s="322"/>
      <c r="C1" s="322"/>
      <c r="D1" s="322"/>
      <c r="E1" s="322"/>
      <c r="F1" s="587" t="s">
        <v>1451</v>
      </c>
      <c r="G1" s="587"/>
      <c r="H1" s="587"/>
      <c r="I1" s="587"/>
      <c r="J1" s="587"/>
      <c r="K1" s="587"/>
      <c r="L1" s="587"/>
      <c r="M1" s="587"/>
      <c r="N1" s="323"/>
      <c r="O1" s="323"/>
      <c r="P1" s="418" t="s">
        <v>1599</v>
      </c>
      <c r="Q1" s="418" t="s">
        <v>1600</v>
      </c>
      <c r="R1" s="418" t="s">
        <v>1601</v>
      </c>
      <c r="S1" s="418" t="s">
        <v>1602</v>
      </c>
      <c r="T1" s="418" t="s">
        <v>1603</v>
      </c>
      <c r="U1" s="418" t="s">
        <v>1604</v>
      </c>
      <c r="V1" s="418" t="s">
        <v>1605</v>
      </c>
      <c r="W1" s="418" t="s">
        <v>1606</v>
      </c>
      <c r="X1" s="418" t="s">
        <v>1607</v>
      </c>
      <c r="Y1" s="418" t="s">
        <v>1608</v>
      </c>
      <c r="Z1" s="418" t="s">
        <v>1609</v>
      </c>
      <c r="AA1" s="418" t="s">
        <v>1610</v>
      </c>
      <c r="AB1" s="418" t="s">
        <v>1611</v>
      </c>
      <c r="AC1" s="418" t="s">
        <v>1612</v>
      </c>
      <c r="AD1" s="418" t="s">
        <v>1613</v>
      </c>
      <c r="AE1" s="422"/>
      <c r="AF1" s="422"/>
      <c r="AG1" s="422"/>
      <c r="AH1" s="422"/>
      <c r="AI1" s="422"/>
      <c r="AJ1" s="422"/>
      <c r="AK1" s="422"/>
      <c r="AL1" s="322"/>
      <c r="AM1" s="322"/>
      <c r="AN1" s="322"/>
      <c r="AO1" s="322"/>
      <c r="AP1" s="322"/>
    </row>
    <row r="2" spans="1:42" ht="18.75">
      <c r="A2" s="321" t="s">
        <v>1315</v>
      </c>
      <c r="B2" s="322"/>
      <c r="C2" s="322"/>
      <c r="D2" s="322"/>
      <c r="E2" s="322"/>
      <c r="F2" s="322"/>
      <c r="G2" s="322"/>
      <c r="H2" s="323"/>
      <c r="I2" s="324"/>
      <c r="J2" s="323"/>
      <c r="K2" s="323"/>
      <c r="L2" s="323"/>
      <c r="M2" s="323"/>
      <c r="N2" s="323"/>
      <c r="O2" s="323"/>
      <c r="P2" s="323"/>
      <c r="Q2" s="323"/>
      <c r="R2" s="323"/>
      <c r="S2" s="323"/>
      <c r="T2" s="323"/>
      <c r="U2" s="323"/>
      <c r="V2" s="323"/>
      <c r="W2" s="323"/>
      <c r="X2" s="323"/>
      <c r="Y2" s="323"/>
      <c r="Z2" s="323"/>
      <c r="AA2" s="323"/>
      <c r="AB2" s="322"/>
      <c r="AC2" s="322"/>
      <c r="AD2" s="322"/>
      <c r="AE2" s="322"/>
      <c r="AF2" s="322"/>
      <c r="AG2" s="322"/>
      <c r="AH2" s="322"/>
      <c r="AI2" s="322"/>
      <c r="AJ2" s="322"/>
      <c r="AK2" s="322"/>
      <c r="AL2" s="322"/>
      <c r="AM2" s="322"/>
      <c r="AN2" s="322"/>
      <c r="AO2" s="322"/>
      <c r="AP2" s="322"/>
    </row>
    <row r="3" spans="1:42" ht="18.75">
      <c r="A3" s="321" t="s">
        <v>1447</v>
      </c>
      <c r="B3" s="322"/>
      <c r="C3" s="322"/>
      <c r="D3" s="322"/>
      <c r="E3" s="322"/>
      <c r="F3" s="322"/>
      <c r="G3" s="322"/>
      <c r="H3" s="323"/>
      <c r="I3" s="324"/>
      <c r="J3" s="323"/>
      <c r="K3" s="323"/>
      <c r="L3" s="323"/>
      <c r="M3" s="323"/>
      <c r="N3" s="323"/>
      <c r="O3" s="323"/>
      <c r="P3" s="323"/>
      <c r="Q3" s="323"/>
      <c r="R3" s="323"/>
      <c r="S3" s="323"/>
      <c r="T3" s="323"/>
      <c r="U3" s="323"/>
      <c r="V3" s="323"/>
      <c r="W3" s="323"/>
      <c r="X3" s="323"/>
      <c r="Y3" s="323"/>
      <c r="Z3" s="323"/>
      <c r="AA3" s="323"/>
      <c r="AB3" s="322"/>
      <c r="AC3" s="322"/>
      <c r="AD3" s="322"/>
      <c r="AE3" s="322"/>
      <c r="AF3" s="322"/>
      <c r="AG3" s="322"/>
      <c r="AH3" s="322"/>
      <c r="AI3" s="322"/>
      <c r="AJ3" s="322"/>
      <c r="AK3" s="322"/>
      <c r="AL3" s="322"/>
      <c r="AM3" s="322"/>
      <c r="AN3" s="322"/>
      <c r="AO3" s="322"/>
      <c r="AP3" s="322"/>
    </row>
    <row r="4" spans="1:42" s="322" customFormat="1" ht="18.75">
      <c r="A4" s="321" t="s">
        <v>1448</v>
      </c>
      <c r="H4" s="323"/>
      <c r="I4" s="324"/>
      <c r="J4" s="323"/>
      <c r="K4" s="323"/>
      <c r="L4" s="323"/>
      <c r="M4" s="323"/>
      <c r="N4" s="323"/>
      <c r="O4" s="323"/>
      <c r="P4" s="323"/>
      <c r="Q4" s="323"/>
      <c r="R4" s="323"/>
      <c r="S4" s="323"/>
      <c r="T4" s="323"/>
      <c r="U4" s="323"/>
      <c r="V4" s="323"/>
      <c r="W4" s="323"/>
      <c r="X4" s="323"/>
      <c r="Y4" s="323"/>
      <c r="Z4" s="323"/>
      <c r="AA4" s="323"/>
    </row>
    <row r="5" spans="1:42" s="322" customFormat="1" ht="18.75">
      <c r="A5" s="321" t="s">
        <v>1449</v>
      </c>
      <c r="H5" s="323"/>
      <c r="I5" s="324"/>
      <c r="J5" s="323"/>
      <c r="K5" s="323"/>
      <c r="L5" s="323"/>
      <c r="M5" s="323"/>
      <c r="N5" s="323"/>
      <c r="O5" s="323"/>
      <c r="P5" s="323"/>
      <c r="Q5" s="323"/>
      <c r="R5" s="323"/>
      <c r="S5" s="323"/>
      <c r="T5" s="323"/>
      <c r="U5" s="323"/>
      <c r="V5" s="323"/>
      <c r="W5" s="323"/>
      <c r="X5" s="323"/>
      <c r="Y5" s="323"/>
      <c r="Z5" s="323"/>
      <c r="AA5" s="323"/>
    </row>
    <row r="6" spans="1:42" s="322" customFormat="1">
      <c r="A6" s="326" t="s">
        <v>1450</v>
      </c>
      <c r="B6" s="326"/>
      <c r="C6" s="326"/>
      <c r="D6" s="326"/>
      <c r="E6" s="326"/>
      <c r="F6" s="326"/>
      <c r="G6" s="326"/>
      <c r="H6" s="326"/>
      <c r="I6" s="326"/>
      <c r="J6" s="326"/>
      <c r="K6" s="326"/>
      <c r="L6" s="326"/>
      <c r="M6" s="326"/>
      <c r="N6" s="326"/>
      <c r="O6" s="326"/>
      <c r="P6" s="326"/>
      <c r="Q6" s="326"/>
      <c r="R6" s="326"/>
      <c r="S6" s="326"/>
      <c r="T6" s="326"/>
      <c r="U6" s="326"/>
    </row>
    <row r="7" spans="1:42" ht="15" customHeight="1">
      <c r="A7" s="545" t="s">
        <v>58</v>
      </c>
      <c r="B7" s="547" t="s">
        <v>71</v>
      </c>
      <c r="C7" s="539" t="s">
        <v>1465</v>
      </c>
      <c r="D7" s="539" t="s">
        <v>1466</v>
      </c>
      <c r="E7" s="539" t="s">
        <v>54</v>
      </c>
      <c r="F7" s="539" t="s">
        <v>352</v>
      </c>
      <c r="G7" s="539" t="s">
        <v>55</v>
      </c>
      <c r="H7" s="542" t="s">
        <v>60</v>
      </c>
      <c r="I7" s="543"/>
      <c r="J7" s="543"/>
      <c r="K7" s="543"/>
      <c r="L7" s="543"/>
      <c r="M7" s="543"/>
      <c r="N7" s="543"/>
      <c r="O7" s="544"/>
      <c r="P7" s="551" t="s">
        <v>61</v>
      </c>
      <c r="Q7" s="552"/>
      <c r="R7" s="547" t="s">
        <v>63</v>
      </c>
      <c r="S7" s="547" t="s">
        <v>70</v>
      </c>
      <c r="T7" s="547" t="s">
        <v>69</v>
      </c>
      <c r="U7" s="558" t="s">
        <v>56</v>
      </c>
    </row>
    <row r="8" spans="1:42" ht="15" customHeight="1">
      <c r="A8" s="545"/>
      <c r="B8" s="545"/>
      <c r="C8" s="540"/>
      <c r="D8" s="540"/>
      <c r="E8" s="540"/>
      <c r="F8" s="540"/>
      <c r="G8" s="540"/>
      <c r="H8" s="542" t="s">
        <v>64</v>
      </c>
      <c r="I8" s="544"/>
      <c r="J8" s="542" t="s">
        <v>65</v>
      </c>
      <c r="K8" s="544"/>
      <c r="L8" s="542" t="s">
        <v>66</v>
      </c>
      <c r="M8" s="544"/>
      <c r="N8" s="542" t="s">
        <v>67</v>
      </c>
      <c r="O8" s="544"/>
      <c r="P8" s="553"/>
      <c r="Q8" s="554"/>
      <c r="R8" s="545"/>
      <c r="S8" s="545"/>
      <c r="T8" s="545"/>
      <c r="U8" s="559"/>
    </row>
    <row r="9" spans="1:42" ht="25.5">
      <c r="A9" s="546"/>
      <c r="B9" s="546"/>
      <c r="C9" s="541"/>
      <c r="D9" s="541"/>
      <c r="E9" s="541"/>
      <c r="F9" s="541"/>
      <c r="G9" s="541"/>
      <c r="H9" s="353" t="s">
        <v>68</v>
      </c>
      <c r="I9" s="353" t="s">
        <v>4</v>
      </c>
      <c r="J9" s="353" t="s">
        <v>68</v>
      </c>
      <c r="K9" s="353" t="s">
        <v>4</v>
      </c>
      <c r="L9" s="353" t="s">
        <v>68</v>
      </c>
      <c r="M9" s="353" t="s">
        <v>4</v>
      </c>
      <c r="N9" s="353" t="s">
        <v>68</v>
      </c>
      <c r="O9" s="353" t="s">
        <v>4</v>
      </c>
      <c r="P9" s="353" t="s">
        <v>68</v>
      </c>
      <c r="Q9" s="353" t="s">
        <v>4</v>
      </c>
      <c r="R9" s="546"/>
      <c r="S9" s="546"/>
      <c r="T9" s="546"/>
      <c r="U9" s="560"/>
    </row>
    <row r="10" spans="1:42" ht="15.75">
      <c r="A10" s="408"/>
      <c r="B10" s="409"/>
      <c r="C10" s="356"/>
      <c r="D10" s="356"/>
      <c r="E10" s="356"/>
      <c r="F10" s="357"/>
      <c r="G10" s="356"/>
      <c r="H10" s="358"/>
      <c r="I10" s="358"/>
      <c r="J10" s="358"/>
      <c r="K10" s="358"/>
      <c r="L10" s="358"/>
      <c r="M10" s="358"/>
      <c r="N10" s="358"/>
      <c r="O10" s="358"/>
      <c r="P10" s="358"/>
      <c r="Q10" s="358"/>
      <c r="R10" s="359"/>
      <c r="S10" s="359"/>
      <c r="T10" s="359"/>
      <c r="U10" s="360"/>
    </row>
    <row r="11" spans="1:42" s="407" customFormat="1" ht="186" customHeight="1">
      <c r="A11" s="538" t="s">
        <v>1447</v>
      </c>
      <c r="B11" s="588" t="s">
        <v>1463</v>
      </c>
      <c r="C11" s="406" t="s">
        <v>1606</v>
      </c>
      <c r="D11" s="402" t="s">
        <v>2145</v>
      </c>
      <c r="E11" s="402" t="s">
        <v>2144</v>
      </c>
      <c r="F11" s="402" t="s">
        <v>2143</v>
      </c>
      <c r="G11" s="286" t="s">
        <v>2142</v>
      </c>
      <c r="H11" s="403">
        <v>1</v>
      </c>
      <c r="I11" s="404">
        <v>0</v>
      </c>
      <c r="J11" s="403"/>
      <c r="K11" s="404"/>
      <c r="L11" s="403"/>
      <c r="M11" s="404"/>
      <c r="N11" s="403"/>
      <c r="O11" s="404"/>
      <c r="P11" s="316">
        <f>H11+J11+L11+N11</f>
        <v>1</v>
      </c>
      <c r="Q11" s="451">
        <f>I11+K11+M11+O11</f>
        <v>0</v>
      </c>
      <c r="R11" s="286" t="s">
        <v>2141</v>
      </c>
      <c r="S11" s="286" t="s">
        <v>2140</v>
      </c>
      <c r="T11" s="286" t="s">
        <v>2132</v>
      </c>
      <c r="U11" s="286" t="s">
        <v>2139</v>
      </c>
    </row>
    <row r="12" spans="1:42" s="407" customFormat="1" ht="150" customHeight="1">
      <c r="A12" s="538"/>
      <c r="B12" s="589"/>
      <c r="C12" s="406" t="s">
        <v>1613</v>
      </c>
      <c r="D12" s="402" t="s">
        <v>2138</v>
      </c>
      <c r="E12" s="402" t="s">
        <v>2137</v>
      </c>
      <c r="F12" s="402" t="s">
        <v>2136</v>
      </c>
      <c r="G12" s="286" t="s">
        <v>2135</v>
      </c>
      <c r="H12" s="403">
        <v>0.5</v>
      </c>
      <c r="I12" s="457">
        <v>550</v>
      </c>
      <c r="J12" s="403">
        <v>0.5</v>
      </c>
      <c r="K12" s="457">
        <v>550</v>
      </c>
      <c r="L12" s="403"/>
      <c r="M12" s="404"/>
      <c r="N12" s="403"/>
      <c r="O12" s="404"/>
      <c r="P12" s="316">
        <f>H12+J12+L12+N12</f>
        <v>1</v>
      </c>
      <c r="Q12" s="451">
        <f>I12+K12+M12+O12</f>
        <v>1100</v>
      </c>
      <c r="R12" s="286" t="s">
        <v>2134</v>
      </c>
      <c r="S12" s="286" t="s">
        <v>2133</v>
      </c>
      <c r="T12" s="286" t="s">
        <v>2132</v>
      </c>
      <c r="U12" s="286" t="s">
        <v>2131</v>
      </c>
    </row>
    <row r="13" spans="1:42" ht="155.25" customHeight="1">
      <c r="A13" s="432"/>
      <c r="B13" s="424" t="s">
        <v>1461</v>
      </c>
      <c r="C13" s="402" t="s">
        <v>1599</v>
      </c>
      <c r="D13" s="402" t="s">
        <v>2146</v>
      </c>
      <c r="E13" s="402" t="s">
        <v>2147</v>
      </c>
      <c r="F13" s="402" t="s">
        <v>2148</v>
      </c>
      <c r="G13" s="286" t="s">
        <v>2149</v>
      </c>
      <c r="H13" s="403">
        <v>0.25</v>
      </c>
      <c r="I13" s="404">
        <v>0</v>
      </c>
      <c r="J13" s="403">
        <v>0.25</v>
      </c>
      <c r="K13" s="404">
        <v>0</v>
      </c>
      <c r="L13" s="403">
        <v>0.25</v>
      </c>
      <c r="M13" s="404">
        <v>0</v>
      </c>
      <c r="N13" s="403">
        <v>0.25</v>
      </c>
      <c r="O13" s="404">
        <v>0</v>
      </c>
      <c r="P13" s="316">
        <f t="shared" ref="P13" si="0">H13+J13+L13+N13</f>
        <v>1</v>
      </c>
      <c r="Q13" s="451">
        <f>I13+K13+M13+O13</f>
        <v>0</v>
      </c>
      <c r="R13" s="286" t="s">
        <v>2150</v>
      </c>
      <c r="S13" s="286" t="s">
        <v>2151</v>
      </c>
      <c r="T13" s="286" t="s">
        <v>1674</v>
      </c>
      <c r="U13" s="286" t="s">
        <v>2152</v>
      </c>
    </row>
    <row r="14" spans="1:42" ht="230.25" customHeight="1">
      <c r="A14" s="424" t="s">
        <v>1450</v>
      </c>
      <c r="B14" s="424" t="s">
        <v>1462</v>
      </c>
      <c r="C14" s="402" t="s">
        <v>1602</v>
      </c>
      <c r="D14" s="402" t="s">
        <v>2153</v>
      </c>
      <c r="E14" s="402" t="s">
        <v>2154</v>
      </c>
      <c r="F14" s="402" t="s">
        <v>2155</v>
      </c>
      <c r="G14" s="286" t="s">
        <v>2156</v>
      </c>
      <c r="H14" s="403">
        <v>0.25</v>
      </c>
      <c r="I14" s="404">
        <v>0</v>
      </c>
      <c r="J14" s="403">
        <v>0.25</v>
      </c>
      <c r="K14" s="404">
        <v>0</v>
      </c>
      <c r="L14" s="403">
        <v>0.25</v>
      </c>
      <c r="M14" s="404">
        <v>0</v>
      </c>
      <c r="N14" s="403">
        <v>0.25</v>
      </c>
      <c r="O14" s="404">
        <v>0</v>
      </c>
      <c r="P14" s="316">
        <f>H14+J14+L14+N14</f>
        <v>1</v>
      </c>
      <c r="Q14" s="451">
        <f>I14+K14+M14+O14</f>
        <v>0</v>
      </c>
      <c r="R14" s="286" t="s">
        <v>2157</v>
      </c>
      <c r="S14" s="286" t="s">
        <v>2158</v>
      </c>
      <c r="T14" s="286" t="s">
        <v>2159</v>
      </c>
      <c r="U14" s="286" t="s">
        <v>2160</v>
      </c>
    </row>
    <row r="15" spans="1:42" ht="15.75">
      <c r="A15" s="226"/>
      <c r="B15" s="227"/>
      <c r="C15" s="227"/>
      <c r="D15" s="227"/>
      <c r="E15" s="226" t="s">
        <v>1452</v>
      </c>
      <c r="F15" s="227"/>
      <c r="G15" s="228"/>
      <c r="H15" s="10">
        <f t="shared" ref="H15:P15" si="1">SUM(G13:G14)</f>
        <v>0</v>
      </c>
      <c r="I15" s="168">
        <f t="shared" si="1"/>
        <v>0.5</v>
      </c>
      <c r="J15" s="10">
        <f t="shared" si="1"/>
        <v>0</v>
      </c>
      <c r="K15" s="168">
        <f t="shared" si="1"/>
        <v>0.5</v>
      </c>
      <c r="L15" s="10">
        <f t="shared" si="1"/>
        <v>0</v>
      </c>
      <c r="M15" s="168">
        <f t="shared" si="1"/>
        <v>0.5</v>
      </c>
      <c r="N15" s="10">
        <f t="shared" si="1"/>
        <v>0</v>
      </c>
      <c r="O15" s="168">
        <f t="shared" si="1"/>
        <v>0.5</v>
      </c>
      <c r="P15" s="168">
        <f t="shared" si="1"/>
        <v>0</v>
      </c>
      <c r="Q15" s="168">
        <f>SUM(Q11:Q14)</f>
        <v>1100</v>
      </c>
      <c r="R15" s="6"/>
      <c r="S15" s="6"/>
      <c r="T15" s="6"/>
      <c r="U15" s="6"/>
    </row>
  </sheetData>
  <mergeCells count="20">
    <mergeCell ref="A11:A12"/>
    <mergeCell ref="B11:B12"/>
    <mergeCell ref="R7:R9"/>
    <mergeCell ref="S7:S9"/>
    <mergeCell ref="T7:T9"/>
    <mergeCell ref="A7:A9"/>
    <mergeCell ref="B7:B9"/>
    <mergeCell ref="C7:C9"/>
    <mergeCell ref="E7:E9"/>
    <mergeCell ref="D7:D9"/>
    <mergeCell ref="U7:U9"/>
    <mergeCell ref="P7:Q8"/>
    <mergeCell ref="F1:M1"/>
    <mergeCell ref="G7:G9"/>
    <mergeCell ref="H7:O7"/>
    <mergeCell ref="H8:I8"/>
    <mergeCell ref="J8:K8"/>
    <mergeCell ref="L8:M8"/>
    <mergeCell ref="N8:O8"/>
    <mergeCell ref="F7:F9"/>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7:F10"/>
    <dataValidation allowBlank="1" showInputMessage="1" showErrorMessage="1" promptTitle="INDICADORES DE RESULTADOS" prompt="Medidas o variables para verificar el cumplimiento de cada paso.&#10;" sqref="E7:E10"/>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D7 C7:C9 C10:D10"/>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7:G10"/>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7:U10"/>
    <dataValidation allowBlank="1" showInputMessage="1" showErrorMessage="1" promptTitle="POBLACIÓN OBJETIVO" prompt="Grupo  de personas al cual se pretende beneficiar con dicho actividad." sqref="T7:T10"/>
    <dataValidation allowBlank="1" showInputMessage="1" showErrorMessage="1" promptTitle="MEDIO DE VERIFICACIÓN" prompt="Corresponde a los elementos a través del cual se acredita y se verifican  las actividades." sqref="S7:S10"/>
    <dataValidation allowBlank="1" showInputMessage="1" showErrorMessage="1" promptTitle="JUSTIFICACIÓN" prompt="Es aquella en que se explica de forma convincente el motivo por el que y para que se va realizar dicha actividad, que beneficio va traer a la institución." sqref="R7:R10"/>
    <dataValidation type="list" allowBlank="1" showInputMessage="1" showErrorMessage="1" sqref="C11:C14">
      <formula1>$P$1:$AD$1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sheetPr filterMode="1"/>
  <dimension ref="A1:UI306"/>
  <sheetViews>
    <sheetView showGridLines="0" topLeftCell="D273" zoomScale="90" zoomScaleNormal="90" workbookViewId="0">
      <selection activeCell="J18" sqref="J18"/>
    </sheetView>
  </sheetViews>
  <sheetFormatPr baseColWidth="10" defaultColWidth="11.5703125" defaultRowHeight="15"/>
  <cols>
    <col min="1" max="1" width="1.85546875" style="21" customWidth="1"/>
    <col min="2" max="2" width="7.85546875" style="21" customWidth="1"/>
    <col min="3" max="3" width="50" style="21" bestFit="1" customWidth="1"/>
    <col min="4" max="4" width="23.5703125" style="21" customWidth="1"/>
    <col min="5" max="5" width="10.140625" style="21" customWidth="1"/>
    <col min="6" max="7" width="13.85546875" style="21" customWidth="1"/>
    <col min="8" max="8" width="41.140625" style="12" customWidth="1"/>
    <col min="9" max="9" width="14.85546875" style="21" customWidth="1"/>
    <col min="10" max="10" width="55.28515625" style="21" customWidth="1"/>
    <col min="11" max="11" width="51" style="21" customWidth="1"/>
    <col min="12" max="12" width="19.140625" style="21" customWidth="1"/>
    <col min="13" max="33" width="11.5703125" style="21"/>
    <col min="34" max="34" width="45.42578125" style="21" bestFit="1" customWidth="1"/>
    <col min="35" max="35" width="35.28515625" style="21" bestFit="1" customWidth="1"/>
    <col min="36" max="36" width="35.7109375" style="21" bestFit="1" customWidth="1"/>
    <col min="37" max="41" width="46" style="21" customWidth="1"/>
    <col min="42" max="45" width="46.5703125" style="21" bestFit="1" customWidth="1"/>
    <col min="46" max="49" width="46.7109375" style="21" bestFit="1" customWidth="1"/>
    <col min="50" max="53" width="46.140625" style="21" bestFit="1" customWidth="1"/>
    <col min="54" max="56" width="45.42578125" style="21" bestFit="1" customWidth="1"/>
    <col min="57" max="57" width="49.28515625" style="21" bestFit="1" customWidth="1"/>
    <col min="58" max="61" width="46" style="21" bestFit="1" customWidth="1"/>
    <col min="62" max="65" width="46.5703125" style="21" bestFit="1" customWidth="1"/>
    <col min="66" max="69" width="46.7109375" style="21" bestFit="1" customWidth="1"/>
    <col min="70" max="73" width="46.140625" style="21" bestFit="1" customWidth="1"/>
    <col min="74" max="77" width="12.7109375" style="21" bestFit="1" customWidth="1"/>
    <col min="78" max="78" width="11.5703125" style="21"/>
    <col min="79" max="79" width="12.7109375" style="21" bestFit="1" customWidth="1"/>
    <col min="80" max="80" width="11.5703125" style="21"/>
    <col min="81" max="83" width="12.7109375" style="21" bestFit="1" customWidth="1"/>
    <col min="84" max="16384" width="11.5703125" style="21"/>
  </cols>
  <sheetData>
    <row r="1" spans="1:555" ht="26.25" hidden="1">
      <c r="A1" s="122" t="s">
        <v>211</v>
      </c>
      <c r="B1" s="125" t="s">
        <v>212</v>
      </c>
      <c r="C1" s="116" t="s">
        <v>213</v>
      </c>
      <c r="D1" s="116" t="s">
        <v>456</v>
      </c>
      <c r="E1" s="116" t="s">
        <v>458</v>
      </c>
      <c r="F1" s="116" t="s">
        <v>460</v>
      </c>
      <c r="G1" s="116" t="s">
        <v>462</v>
      </c>
      <c r="H1" s="116" t="s">
        <v>464</v>
      </c>
      <c r="I1" s="116" t="s">
        <v>466</v>
      </c>
      <c r="J1" s="116" t="s">
        <v>214</v>
      </c>
      <c r="K1" s="116" t="s">
        <v>469</v>
      </c>
      <c r="L1" s="116" t="s">
        <v>215</v>
      </c>
      <c r="M1" s="116" t="s">
        <v>471</v>
      </c>
      <c r="N1" s="116" t="s">
        <v>473</v>
      </c>
      <c r="O1" s="116" t="s">
        <v>475</v>
      </c>
      <c r="P1" s="116" t="s">
        <v>216</v>
      </c>
      <c r="Q1" s="116" t="s">
        <v>476</v>
      </c>
      <c r="R1" s="116" t="s">
        <v>479</v>
      </c>
      <c r="S1" s="116" t="s">
        <v>217</v>
      </c>
      <c r="T1" s="116" t="s">
        <v>481</v>
      </c>
      <c r="U1" s="116" t="s">
        <v>218</v>
      </c>
      <c r="V1" s="116" t="s">
        <v>482</v>
      </c>
      <c r="W1" s="116" t="s">
        <v>483</v>
      </c>
      <c r="X1" s="116" t="s">
        <v>487</v>
      </c>
      <c r="Y1" s="116" t="s">
        <v>234</v>
      </c>
      <c r="Z1" s="116" t="s">
        <v>488</v>
      </c>
      <c r="AA1" s="116" t="s">
        <v>490</v>
      </c>
      <c r="AB1" s="116" t="s">
        <v>492</v>
      </c>
      <c r="AC1" s="116" t="s">
        <v>235</v>
      </c>
      <c r="AD1" s="116" t="s">
        <v>494</v>
      </c>
      <c r="AE1" s="116" t="s">
        <v>496</v>
      </c>
      <c r="AF1" s="116" t="s">
        <v>498</v>
      </c>
      <c r="AG1" s="116" t="s">
        <v>500</v>
      </c>
      <c r="AH1" s="116" t="s">
        <v>210</v>
      </c>
      <c r="AI1" s="116" t="s">
        <v>502</v>
      </c>
      <c r="AJ1" s="125" t="s">
        <v>219</v>
      </c>
      <c r="AK1" s="116" t="s">
        <v>504</v>
      </c>
      <c r="AL1" s="116" t="s">
        <v>220</v>
      </c>
      <c r="AM1" s="116" t="s">
        <v>506</v>
      </c>
      <c r="AN1" s="116" t="s">
        <v>508</v>
      </c>
      <c r="AO1" s="116" t="s">
        <v>221</v>
      </c>
      <c r="AP1" s="116" t="s">
        <v>510</v>
      </c>
      <c r="AQ1" s="116" t="s">
        <v>512</v>
      </c>
      <c r="AR1" s="116" t="s">
        <v>222</v>
      </c>
      <c r="AS1" s="116" t="s">
        <v>513</v>
      </c>
      <c r="AT1" s="116" t="s">
        <v>515</v>
      </c>
      <c r="AU1" s="116" t="s">
        <v>516</v>
      </c>
      <c r="AV1" s="116" t="s">
        <v>517</v>
      </c>
      <c r="AW1" s="116" t="s">
        <v>519</v>
      </c>
      <c r="AX1" s="116" t="s">
        <v>521</v>
      </c>
      <c r="AY1" s="116" t="s">
        <v>522</v>
      </c>
      <c r="AZ1" s="116" t="s">
        <v>223</v>
      </c>
      <c r="BA1" s="116" t="s">
        <v>524</v>
      </c>
      <c r="BB1" s="116" t="s">
        <v>526</v>
      </c>
      <c r="BC1" s="116" t="s">
        <v>528</v>
      </c>
      <c r="BD1" s="116" t="s">
        <v>530</v>
      </c>
      <c r="BE1" s="116" t="s">
        <v>532</v>
      </c>
      <c r="BF1" s="116" t="s">
        <v>534</v>
      </c>
      <c r="BG1" s="116" t="s">
        <v>536</v>
      </c>
      <c r="BH1" s="116" t="s">
        <v>538</v>
      </c>
      <c r="BI1" s="116" t="s">
        <v>236</v>
      </c>
      <c r="BJ1" s="116" t="s">
        <v>540</v>
      </c>
      <c r="BK1" s="116" t="s">
        <v>542</v>
      </c>
      <c r="BL1" s="116" t="s">
        <v>544</v>
      </c>
      <c r="BM1" s="116" t="s">
        <v>546</v>
      </c>
      <c r="BN1" s="116" t="s">
        <v>548</v>
      </c>
      <c r="BO1" s="116" t="s">
        <v>550</v>
      </c>
      <c r="BP1" s="116" t="s">
        <v>552</v>
      </c>
      <c r="BQ1" s="116" t="s">
        <v>554</v>
      </c>
      <c r="BR1" s="116" t="s">
        <v>556</v>
      </c>
      <c r="BS1" s="116" t="s">
        <v>558</v>
      </c>
      <c r="BT1" s="125" t="s">
        <v>224</v>
      </c>
      <c r="BU1" s="116" t="s">
        <v>225</v>
      </c>
      <c r="BV1" s="116" t="s">
        <v>560</v>
      </c>
      <c r="BW1" s="116" t="s">
        <v>226</v>
      </c>
      <c r="BX1" s="116" t="s">
        <v>562</v>
      </c>
      <c r="BY1" s="116" t="s">
        <v>564</v>
      </c>
      <c r="BZ1" s="125" t="s">
        <v>227</v>
      </c>
      <c r="CA1" s="116" t="s">
        <v>228</v>
      </c>
      <c r="CB1" s="116" t="s">
        <v>566</v>
      </c>
      <c r="CC1" s="116" t="s">
        <v>229</v>
      </c>
      <c r="CD1" s="116" t="s">
        <v>568</v>
      </c>
      <c r="CE1" s="116" t="s">
        <v>570</v>
      </c>
      <c r="CF1" s="116" t="s">
        <v>572</v>
      </c>
      <c r="CG1" s="125" t="s">
        <v>230</v>
      </c>
      <c r="CH1" s="116" t="s">
        <v>578</v>
      </c>
      <c r="CI1" s="116" t="s">
        <v>580</v>
      </c>
      <c r="CJ1" s="116" t="s">
        <v>231</v>
      </c>
      <c r="CK1" s="116" t="s">
        <v>574</v>
      </c>
      <c r="CL1" s="116" t="s">
        <v>576</v>
      </c>
      <c r="CM1" s="116" t="s">
        <v>232</v>
      </c>
      <c r="CN1" s="116" t="s">
        <v>582</v>
      </c>
      <c r="CO1" s="116" t="s">
        <v>233</v>
      </c>
      <c r="CP1" s="116" t="s">
        <v>583</v>
      </c>
      <c r="CQ1" s="113" t="s">
        <v>237</v>
      </c>
      <c r="CR1" s="125" t="s">
        <v>238</v>
      </c>
      <c r="CS1" s="116" t="s">
        <v>584</v>
      </c>
      <c r="CT1" s="116" t="s">
        <v>585</v>
      </c>
      <c r="CU1" s="116" t="s">
        <v>587</v>
      </c>
      <c r="CV1" s="116" t="s">
        <v>239</v>
      </c>
      <c r="CW1" s="116" t="s">
        <v>589</v>
      </c>
      <c r="CX1" s="116" t="s">
        <v>591</v>
      </c>
      <c r="CY1" s="116" t="s">
        <v>593</v>
      </c>
      <c r="CZ1" s="116" t="s">
        <v>595</v>
      </c>
      <c r="DA1" s="116" t="s">
        <v>597</v>
      </c>
      <c r="DB1" s="116" t="s">
        <v>599</v>
      </c>
      <c r="DC1" s="125" t="s">
        <v>240</v>
      </c>
      <c r="DD1" s="116" t="s">
        <v>241</v>
      </c>
      <c r="DE1" s="116" t="s">
        <v>601</v>
      </c>
      <c r="DF1" s="116" t="s">
        <v>242</v>
      </c>
      <c r="DG1" s="116" t="s">
        <v>603</v>
      </c>
      <c r="DH1" s="116" t="s">
        <v>605</v>
      </c>
      <c r="DI1" s="116" t="s">
        <v>607</v>
      </c>
      <c r="DJ1" s="116" t="s">
        <v>609</v>
      </c>
      <c r="DK1" s="116" t="s">
        <v>611</v>
      </c>
      <c r="DL1" s="116" t="s">
        <v>613</v>
      </c>
      <c r="DM1" s="116" t="s">
        <v>615</v>
      </c>
      <c r="DN1" s="116" t="s">
        <v>243</v>
      </c>
      <c r="DO1" s="116" t="s">
        <v>617</v>
      </c>
      <c r="DP1" s="116" t="s">
        <v>619</v>
      </c>
      <c r="DQ1" s="116" t="s">
        <v>621</v>
      </c>
      <c r="DR1" s="125" t="s">
        <v>244</v>
      </c>
      <c r="DS1" s="116" t="s">
        <v>623</v>
      </c>
      <c r="DT1" s="116" t="s">
        <v>245</v>
      </c>
      <c r="DU1" s="116" t="s">
        <v>625</v>
      </c>
      <c r="DV1" s="116" t="s">
        <v>246</v>
      </c>
      <c r="DW1" s="116" t="s">
        <v>627</v>
      </c>
      <c r="DX1" s="116" t="s">
        <v>629</v>
      </c>
      <c r="DY1" s="116" t="s">
        <v>631</v>
      </c>
      <c r="DZ1" s="116" t="s">
        <v>633</v>
      </c>
      <c r="EA1" s="116" t="s">
        <v>635</v>
      </c>
      <c r="EB1" s="116" t="s">
        <v>637</v>
      </c>
      <c r="EC1" s="116" t="s">
        <v>639</v>
      </c>
      <c r="ED1" s="116" t="s">
        <v>641</v>
      </c>
      <c r="EE1" s="116" t="s">
        <v>643</v>
      </c>
      <c r="EF1" s="116" t="s">
        <v>645</v>
      </c>
      <c r="EG1" s="116" t="s">
        <v>647</v>
      </c>
      <c r="EH1" s="125" t="s">
        <v>247</v>
      </c>
      <c r="EI1" s="116" t="s">
        <v>649</v>
      </c>
      <c r="EJ1" s="116" t="s">
        <v>248</v>
      </c>
      <c r="EK1" s="116" t="s">
        <v>651</v>
      </c>
      <c r="EL1" s="116" t="s">
        <v>653</v>
      </c>
      <c r="EM1" s="116" t="s">
        <v>249</v>
      </c>
      <c r="EN1" s="116" t="s">
        <v>655</v>
      </c>
      <c r="EO1" s="116" t="s">
        <v>657</v>
      </c>
      <c r="EP1" s="116" t="s">
        <v>250</v>
      </c>
      <c r="EQ1" s="116" t="s">
        <v>659</v>
      </c>
      <c r="ER1" s="116" t="s">
        <v>661</v>
      </c>
      <c r="ES1" s="116" t="s">
        <v>663</v>
      </c>
      <c r="ET1" s="116" t="s">
        <v>251</v>
      </c>
      <c r="EU1" s="116" t="s">
        <v>665</v>
      </c>
      <c r="EV1" s="116" t="s">
        <v>667</v>
      </c>
      <c r="EW1" s="125" t="s">
        <v>252</v>
      </c>
      <c r="EX1" s="116" t="s">
        <v>253</v>
      </c>
      <c r="EY1" s="116" t="s">
        <v>669</v>
      </c>
      <c r="EZ1" s="116" t="s">
        <v>671</v>
      </c>
      <c r="FA1" s="116" t="s">
        <v>673</v>
      </c>
      <c r="FB1" s="116" t="s">
        <v>675</v>
      </c>
      <c r="FC1" s="116" t="s">
        <v>254</v>
      </c>
      <c r="FD1" s="116" t="s">
        <v>677</v>
      </c>
      <c r="FE1" s="116" t="s">
        <v>679</v>
      </c>
      <c r="FF1" s="116" t="s">
        <v>681</v>
      </c>
      <c r="FG1" s="116" t="s">
        <v>683</v>
      </c>
      <c r="FH1" s="116" t="s">
        <v>685</v>
      </c>
      <c r="FI1" s="116" t="s">
        <v>255</v>
      </c>
      <c r="FJ1" s="116" t="s">
        <v>688</v>
      </c>
      <c r="FK1" s="116" t="s">
        <v>256</v>
      </c>
      <c r="FL1" s="116" t="s">
        <v>691</v>
      </c>
      <c r="FM1" s="116" t="s">
        <v>692</v>
      </c>
      <c r="FN1" s="116" t="s">
        <v>694</v>
      </c>
      <c r="FO1" s="116" t="s">
        <v>257</v>
      </c>
      <c r="FP1" s="116" t="s">
        <v>697</v>
      </c>
      <c r="FQ1" s="116" t="s">
        <v>698</v>
      </c>
      <c r="FR1" s="116" t="s">
        <v>700</v>
      </c>
      <c r="FS1" s="116" t="s">
        <v>258</v>
      </c>
      <c r="FT1" s="116" t="s">
        <v>703</v>
      </c>
      <c r="FU1" s="116" t="s">
        <v>705</v>
      </c>
      <c r="FV1" s="116" t="s">
        <v>707</v>
      </c>
      <c r="FW1" s="125" t="s">
        <v>259</v>
      </c>
      <c r="FX1" s="125" t="s">
        <v>260</v>
      </c>
      <c r="FY1" s="116" t="s">
        <v>266</v>
      </c>
      <c r="FZ1" s="116" t="s">
        <v>709</v>
      </c>
      <c r="GA1" s="116" t="s">
        <v>711</v>
      </c>
      <c r="GB1" s="116" t="s">
        <v>713</v>
      </c>
      <c r="GC1" s="116" t="s">
        <v>715</v>
      </c>
      <c r="GD1" s="116" t="s">
        <v>717</v>
      </c>
      <c r="GE1" s="116" t="s">
        <v>719</v>
      </c>
      <c r="GF1" s="125" t="s">
        <v>261</v>
      </c>
      <c r="GG1" s="116" t="s">
        <v>267</v>
      </c>
      <c r="GH1" s="116" t="s">
        <v>721</v>
      </c>
      <c r="GI1" s="116" t="s">
        <v>723</v>
      </c>
      <c r="GJ1" s="116" t="s">
        <v>724</v>
      </c>
      <c r="GK1" s="116" t="s">
        <v>268</v>
      </c>
      <c r="GL1" s="116" t="s">
        <v>727</v>
      </c>
      <c r="GM1" s="116" t="s">
        <v>728</v>
      </c>
      <c r="GN1" s="125" t="s">
        <v>262</v>
      </c>
      <c r="GO1" s="116" t="s">
        <v>263</v>
      </c>
      <c r="GP1" s="116" t="s">
        <v>730</v>
      </c>
      <c r="GQ1" s="116" t="s">
        <v>732</v>
      </c>
      <c r="GR1" s="116" t="s">
        <v>734</v>
      </c>
      <c r="GS1" s="116" t="s">
        <v>736</v>
      </c>
      <c r="GT1" s="116" t="s">
        <v>738</v>
      </c>
      <c r="GU1" s="125" t="s">
        <v>264</v>
      </c>
      <c r="GV1" s="116" t="s">
        <v>265</v>
      </c>
      <c r="GW1" s="116" t="s">
        <v>740</v>
      </c>
      <c r="GX1" s="116" t="s">
        <v>742</v>
      </c>
      <c r="GY1" s="116" t="s">
        <v>744</v>
      </c>
      <c r="GZ1" s="116" t="s">
        <v>746</v>
      </c>
      <c r="HA1" s="116" t="s">
        <v>748</v>
      </c>
      <c r="HB1" s="116" t="s">
        <v>750</v>
      </c>
      <c r="HC1" s="113" t="s">
        <v>269</v>
      </c>
      <c r="HD1" s="125" t="s">
        <v>270</v>
      </c>
      <c r="HE1" s="116" t="s">
        <v>271</v>
      </c>
      <c r="HF1" s="116" t="s">
        <v>752</v>
      </c>
      <c r="HG1" s="116" t="s">
        <v>754</v>
      </c>
      <c r="HH1" s="116" t="s">
        <v>756</v>
      </c>
      <c r="HI1" s="116" t="s">
        <v>758</v>
      </c>
      <c r="HJ1" s="116" t="s">
        <v>272</v>
      </c>
      <c r="HK1" s="116" t="s">
        <v>761</v>
      </c>
      <c r="HL1" s="116" t="s">
        <v>289</v>
      </c>
      <c r="HM1" s="116" t="s">
        <v>799</v>
      </c>
      <c r="HN1" s="116" t="s">
        <v>801</v>
      </c>
      <c r="HO1" s="116" t="s">
        <v>803</v>
      </c>
      <c r="HP1" s="125" t="s">
        <v>273</v>
      </c>
      <c r="HQ1" s="116" t="s">
        <v>763</v>
      </c>
      <c r="HR1" s="116" t="s">
        <v>765</v>
      </c>
      <c r="HS1" s="116" t="s">
        <v>274</v>
      </c>
      <c r="HT1" s="116" t="s">
        <v>768</v>
      </c>
      <c r="HU1" s="116" t="s">
        <v>770</v>
      </c>
      <c r="HV1" s="116" t="s">
        <v>771</v>
      </c>
      <c r="HW1" s="116" t="s">
        <v>773</v>
      </c>
      <c r="HX1" s="125" t="s">
        <v>275</v>
      </c>
      <c r="HY1" s="116" t="s">
        <v>775</v>
      </c>
      <c r="HZ1" s="116" t="s">
        <v>777</v>
      </c>
      <c r="IA1" s="116" t="s">
        <v>779</v>
      </c>
      <c r="IB1" s="116" t="s">
        <v>276</v>
      </c>
      <c r="IC1" s="116" t="s">
        <v>781</v>
      </c>
      <c r="ID1" s="116" t="s">
        <v>783</v>
      </c>
      <c r="IE1" s="116" t="s">
        <v>277</v>
      </c>
      <c r="IF1" s="116" t="s">
        <v>785</v>
      </c>
      <c r="IG1" s="116" t="s">
        <v>787</v>
      </c>
      <c r="IH1" s="116" t="s">
        <v>278</v>
      </c>
      <c r="II1" s="116" t="s">
        <v>789</v>
      </c>
      <c r="IJ1" s="116" t="s">
        <v>791</v>
      </c>
      <c r="IK1" s="116" t="s">
        <v>793</v>
      </c>
      <c r="IL1" s="116" t="s">
        <v>795</v>
      </c>
      <c r="IM1" s="116" t="s">
        <v>279</v>
      </c>
      <c r="IN1" s="116" t="s">
        <v>797</v>
      </c>
      <c r="IO1" s="125" t="s">
        <v>280</v>
      </c>
      <c r="IP1" s="116" t="s">
        <v>805</v>
      </c>
      <c r="IQ1" s="116" t="s">
        <v>807</v>
      </c>
      <c r="IR1" s="116" t="s">
        <v>281</v>
      </c>
      <c r="IS1" s="116" t="s">
        <v>809</v>
      </c>
      <c r="IT1" s="116" t="s">
        <v>811</v>
      </c>
      <c r="IU1" s="116" t="s">
        <v>813</v>
      </c>
      <c r="IV1" s="125" t="s">
        <v>282</v>
      </c>
      <c r="IW1" s="116" t="s">
        <v>815</v>
      </c>
      <c r="IX1" s="116" t="s">
        <v>283</v>
      </c>
      <c r="IY1" s="116" t="s">
        <v>818</v>
      </c>
      <c r="IZ1" s="116" t="s">
        <v>820</v>
      </c>
      <c r="JA1" s="116" t="s">
        <v>822</v>
      </c>
      <c r="JB1" s="116" t="s">
        <v>824</v>
      </c>
      <c r="JC1" s="116" t="s">
        <v>826</v>
      </c>
      <c r="JD1" s="116" t="s">
        <v>828</v>
      </c>
      <c r="JE1" s="116" t="s">
        <v>284</v>
      </c>
      <c r="JF1" s="116" t="s">
        <v>831</v>
      </c>
      <c r="JG1" s="116" t="s">
        <v>833</v>
      </c>
      <c r="JH1" s="116" t="s">
        <v>835</v>
      </c>
      <c r="JI1" s="116" t="s">
        <v>837</v>
      </c>
      <c r="JJ1" s="116" t="s">
        <v>839</v>
      </c>
      <c r="JK1" s="116" t="s">
        <v>841</v>
      </c>
      <c r="JL1" s="116" t="s">
        <v>843</v>
      </c>
      <c r="JM1" s="116" t="s">
        <v>845</v>
      </c>
      <c r="JN1" s="116" t="s">
        <v>285</v>
      </c>
      <c r="JO1" s="116" t="s">
        <v>848</v>
      </c>
      <c r="JP1" s="116" t="s">
        <v>850</v>
      </c>
      <c r="JQ1" s="116" t="s">
        <v>852</v>
      </c>
      <c r="JR1" s="116" t="s">
        <v>854</v>
      </c>
      <c r="JS1" s="116" t="s">
        <v>855</v>
      </c>
      <c r="JT1" s="116" t="s">
        <v>857</v>
      </c>
      <c r="JU1" s="116" t="s">
        <v>859</v>
      </c>
      <c r="JV1" s="116" t="s">
        <v>861</v>
      </c>
      <c r="JW1" s="116" t="s">
        <v>863</v>
      </c>
      <c r="JX1" s="116" t="s">
        <v>865</v>
      </c>
      <c r="JY1" s="116" t="s">
        <v>867</v>
      </c>
      <c r="JZ1" s="116" t="s">
        <v>869</v>
      </c>
      <c r="KA1" s="116" t="s">
        <v>871</v>
      </c>
      <c r="KB1" s="116" t="s">
        <v>873</v>
      </c>
      <c r="KC1" s="116" t="s">
        <v>875</v>
      </c>
      <c r="KD1" s="116" t="s">
        <v>877</v>
      </c>
      <c r="KE1" s="116" t="s">
        <v>879</v>
      </c>
      <c r="KF1" s="116" t="s">
        <v>881</v>
      </c>
      <c r="KG1" s="116" t="s">
        <v>883</v>
      </c>
      <c r="KH1" s="116" t="s">
        <v>885</v>
      </c>
      <c r="KI1" s="116" t="s">
        <v>887</v>
      </c>
      <c r="KJ1" s="116" t="s">
        <v>889</v>
      </c>
      <c r="KK1" s="116" t="s">
        <v>891</v>
      </c>
      <c r="KL1" s="116" t="s">
        <v>893</v>
      </c>
      <c r="KM1" s="116" t="s">
        <v>895</v>
      </c>
      <c r="KN1" s="116" t="s">
        <v>897</v>
      </c>
      <c r="KO1" s="125" t="s">
        <v>286</v>
      </c>
      <c r="KP1" s="116" t="s">
        <v>899</v>
      </c>
      <c r="KQ1" s="116" t="s">
        <v>287</v>
      </c>
      <c r="KR1" s="116" t="s">
        <v>902</v>
      </c>
      <c r="KS1" s="116" t="s">
        <v>904</v>
      </c>
      <c r="KT1" s="116" t="s">
        <v>906</v>
      </c>
      <c r="KU1" s="116" t="s">
        <v>908</v>
      </c>
      <c r="KV1" s="116" t="s">
        <v>288</v>
      </c>
      <c r="KW1" s="116" t="s">
        <v>911</v>
      </c>
      <c r="KX1" s="116" t="s">
        <v>913</v>
      </c>
      <c r="KY1" s="116" t="s">
        <v>915</v>
      </c>
      <c r="KZ1" s="116" t="s">
        <v>917</v>
      </c>
      <c r="LA1" s="116" t="s">
        <v>919</v>
      </c>
      <c r="LB1" s="116" t="s">
        <v>921</v>
      </c>
      <c r="LC1" s="116" t="s">
        <v>923</v>
      </c>
      <c r="LD1" s="113" t="s">
        <v>290</v>
      </c>
      <c r="LE1" s="125" t="s">
        <v>291</v>
      </c>
      <c r="LF1" s="116" t="s">
        <v>292</v>
      </c>
      <c r="LG1" s="116" t="s">
        <v>306</v>
      </c>
      <c r="LH1" s="116" t="s">
        <v>925</v>
      </c>
      <c r="LI1" s="116" t="s">
        <v>927</v>
      </c>
      <c r="LJ1" s="116" t="s">
        <v>929</v>
      </c>
      <c r="LK1" s="116" t="s">
        <v>931</v>
      </c>
      <c r="LL1" s="116" t="s">
        <v>307</v>
      </c>
      <c r="LM1" s="116" t="s">
        <v>933</v>
      </c>
      <c r="LN1" s="116" t="s">
        <v>308</v>
      </c>
      <c r="LO1" s="116" t="s">
        <v>935</v>
      </c>
      <c r="LP1" s="116" t="s">
        <v>293</v>
      </c>
      <c r="LQ1" s="116" t="s">
        <v>937</v>
      </c>
      <c r="LR1" s="116" t="s">
        <v>309</v>
      </c>
      <c r="LS1" s="116" t="s">
        <v>939</v>
      </c>
      <c r="LT1" s="116" t="s">
        <v>941</v>
      </c>
      <c r="LU1" s="116" t="s">
        <v>310</v>
      </c>
      <c r="LV1" s="125" t="s">
        <v>294</v>
      </c>
      <c r="LW1" s="116" t="s">
        <v>295</v>
      </c>
      <c r="LX1" s="116" t="s">
        <v>943</v>
      </c>
      <c r="LY1" s="116" t="s">
        <v>945</v>
      </c>
      <c r="LZ1" s="116" t="s">
        <v>946</v>
      </c>
      <c r="MA1" s="116" t="s">
        <v>948</v>
      </c>
      <c r="MB1" s="116" t="s">
        <v>949</v>
      </c>
      <c r="MC1" s="116" t="s">
        <v>951</v>
      </c>
      <c r="MD1" s="116" t="s">
        <v>953</v>
      </c>
      <c r="ME1" s="116" t="s">
        <v>955</v>
      </c>
      <c r="MF1" s="116" t="s">
        <v>957</v>
      </c>
      <c r="MG1" s="116" t="s">
        <v>296</v>
      </c>
      <c r="MH1" s="116" t="s">
        <v>960</v>
      </c>
      <c r="MI1" s="116" t="s">
        <v>961</v>
      </c>
      <c r="MJ1" s="116" t="s">
        <v>963</v>
      </c>
      <c r="MK1" s="116" t="s">
        <v>297</v>
      </c>
      <c r="ML1" s="116" t="s">
        <v>966</v>
      </c>
      <c r="MM1" s="116" t="s">
        <v>967</v>
      </c>
      <c r="MN1" s="116" t="s">
        <v>969</v>
      </c>
      <c r="MO1" s="116" t="s">
        <v>971</v>
      </c>
      <c r="MP1" s="116" t="s">
        <v>298</v>
      </c>
      <c r="MQ1" s="116" t="s">
        <v>974</v>
      </c>
      <c r="MR1" s="116" t="s">
        <v>976</v>
      </c>
      <c r="MS1" s="116" t="s">
        <v>978</v>
      </c>
      <c r="MT1" s="116" t="s">
        <v>980</v>
      </c>
      <c r="MU1" s="116" t="s">
        <v>299</v>
      </c>
      <c r="MV1" s="116" t="s">
        <v>983</v>
      </c>
      <c r="MW1" s="116" t="s">
        <v>985</v>
      </c>
      <c r="MX1" s="116" t="s">
        <v>987</v>
      </c>
      <c r="MY1" s="116" t="s">
        <v>989</v>
      </c>
      <c r="MZ1" s="116" t="s">
        <v>991</v>
      </c>
      <c r="NA1" s="116" t="s">
        <v>993</v>
      </c>
      <c r="NB1" s="116" t="s">
        <v>995</v>
      </c>
      <c r="NC1" s="116" t="s">
        <v>997</v>
      </c>
      <c r="ND1" s="116" t="s">
        <v>999</v>
      </c>
      <c r="NE1" s="116" t="s">
        <v>1001</v>
      </c>
      <c r="NF1" s="116" t="s">
        <v>1003</v>
      </c>
      <c r="NG1" s="116" t="s">
        <v>1004</v>
      </c>
      <c r="NH1" s="125" t="s">
        <v>300</v>
      </c>
      <c r="NI1" s="116" t="s">
        <v>301</v>
      </c>
      <c r="NJ1" s="116" t="s">
        <v>1006</v>
      </c>
      <c r="NK1" s="116" t="s">
        <v>1008</v>
      </c>
      <c r="NL1" s="116" t="s">
        <v>1010</v>
      </c>
      <c r="NM1" s="116" t="s">
        <v>1012</v>
      </c>
      <c r="NN1" s="125" t="s">
        <v>302</v>
      </c>
      <c r="NO1" s="116" t="s">
        <v>303</v>
      </c>
      <c r="NP1" s="116" t="s">
        <v>1013</v>
      </c>
      <c r="NQ1" s="116" t="s">
        <v>304</v>
      </c>
      <c r="NR1" s="116" t="s">
        <v>1015</v>
      </c>
      <c r="NS1" s="116" t="s">
        <v>1017</v>
      </c>
      <c r="NT1" s="116" t="s">
        <v>305</v>
      </c>
      <c r="NU1" s="116" t="s">
        <v>1019</v>
      </c>
      <c r="NV1" s="113" t="s">
        <v>311</v>
      </c>
      <c r="NW1" s="125" t="s">
        <v>312</v>
      </c>
      <c r="NX1" s="116" t="s">
        <v>313</v>
      </c>
      <c r="NY1" s="116" t="s">
        <v>1022</v>
      </c>
      <c r="NZ1" s="116" t="s">
        <v>1024</v>
      </c>
      <c r="OA1" s="116" t="s">
        <v>314</v>
      </c>
      <c r="OB1" s="116" t="s">
        <v>324</v>
      </c>
      <c r="OC1" s="116" t="s">
        <v>1026</v>
      </c>
      <c r="OD1" s="116" t="s">
        <v>1028</v>
      </c>
      <c r="OE1" s="116" t="s">
        <v>1030</v>
      </c>
      <c r="OF1" s="116" t="s">
        <v>1032</v>
      </c>
      <c r="OG1" s="116" t="s">
        <v>1034</v>
      </c>
      <c r="OH1" s="116" t="s">
        <v>1036</v>
      </c>
      <c r="OI1" s="116" t="s">
        <v>1038</v>
      </c>
      <c r="OJ1" s="116" t="s">
        <v>1040</v>
      </c>
      <c r="OK1" s="116" t="s">
        <v>1042</v>
      </c>
      <c r="OL1" s="116" t="s">
        <v>1044</v>
      </c>
      <c r="OM1" s="116" t="s">
        <v>1046</v>
      </c>
      <c r="ON1" s="116" t="s">
        <v>1048</v>
      </c>
      <c r="OO1" s="116" t="s">
        <v>1050</v>
      </c>
      <c r="OP1" s="116" t="s">
        <v>1052</v>
      </c>
      <c r="OQ1" s="116" t="s">
        <v>1054</v>
      </c>
      <c r="OR1" s="116" t="s">
        <v>1056</v>
      </c>
      <c r="OS1" s="116" t="s">
        <v>1058</v>
      </c>
      <c r="OT1" s="116" t="s">
        <v>1060</v>
      </c>
      <c r="OU1" s="116" t="s">
        <v>1062</v>
      </c>
      <c r="OV1" s="116" t="s">
        <v>1064</v>
      </c>
      <c r="OW1" s="116" t="s">
        <v>1066</v>
      </c>
      <c r="OX1" s="116" t="s">
        <v>1068</v>
      </c>
      <c r="OY1" s="116" t="s">
        <v>325</v>
      </c>
      <c r="OZ1" s="116" t="s">
        <v>1071</v>
      </c>
      <c r="PA1" s="116" t="s">
        <v>1073</v>
      </c>
      <c r="PB1" s="116" t="s">
        <v>1074</v>
      </c>
      <c r="PC1" s="116" t="s">
        <v>1076</v>
      </c>
      <c r="PD1" s="116" t="s">
        <v>1078</v>
      </c>
      <c r="PE1" s="116" t="s">
        <v>1080</v>
      </c>
      <c r="PF1" s="116" t="s">
        <v>1082</v>
      </c>
      <c r="PG1" s="116" t="s">
        <v>1084</v>
      </c>
      <c r="PH1" s="116" t="s">
        <v>1086</v>
      </c>
      <c r="PI1" s="116" t="s">
        <v>1088</v>
      </c>
      <c r="PJ1" s="116" t="s">
        <v>1090</v>
      </c>
      <c r="PK1" s="116" t="s">
        <v>1092</v>
      </c>
      <c r="PL1" s="116" t="s">
        <v>1094</v>
      </c>
      <c r="PM1" s="116" t="s">
        <v>1096</v>
      </c>
      <c r="PN1" s="116" t="s">
        <v>1098</v>
      </c>
      <c r="PO1" s="116" t="s">
        <v>1100</v>
      </c>
      <c r="PP1" s="116" t="s">
        <v>1102</v>
      </c>
      <c r="PQ1" s="116" t="s">
        <v>1104</v>
      </c>
      <c r="PR1" s="116" t="s">
        <v>1106</v>
      </c>
      <c r="PS1" s="116" t="s">
        <v>1108</v>
      </c>
      <c r="PT1" s="116" t="s">
        <v>1110</v>
      </c>
      <c r="PU1" s="116" t="s">
        <v>1112</v>
      </c>
      <c r="PV1" s="116" t="s">
        <v>1114</v>
      </c>
      <c r="PW1" s="116" t="s">
        <v>1116</v>
      </c>
      <c r="PX1" s="116" t="s">
        <v>1118</v>
      </c>
      <c r="PY1" s="116" t="s">
        <v>1120</v>
      </c>
      <c r="PZ1" s="116" t="s">
        <v>315</v>
      </c>
      <c r="QA1" s="116" t="s">
        <v>1122</v>
      </c>
      <c r="QB1" s="116" t="s">
        <v>1124</v>
      </c>
      <c r="QC1" s="116" t="s">
        <v>1126</v>
      </c>
      <c r="QD1" s="116" t="s">
        <v>1128</v>
      </c>
      <c r="QE1" s="116" t="s">
        <v>1130</v>
      </c>
      <c r="QF1" s="125" t="s">
        <v>316</v>
      </c>
      <c r="QG1" s="116" t="s">
        <v>317</v>
      </c>
      <c r="QH1" s="116" t="s">
        <v>1132</v>
      </c>
      <c r="QI1" s="116" t="s">
        <v>1134</v>
      </c>
      <c r="QJ1" s="116" t="s">
        <v>1136</v>
      </c>
      <c r="QK1" s="116" t="s">
        <v>1138</v>
      </c>
      <c r="QL1" s="116" t="s">
        <v>1140</v>
      </c>
      <c r="QM1" s="116" t="s">
        <v>1142</v>
      </c>
      <c r="QN1" s="125" t="s">
        <v>318</v>
      </c>
      <c r="QO1" s="116" t="s">
        <v>1144</v>
      </c>
      <c r="QP1" s="116" t="s">
        <v>319</v>
      </c>
      <c r="QQ1" s="116" t="s">
        <v>326</v>
      </c>
      <c r="QR1" s="116" t="s">
        <v>1146</v>
      </c>
      <c r="QS1" s="116" t="s">
        <v>1148</v>
      </c>
      <c r="QT1" s="116" t="s">
        <v>1150</v>
      </c>
      <c r="QU1" s="116" t="s">
        <v>1152</v>
      </c>
      <c r="QV1" s="116" t="s">
        <v>1154</v>
      </c>
      <c r="QW1" s="116" t="s">
        <v>1156</v>
      </c>
      <c r="QX1" s="116" t="s">
        <v>1158</v>
      </c>
      <c r="QY1" s="116" t="s">
        <v>1160</v>
      </c>
      <c r="QZ1" s="116" t="s">
        <v>1162</v>
      </c>
      <c r="RA1" s="116" t="s">
        <v>1164</v>
      </c>
      <c r="RB1" s="116" t="s">
        <v>1166</v>
      </c>
      <c r="RC1" s="116" t="s">
        <v>1168</v>
      </c>
      <c r="RD1" s="116" t="s">
        <v>1170</v>
      </c>
      <c r="RE1" s="116" t="s">
        <v>1172</v>
      </c>
      <c r="RF1" s="125" t="s">
        <v>320</v>
      </c>
      <c r="RG1" s="116" t="s">
        <v>321</v>
      </c>
      <c r="RH1" s="116" t="s">
        <v>1174</v>
      </c>
      <c r="RI1" s="116" t="s">
        <v>1176</v>
      </c>
      <c r="RJ1" s="125" t="s">
        <v>322</v>
      </c>
      <c r="RK1" s="116" t="s">
        <v>323</v>
      </c>
      <c r="RL1" s="116" t="s">
        <v>1178</v>
      </c>
      <c r="RM1" s="116" t="s">
        <v>1179</v>
      </c>
      <c r="RN1" s="116" t="s">
        <v>1180</v>
      </c>
      <c r="RO1" s="116" t="s">
        <v>1181</v>
      </c>
      <c r="RP1" s="116" t="s">
        <v>1183</v>
      </c>
      <c r="RQ1" s="116" t="s">
        <v>1184</v>
      </c>
      <c r="RR1" s="116" t="s">
        <v>1186</v>
      </c>
      <c r="RS1" s="116" t="s">
        <v>1187</v>
      </c>
      <c r="RT1" s="113" t="s">
        <v>327</v>
      </c>
      <c r="RU1" s="125" t="s">
        <v>328</v>
      </c>
      <c r="RV1" s="116" t="s">
        <v>329</v>
      </c>
      <c r="RW1" s="116" t="s">
        <v>1189</v>
      </c>
      <c r="RX1" s="116" t="s">
        <v>1191</v>
      </c>
      <c r="RY1" s="116" t="s">
        <v>330</v>
      </c>
      <c r="RZ1" s="116" t="s">
        <v>1193</v>
      </c>
      <c r="SA1" s="116" t="s">
        <v>1195</v>
      </c>
      <c r="SB1" s="116" t="s">
        <v>1197</v>
      </c>
      <c r="SC1" s="116" t="s">
        <v>1199</v>
      </c>
      <c r="SD1" s="125" t="s">
        <v>331</v>
      </c>
      <c r="SE1" s="116" t="s">
        <v>332</v>
      </c>
      <c r="SF1" s="116" t="s">
        <v>1201</v>
      </c>
      <c r="SG1" s="116" t="s">
        <v>1203</v>
      </c>
      <c r="SH1" s="116" t="s">
        <v>1205</v>
      </c>
      <c r="SI1" s="116" t="s">
        <v>1207</v>
      </c>
      <c r="SJ1" s="116" t="s">
        <v>1209</v>
      </c>
      <c r="SK1" s="116" t="s">
        <v>1211</v>
      </c>
      <c r="SL1" s="116" t="s">
        <v>1213</v>
      </c>
      <c r="SM1" s="116" t="s">
        <v>1215</v>
      </c>
      <c r="SN1" s="116" t="s">
        <v>1217</v>
      </c>
      <c r="SO1" s="116" t="s">
        <v>1219</v>
      </c>
      <c r="SP1" s="116" t="s">
        <v>1221</v>
      </c>
      <c r="SQ1" s="116" t="s">
        <v>1223</v>
      </c>
      <c r="SR1" s="116" t="s">
        <v>1225</v>
      </c>
      <c r="SS1" s="116" t="s">
        <v>1227</v>
      </c>
      <c r="ST1" s="116" t="s">
        <v>1229</v>
      </c>
      <c r="SU1" s="113" t="s">
        <v>333</v>
      </c>
      <c r="SV1" s="125" t="s">
        <v>334</v>
      </c>
      <c r="SW1" s="116" t="s">
        <v>335</v>
      </c>
      <c r="SX1" s="116" t="s">
        <v>1231</v>
      </c>
      <c r="SY1" s="116" t="s">
        <v>1233</v>
      </c>
      <c r="SZ1" s="116" t="s">
        <v>1235</v>
      </c>
      <c r="TA1" s="116" t="s">
        <v>1237</v>
      </c>
      <c r="TB1" s="116" t="s">
        <v>1239</v>
      </c>
      <c r="TC1" s="116" t="s">
        <v>336</v>
      </c>
      <c r="TD1" s="116" t="s">
        <v>1241</v>
      </c>
      <c r="TE1" s="116" t="s">
        <v>1243</v>
      </c>
      <c r="TF1" s="116" t="s">
        <v>1245</v>
      </c>
      <c r="TG1" s="116" t="s">
        <v>1247</v>
      </c>
      <c r="TH1" s="116" t="s">
        <v>1249</v>
      </c>
      <c r="TI1" s="116" t="s">
        <v>1251</v>
      </c>
      <c r="TJ1" s="125" t="s">
        <v>337</v>
      </c>
      <c r="TK1" s="116" t="s">
        <v>338</v>
      </c>
      <c r="TL1" s="116" t="s">
        <v>339</v>
      </c>
      <c r="TM1" s="116" t="s">
        <v>1253</v>
      </c>
      <c r="TN1" s="116" t="s">
        <v>1255</v>
      </c>
      <c r="TO1" s="116" t="s">
        <v>1256</v>
      </c>
      <c r="TP1" s="116" t="s">
        <v>1258</v>
      </c>
      <c r="TQ1" s="116" t="s">
        <v>1260</v>
      </c>
      <c r="TR1" s="116" t="s">
        <v>1262</v>
      </c>
      <c r="TS1" s="116" t="s">
        <v>1264</v>
      </c>
      <c r="TT1" s="116" t="s">
        <v>1266</v>
      </c>
      <c r="TU1" s="116" t="s">
        <v>1268</v>
      </c>
      <c r="TV1" s="116" t="s">
        <v>1270</v>
      </c>
      <c r="TW1" s="116" t="s">
        <v>1272</v>
      </c>
      <c r="TX1" s="116" t="s">
        <v>1274</v>
      </c>
      <c r="TY1" s="116" t="s">
        <v>1276</v>
      </c>
      <c r="TZ1" s="116" t="s">
        <v>1278</v>
      </c>
      <c r="UA1" s="116" t="s">
        <v>1280</v>
      </c>
      <c r="UB1" s="116" t="s">
        <v>1282</v>
      </c>
      <c r="UC1" s="113" t="s">
        <v>1284</v>
      </c>
      <c r="UD1" s="116" t="s">
        <v>1286</v>
      </c>
      <c r="UE1" s="116" t="s">
        <v>1288</v>
      </c>
      <c r="UF1" s="116" t="s">
        <v>1290</v>
      </c>
      <c r="UG1" s="116" t="s">
        <v>1292</v>
      </c>
      <c r="UH1" s="116" t="s">
        <v>1294</v>
      </c>
      <c r="UI1" s="119"/>
    </row>
    <row r="2" spans="1:555" s="57" customFormat="1" hidden="1">
      <c r="A2" s="60" t="s">
        <v>1317</v>
      </c>
      <c r="B2" s="60" t="s">
        <v>1319</v>
      </c>
      <c r="C2" s="60" t="s">
        <v>431</v>
      </c>
      <c r="D2" s="60" t="s">
        <v>1318</v>
      </c>
      <c r="E2" s="60" t="s">
        <v>1320</v>
      </c>
      <c r="F2" s="60" t="s">
        <v>432</v>
      </c>
      <c r="G2" s="60" t="s">
        <v>1321</v>
      </c>
      <c r="H2" s="60" t="s">
        <v>1322</v>
      </c>
      <c r="I2" s="60" t="s">
        <v>1323</v>
      </c>
      <c r="J2" s="60" t="s">
        <v>1403</v>
      </c>
      <c r="K2" s="60" t="s">
        <v>1324</v>
      </c>
      <c r="L2" s="60" t="s">
        <v>1325</v>
      </c>
      <c r="M2" s="60" t="s">
        <v>1326</v>
      </c>
      <c r="N2" s="60" t="s">
        <v>1327</v>
      </c>
      <c r="O2" s="60" t="s">
        <v>1328</v>
      </c>
      <c r="P2" s="57" t="s">
        <v>1418</v>
      </c>
      <c r="Q2" s="57" t="s">
        <v>1453</v>
      </c>
      <c r="S2" s="374" t="str">
        <f>+Presupuesto!D11</f>
        <v>Recurrente</v>
      </c>
      <c r="T2" s="374" t="str">
        <f>+Presupuesto!E11</f>
        <v>Programa / Proyecto 2017</v>
      </c>
      <c r="U2" s="57" t="s">
        <v>354</v>
      </c>
      <c r="V2" s="57" t="s">
        <v>372</v>
      </c>
      <c r="W2" s="57" t="s">
        <v>355</v>
      </c>
      <c r="X2" s="57" t="s">
        <v>356</v>
      </c>
      <c r="Y2" s="57" t="s">
        <v>357</v>
      </c>
      <c r="Z2" s="57" t="s">
        <v>358</v>
      </c>
      <c r="AA2" s="57" t="s">
        <v>359</v>
      </c>
      <c r="AB2" s="57" t="s">
        <v>360</v>
      </c>
      <c r="AC2" s="57" t="s">
        <v>361</v>
      </c>
      <c r="AD2" s="57" t="s">
        <v>362</v>
      </c>
      <c r="AE2" s="57" t="s">
        <v>363</v>
      </c>
      <c r="AF2" s="57" t="s">
        <v>364</v>
      </c>
      <c r="AH2" s="146" t="s">
        <v>380</v>
      </c>
      <c r="AI2" s="146" t="s">
        <v>381</v>
      </c>
      <c r="AJ2" s="146" t="s">
        <v>382</v>
      </c>
      <c r="AK2" s="146" t="s">
        <v>383</v>
      </c>
      <c r="AL2" s="146" t="s">
        <v>384</v>
      </c>
      <c r="AM2" s="146" t="s">
        <v>387</v>
      </c>
      <c r="AN2" s="146" t="s">
        <v>385</v>
      </c>
      <c r="AO2" s="146" t="s">
        <v>386</v>
      </c>
      <c r="AP2" s="146" t="s">
        <v>388</v>
      </c>
      <c r="AQ2" s="146" t="s">
        <v>389</v>
      </c>
      <c r="AR2" s="146" t="s">
        <v>390</v>
      </c>
      <c r="AS2" s="146" t="s">
        <v>391</v>
      </c>
      <c r="AT2" s="146" t="s">
        <v>392</v>
      </c>
      <c r="AU2" s="146" t="s">
        <v>393</v>
      </c>
      <c r="AV2" s="146" t="s">
        <v>394</v>
      </c>
      <c r="AW2" s="146" t="s">
        <v>395</v>
      </c>
      <c r="AX2" s="146" t="s">
        <v>396</v>
      </c>
      <c r="AY2" s="146" t="s">
        <v>397</v>
      </c>
      <c r="AZ2" s="146" t="s">
        <v>398</v>
      </c>
      <c r="BA2" s="146" t="s">
        <v>399</v>
      </c>
      <c r="BB2" s="146" t="s">
        <v>400</v>
      </c>
      <c r="BC2" s="146" t="s">
        <v>401</v>
      </c>
      <c r="BD2" s="146" t="s">
        <v>402</v>
      </c>
      <c r="BE2" s="146" t="s">
        <v>403</v>
      </c>
      <c r="BF2" s="146" t="s">
        <v>404</v>
      </c>
      <c r="BG2" s="146" t="s">
        <v>405</v>
      </c>
      <c r="BH2" s="146" t="s">
        <v>406</v>
      </c>
      <c r="BI2" s="146" t="s">
        <v>407</v>
      </c>
      <c r="BJ2" s="146" t="s">
        <v>408</v>
      </c>
      <c r="BK2" s="146" t="s">
        <v>409</v>
      </c>
      <c r="BL2" s="146" t="s">
        <v>410</v>
      </c>
      <c r="BM2" s="146" t="s">
        <v>411</v>
      </c>
      <c r="BN2" s="146" t="s">
        <v>412</v>
      </c>
      <c r="BO2" s="146" t="s">
        <v>413</v>
      </c>
      <c r="BP2" s="146" t="s">
        <v>414</v>
      </c>
      <c r="BQ2" s="146" t="s">
        <v>415</v>
      </c>
      <c r="BR2" s="146" t="s">
        <v>416</v>
      </c>
      <c r="BS2" s="146" t="s">
        <v>417</v>
      </c>
      <c r="BT2" s="146" t="s">
        <v>418</v>
      </c>
      <c r="BU2" s="146" t="s">
        <v>419</v>
      </c>
    </row>
    <row r="3" spans="1:555" s="57" customFormat="1" hidden="1">
      <c r="A3" s="88"/>
      <c r="B3" s="88"/>
      <c r="C3" s="88"/>
      <c r="D3" s="88"/>
      <c r="E3" s="88"/>
      <c r="F3" s="88"/>
      <c r="G3" s="90"/>
      <c r="H3" s="90"/>
      <c r="I3" s="90"/>
      <c r="J3" s="90"/>
      <c r="K3" s="90"/>
      <c r="AH3" s="147">
        <v>2500</v>
      </c>
      <c r="AI3" s="147">
        <v>1900</v>
      </c>
      <c r="AJ3" s="147">
        <v>1650</v>
      </c>
      <c r="AK3" s="147">
        <v>1580</v>
      </c>
      <c r="AL3" s="147">
        <v>2250</v>
      </c>
      <c r="AM3" s="147">
        <v>1650</v>
      </c>
      <c r="AN3" s="147">
        <v>1400</v>
      </c>
      <c r="AO3" s="148">
        <v>1340</v>
      </c>
      <c r="AP3" s="148">
        <v>2000</v>
      </c>
      <c r="AQ3" s="148">
        <v>1400</v>
      </c>
      <c r="AR3" s="148">
        <v>1150</v>
      </c>
      <c r="AS3" s="148">
        <v>1100</v>
      </c>
      <c r="AT3" s="148">
        <v>1750</v>
      </c>
      <c r="AU3" s="148">
        <v>1150</v>
      </c>
      <c r="AV3" s="148">
        <v>900</v>
      </c>
      <c r="AW3" s="148">
        <v>860</v>
      </c>
      <c r="AX3" s="148">
        <v>1200</v>
      </c>
      <c r="AY3" s="57">
        <v>900</v>
      </c>
      <c r="AZ3" s="57">
        <v>650</v>
      </c>
      <c r="BA3" s="57">
        <v>620</v>
      </c>
      <c r="BB3" s="147">
        <f>+'Cuadro Resumen'!C213</f>
        <v>5759.1495000000004</v>
      </c>
      <c r="BC3" s="147">
        <f>+'Cuadro Resumen'!D213</f>
        <v>5307.4515000000001</v>
      </c>
      <c r="BD3" s="147">
        <f>+'Cuadro Resumen'!E213</f>
        <v>6775.47</v>
      </c>
      <c r="BE3" s="147">
        <f>+'Cuadro Resumen'!F213</f>
        <v>6323.7719999999999</v>
      </c>
      <c r="BF3" s="147">
        <f>+'Cuadro Resumen'!C214</f>
        <v>5081.6025</v>
      </c>
      <c r="BG3" s="147">
        <f>+'Cuadro Resumen'!D214</f>
        <v>4629.9045000000006</v>
      </c>
      <c r="BH3" s="147">
        <f>+'Cuadro Resumen'!E214</f>
        <v>6097.9230000000007</v>
      </c>
      <c r="BI3" s="147">
        <f>+'Cuadro Resumen'!F214</f>
        <v>5646.2250000000004</v>
      </c>
      <c r="BJ3" s="148">
        <f>+'Cuadro Resumen'!C215</f>
        <v>4404.0555000000004</v>
      </c>
      <c r="BK3" s="148">
        <f>+'Cuadro Resumen'!D215</f>
        <v>4065.2820000000002</v>
      </c>
      <c r="BL3" s="148">
        <f>+'Cuadro Resumen'!E215</f>
        <v>5420.3760000000002</v>
      </c>
      <c r="BM3" s="148">
        <f>+'Cuadro Resumen'!F215</f>
        <v>4968.6779999999999</v>
      </c>
      <c r="BN3" s="148">
        <f>+'Cuadro Resumen'!C216</f>
        <v>3726.5085000000004</v>
      </c>
      <c r="BO3" s="148">
        <f>+'Cuadro Resumen'!D216</f>
        <v>3387.7350000000001</v>
      </c>
      <c r="BP3" s="148">
        <f>+'Cuadro Resumen'!E216</f>
        <v>4742.8290000000006</v>
      </c>
      <c r="BQ3" s="148">
        <f>+'Cuadro Resumen'!F216</f>
        <v>4404.0555000000004</v>
      </c>
      <c r="BR3" s="148">
        <f>+'Cuadro Resumen'!C217</f>
        <v>3274.8105</v>
      </c>
      <c r="BS3" s="148">
        <f>+'Cuadro Resumen'!D217</f>
        <v>3048.9615000000003</v>
      </c>
      <c r="BT3" s="148">
        <f>+'Cuadro Resumen'!E217</f>
        <v>4178.2065000000002</v>
      </c>
      <c r="BU3" s="148">
        <f>+'Cuadro Resumen'!F217</f>
        <v>3839.433</v>
      </c>
    </row>
    <row r="5" spans="1:555" ht="60" customHeight="1">
      <c r="C5" s="130" t="s">
        <v>209</v>
      </c>
      <c r="D5" s="375">
        <f>SUMIF(C:C,$C$10,D:D)</f>
        <v>128949.16666666667</v>
      </c>
    </row>
    <row r="6" spans="1:555">
      <c r="C6" s="7"/>
      <c r="D6" s="7"/>
      <c r="E6" s="7"/>
      <c r="F6" s="7"/>
      <c r="G6" s="7"/>
      <c r="H6" s="14"/>
      <c r="I6" s="7"/>
      <c r="J6" s="7"/>
    </row>
    <row r="7" spans="1:555">
      <c r="C7" s="7" t="s">
        <v>9</v>
      </c>
      <c r="D7" s="7"/>
      <c r="E7" s="7"/>
      <c r="F7" s="7"/>
      <c r="G7" s="7"/>
      <c r="H7" s="14"/>
      <c r="I7" s="7"/>
      <c r="J7" s="7"/>
    </row>
    <row r="8" spans="1:555">
      <c r="C8" s="7" t="s">
        <v>10</v>
      </c>
      <c r="D8" s="7"/>
      <c r="E8" s="7"/>
      <c r="F8" s="7"/>
      <c r="G8" s="7"/>
      <c r="H8" s="14"/>
      <c r="I8" s="7"/>
      <c r="J8" s="7"/>
    </row>
    <row r="9" spans="1:555" ht="15.75" thickBot="1">
      <c r="B9" s="28"/>
      <c r="C9" s="112"/>
      <c r="D9" s="112"/>
      <c r="E9" s="112"/>
      <c r="F9" s="112"/>
      <c r="G9" s="112"/>
      <c r="H9" s="14"/>
      <c r="I9" s="112"/>
      <c r="J9" s="112"/>
      <c r="K9" s="47"/>
    </row>
    <row r="10" spans="1:555" ht="15.75" thickBot="1">
      <c r="B10" s="28"/>
      <c r="C10" s="512" t="s">
        <v>11</v>
      </c>
      <c r="D10" s="2">
        <f>SUM(G17:G26)</f>
        <v>5000</v>
      </c>
      <c r="E10" s="28"/>
      <c r="F10" s="28"/>
      <c r="G10" s="28"/>
      <c r="H10" s="11"/>
      <c r="I10" s="11"/>
      <c r="J10" s="11"/>
      <c r="K10" s="47"/>
    </row>
    <row r="11" spans="1:555">
      <c r="B11" s="28"/>
      <c r="C11" s="7"/>
      <c r="D11" s="3"/>
      <c r="E11" s="28"/>
      <c r="F11" s="28"/>
      <c r="G11" s="28"/>
      <c r="H11" s="11"/>
      <c r="I11" s="11"/>
      <c r="J11" s="11"/>
      <c r="K11" s="47"/>
    </row>
    <row r="12" spans="1:555">
      <c r="B12" s="28"/>
      <c r="C12" s="7"/>
      <c r="D12" s="3"/>
      <c r="E12" s="28"/>
      <c r="F12" s="28"/>
      <c r="G12" s="28"/>
      <c r="H12" s="11"/>
      <c r="I12" s="11"/>
      <c r="J12" s="11"/>
      <c r="K12" s="47"/>
      <c r="N12" s="88"/>
    </row>
    <row r="13" spans="1:555" ht="15.75">
      <c r="B13" s="28"/>
      <c r="C13" s="137" t="s">
        <v>352</v>
      </c>
      <c r="D13" s="458" t="s">
        <v>1708</v>
      </c>
      <c r="E13" s="28"/>
      <c r="F13" s="28"/>
      <c r="G13" s="28"/>
      <c r="H13" s="11"/>
      <c r="I13" s="11"/>
      <c r="J13" s="11"/>
      <c r="K13" s="47"/>
      <c r="N13" s="88"/>
    </row>
    <row r="14" spans="1:555" ht="18.75">
      <c r="B14" s="28"/>
      <c r="C14" s="143"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Graduados'!$F:$G,2,FALSE),IFERROR(VLOOKUP(D13,'Gestion administrativa '!$F:$G,2,FALSE),IFERROR(VLOOKUP(D13,'13.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Fortalecimiento y acompañamiento a los grupos de investigación ya conformados</v>
      </c>
      <c r="D14" s="3"/>
      <c r="E14" s="28"/>
      <c r="F14" s="28"/>
      <c r="G14" s="28"/>
      <c r="H14" s="11"/>
      <c r="I14" s="11"/>
      <c r="J14" s="11"/>
      <c r="K14" s="47"/>
      <c r="N14" s="88"/>
    </row>
    <row r="15" spans="1:555" ht="15.75" thickBot="1">
      <c r="B15" s="28"/>
      <c r="C15" s="7"/>
      <c r="D15" s="3"/>
      <c r="E15" s="28"/>
      <c r="F15" s="28"/>
      <c r="G15" s="28"/>
      <c r="H15" s="11"/>
      <c r="I15" s="11"/>
      <c r="J15" s="11"/>
      <c r="K15" s="47"/>
      <c r="N15" s="88"/>
    </row>
    <row r="16" spans="1:555" ht="32.25" customHeight="1" thickBot="1">
      <c r="B16" s="28"/>
      <c r="C16" s="61" t="s">
        <v>12</v>
      </c>
      <c r="D16" s="64" t="s">
        <v>13</v>
      </c>
      <c r="E16" s="63" t="s">
        <v>23</v>
      </c>
      <c r="F16" s="63" t="s">
        <v>25</v>
      </c>
      <c r="G16" s="62" t="s">
        <v>6</v>
      </c>
      <c r="H16" s="68" t="s">
        <v>91</v>
      </c>
      <c r="I16" s="63" t="s">
        <v>14</v>
      </c>
      <c r="J16" s="63" t="s">
        <v>92</v>
      </c>
      <c r="K16" s="63" t="s">
        <v>370</v>
      </c>
      <c r="L16" s="63" t="s">
        <v>371</v>
      </c>
      <c r="N16" s="88"/>
    </row>
    <row r="17" spans="2:14" hidden="1">
      <c r="B17" s="28"/>
      <c r="C17" s="255" t="s">
        <v>15</v>
      </c>
      <c r="D17" s="533"/>
      <c r="E17" s="256"/>
      <c r="F17" s="50">
        <v>30000</v>
      </c>
      <c r="G17" s="257">
        <f t="shared" ref="G17:G25" si="0">E17*F17</f>
        <v>0</v>
      </c>
      <c r="H17" s="258"/>
      <c r="I17" s="51" t="s">
        <v>659</v>
      </c>
      <c r="J17" s="51" t="str">
        <f>VLOOKUP(I17,Presupuesto!$B$11:$C$566,2,0)</f>
        <v>SERVICIOS DE CAPACITACION.</v>
      </c>
      <c r="K17" s="259" t="s">
        <v>1453</v>
      </c>
      <c r="L17" s="51" t="s">
        <v>354</v>
      </c>
      <c r="N17" s="88"/>
    </row>
    <row r="18" spans="2:14">
      <c r="B18" s="28"/>
      <c r="C18" s="34" t="s">
        <v>16</v>
      </c>
      <c r="D18" s="534"/>
      <c r="E18" s="135">
        <v>2</v>
      </c>
      <c r="F18" s="35">
        <v>2500</v>
      </c>
      <c r="G18" s="32">
        <f t="shared" si="0"/>
        <v>5000</v>
      </c>
      <c r="H18" s="96" t="s">
        <v>89</v>
      </c>
      <c r="I18" s="33" t="s">
        <v>677</v>
      </c>
      <c r="J18" s="33" t="str">
        <f>VLOOKUP(I18,[1]Presupuesto!$B$11:$C$566,2,0)</f>
        <v>SERVICIOS DE IMPRENTA PUBLIC.Y REPRODUCCION</v>
      </c>
      <c r="K18" s="33" t="s">
        <v>1319</v>
      </c>
      <c r="L18" s="33" t="s">
        <v>358</v>
      </c>
      <c r="N18" s="88"/>
    </row>
    <row r="19" spans="2:14" hidden="1">
      <c r="B19" s="28"/>
      <c r="C19" s="34" t="s">
        <v>17</v>
      </c>
      <c r="D19" s="534"/>
      <c r="E19" s="135">
        <f>D17</f>
        <v>0</v>
      </c>
      <c r="F19" s="35">
        <v>150</v>
      </c>
      <c r="G19" s="32">
        <f t="shared" si="0"/>
        <v>0</v>
      </c>
      <c r="H19" s="96"/>
      <c r="I19" s="33" t="s">
        <v>752</v>
      </c>
      <c r="J19" s="33" t="str">
        <f>VLOOKUP(I19,Presupuesto!$B$11:$C$566,2,0)</f>
        <v>ALIMENTOS B EBIDAS PARA PERSONAS</v>
      </c>
      <c r="K19" s="33" t="s">
        <v>1319</v>
      </c>
      <c r="L19" s="33" t="s">
        <v>356</v>
      </c>
      <c r="N19" s="88"/>
    </row>
    <row r="20" spans="2:14" hidden="1">
      <c r="B20" s="28"/>
      <c r="C20" s="34" t="s">
        <v>18</v>
      </c>
      <c r="D20" s="534"/>
      <c r="E20" s="86">
        <v>0</v>
      </c>
      <c r="F20" s="53">
        <v>10000</v>
      </c>
      <c r="G20" s="32">
        <f t="shared" si="0"/>
        <v>0</v>
      </c>
      <c r="H20" s="96"/>
      <c r="I20" s="250" t="s">
        <v>260</v>
      </c>
      <c r="J20" s="33" t="str">
        <f>VLOOKUP(I20,Presupuesto!$B$11:$C$566,2,0)</f>
        <v>PASAJES (26100-00)</v>
      </c>
      <c r="K20" s="33" t="s">
        <v>1319</v>
      </c>
      <c r="L20" s="33" t="s">
        <v>372</v>
      </c>
      <c r="N20" s="88"/>
    </row>
    <row r="21" spans="2:14" hidden="1">
      <c r="B21" s="28"/>
      <c r="C21" s="34" t="s">
        <v>377</v>
      </c>
      <c r="D21" s="534"/>
      <c r="E21" s="86">
        <v>0</v>
      </c>
      <c r="F21" s="53">
        <v>250</v>
      </c>
      <c r="G21" s="32">
        <f t="shared" si="0"/>
        <v>0</v>
      </c>
      <c r="H21" s="96"/>
      <c r="I21" s="33" t="s">
        <v>781</v>
      </c>
      <c r="J21" s="33" t="str">
        <f>VLOOKUP(I21,Presupuesto!$B$11:$C$566,2,0)</f>
        <v>PRODUCTOS PAPEL Y CARTON</v>
      </c>
      <c r="K21" s="33" t="s">
        <v>1319</v>
      </c>
      <c r="L21" s="33" t="s">
        <v>372</v>
      </c>
      <c r="N21" s="88"/>
    </row>
    <row r="22" spans="2:14" hidden="1">
      <c r="B22" s="28"/>
      <c r="C22" s="34" t="s">
        <v>19</v>
      </c>
      <c r="D22" s="534"/>
      <c r="E22" s="135">
        <f>(D17*25)/500</f>
        <v>0</v>
      </c>
      <c r="F22" s="35">
        <v>85</v>
      </c>
      <c r="G22" s="32">
        <f t="shared" si="0"/>
        <v>0</v>
      </c>
      <c r="H22" s="96"/>
      <c r="I22" s="33" t="s">
        <v>781</v>
      </c>
      <c r="J22" s="33" t="str">
        <f>VLOOKUP(I22,Presupuesto!$B$11:$C$566,2,0)</f>
        <v>PRODUCTOS PAPEL Y CARTON</v>
      </c>
      <c r="K22" s="33" t="s">
        <v>1319</v>
      </c>
      <c r="L22" s="33" t="s">
        <v>372</v>
      </c>
      <c r="N22" s="88"/>
    </row>
    <row r="23" spans="2:14" hidden="1">
      <c r="B23" s="28"/>
      <c r="C23" s="34" t="s">
        <v>83</v>
      </c>
      <c r="D23" s="534"/>
      <c r="E23" s="135">
        <f>D17/12</f>
        <v>0</v>
      </c>
      <c r="F23" s="35">
        <v>36</v>
      </c>
      <c r="G23" s="32">
        <f t="shared" si="0"/>
        <v>0</v>
      </c>
      <c r="H23" s="96"/>
      <c r="I23" s="33" t="s">
        <v>902</v>
      </c>
      <c r="J23" s="33" t="str">
        <f>VLOOKUP(I23,Presupuesto!$B$11:$C$566,2,0)</f>
        <v>UTILES DE ESCRITORIO, OFICINA Y ENSE¥ANZA</v>
      </c>
      <c r="K23" s="33" t="s">
        <v>1319</v>
      </c>
      <c r="L23" s="33" t="s">
        <v>372</v>
      </c>
      <c r="N23" s="88"/>
    </row>
    <row r="24" spans="2:14" hidden="1">
      <c r="B24" s="28"/>
      <c r="C24" s="34" t="s">
        <v>7</v>
      </c>
      <c r="D24" s="534"/>
      <c r="E24" s="135">
        <f>D17/12</f>
        <v>0</v>
      </c>
      <c r="F24" s="35">
        <v>80</v>
      </c>
      <c r="G24" s="32">
        <f t="shared" si="0"/>
        <v>0</v>
      </c>
      <c r="H24" s="96"/>
      <c r="I24" s="33" t="s">
        <v>902</v>
      </c>
      <c r="J24" s="33" t="str">
        <f>VLOOKUP(I24,Presupuesto!$B$11:$C$566,2,0)</f>
        <v>UTILES DE ESCRITORIO, OFICINA Y ENSE¥ANZA</v>
      </c>
      <c r="K24" s="33" t="s">
        <v>1319</v>
      </c>
      <c r="L24" s="33" t="s">
        <v>372</v>
      </c>
      <c r="N24" s="88"/>
    </row>
    <row r="25" spans="2:14" hidden="1">
      <c r="B25" s="28"/>
      <c r="C25" s="44" t="s">
        <v>20</v>
      </c>
      <c r="D25" s="534"/>
      <c r="E25" s="145">
        <v>0</v>
      </c>
      <c r="F25" s="54">
        <v>25</v>
      </c>
      <c r="G25" s="32">
        <f t="shared" si="0"/>
        <v>0</v>
      </c>
      <c r="H25" s="96"/>
      <c r="I25" s="33" t="s">
        <v>902</v>
      </c>
      <c r="J25" s="33" t="str">
        <f>VLOOKUP(I25,Presupuesto!$B$11:$C$566,2,0)</f>
        <v>UTILES DE ESCRITORIO, OFICINA Y ENSE¥ANZA</v>
      </c>
      <c r="K25" s="33" t="s">
        <v>1319</v>
      </c>
      <c r="L25" s="33" t="s">
        <v>372</v>
      </c>
      <c r="N25" s="88"/>
    </row>
    <row r="26" spans="2:14" ht="15.75" hidden="1" thickBot="1">
      <c r="B26" s="28"/>
      <c r="C26" s="149" t="s">
        <v>392</v>
      </c>
      <c r="D26" s="150">
        <v>0</v>
      </c>
      <c r="E26" s="260">
        <v>0</v>
      </c>
      <c r="F26" s="39">
        <f>HLOOKUP(C26,$AH$2:$BU$3,2,0)</f>
        <v>1750</v>
      </c>
      <c r="G26" s="40">
        <f>D26*E26*F26</f>
        <v>0</v>
      </c>
      <c r="H26" s="261"/>
      <c r="I26" s="262" t="s">
        <v>261</v>
      </c>
      <c r="J26" s="41" t="str">
        <f>VLOOKUP(I26,Presupuesto!$B$11:$C$566,2,0)</f>
        <v>VIATICOS (26200-00)</v>
      </c>
      <c r="K26" s="33" t="s">
        <v>1319</v>
      </c>
      <c r="L26" s="263" t="s">
        <v>372</v>
      </c>
    </row>
    <row r="27" spans="2:14">
      <c r="B27" s="28"/>
      <c r="C27" s="28"/>
      <c r="E27" s="47"/>
      <c r="F27" s="47"/>
      <c r="G27" s="47"/>
      <c r="H27" s="109"/>
      <c r="I27" s="47"/>
      <c r="J27" s="47"/>
      <c r="K27" s="47"/>
    </row>
    <row r="28" spans="2:14" ht="15.75" thickBot="1"/>
    <row r="29" spans="2:14" ht="15.75" thickBot="1">
      <c r="C29" s="515" t="s">
        <v>11</v>
      </c>
      <c r="D29" s="2">
        <f>SUM(G36:G45)</f>
        <v>5000</v>
      </c>
      <c r="E29" s="28"/>
      <c r="F29" s="28"/>
      <c r="G29" s="28"/>
      <c r="H29" s="11"/>
      <c r="I29" s="11"/>
      <c r="J29" s="11"/>
      <c r="K29" s="47"/>
    </row>
    <row r="30" spans="2:14">
      <c r="C30" s="7"/>
      <c r="D30" s="3"/>
      <c r="E30" s="28"/>
      <c r="F30" s="28"/>
      <c r="G30" s="28"/>
      <c r="H30" s="11"/>
      <c r="I30" s="11"/>
      <c r="J30" s="11"/>
      <c r="K30" s="47"/>
    </row>
    <row r="31" spans="2:14">
      <c r="C31" s="7"/>
      <c r="D31" s="3"/>
      <c r="E31" s="28"/>
      <c r="F31" s="28"/>
      <c r="G31" s="28"/>
      <c r="H31" s="11"/>
      <c r="I31" s="11"/>
      <c r="J31" s="11"/>
      <c r="K31" s="47"/>
    </row>
    <row r="32" spans="2:14" ht="15.75">
      <c r="C32" s="137" t="s">
        <v>352</v>
      </c>
      <c r="D32" s="458" t="s">
        <v>1818</v>
      </c>
      <c r="E32" s="28"/>
      <c r="F32" s="28"/>
      <c r="G32" s="28"/>
      <c r="H32" s="11"/>
      <c r="I32" s="11"/>
      <c r="J32" s="11"/>
      <c r="K32" s="47"/>
    </row>
    <row r="33" spans="3:12" ht="18.75">
      <c r="C33" s="143" t="str">
        <f>IFERROR(VLOOKUP(D32,'1. Desarrollo e Innov. Curricu.'!$F:$G,2,FALSE),IFERROR(VLOOKUP(D32,'2. Investigación Científica'!$F:$G,2,FALSE),IFERROR(VLOOKUP(D32,'3. Vinculación Univ. Sociedad'!$F:$G,2,FALSE),IFERROR(VLOOKUP(D32,'4. Docencia y Profesorado Univ.'!$F:$G,2,FALSE),IFERROR(VLOOKUP(D32,'5. Estudiantes y Graduados'!$F:$G,2,FALSE),IFERROR(VLOOKUP(D32,'Gestion administrativa '!$F:$G,2,FALSE),IFERROR(VLOOKUP(D32,'13. Gestión Académica'!$F:$G,2,FALSE),IFERROR(VLOOKUP(D32,'9. Asegura. de la Calid. y M'!$F:$G,2,FALSE),IFERROR(VLOOKUP(D32,'6. Gestión del Conocimiento'!$F:$G,2,FALSE),IFERROR(VLOOKUP(D32,'15. Gobernabilidad y Proceso...'!$F:$G,2,FALSE),IFERROR(VLOOKUP(D32,'12. Gestión del Talento Humano'!$F:$G,2,FALSE),IFERROR(VLOOKUP(D32,'14. Internacional... de la E.S.'!$F:$G,2,FALSE),IFERROR(VLOOKUP(D32,'10. Posgrado'!$F:$G,2,FALSE),IFERROR(VLOOKUP(D32,'17. Gestión TIC'!$F:$G,2,FALSE),IFERROR(VLOOKUP(D32,'16. Desa. del Sistema Educ.Sup.'!$F:$G,2,FALSE),IFERROR(VLOOKUP(D32,'8. Cultura de Inno. Insti...'!$F:$G,2,FALSE),VLOOKUP(D32,'7. Lo Esencial de la Reforma U.'!$F:$G,2,0)))))))))))))))))</f>
        <v>Gestion para acondicionamiento de Aula Siglo XXI</v>
      </c>
      <c r="D33" s="3"/>
      <c r="E33" s="28"/>
      <c r="F33" s="28"/>
      <c r="G33" s="28"/>
      <c r="H33" s="11"/>
      <c r="I33" s="11"/>
      <c r="J33" s="11"/>
      <c r="K33" s="47"/>
    </row>
    <row r="34" spans="3:12" ht="15.75" thickBot="1">
      <c r="C34" s="7"/>
      <c r="D34" s="3"/>
      <c r="E34" s="28"/>
      <c r="F34" s="28"/>
      <c r="G34" s="28"/>
      <c r="H34" s="11"/>
      <c r="I34" s="11"/>
      <c r="J34" s="11"/>
      <c r="K34" s="47"/>
    </row>
    <row r="35" spans="3:12" ht="15.75" thickBot="1">
      <c r="C35" s="61" t="s">
        <v>12</v>
      </c>
      <c r="D35" s="64" t="s">
        <v>13</v>
      </c>
      <c r="E35" s="63" t="s">
        <v>23</v>
      </c>
      <c r="F35" s="63" t="s">
        <v>25</v>
      </c>
      <c r="G35" s="62" t="s">
        <v>6</v>
      </c>
      <c r="H35" s="68" t="s">
        <v>91</v>
      </c>
      <c r="I35" s="63" t="s">
        <v>14</v>
      </c>
      <c r="J35" s="63" t="s">
        <v>92</v>
      </c>
      <c r="K35" s="63" t="s">
        <v>370</v>
      </c>
      <c r="L35" s="63" t="s">
        <v>371</v>
      </c>
    </row>
    <row r="36" spans="3:12" hidden="1">
      <c r="C36" s="255" t="s">
        <v>15</v>
      </c>
      <c r="D36" s="533"/>
      <c r="E36" s="256"/>
      <c r="F36" s="50">
        <v>30000</v>
      </c>
      <c r="G36" s="257">
        <f t="shared" ref="G36:G44" si="1">E36*F36</f>
        <v>0</v>
      </c>
      <c r="H36" s="258"/>
      <c r="I36" s="51" t="s">
        <v>659</v>
      </c>
      <c r="J36" s="51" t="str">
        <f>VLOOKUP(I36,Presupuesto!$B$11:$C$566,2,0)</f>
        <v>SERVICIOS DE CAPACITACION.</v>
      </c>
      <c r="K36" s="259" t="s">
        <v>1453</v>
      </c>
      <c r="L36" s="51" t="s">
        <v>354</v>
      </c>
    </row>
    <row r="37" spans="3:12">
      <c r="C37" s="34" t="s">
        <v>16</v>
      </c>
      <c r="D37" s="534"/>
      <c r="E37" s="135">
        <v>2</v>
      </c>
      <c r="F37" s="35">
        <v>2500</v>
      </c>
      <c r="G37" s="32">
        <f t="shared" si="1"/>
        <v>5000</v>
      </c>
      <c r="H37" s="96" t="s">
        <v>89</v>
      </c>
      <c r="I37" s="33" t="s">
        <v>677</v>
      </c>
      <c r="J37" s="33" t="str">
        <f>VLOOKUP(I37,[1]Presupuesto!$B$11:$C$566,2,0)</f>
        <v>SERVICIOS DE IMPRENTA PUBLIC.Y REPRODUCCION</v>
      </c>
      <c r="K37" s="33" t="s">
        <v>1320</v>
      </c>
      <c r="L37" s="33" t="s">
        <v>361</v>
      </c>
    </row>
    <row r="38" spans="3:12" hidden="1">
      <c r="C38" s="34" t="s">
        <v>17</v>
      </c>
      <c r="D38" s="534"/>
      <c r="E38" s="135">
        <f>D36</f>
        <v>0</v>
      </c>
      <c r="F38" s="35">
        <v>150</v>
      </c>
      <c r="G38" s="32">
        <f t="shared" si="1"/>
        <v>0</v>
      </c>
      <c r="H38" s="96"/>
      <c r="I38" s="33" t="s">
        <v>752</v>
      </c>
      <c r="J38" s="33" t="str">
        <f>VLOOKUP(I38,Presupuesto!$B$11:$C$566,2,0)</f>
        <v>ALIMENTOS B EBIDAS PARA PERSONAS</v>
      </c>
      <c r="K38" s="33" t="s">
        <v>1320</v>
      </c>
      <c r="L38" s="33" t="s">
        <v>356</v>
      </c>
    </row>
    <row r="39" spans="3:12" hidden="1">
      <c r="C39" s="34" t="s">
        <v>18</v>
      </c>
      <c r="D39" s="534"/>
      <c r="E39" s="86">
        <v>0</v>
      </c>
      <c r="F39" s="53">
        <v>10000</v>
      </c>
      <c r="G39" s="32">
        <f t="shared" si="1"/>
        <v>0</v>
      </c>
      <c r="H39" s="96"/>
      <c r="I39" s="250" t="s">
        <v>260</v>
      </c>
      <c r="J39" s="33" t="str">
        <f>VLOOKUP(I39,Presupuesto!$B$11:$C$566,2,0)</f>
        <v>PASAJES (26100-00)</v>
      </c>
      <c r="K39" s="33" t="s">
        <v>1320</v>
      </c>
      <c r="L39" s="33" t="s">
        <v>372</v>
      </c>
    </row>
    <row r="40" spans="3:12" hidden="1">
      <c r="C40" s="34" t="s">
        <v>377</v>
      </c>
      <c r="D40" s="534"/>
      <c r="E40" s="86">
        <v>0</v>
      </c>
      <c r="F40" s="53">
        <v>250</v>
      </c>
      <c r="G40" s="32">
        <f t="shared" si="1"/>
        <v>0</v>
      </c>
      <c r="H40" s="96"/>
      <c r="I40" s="33" t="s">
        <v>781</v>
      </c>
      <c r="J40" s="33" t="str">
        <f>VLOOKUP(I40,Presupuesto!$B$11:$C$566,2,0)</f>
        <v>PRODUCTOS PAPEL Y CARTON</v>
      </c>
      <c r="K40" s="33" t="s">
        <v>1320</v>
      </c>
      <c r="L40" s="33" t="s">
        <v>372</v>
      </c>
    </row>
    <row r="41" spans="3:12" hidden="1">
      <c r="C41" s="34" t="s">
        <v>19</v>
      </c>
      <c r="D41" s="534"/>
      <c r="E41" s="135">
        <f>(D36*25)/500</f>
        <v>0</v>
      </c>
      <c r="F41" s="35">
        <v>85</v>
      </c>
      <c r="G41" s="32">
        <f t="shared" si="1"/>
        <v>0</v>
      </c>
      <c r="H41" s="96"/>
      <c r="I41" s="33" t="s">
        <v>781</v>
      </c>
      <c r="J41" s="33" t="str">
        <f>VLOOKUP(I41,Presupuesto!$B$11:$C$566,2,0)</f>
        <v>PRODUCTOS PAPEL Y CARTON</v>
      </c>
      <c r="K41" s="33" t="s">
        <v>1320</v>
      </c>
      <c r="L41" s="33" t="s">
        <v>372</v>
      </c>
    </row>
    <row r="42" spans="3:12" hidden="1">
      <c r="C42" s="34" t="s">
        <v>83</v>
      </c>
      <c r="D42" s="534"/>
      <c r="E42" s="135">
        <f>D36/12</f>
        <v>0</v>
      </c>
      <c r="F42" s="35">
        <v>36</v>
      </c>
      <c r="G42" s="32">
        <f t="shared" si="1"/>
        <v>0</v>
      </c>
      <c r="H42" s="96"/>
      <c r="I42" s="33" t="s">
        <v>902</v>
      </c>
      <c r="J42" s="33" t="str">
        <f>VLOOKUP(I42,Presupuesto!$B$11:$C$566,2,0)</f>
        <v>UTILES DE ESCRITORIO, OFICINA Y ENSE¥ANZA</v>
      </c>
      <c r="K42" s="33" t="s">
        <v>1320</v>
      </c>
      <c r="L42" s="33" t="s">
        <v>372</v>
      </c>
    </row>
    <row r="43" spans="3:12" hidden="1">
      <c r="C43" s="34" t="s">
        <v>7</v>
      </c>
      <c r="D43" s="534"/>
      <c r="E43" s="135">
        <f>D36/12</f>
        <v>0</v>
      </c>
      <c r="F43" s="35">
        <v>80</v>
      </c>
      <c r="G43" s="32">
        <f t="shared" si="1"/>
        <v>0</v>
      </c>
      <c r="H43" s="96"/>
      <c r="I43" s="33" t="s">
        <v>902</v>
      </c>
      <c r="J43" s="33" t="str">
        <f>VLOOKUP(I43,Presupuesto!$B$11:$C$566,2,0)</f>
        <v>UTILES DE ESCRITORIO, OFICINA Y ENSE¥ANZA</v>
      </c>
      <c r="K43" s="33" t="s">
        <v>1320</v>
      </c>
      <c r="L43" s="33" t="s">
        <v>372</v>
      </c>
    </row>
    <row r="44" spans="3:12" hidden="1">
      <c r="C44" s="44" t="s">
        <v>20</v>
      </c>
      <c r="D44" s="534"/>
      <c r="E44" s="145">
        <v>0</v>
      </c>
      <c r="F44" s="54">
        <v>25</v>
      </c>
      <c r="G44" s="32">
        <f t="shared" si="1"/>
        <v>0</v>
      </c>
      <c r="H44" s="96"/>
      <c r="I44" s="33" t="s">
        <v>902</v>
      </c>
      <c r="J44" s="33" t="str">
        <f>VLOOKUP(I44,Presupuesto!$B$11:$C$566,2,0)</f>
        <v>UTILES DE ESCRITORIO, OFICINA Y ENSE¥ANZA</v>
      </c>
      <c r="K44" s="33" t="s">
        <v>1320</v>
      </c>
      <c r="L44" s="33" t="s">
        <v>372</v>
      </c>
    </row>
    <row r="45" spans="3:12" ht="15.75" hidden="1" thickBot="1">
      <c r="C45" s="149" t="s">
        <v>390</v>
      </c>
      <c r="D45" s="150">
        <v>0</v>
      </c>
      <c r="E45" s="260">
        <v>0</v>
      </c>
      <c r="F45" s="39">
        <f>HLOOKUP(C45,$AH$2:$BU$3,2,0)</f>
        <v>1150</v>
      </c>
      <c r="G45" s="40">
        <f>D45*E45*F45</f>
        <v>0</v>
      </c>
      <c r="H45" s="261"/>
      <c r="I45" s="262" t="s">
        <v>261</v>
      </c>
      <c r="J45" s="41" t="str">
        <f>VLOOKUP(I45,Presupuesto!$B$11:$C$566,2,0)</f>
        <v>VIATICOS (26200-00)</v>
      </c>
      <c r="K45" s="33" t="s">
        <v>1320</v>
      </c>
      <c r="L45" s="263" t="s">
        <v>372</v>
      </c>
    </row>
    <row r="47" spans="3:12" ht="15.75" thickBot="1"/>
    <row r="48" spans="3:12" ht="15.75" thickBot="1">
      <c r="C48" s="515" t="s">
        <v>11</v>
      </c>
      <c r="D48" s="2">
        <f>SUM(G55:G64)</f>
        <v>41253.333333333336</v>
      </c>
      <c r="E48" s="28"/>
      <c r="F48" s="28"/>
      <c r="G48" s="28"/>
      <c r="H48" s="11"/>
      <c r="I48" s="11"/>
      <c r="J48" s="11"/>
      <c r="K48" s="47"/>
    </row>
    <row r="49" spans="3:12">
      <c r="C49" s="7"/>
      <c r="D49" s="3"/>
      <c r="E49" s="28"/>
      <c r="F49" s="28"/>
      <c r="G49" s="28"/>
      <c r="H49" s="11"/>
      <c r="I49" s="11"/>
      <c r="J49" s="11"/>
      <c r="K49" s="47"/>
    </row>
    <row r="50" spans="3:12">
      <c r="C50" s="7"/>
      <c r="D50" s="3"/>
      <c r="E50" s="28"/>
      <c r="F50" s="28"/>
      <c r="G50" s="28"/>
      <c r="H50" s="11"/>
      <c r="I50" s="11"/>
      <c r="J50" s="11"/>
      <c r="K50" s="47"/>
    </row>
    <row r="51" spans="3:12" ht="15.75">
      <c r="C51" s="137" t="s">
        <v>352</v>
      </c>
      <c r="D51" s="459" t="s">
        <v>1872</v>
      </c>
      <c r="E51" s="28"/>
      <c r="F51" s="28"/>
      <c r="G51" s="28"/>
      <c r="H51" s="11"/>
      <c r="I51" s="11"/>
      <c r="J51" s="11"/>
      <c r="K51" s="47"/>
    </row>
    <row r="52" spans="3:12" ht="18.75">
      <c r="C52" s="143" t="str">
        <f>IFERROR(VLOOKUP(D51,'1. Desarrollo e Innov. Curricu.'!$F:$G,2,FALSE),IFERROR(VLOOKUP(D51,'2. Investigación Científica'!$F:$G,2,FALSE),IFERROR(VLOOKUP(D51,'3. Vinculación Univ. Sociedad'!$F:$G,2,FALSE),IFERROR(VLOOKUP(D51,'4. Docencia y Profesorado Univ.'!$F:$G,2,FALSE),IFERROR(VLOOKUP(D51,'5. Estudiantes y Graduados'!$F:$G,2,FALSE),IFERROR(VLOOKUP(D51,'Gestion administrativa '!$F:$G,2,FALSE),IFERROR(VLOOKUP(D51,'13. Gestión Académica'!$F:$G,2,FALSE),IFERROR(VLOOKUP(D51,'9. Asegura. de la Calid. y M'!$F:$G,2,FALSE),IFERROR(VLOOKUP(D51,'6. Gestión del Conocimiento'!$F:$G,2,FALSE),IFERROR(VLOOKUP(D51,'15. Gobernabilidad y Proceso...'!$F:$G,2,FALSE),IFERROR(VLOOKUP(D51,'12. Gestión del Talento Humano'!$F:$G,2,FALSE),IFERROR(VLOOKUP(D51,'14. Internacional... de la E.S.'!$F:$G,2,FALSE),IFERROR(VLOOKUP(D51,'10. Posgrado'!$F:$G,2,FALSE),IFERROR(VLOOKUP(D51,'17. Gestión TIC'!$F:$G,2,FALSE),IFERROR(VLOOKUP(D51,'16. Desa. del Sistema Educ.Sup.'!$F:$G,2,FALSE),IFERROR(VLOOKUP(D51,'8. Cultura de Inno. Insti...'!$F:$G,2,FALSE),VLOOKUP(D51,'7. Lo Esencial de la Reforma U.'!$F:$G,2,0)))))))))))))))))</f>
        <v xml:space="preserve">Seminarios y talleres de etica </v>
      </c>
      <c r="D52" s="3"/>
      <c r="E52" s="28"/>
      <c r="F52" s="28"/>
      <c r="G52" s="28"/>
      <c r="H52" s="11"/>
      <c r="I52" s="11"/>
      <c r="J52" s="11"/>
      <c r="K52" s="47"/>
    </row>
    <row r="53" spans="3:12" ht="15.75" thickBot="1">
      <c r="C53" s="7"/>
      <c r="D53" s="3"/>
      <c r="E53" s="28"/>
      <c r="F53" s="28"/>
      <c r="G53" s="28"/>
      <c r="H53" s="11"/>
      <c r="I53" s="11"/>
      <c r="J53" s="11"/>
      <c r="K53" s="47"/>
    </row>
    <row r="54" spans="3:12" ht="15.75" thickBot="1">
      <c r="C54" s="61" t="s">
        <v>12</v>
      </c>
      <c r="D54" s="64" t="s">
        <v>13</v>
      </c>
      <c r="E54" s="63" t="s">
        <v>23</v>
      </c>
      <c r="F54" s="63" t="s">
        <v>25</v>
      </c>
      <c r="G54" s="62" t="s">
        <v>6</v>
      </c>
      <c r="H54" s="68" t="s">
        <v>91</v>
      </c>
      <c r="I54" s="63" t="s">
        <v>14</v>
      </c>
      <c r="J54" s="63" t="s">
        <v>92</v>
      </c>
      <c r="K54" s="63" t="s">
        <v>370</v>
      </c>
      <c r="L54" s="63" t="s">
        <v>371</v>
      </c>
    </row>
    <row r="55" spans="3:12" hidden="1">
      <c r="C55" s="255" t="s">
        <v>15</v>
      </c>
      <c r="D55" s="533">
        <v>320</v>
      </c>
      <c r="E55" s="256"/>
      <c r="F55" s="50">
        <v>30000</v>
      </c>
      <c r="G55" s="257">
        <f t="shared" ref="G55:G63" si="2">E55*F55</f>
        <v>0</v>
      </c>
      <c r="H55" s="258"/>
      <c r="I55" s="51" t="s">
        <v>659</v>
      </c>
      <c r="J55" s="51" t="str">
        <f>VLOOKUP(I55,[1]Presupuesto!$B$11:$C$566,2,0)</f>
        <v>SERVICIOS DE CAPACITACION.</v>
      </c>
      <c r="K55" s="259" t="s">
        <v>1453</v>
      </c>
      <c r="L55" s="51" t="s">
        <v>354</v>
      </c>
    </row>
    <row r="56" spans="3:12">
      <c r="C56" s="34" t="s">
        <v>16</v>
      </c>
      <c r="D56" s="534"/>
      <c r="E56" s="135">
        <f>D55</f>
        <v>320</v>
      </c>
      <c r="F56" s="35">
        <v>50</v>
      </c>
      <c r="G56" s="32">
        <f t="shared" si="2"/>
        <v>16000</v>
      </c>
      <c r="H56" s="526" t="s">
        <v>89</v>
      </c>
      <c r="I56" s="33" t="s">
        <v>677</v>
      </c>
      <c r="J56" s="33" t="str">
        <f>VLOOKUP(I56,[1]Presupuesto!$B$11:$C$566,2,0)</f>
        <v>SERVICIOS DE IMPRENTA PUBLIC.Y REPRODUCCION</v>
      </c>
      <c r="K56" s="33" t="str">
        <f>$K$74</f>
        <v>Gestión Tecnologías de Información y Comunicación</v>
      </c>
      <c r="L56" s="33" t="s">
        <v>372</v>
      </c>
    </row>
    <row r="57" spans="3:12">
      <c r="C57" s="34" t="s">
        <v>17</v>
      </c>
      <c r="D57" s="534"/>
      <c r="E57" s="135">
        <v>320</v>
      </c>
      <c r="F57" s="35">
        <v>65</v>
      </c>
      <c r="G57" s="32">
        <f t="shared" si="2"/>
        <v>20800</v>
      </c>
      <c r="H57" s="96" t="s">
        <v>89</v>
      </c>
      <c r="I57" s="33" t="s">
        <v>752</v>
      </c>
      <c r="J57" s="33" t="str">
        <f>VLOOKUP(I57,[1]Presupuesto!$B$11:$C$566,2,0)</f>
        <v>ALIMENTOS B EBIDAS PARA PERSONAS</v>
      </c>
      <c r="K57" s="33" t="s">
        <v>1320</v>
      </c>
      <c r="L57" s="33" t="s">
        <v>372</v>
      </c>
    </row>
    <row r="58" spans="3:12" hidden="1">
      <c r="C58" s="34" t="s">
        <v>18</v>
      </c>
      <c r="D58" s="534"/>
      <c r="E58" s="86">
        <v>0</v>
      </c>
      <c r="F58" s="53">
        <v>10000</v>
      </c>
      <c r="G58" s="32">
        <f t="shared" si="2"/>
        <v>0</v>
      </c>
      <c r="H58" s="96"/>
      <c r="I58" s="250" t="s">
        <v>260</v>
      </c>
      <c r="J58" s="33" t="str">
        <f>VLOOKUP(I58,[1]Presupuesto!$B$11:$C$566,2,0)</f>
        <v>PASAJES (26100-00)</v>
      </c>
      <c r="K58" s="33" t="str">
        <f t="shared" ref="K58:K63" si="3">$K$74</f>
        <v>Gestión Tecnologías de Información y Comunicación</v>
      </c>
      <c r="L58" s="33" t="s">
        <v>372</v>
      </c>
    </row>
    <row r="59" spans="3:12" hidden="1">
      <c r="C59" s="34" t="s">
        <v>377</v>
      </c>
      <c r="D59" s="534"/>
      <c r="E59" s="86">
        <v>0</v>
      </c>
      <c r="F59" s="53">
        <v>250</v>
      </c>
      <c r="G59" s="32">
        <f t="shared" si="2"/>
        <v>0</v>
      </c>
      <c r="H59" s="96"/>
      <c r="I59" s="33" t="s">
        <v>781</v>
      </c>
      <c r="J59" s="33" t="str">
        <f>VLOOKUP(I59,[1]Presupuesto!$B$11:$C$566,2,0)</f>
        <v>PRODUCTOS PAPEL Y CARTON</v>
      </c>
      <c r="K59" s="33" t="str">
        <f t="shared" si="3"/>
        <v>Gestión Tecnologías de Información y Comunicación</v>
      </c>
      <c r="L59" s="33" t="s">
        <v>372</v>
      </c>
    </row>
    <row r="60" spans="3:12">
      <c r="C60" s="34" t="s">
        <v>19</v>
      </c>
      <c r="D60" s="534"/>
      <c r="E60" s="135">
        <f>(D55*25)/500</f>
        <v>16</v>
      </c>
      <c r="F60" s="35">
        <v>85</v>
      </c>
      <c r="G60" s="32">
        <f t="shared" si="2"/>
        <v>1360</v>
      </c>
      <c r="H60" s="526" t="s">
        <v>89</v>
      </c>
      <c r="I60" s="33" t="s">
        <v>781</v>
      </c>
      <c r="J60" s="33" t="str">
        <f>VLOOKUP(I60,[1]Presupuesto!$B$11:$C$566,2,0)</f>
        <v>PRODUCTOS PAPEL Y CARTON</v>
      </c>
      <c r="K60" s="33" t="str">
        <f t="shared" si="3"/>
        <v>Gestión Tecnologías de Información y Comunicación</v>
      </c>
      <c r="L60" s="33" t="s">
        <v>372</v>
      </c>
    </row>
    <row r="61" spans="3:12">
      <c r="C61" s="34" t="s">
        <v>83</v>
      </c>
      <c r="D61" s="534"/>
      <c r="E61" s="135">
        <f>D55/12</f>
        <v>26.666666666666668</v>
      </c>
      <c r="F61" s="35">
        <v>36</v>
      </c>
      <c r="G61" s="32">
        <f t="shared" si="2"/>
        <v>960</v>
      </c>
      <c r="H61" s="526" t="s">
        <v>89</v>
      </c>
      <c r="I61" s="33" t="s">
        <v>902</v>
      </c>
      <c r="J61" s="33" t="str">
        <f>VLOOKUP(I61,[1]Presupuesto!$B$11:$C$566,2,0)</f>
        <v>UTILES DE ESCRITORIO, OFICINA Y ENSE¥ANZA</v>
      </c>
      <c r="K61" s="33" t="str">
        <f t="shared" si="3"/>
        <v>Gestión Tecnologías de Información y Comunicación</v>
      </c>
      <c r="L61" s="33" t="s">
        <v>372</v>
      </c>
    </row>
    <row r="62" spans="3:12">
      <c r="C62" s="34" t="s">
        <v>7</v>
      </c>
      <c r="D62" s="534"/>
      <c r="E62" s="135">
        <f>D55/12</f>
        <v>26.666666666666668</v>
      </c>
      <c r="F62" s="35">
        <v>80</v>
      </c>
      <c r="G62" s="32">
        <f t="shared" si="2"/>
        <v>2133.3333333333335</v>
      </c>
      <c r="H62" s="526" t="s">
        <v>89</v>
      </c>
      <c r="I62" s="33" t="s">
        <v>902</v>
      </c>
      <c r="J62" s="33" t="str">
        <f>VLOOKUP(I62,[1]Presupuesto!$B$11:$C$566,2,0)</f>
        <v>UTILES DE ESCRITORIO, OFICINA Y ENSE¥ANZA</v>
      </c>
      <c r="K62" s="33" t="str">
        <f t="shared" si="3"/>
        <v>Gestión Tecnologías de Información y Comunicación</v>
      </c>
      <c r="L62" s="33" t="s">
        <v>372</v>
      </c>
    </row>
    <row r="63" spans="3:12" hidden="1">
      <c r="C63" s="44" t="s">
        <v>20</v>
      </c>
      <c r="D63" s="534"/>
      <c r="E63" s="145">
        <v>0</v>
      </c>
      <c r="F63" s="54">
        <v>25</v>
      </c>
      <c r="G63" s="32">
        <f t="shared" si="2"/>
        <v>0</v>
      </c>
      <c r="H63" s="96"/>
      <c r="I63" s="33" t="s">
        <v>902</v>
      </c>
      <c r="J63" s="33" t="str">
        <f>VLOOKUP(I63,[1]Presupuesto!$B$11:$C$566,2,0)</f>
        <v>UTILES DE ESCRITORIO, OFICINA Y ENSE¥ANZA</v>
      </c>
      <c r="K63" s="33" t="str">
        <f t="shared" si="3"/>
        <v>Gestión Tecnologías de Información y Comunicación</v>
      </c>
      <c r="L63" s="33" t="s">
        <v>372</v>
      </c>
    </row>
    <row r="64" spans="3:12" ht="15.75" hidden="1" thickBot="1">
      <c r="C64" s="149" t="s">
        <v>390</v>
      </c>
      <c r="D64" s="150">
        <v>0</v>
      </c>
      <c r="E64" s="260">
        <v>0</v>
      </c>
      <c r="F64" s="39">
        <f>HLOOKUP(C64,$AH$2:$BU$3,2,0)</f>
        <v>1150</v>
      </c>
      <c r="G64" s="40">
        <f>D64*E64*F64</f>
        <v>0</v>
      </c>
      <c r="H64" s="261"/>
      <c r="I64" s="262" t="s">
        <v>261</v>
      </c>
      <c r="J64" s="41" t="str">
        <f>VLOOKUP(I64,Presupuesto!$B$11:$C$566,2,0)</f>
        <v>VIATICOS (26200-00)</v>
      </c>
      <c r="K64" s="263" t="str">
        <f t="shared" ref="K64" si="4">$K$55</f>
        <v>Gestión Tecnologías de Información y Comunicación</v>
      </c>
      <c r="L64" s="263" t="s">
        <v>372</v>
      </c>
    </row>
    <row r="65" spans="3:12">
      <c r="C65" s="28"/>
      <c r="E65" s="47"/>
      <c r="F65" s="47"/>
      <c r="G65" s="47"/>
      <c r="H65" s="109"/>
      <c r="I65" s="47"/>
      <c r="J65" s="47"/>
      <c r="K65" s="47"/>
    </row>
    <row r="66" spans="3:12" ht="15.75" thickBot="1"/>
    <row r="67" spans="3:12" ht="15.75" thickBot="1">
      <c r="C67" s="515" t="s">
        <v>11</v>
      </c>
      <c r="D67" s="2">
        <f>SUM(G74:G83)</f>
        <v>6695.833333333333</v>
      </c>
      <c r="E67" s="28"/>
      <c r="F67" s="28"/>
      <c r="G67" s="28"/>
      <c r="H67" s="11"/>
      <c r="I67" s="11"/>
      <c r="J67" s="11"/>
      <c r="K67" s="47"/>
    </row>
    <row r="68" spans="3:12">
      <c r="C68" s="7"/>
      <c r="D68" s="3"/>
      <c r="E68" s="28"/>
      <c r="F68" s="28"/>
      <c r="G68" s="28"/>
      <c r="H68" s="11"/>
      <c r="I68" s="11"/>
      <c r="J68" s="11"/>
      <c r="K68" s="47"/>
    </row>
    <row r="69" spans="3:12">
      <c r="C69" s="7"/>
      <c r="D69" s="3"/>
      <c r="E69" s="28"/>
      <c r="F69" s="28"/>
      <c r="G69" s="28"/>
      <c r="H69" s="11"/>
      <c r="I69" s="11"/>
      <c r="J69" s="11"/>
      <c r="K69" s="47"/>
    </row>
    <row r="70" spans="3:12" ht="15.75">
      <c r="C70" s="137" t="s">
        <v>352</v>
      </c>
      <c r="D70" s="459" t="s">
        <v>2080</v>
      </c>
      <c r="E70" s="28"/>
      <c r="F70" s="28"/>
      <c r="G70" s="28"/>
      <c r="H70" s="11"/>
      <c r="I70" s="11"/>
      <c r="J70" s="11"/>
      <c r="K70" s="47"/>
    </row>
    <row r="71" spans="3:12" ht="18.75">
      <c r="C71" s="143" t="str">
        <f>IFERROR(VLOOKUP(D70,'1. Desarrollo e Innov. Curricu.'!$F:$G,2,FALSE),IFERROR(VLOOKUP(D70,'2. Investigación Científica'!$F:$G,2,FALSE),IFERROR(VLOOKUP(D70,'3. Vinculación Univ. Sociedad'!$F:$G,2,FALSE),IFERROR(VLOOKUP(D70,'4. Docencia y Profesorado Univ.'!$F:$G,2,FALSE),IFERROR(VLOOKUP(D70,'5. Estudiantes y Graduados'!$F:$G,2,FALSE),IFERROR(VLOOKUP(D70,'Gestion administrativa '!$F:$G,2,FALSE),IFERROR(VLOOKUP(D70,'13. Gestión Académica'!$F:$G,2,FALSE),IFERROR(VLOOKUP(D70,'9. Asegura. de la Calid. y M'!$F:$G,2,FALSE),IFERROR(VLOOKUP(D70,'6. Gestión del Conocimiento'!$F:$G,2,FALSE),IFERROR(VLOOKUP(D70,'15. Gobernabilidad y Proceso...'!$F:$G,2,FALSE),IFERROR(VLOOKUP(D70,'12. Gestión del Talento Humano'!$F:$G,2,FALSE),IFERROR(VLOOKUP(D70,'14. Internacional... de la E.S.'!$F:$G,2,FALSE),IFERROR(VLOOKUP(D70,'10. Posgrado'!$F:$G,2,FALSE),IFERROR(VLOOKUP(D70,'17. Gestión TIC'!$F:$G,2,FALSE),IFERROR(VLOOKUP(D70,'16. Desa. del Sistema Educ.Sup.'!$F:$G,2,FALSE),IFERROR(VLOOKUP(D70,'8. Cultura de Inno. Insti...'!$F:$G,2,FALSE),VLOOKUP(D70,'7. Lo Esencial de la Reforma U.'!$F:$G,2,0)))))))))))))))))</f>
        <v xml:space="preserve">Capacitaciones pedagógicas y didacticas en colaboración con el Instituto de Profesionalización y Superación Docente. </v>
      </c>
      <c r="D71" s="3"/>
      <c r="E71" s="28"/>
      <c r="F71" s="28"/>
      <c r="G71" s="28"/>
      <c r="H71" s="11"/>
      <c r="I71" s="11"/>
      <c r="J71" s="11"/>
      <c r="K71" s="47"/>
    </row>
    <row r="72" spans="3:12" ht="15.75" thickBot="1">
      <c r="C72" s="7"/>
      <c r="D72" s="3"/>
      <c r="E72" s="28"/>
      <c r="F72" s="28"/>
      <c r="G72" s="28"/>
      <c r="H72" s="11"/>
      <c r="I72" s="11"/>
      <c r="J72" s="11"/>
      <c r="K72" s="47"/>
    </row>
    <row r="73" spans="3:12" ht="15.75" thickBot="1">
      <c r="C73" s="61" t="s">
        <v>12</v>
      </c>
      <c r="D73" s="64" t="s">
        <v>13</v>
      </c>
      <c r="E73" s="63" t="s">
        <v>23</v>
      </c>
      <c r="F73" s="63" t="s">
        <v>25</v>
      </c>
      <c r="G73" s="62" t="s">
        <v>6</v>
      </c>
      <c r="H73" s="68" t="s">
        <v>91</v>
      </c>
      <c r="I73" s="63" t="s">
        <v>14</v>
      </c>
      <c r="J73" s="63" t="s">
        <v>92</v>
      </c>
      <c r="K73" s="63" t="s">
        <v>370</v>
      </c>
      <c r="L73" s="63" t="s">
        <v>371</v>
      </c>
    </row>
    <row r="74" spans="3:12" hidden="1">
      <c r="C74" s="255" t="s">
        <v>15</v>
      </c>
      <c r="D74" s="533">
        <v>50</v>
      </c>
      <c r="E74" s="256"/>
      <c r="F74" s="50">
        <v>30000</v>
      </c>
      <c r="G74" s="257">
        <f t="shared" ref="G74:G82" si="5">E74*F74</f>
        <v>0</v>
      </c>
      <c r="H74" s="258"/>
      <c r="I74" s="51" t="s">
        <v>659</v>
      </c>
      <c r="J74" s="51" t="str">
        <f>VLOOKUP(I74,[1]Presupuesto!$B$11:$C$566,2,0)</f>
        <v>SERVICIOS DE CAPACITACION.</v>
      </c>
      <c r="K74" s="259" t="s">
        <v>1453</v>
      </c>
      <c r="L74" s="51" t="s">
        <v>354</v>
      </c>
    </row>
    <row r="75" spans="3:12">
      <c r="C75" s="34" t="s">
        <v>16</v>
      </c>
      <c r="D75" s="534"/>
      <c r="E75" s="135">
        <f>D74</f>
        <v>50</v>
      </c>
      <c r="F75" s="35">
        <v>50</v>
      </c>
      <c r="G75" s="32">
        <f t="shared" si="5"/>
        <v>2500</v>
      </c>
      <c r="H75" s="524" t="s">
        <v>89</v>
      </c>
      <c r="I75" s="33" t="s">
        <v>677</v>
      </c>
      <c r="J75" s="33" t="str">
        <f>VLOOKUP(I75,[1]Presupuesto!$B$11:$C$566,2,0)</f>
        <v>SERVICIOS DE IMPRENTA PUBLIC.Y REPRODUCCION</v>
      </c>
      <c r="K75" s="33" t="str">
        <f>$K$93</f>
        <v>Gestión Tecnologías de Información y Comunicación</v>
      </c>
      <c r="L75" s="33" t="s">
        <v>372</v>
      </c>
    </row>
    <row r="76" spans="3:12">
      <c r="C76" s="34" t="s">
        <v>17</v>
      </c>
      <c r="D76" s="534"/>
      <c r="E76" s="135">
        <f>D74</f>
        <v>50</v>
      </c>
      <c r="F76" s="35">
        <v>70</v>
      </c>
      <c r="G76" s="32">
        <f t="shared" si="5"/>
        <v>3500</v>
      </c>
      <c r="H76" s="96" t="s">
        <v>89</v>
      </c>
      <c r="I76" s="33" t="s">
        <v>752</v>
      </c>
      <c r="J76" s="33" t="str">
        <f>VLOOKUP(I76,[1]Presupuesto!$B$11:$C$566,2,0)</f>
        <v>ALIMENTOS B EBIDAS PARA PERSONAS</v>
      </c>
      <c r="K76" s="33" t="s">
        <v>1324</v>
      </c>
      <c r="L76" s="33" t="s">
        <v>357</v>
      </c>
    </row>
    <row r="77" spans="3:12" hidden="1">
      <c r="C77" s="34" t="s">
        <v>18</v>
      </c>
      <c r="D77" s="534"/>
      <c r="E77" s="86">
        <v>0</v>
      </c>
      <c r="F77" s="53">
        <v>10000</v>
      </c>
      <c r="G77" s="32">
        <f t="shared" si="5"/>
        <v>0</v>
      </c>
      <c r="H77" s="96"/>
      <c r="I77" s="250" t="s">
        <v>260</v>
      </c>
      <c r="J77" s="33" t="str">
        <f>VLOOKUP(I77,[1]Presupuesto!$B$11:$C$566,2,0)</f>
        <v>PASAJES (26100-00)</v>
      </c>
      <c r="K77" s="33" t="str">
        <f t="shared" ref="K77:K82" si="6">$K$93</f>
        <v>Gestión Tecnologías de Información y Comunicación</v>
      </c>
      <c r="L77" s="33" t="s">
        <v>372</v>
      </c>
    </row>
    <row r="78" spans="3:12" hidden="1">
      <c r="C78" s="34" t="s">
        <v>377</v>
      </c>
      <c r="D78" s="534"/>
      <c r="E78" s="86">
        <v>0</v>
      </c>
      <c r="F78" s="53">
        <v>250</v>
      </c>
      <c r="G78" s="32">
        <f t="shared" si="5"/>
        <v>0</v>
      </c>
      <c r="H78" s="96"/>
      <c r="I78" s="33" t="s">
        <v>781</v>
      </c>
      <c r="J78" s="33" t="str">
        <f>VLOOKUP(I78,[1]Presupuesto!$B$11:$C$566,2,0)</f>
        <v>PRODUCTOS PAPEL Y CARTON</v>
      </c>
      <c r="K78" s="33" t="str">
        <f t="shared" si="6"/>
        <v>Gestión Tecnologías de Información y Comunicación</v>
      </c>
      <c r="L78" s="33" t="s">
        <v>372</v>
      </c>
    </row>
    <row r="79" spans="3:12">
      <c r="C79" s="34" t="s">
        <v>19</v>
      </c>
      <c r="D79" s="534"/>
      <c r="E79" s="135">
        <f>(D74*25)/500</f>
        <v>2.5</v>
      </c>
      <c r="F79" s="35">
        <v>85</v>
      </c>
      <c r="G79" s="32">
        <f t="shared" si="5"/>
        <v>212.5</v>
      </c>
      <c r="H79" s="524" t="s">
        <v>89</v>
      </c>
      <c r="I79" s="33" t="s">
        <v>781</v>
      </c>
      <c r="J79" s="33" t="str">
        <f>VLOOKUP(I79,[1]Presupuesto!$B$11:$C$566,2,0)</f>
        <v>PRODUCTOS PAPEL Y CARTON</v>
      </c>
      <c r="K79" s="33" t="str">
        <f t="shared" si="6"/>
        <v>Gestión Tecnologías de Información y Comunicación</v>
      </c>
      <c r="L79" s="33" t="s">
        <v>372</v>
      </c>
    </row>
    <row r="80" spans="3:12">
      <c r="C80" s="34" t="s">
        <v>83</v>
      </c>
      <c r="D80" s="534"/>
      <c r="E80" s="135">
        <f>D74/12</f>
        <v>4.166666666666667</v>
      </c>
      <c r="F80" s="35">
        <v>36</v>
      </c>
      <c r="G80" s="32">
        <f t="shared" si="5"/>
        <v>150</v>
      </c>
      <c r="H80" s="524" t="s">
        <v>89</v>
      </c>
      <c r="I80" s="33" t="s">
        <v>902</v>
      </c>
      <c r="J80" s="33" t="str">
        <f>VLOOKUP(I80,[1]Presupuesto!$B$11:$C$566,2,0)</f>
        <v>UTILES DE ESCRITORIO, OFICINA Y ENSE¥ANZA</v>
      </c>
      <c r="K80" s="33" t="str">
        <f t="shared" si="6"/>
        <v>Gestión Tecnologías de Información y Comunicación</v>
      </c>
      <c r="L80" s="33" t="s">
        <v>372</v>
      </c>
    </row>
    <row r="81" spans="3:12">
      <c r="C81" s="34" t="s">
        <v>7</v>
      </c>
      <c r="D81" s="534"/>
      <c r="E81" s="135">
        <f>D74/12</f>
        <v>4.166666666666667</v>
      </c>
      <c r="F81" s="35">
        <v>80</v>
      </c>
      <c r="G81" s="32">
        <f t="shared" si="5"/>
        <v>333.33333333333337</v>
      </c>
      <c r="H81" s="524" t="s">
        <v>89</v>
      </c>
      <c r="I81" s="33" t="s">
        <v>902</v>
      </c>
      <c r="J81" s="33" t="str">
        <f>VLOOKUP(I81,[1]Presupuesto!$B$11:$C$566,2,0)</f>
        <v>UTILES DE ESCRITORIO, OFICINA Y ENSE¥ANZA</v>
      </c>
      <c r="K81" s="33" t="str">
        <f t="shared" si="6"/>
        <v>Gestión Tecnologías de Información y Comunicación</v>
      </c>
      <c r="L81" s="33" t="s">
        <v>372</v>
      </c>
    </row>
    <row r="82" spans="3:12" hidden="1">
      <c r="C82" s="44" t="s">
        <v>20</v>
      </c>
      <c r="D82" s="534"/>
      <c r="E82" s="145">
        <v>0</v>
      </c>
      <c r="F82" s="54">
        <v>25</v>
      </c>
      <c r="G82" s="32">
        <f t="shared" si="5"/>
        <v>0</v>
      </c>
      <c r="H82" s="96"/>
      <c r="I82" s="33" t="s">
        <v>902</v>
      </c>
      <c r="J82" s="33" t="str">
        <f>VLOOKUP(I82,[1]Presupuesto!$B$11:$C$566,2,0)</f>
        <v>UTILES DE ESCRITORIO, OFICINA Y ENSE¥ANZA</v>
      </c>
      <c r="K82" s="33" t="str">
        <f t="shared" si="6"/>
        <v>Gestión Tecnologías de Información y Comunicación</v>
      </c>
      <c r="L82" s="33" t="s">
        <v>372</v>
      </c>
    </row>
    <row r="83" spans="3:12" ht="15.75" hidden="1" thickBot="1">
      <c r="C83" s="149" t="s">
        <v>390</v>
      </c>
      <c r="D83" s="150">
        <v>0</v>
      </c>
      <c r="E83" s="260">
        <v>0</v>
      </c>
      <c r="F83" s="39">
        <f>HLOOKUP(C83,$AH$2:$BU$3,2,0)</f>
        <v>1150</v>
      </c>
      <c r="G83" s="40">
        <f>D83*E83*F83</f>
        <v>0</v>
      </c>
      <c r="H83" s="261"/>
      <c r="I83" s="262" t="s">
        <v>261</v>
      </c>
      <c r="J83" s="41" t="str">
        <f>VLOOKUP(I83,Presupuesto!$B$11:$C$566,2,0)</f>
        <v>VIATICOS (26200-00)</v>
      </c>
      <c r="K83" s="263" t="str">
        <f t="shared" ref="K83" si="7">$K$74</f>
        <v>Gestión Tecnologías de Información y Comunicación</v>
      </c>
      <c r="L83" s="263" t="s">
        <v>372</v>
      </c>
    </row>
    <row r="85" spans="3:12" ht="15.75" thickBot="1"/>
    <row r="86" spans="3:12" ht="15.75" thickBot="1">
      <c r="C86" s="515" t="s">
        <v>11</v>
      </c>
      <c r="D86" s="2">
        <f>SUM(G93:G102)</f>
        <v>15000</v>
      </c>
      <c r="E86" s="28"/>
      <c r="F86" s="28"/>
      <c r="G86" s="28"/>
      <c r="H86" s="11"/>
      <c r="I86" s="11"/>
      <c r="J86" s="11"/>
      <c r="K86" s="47"/>
    </row>
    <row r="87" spans="3:12">
      <c r="C87" s="7"/>
      <c r="D87" s="3"/>
      <c r="E87" s="28"/>
      <c r="F87" s="28"/>
      <c r="G87" s="28"/>
      <c r="H87" s="11"/>
      <c r="I87" s="11"/>
      <c r="J87" s="11"/>
      <c r="K87" s="47"/>
    </row>
    <row r="88" spans="3:12">
      <c r="C88" s="7"/>
      <c r="D88" s="3"/>
      <c r="E88" s="28"/>
      <c r="F88" s="28"/>
      <c r="G88" s="28"/>
      <c r="H88" s="11"/>
      <c r="I88" s="11"/>
      <c r="J88" s="11"/>
      <c r="K88" s="47"/>
    </row>
    <row r="89" spans="3:12" ht="15.75">
      <c r="C89" s="137" t="s">
        <v>352</v>
      </c>
      <c r="D89" s="458" t="s">
        <v>1628</v>
      </c>
      <c r="E89" s="28"/>
      <c r="F89" s="28"/>
      <c r="G89" s="28"/>
      <c r="H89" s="11"/>
      <c r="I89" s="11"/>
      <c r="J89" s="11"/>
      <c r="K89" s="47"/>
    </row>
    <row r="90" spans="3:12" ht="18.75">
      <c r="C90" s="143" t="str">
        <f>IFERROR(VLOOKUP(D89,'1. Desarrollo e Innov. Curricu.'!$F:$G,2,FALSE),IFERROR(VLOOKUP(D89,'2. Investigación Científica'!$F:$G,2,FALSE),IFERROR(VLOOKUP(D89,'3. Vinculación Univ. Sociedad'!$F:$G,2,FALSE),IFERROR(VLOOKUP(D89,'4. Docencia y Profesorado Univ.'!$F:$G,2,FALSE),IFERROR(VLOOKUP(D89,'5. Estudiantes y Graduados'!$F:$G,2,FALSE),IFERROR(VLOOKUP(D89,'Gestion administrativa '!$F:$G,2,FALSE),IFERROR(VLOOKUP(D89,'13. Gestión Académica'!$F:$G,2,FALSE),IFERROR(VLOOKUP(D89,'9. Asegura. de la Calid. y M'!$F:$G,2,FALSE),IFERROR(VLOOKUP(D89,'6. Gestión del Conocimiento'!$F:$G,2,FALSE),IFERROR(VLOOKUP(D89,'15. Gobernabilidad y Proceso...'!$F:$G,2,FALSE),IFERROR(VLOOKUP(D89,'12. Gestión del Talento Humano'!$F:$G,2,FALSE),IFERROR(VLOOKUP(D89,'14. Internacional... de la E.S.'!$F:$G,2,FALSE),IFERROR(VLOOKUP(D89,'10. Posgrado'!$F:$G,2,FALSE),IFERROR(VLOOKUP(D89,'17. Gestión TIC'!$F:$G,2,FALSE),IFERROR(VLOOKUP(D89,'16. Desa. del Sistema Educ.Sup.'!$F:$G,2,FALSE),IFERROR(VLOOKUP(D89,'8. Cultura de Inno. Insti...'!$F:$G,2,FALSE),VLOOKUP(D89,'7. Lo Esencial de la Reforma U.'!$F:$G,2,0)))))))))))))))))</f>
        <v>Gestion para la implementación del plan de estudios rediseñado de la Carrera de Odontología</v>
      </c>
      <c r="D90" s="3"/>
      <c r="E90" s="28"/>
      <c r="F90" s="28"/>
      <c r="G90" s="28"/>
      <c r="H90" s="11"/>
      <c r="I90" s="11"/>
      <c r="J90" s="11"/>
      <c r="K90" s="47"/>
    </row>
    <row r="91" spans="3:12" ht="15.75" thickBot="1">
      <c r="C91" s="7"/>
      <c r="D91" s="3"/>
      <c r="E91" s="28"/>
      <c r="F91" s="28"/>
      <c r="G91" s="28"/>
      <c r="H91" s="11"/>
      <c r="I91" s="11"/>
      <c r="J91" s="11"/>
      <c r="K91" s="47"/>
    </row>
    <row r="92" spans="3:12" ht="15.75" thickBot="1">
      <c r="C92" s="61" t="s">
        <v>12</v>
      </c>
      <c r="D92" s="64" t="s">
        <v>13</v>
      </c>
      <c r="E92" s="63" t="s">
        <v>23</v>
      </c>
      <c r="F92" s="63" t="s">
        <v>25</v>
      </c>
      <c r="G92" s="62" t="s">
        <v>6</v>
      </c>
      <c r="H92" s="68" t="s">
        <v>91</v>
      </c>
      <c r="I92" s="63" t="s">
        <v>14</v>
      </c>
      <c r="J92" s="63" t="s">
        <v>92</v>
      </c>
      <c r="K92" s="63" t="s">
        <v>370</v>
      </c>
      <c r="L92" s="63" t="s">
        <v>371</v>
      </c>
    </row>
    <row r="93" spans="3:12" hidden="1">
      <c r="C93" s="255" t="s">
        <v>15</v>
      </c>
      <c r="D93" s="533">
        <v>2000</v>
      </c>
      <c r="E93" s="256"/>
      <c r="F93" s="50">
        <v>0</v>
      </c>
      <c r="G93" s="257">
        <f t="shared" ref="G93:G101" si="8">E93*F93</f>
        <v>0</v>
      </c>
      <c r="H93" s="258"/>
      <c r="I93" s="51" t="s">
        <v>659</v>
      </c>
      <c r="J93" s="51" t="str">
        <f>VLOOKUP(I93,[1]Presupuesto!$B$11:$C$566,2,0)</f>
        <v>SERVICIOS DE CAPACITACION.</v>
      </c>
      <c r="K93" s="259" t="s">
        <v>1453</v>
      </c>
      <c r="L93" s="51" t="s">
        <v>354</v>
      </c>
    </row>
    <row r="94" spans="3:12">
      <c r="C94" s="34" t="s">
        <v>16</v>
      </c>
      <c r="D94" s="534"/>
      <c r="E94" s="135">
        <v>3000</v>
      </c>
      <c r="F94" s="35">
        <v>5</v>
      </c>
      <c r="G94" s="32">
        <f t="shared" si="8"/>
        <v>15000</v>
      </c>
      <c r="H94" s="96" t="s">
        <v>89</v>
      </c>
      <c r="I94" s="33" t="s">
        <v>677</v>
      </c>
      <c r="J94" s="33" t="str">
        <f>VLOOKUP(I94,[1]Presupuesto!$B$11:$C$566,2,0)</f>
        <v>SERVICIOS DE IMPRENTA PUBLIC.Y REPRODUCCION</v>
      </c>
      <c r="K94" s="33" t="s">
        <v>1317</v>
      </c>
      <c r="L94" s="33" t="s">
        <v>372</v>
      </c>
    </row>
    <row r="95" spans="3:12" hidden="1">
      <c r="C95" s="34" t="s">
        <v>17</v>
      </c>
      <c r="D95" s="534"/>
      <c r="E95" s="135">
        <v>0</v>
      </c>
      <c r="F95" s="35">
        <v>150</v>
      </c>
      <c r="G95" s="32">
        <f t="shared" si="8"/>
        <v>0</v>
      </c>
      <c r="H95" s="96"/>
      <c r="I95" s="33" t="s">
        <v>752</v>
      </c>
      <c r="J95" s="33" t="str">
        <f>VLOOKUP(I95,[1]Presupuesto!$B$11:$C$566,2,0)</f>
        <v>ALIMENTOS B EBIDAS PARA PERSONAS</v>
      </c>
      <c r="K95" s="33" t="str">
        <f t="shared" ref="K95:K101" si="9">$K$112</f>
        <v>Gestión Tecnologías de Información y Comunicación</v>
      </c>
      <c r="L95" s="33" t="s">
        <v>356</v>
      </c>
    </row>
    <row r="96" spans="3:12" hidden="1">
      <c r="C96" s="34" t="s">
        <v>18</v>
      </c>
      <c r="D96" s="534"/>
      <c r="E96" s="86">
        <v>0</v>
      </c>
      <c r="F96" s="53">
        <v>10000</v>
      </c>
      <c r="G96" s="32">
        <f t="shared" si="8"/>
        <v>0</v>
      </c>
      <c r="H96" s="96"/>
      <c r="I96" s="250" t="s">
        <v>260</v>
      </c>
      <c r="J96" s="33" t="str">
        <f>VLOOKUP(I96,[1]Presupuesto!$B$11:$C$566,2,0)</f>
        <v>PASAJES (26100-00)</v>
      </c>
      <c r="K96" s="33" t="str">
        <f t="shared" si="9"/>
        <v>Gestión Tecnologías de Información y Comunicación</v>
      </c>
      <c r="L96" s="33" t="s">
        <v>372</v>
      </c>
    </row>
    <row r="97" spans="3:12" hidden="1">
      <c r="C97" s="34" t="s">
        <v>377</v>
      </c>
      <c r="D97" s="534"/>
      <c r="E97" s="86">
        <v>0</v>
      </c>
      <c r="F97" s="53">
        <v>250</v>
      </c>
      <c r="G97" s="32">
        <f t="shared" si="8"/>
        <v>0</v>
      </c>
      <c r="H97" s="96"/>
      <c r="I97" s="33" t="s">
        <v>781</v>
      </c>
      <c r="J97" s="33" t="str">
        <f>VLOOKUP(I97,[1]Presupuesto!$B$11:$C$566,2,0)</f>
        <v>PRODUCTOS PAPEL Y CARTON</v>
      </c>
      <c r="K97" s="33" t="str">
        <f t="shared" si="9"/>
        <v>Gestión Tecnologías de Información y Comunicación</v>
      </c>
      <c r="L97" s="33" t="s">
        <v>372</v>
      </c>
    </row>
    <row r="98" spans="3:12" hidden="1">
      <c r="C98" s="34" t="s">
        <v>19</v>
      </c>
      <c r="D98" s="534"/>
      <c r="E98" s="135">
        <v>0</v>
      </c>
      <c r="F98" s="35">
        <v>5</v>
      </c>
      <c r="G98" s="32">
        <f t="shared" si="8"/>
        <v>0</v>
      </c>
      <c r="H98" s="96"/>
      <c r="I98" s="33" t="s">
        <v>781</v>
      </c>
      <c r="J98" s="33" t="str">
        <f>VLOOKUP(I98,[1]Presupuesto!$B$11:$C$566,2,0)</f>
        <v>PRODUCTOS PAPEL Y CARTON</v>
      </c>
      <c r="K98" s="33" t="str">
        <f t="shared" si="9"/>
        <v>Gestión Tecnologías de Información y Comunicación</v>
      </c>
      <c r="L98" s="33" t="s">
        <v>372</v>
      </c>
    </row>
    <row r="99" spans="3:12" hidden="1">
      <c r="C99" s="34" t="s">
        <v>83</v>
      </c>
      <c r="D99" s="534"/>
      <c r="E99" s="135">
        <v>0</v>
      </c>
      <c r="F99" s="35">
        <v>36</v>
      </c>
      <c r="G99" s="32">
        <f t="shared" si="8"/>
        <v>0</v>
      </c>
      <c r="H99" s="96"/>
      <c r="I99" s="33" t="s">
        <v>902</v>
      </c>
      <c r="J99" s="33" t="str">
        <f>VLOOKUP(I99,[1]Presupuesto!$B$11:$C$566,2,0)</f>
        <v>UTILES DE ESCRITORIO, OFICINA Y ENSE¥ANZA</v>
      </c>
      <c r="K99" s="33" t="str">
        <f t="shared" si="9"/>
        <v>Gestión Tecnologías de Información y Comunicación</v>
      </c>
      <c r="L99" s="33" t="s">
        <v>372</v>
      </c>
    </row>
    <row r="100" spans="3:12" hidden="1">
      <c r="C100" s="34" t="s">
        <v>7</v>
      </c>
      <c r="D100" s="534"/>
      <c r="E100" s="135">
        <v>0</v>
      </c>
      <c r="F100" s="35">
        <v>80</v>
      </c>
      <c r="G100" s="32">
        <f t="shared" si="8"/>
        <v>0</v>
      </c>
      <c r="H100" s="96"/>
      <c r="I100" s="33" t="s">
        <v>902</v>
      </c>
      <c r="J100" s="33" t="str">
        <f>VLOOKUP(I100,[1]Presupuesto!$B$11:$C$566,2,0)</f>
        <v>UTILES DE ESCRITORIO, OFICINA Y ENSE¥ANZA</v>
      </c>
      <c r="K100" s="33" t="str">
        <f t="shared" si="9"/>
        <v>Gestión Tecnologías de Información y Comunicación</v>
      </c>
      <c r="L100" s="33" t="s">
        <v>372</v>
      </c>
    </row>
    <row r="101" spans="3:12" hidden="1">
      <c r="C101" s="44" t="s">
        <v>20</v>
      </c>
      <c r="D101" s="534"/>
      <c r="E101" s="145">
        <v>0</v>
      </c>
      <c r="F101" s="54">
        <v>25</v>
      </c>
      <c r="G101" s="32">
        <f t="shared" si="8"/>
        <v>0</v>
      </c>
      <c r="H101" s="96"/>
      <c r="I101" s="33" t="s">
        <v>902</v>
      </c>
      <c r="J101" s="33" t="str">
        <f>VLOOKUP(I101,[1]Presupuesto!$B$11:$C$566,2,0)</f>
        <v>UTILES DE ESCRITORIO, OFICINA Y ENSE¥ANZA</v>
      </c>
      <c r="K101" s="33" t="str">
        <f t="shared" si="9"/>
        <v>Gestión Tecnologías de Información y Comunicación</v>
      </c>
      <c r="L101" s="33" t="s">
        <v>372</v>
      </c>
    </row>
    <row r="102" spans="3:12" ht="15.75" hidden="1" thickBot="1">
      <c r="C102" s="149" t="s">
        <v>390</v>
      </c>
      <c r="D102" s="150">
        <v>0</v>
      </c>
      <c r="E102" s="260">
        <v>0</v>
      </c>
      <c r="F102" s="39">
        <f>HLOOKUP(C102,$AH$2:$BU$3,2,0)</f>
        <v>1150</v>
      </c>
      <c r="G102" s="40">
        <f>D102*E102*F102</f>
        <v>0</v>
      </c>
      <c r="H102" s="261"/>
      <c r="I102" s="262" t="s">
        <v>261</v>
      </c>
      <c r="J102" s="41" t="str">
        <f>VLOOKUP(I102,Presupuesto!$B$11:$C$566,2,0)</f>
        <v>VIATICOS (26200-00)</v>
      </c>
      <c r="K102" s="263" t="str">
        <f t="shared" ref="K102" si="10">$K$93</f>
        <v>Gestión Tecnologías de Información y Comunicación</v>
      </c>
      <c r="L102" s="263" t="s">
        <v>372</v>
      </c>
    </row>
    <row r="103" spans="3:12">
      <c r="C103" s="28"/>
      <c r="E103" s="47"/>
      <c r="F103" s="47"/>
      <c r="G103" s="47"/>
      <c r="H103" s="109"/>
      <c r="I103" s="47"/>
      <c r="J103" s="47"/>
      <c r="K103" s="47"/>
    </row>
    <row r="104" spans="3:12" ht="15.75" thickBot="1"/>
    <row r="105" spans="3:12" ht="15.75" thickBot="1">
      <c r="C105" s="515" t="s">
        <v>11</v>
      </c>
      <c r="D105" s="2">
        <f>SUM(G112:G121)</f>
        <v>15000</v>
      </c>
      <c r="E105" s="28"/>
      <c r="F105" s="28"/>
      <c r="G105" s="28"/>
      <c r="H105" s="11"/>
      <c r="I105" s="11"/>
      <c r="J105" s="11"/>
      <c r="K105" s="47"/>
    </row>
    <row r="106" spans="3:12">
      <c r="C106" s="7"/>
      <c r="D106" s="3"/>
      <c r="E106" s="28"/>
      <c r="F106" s="28"/>
      <c r="G106" s="28"/>
      <c r="H106" s="11"/>
      <c r="I106" s="11"/>
      <c r="J106" s="11"/>
      <c r="K106" s="47"/>
    </row>
    <row r="107" spans="3:12">
      <c r="C107" s="7"/>
      <c r="D107" s="3"/>
      <c r="E107" s="28"/>
      <c r="F107" s="28"/>
      <c r="G107" s="28"/>
      <c r="H107" s="11"/>
      <c r="I107" s="11"/>
      <c r="J107" s="11"/>
      <c r="K107" s="47"/>
    </row>
    <row r="108" spans="3:12" ht="15.75">
      <c r="C108" s="137" t="s">
        <v>352</v>
      </c>
      <c r="D108" s="458" t="s">
        <v>1678</v>
      </c>
      <c r="E108" s="28"/>
      <c r="F108" s="28"/>
      <c r="G108" s="28"/>
      <c r="H108" s="11"/>
      <c r="I108" s="11"/>
      <c r="J108" s="11"/>
      <c r="K108" s="47"/>
    </row>
    <row r="109" spans="3:12" ht="18.75">
      <c r="C109" s="143" t="str">
        <f>IFERROR(VLOOKUP(D108,'1. Desarrollo e Innov. Curricu.'!$F:$G,2,FALSE),IFERROR(VLOOKUP(D108,'2. Investigación Científica'!$F:$G,2,FALSE),IFERROR(VLOOKUP(D108,'3. Vinculación Univ. Sociedad'!$F:$G,2,FALSE),IFERROR(VLOOKUP(D108,'4. Docencia y Profesorado Univ.'!$F:$G,2,FALSE),IFERROR(VLOOKUP(D108,'5. Estudiantes y Graduados'!$F:$G,2,FALSE),IFERROR(VLOOKUP(D108,'Gestion administrativa '!$F:$G,2,FALSE),IFERROR(VLOOKUP(D108,'13. Gestión Académica'!$F:$G,2,FALSE),IFERROR(VLOOKUP(D108,'9. Asegura. de la Calid. y M'!$F:$G,2,FALSE),IFERROR(VLOOKUP(D108,'6. Gestión del Conocimiento'!$F:$G,2,FALSE),IFERROR(VLOOKUP(D108,'15. Gobernabilidad y Proceso...'!$F:$G,2,FALSE),IFERROR(VLOOKUP(D108,'12. Gestión del Talento Humano'!$F:$G,2,FALSE),IFERROR(VLOOKUP(D108,'14. Internacional... de la E.S.'!$F:$G,2,FALSE),IFERROR(VLOOKUP(D108,'10. Posgrado'!$F:$G,2,FALSE),IFERROR(VLOOKUP(D108,'17. Gestión TIC'!$F:$G,2,FALSE),IFERROR(VLOOKUP(D108,'16. Desa. del Sistema Educ.Sup.'!$F:$G,2,FALSE),IFERROR(VLOOKUP(D108,'8. Cultura de Inno. Insti...'!$F:$G,2,FALSE),VLOOKUP(D108,'7. Lo Esencial de la Reforma U.'!$F:$G,2,0)))))))))))))))))</f>
        <v>Seminario de investigación a estudiantes de ultimo año</v>
      </c>
      <c r="D109" s="3"/>
      <c r="E109" s="28"/>
      <c r="F109" s="28"/>
      <c r="G109" s="28"/>
      <c r="H109" s="11"/>
      <c r="I109" s="11"/>
      <c r="J109" s="11"/>
      <c r="K109" s="47"/>
    </row>
    <row r="110" spans="3:12" ht="15.75" thickBot="1">
      <c r="C110" s="7"/>
      <c r="D110" s="3"/>
      <c r="E110" s="28"/>
      <c r="F110" s="28"/>
      <c r="G110" s="28"/>
      <c r="H110" s="11"/>
      <c r="I110" s="11"/>
      <c r="J110" s="11"/>
      <c r="K110" s="47"/>
    </row>
    <row r="111" spans="3:12" ht="15.75" thickBot="1">
      <c r="C111" s="61" t="s">
        <v>12</v>
      </c>
      <c r="D111" s="64" t="s">
        <v>13</v>
      </c>
      <c r="E111" s="63" t="s">
        <v>23</v>
      </c>
      <c r="F111" s="63" t="s">
        <v>25</v>
      </c>
      <c r="G111" s="62" t="s">
        <v>6</v>
      </c>
      <c r="H111" s="68" t="s">
        <v>91</v>
      </c>
      <c r="I111" s="63" t="s">
        <v>14</v>
      </c>
      <c r="J111" s="63" t="s">
        <v>92</v>
      </c>
      <c r="K111" s="63" t="s">
        <v>370</v>
      </c>
      <c r="L111" s="63" t="s">
        <v>371</v>
      </c>
    </row>
    <row r="112" spans="3:12" hidden="1">
      <c r="C112" s="255" t="s">
        <v>15</v>
      </c>
      <c r="D112" s="533">
        <v>300</v>
      </c>
      <c r="E112" s="256">
        <v>0</v>
      </c>
      <c r="F112" s="50">
        <v>30000</v>
      </c>
      <c r="G112" s="257">
        <f t="shared" ref="G112:G120" si="11">E112*F112</f>
        <v>0</v>
      </c>
      <c r="H112" s="258"/>
      <c r="I112" s="51" t="s">
        <v>659</v>
      </c>
      <c r="J112" s="51" t="str">
        <f>VLOOKUP(I112,[1]Presupuesto!$B$11:$C$566,2,0)</f>
        <v>SERVICIOS DE CAPACITACION.</v>
      </c>
      <c r="K112" s="259" t="s">
        <v>1453</v>
      </c>
      <c r="L112" s="51" t="s">
        <v>354</v>
      </c>
    </row>
    <row r="113" spans="3:12">
      <c r="C113" s="34" t="s">
        <v>16</v>
      </c>
      <c r="D113" s="534"/>
      <c r="E113" s="135">
        <f>D112</f>
        <v>300</v>
      </c>
      <c r="F113" s="35">
        <v>50</v>
      </c>
      <c r="G113" s="32">
        <f t="shared" si="11"/>
        <v>15000</v>
      </c>
      <c r="H113" s="96" t="s">
        <v>89</v>
      </c>
      <c r="I113" s="33" t="s">
        <v>677</v>
      </c>
      <c r="J113" s="33" t="str">
        <f>VLOOKUP(I113,[1]Presupuesto!$B$11:$C$566,2,0)</f>
        <v>SERVICIOS DE IMPRENTA PUBLIC.Y REPRODUCCION</v>
      </c>
      <c r="K113" s="33" t="s">
        <v>1319</v>
      </c>
      <c r="L113" s="33" t="s">
        <v>372</v>
      </c>
    </row>
    <row r="114" spans="3:12" hidden="1">
      <c r="C114" s="34" t="s">
        <v>17</v>
      </c>
      <c r="D114" s="534"/>
      <c r="E114" s="135">
        <v>0</v>
      </c>
      <c r="F114" s="35">
        <v>150</v>
      </c>
      <c r="G114" s="32">
        <f t="shared" si="11"/>
        <v>0</v>
      </c>
      <c r="H114" s="96"/>
      <c r="I114" s="33" t="s">
        <v>752</v>
      </c>
      <c r="J114" s="33" t="str">
        <f>VLOOKUP(I114,[1]Presupuesto!$B$11:$C$566,2,0)</f>
        <v>ALIMENTOS B EBIDAS PARA PERSONAS</v>
      </c>
      <c r="K114" s="33" t="str">
        <f t="shared" ref="K114:K120" si="12">$K$131</f>
        <v>Gestión Tecnologías de Información y Comunicación</v>
      </c>
      <c r="L114" s="33" t="s">
        <v>356</v>
      </c>
    </row>
    <row r="115" spans="3:12" hidden="1">
      <c r="C115" s="34" t="s">
        <v>18</v>
      </c>
      <c r="D115" s="534"/>
      <c r="E115" s="86">
        <v>0</v>
      </c>
      <c r="F115" s="53">
        <v>10000</v>
      </c>
      <c r="G115" s="32">
        <f t="shared" si="11"/>
        <v>0</v>
      </c>
      <c r="H115" s="96"/>
      <c r="I115" s="250" t="s">
        <v>260</v>
      </c>
      <c r="J115" s="33" t="str">
        <f>VLOOKUP(I115,[1]Presupuesto!$B$11:$C$566,2,0)</f>
        <v>PASAJES (26100-00)</v>
      </c>
      <c r="K115" s="33" t="str">
        <f t="shared" si="12"/>
        <v>Gestión Tecnologías de Información y Comunicación</v>
      </c>
      <c r="L115" s="33" t="s">
        <v>372</v>
      </c>
    </row>
    <row r="116" spans="3:12" hidden="1">
      <c r="C116" s="34" t="s">
        <v>377</v>
      </c>
      <c r="D116" s="534"/>
      <c r="E116" s="86">
        <v>0</v>
      </c>
      <c r="F116" s="53">
        <v>250</v>
      </c>
      <c r="G116" s="32">
        <f t="shared" si="11"/>
        <v>0</v>
      </c>
      <c r="H116" s="96"/>
      <c r="I116" s="33" t="s">
        <v>781</v>
      </c>
      <c r="J116" s="33" t="str">
        <f>VLOOKUP(I116,[1]Presupuesto!$B$11:$C$566,2,0)</f>
        <v>PRODUCTOS PAPEL Y CARTON</v>
      </c>
      <c r="K116" s="33" t="str">
        <f t="shared" si="12"/>
        <v>Gestión Tecnologías de Información y Comunicación</v>
      </c>
      <c r="L116" s="33" t="s">
        <v>372</v>
      </c>
    </row>
    <row r="117" spans="3:12" hidden="1">
      <c r="C117" s="34" t="s">
        <v>19</v>
      </c>
      <c r="D117" s="534"/>
      <c r="E117" s="135">
        <v>0</v>
      </c>
      <c r="F117" s="35">
        <v>85</v>
      </c>
      <c r="G117" s="32">
        <f t="shared" si="11"/>
        <v>0</v>
      </c>
      <c r="H117" s="96"/>
      <c r="I117" s="33" t="s">
        <v>781</v>
      </c>
      <c r="J117" s="33" t="str">
        <f>VLOOKUP(I117,[1]Presupuesto!$B$11:$C$566,2,0)</f>
        <v>PRODUCTOS PAPEL Y CARTON</v>
      </c>
      <c r="K117" s="33" t="str">
        <f t="shared" si="12"/>
        <v>Gestión Tecnologías de Información y Comunicación</v>
      </c>
      <c r="L117" s="33" t="s">
        <v>372</v>
      </c>
    </row>
    <row r="118" spans="3:12" hidden="1">
      <c r="C118" s="34" t="s">
        <v>83</v>
      </c>
      <c r="D118" s="534"/>
      <c r="E118" s="135">
        <f>D1288/12</f>
        <v>0</v>
      </c>
      <c r="F118" s="35">
        <v>36</v>
      </c>
      <c r="G118" s="32">
        <f t="shared" si="11"/>
        <v>0</v>
      </c>
      <c r="H118" s="96"/>
      <c r="I118" s="33" t="s">
        <v>902</v>
      </c>
      <c r="J118" s="33" t="str">
        <f>VLOOKUP(I118,[1]Presupuesto!$B$11:$C$566,2,0)</f>
        <v>UTILES DE ESCRITORIO, OFICINA Y ENSE¥ANZA</v>
      </c>
      <c r="K118" s="33" t="str">
        <f t="shared" si="12"/>
        <v>Gestión Tecnologías de Información y Comunicación</v>
      </c>
      <c r="L118" s="33" t="s">
        <v>372</v>
      </c>
    </row>
    <row r="119" spans="3:12" hidden="1">
      <c r="C119" s="34" t="s">
        <v>7</v>
      </c>
      <c r="D119" s="534"/>
      <c r="E119" s="135">
        <v>0</v>
      </c>
      <c r="F119" s="35">
        <v>80</v>
      </c>
      <c r="G119" s="32">
        <f t="shared" si="11"/>
        <v>0</v>
      </c>
      <c r="H119" s="96"/>
      <c r="I119" s="33" t="s">
        <v>902</v>
      </c>
      <c r="J119" s="33" t="str">
        <f>VLOOKUP(I119,[1]Presupuesto!$B$11:$C$566,2,0)</f>
        <v>UTILES DE ESCRITORIO, OFICINA Y ENSE¥ANZA</v>
      </c>
      <c r="K119" s="33" t="str">
        <f t="shared" si="12"/>
        <v>Gestión Tecnologías de Información y Comunicación</v>
      </c>
      <c r="L119" s="33" t="s">
        <v>372</v>
      </c>
    </row>
    <row r="120" spans="3:12" hidden="1">
      <c r="C120" s="44" t="s">
        <v>20</v>
      </c>
      <c r="D120" s="534"/>
      <c r="E120" s="145">
        <v>0</v>
      </c>
      <c r="F120" s="54">
        <v>25</v>
      </c>
      <c r="G120" s="32">
        <f t="shared" si="11"/>
        <v>0</v>
      </c>
      <c r="H120" s="96"/>
      <c r="I120" s="33" t="s">
        <v>902</v>
      </c>
      <c r="J120" s="33" t="str">
        <f>VLOOKUP(I120,[1]Presupuesto!$B$11:$C$566,2,0)</f>
        <v>UTILES DE ESCRITORIO, OFICINA Y ENSE¥ANZA</v>
      </c>
      <c r="K120" s="33" t="str">
        <f t="shared" si="12"/>
        <v>Gestión Tecnologías de Información y Comunicación</v>
      </c>
      <c r="L120" s="33" t="s">
        <v>372</v>
      </c>
    </row>
    <row r="121" spans="3:12" ht="15.75" hidden="1" thickBot="1">
      <c r="C121" s="149" t="s">
        <v>390</v>
      </c>
      <c r="D121" s="150">
        <v>0</v>
      </c>
      <c r="E121" s="260">
        <v>0</v>
      </c>
      <c r="F121" s="39">
        <f>HLOOKUP(C121,$AH$2:$BU$3,2,0)</f>
        <v>1150</v>
      </c>
      <c r="G121" s="40">
        <f>D121*E121*F121</f>
        <v>0</v>
      </c>
      <c r="H121" s="261"/>
      <c r="I121" s="262" t="s">
        <v>261</v>
      </c>
      <c r="J121" s="41" t="str">
        <f>VLOOKUP(I121,Presupuesto!$B$11:$C$566,2,0)</f>
        <v>VIATICOS (26200-00)</v>
      </c>
      <c r="K121" s="263" t="str">
        <f t="shared" ref="K121" si="13">$K$112</f>
        <v>Gestión Tecnologías de Información y Comunicación</v>
      </c>
      <c r="L121" s="263" t="s">
        <v>372</v>
      </c>
    </row>
    <row r="123" spans="3:12" ht="15.75" thickBot="1"/>
    <row r="124" spans="3:12" ht="15.75" thickBot="1">
      <c r="C124" s="515" t="s">
        <v>11</v>
      </c>
      <c r="D124" s="2">
        <f>SUM(G131:G140)</f>
        <v>3000</v>
      </c>
      <c r="E124" s="28"/>
      <c r="F124" s="28"/>
      <c r="G124" s="28"/>
      <c r="H124" s="11"/>
      <c r="I124" s="11"/>
      <c r="J124" s="11"/>
      <c r="K124" s="47"/>
    </row>
    <row r="125" spans="3:12">
      <c r="C125" s="7"/>
      <c r="D125" s="3"/>
      <c r="E125" s="28"/>
      <c r="F125" s="28"/>
      <c r="G125" s="28"/>
      <c r="H125" s="11"/>
      <c r="I125" s="11"/>
      <c r="J125" s="11"/>
      <c r="K125" s="47"/>
    </row>
    <row r="126" spans="3:12">
      <c r="C126" s="7"/>
      <c r="D126" s="3"/>
      <c r="E126" s="28"/>
      <c r="F126" s="28"/>
      <c r="G126" s="28"/>
      <c r="H126" s="11"/>
      <c r="I126" s="11"/>
      <c r="J126" s="11"/>
      <c r="K126" s="47"/>
    </row>
    <row r="127" spans="3:12" ht="15.75">
      <c r="C127" s="137" t="s">
        <v>352</v>
      </c>
      <c r="D127" s="458" t="s">
        <v>1687</v>
      </c>
      <c r="E127" s="28"/>
      <c r="F127" s="28"/>
      <c r="G127" s="28"/>
      <c r="H127" s="11"/>
      <c r="I127" s="11"/>
      <c r="J127" s="11"/>
      <c r="K127" s="47"/>
    </row>
    <row r="128" spans="3:12" ht="18.75">
      <c r="C128" s="143" t="str">
        <f>IFERROR(VLOOKUP(D127,'1. Desarrollo e Innov. Curricu.'!$F:$G,2,FALSE),IFERROR(VLOOKUP(D127,'2. Investigación Científica'!$F:$G,2,FALSE),IFERROR(VLOOKUP(D127,'3. Vinculación Univ. Sociedad'!$F:$G,2,FALSE),IFERROR(VLOOKUP(D127,'4. Docencia y Profesorado Univ.'!$F:$G,2,FALSE),IFERROR(VLOOKUP(D127,'5. Estudiantes y Graduados'!$F:$G,2,FALSE),IFERROR(VLOOKUP(D127,'Gestion administrativa '!$F:$G,2,FALSE),IFERROR(VLOOKUP(D127,'13. Gestión Académica'!$F:$G,2,FALSE),IFERROR(VLOOKUP(D127,'9. Asegura. de la Calid. y M'!$F:$G,2,FALSE),IFERROR(VLOOKUP(D127,'6. Gestión del Conocimiento'!$F:$G,2,FALSE),IFERROR(VLOOKUP(D127,'15. Gobernabilidad y Proceso...'!$F:$G,2,FALSE),IFERROR(VLOOKUP(D127,'12. Gestión del Talento Humano'!$F:$G,2,FALSE),IFERROR(VLOOKUP(D127,'14. Internacional... de la E.S.'!$F:$G,2,FALSE),IFERROR(VLOOKUP(D127,'10. Posgrado'!$F:$G,2,FALSE),IFERROR(VLOOKUP(D127,'17. Gestión TIC'!$F:$G,2,FALSE),IFERROR(VLOOKUP(D127,'16. Desa. del Sistema Educ.Sup.'!$F:$G,2,FALSE),IFERROR(VLOOKUP(D127,'8. Cultura de Inno. Insti...'!$F:$G,2,FALSE),VLOOKUP(D127,'7. Lo Esencial de la Reforma U.'!$F:$G,2,0)))))))))))))))))</f>
        <v>Dinamizar el proceso de comunicación de la unidad de Gestión de la Investigación Cientifica</v>
      </c>
      <c r="D128" s="3"/>
      <c r="E128" s="28"/>
      <c r="F128" s="28"/>
      <c r="G128" s="28"/>
      <c r="H128" s="11"/>
      <c r="I128" s="11"/>
      <c r="J128" s="11"/>
      <c r="K128" s="47"/>
    </row>
    <row r="129" spans="3:12" ht="15.75" thickBot="1">
      <c r="C129" s="7"/>
      <c r="D129" s="3"/>
      <c r="E129" s="28"/>
      <c r="F129" s="28"/>
      <c r="G129" s="28"/>
      <c r="H129" s="11"/>
      <c r="I129" s="11"/>
      <c r="J129" s="11"/>
      <c r="K129" s="47"/>
    </row>
    <row r="130" spans="3:12" ht="15.75" thickBot="1">
      <c r="C130" s="61" t="s">
        <v>12</v>
      </c>
      <c r="D130" s="64" t="s">
        <v>13</v>
      </c>
      <c r="E130" s="63" t="s">
        <v>23</v>
      </c>
      <c r="F130" s="63" t="s">
        <v>25</v>
      </c>
      <c r="G130" s="62" t="s">
        <v>6</v>
      </c>
      <c r="H130" s="68" t="s">
        <v>91</v>
      </c>
      <c r="I130" s="63" t="s">
        <v>14</v>
      </c>
      <c r="J130" s="63" t="s">
        <v>92</v>
      </c>
      <c r="K130" s="63" t="s">
        <v>370</v>
      </c>
      <c r="L130" s="63" t="s">
        <v>371</v>
      </c>
    </row>
    <row r="131" spans="3:12" hidden="1">
      <c r="C131" s="255" t="s">
        <v>15</v>
      </c>
      <c r="D131" s="533">
        <v>15</v>
      </c>
      <c r="E131" s="256">
        <v>0</v>
      </c>
      <c r="F131" s="50">
        <v>30000</v>
      </c>
      <c r="G131" s="257">
        <f t="shared" ref="G131:G139" si="14">E131*F131</f>
        <v>0</v>
      </c>
      <c r="H131" s="258"/>
      <c r="I131" s="51" t="s">
        <v>659</v>
      </c>
      <c r="J131" s="51" t="str">
        <f>VLOOKUP(I131,[1]Presupuesto!$B$11:$C$566,2,0)</f>
        <v>SERVICIOS DE CAPACITACION.</v>
      </c>
      <c r="K131" s="259" t="s">
        <v>1453</v>
      </c>
      <c r="L131" s="51" t="s">
        <v>354</v>
      </c>
    </row>
    <row r="132" spans="3:12">
      <c r="C132" s="34" t="s">
        <v>16</v>
      </c>
      <c r="D132" s="534"/>
      <c r="E132" s="135">
        <f>D131</f>
        <v>15</v>
      </c>
      <c r="F132" s="35">
        <v>50</v>
      </c>
      <c r="G132" s="32">
        <f t="shared" si="14"/>
        <v>750</v>
      </c>
      <c r="H132" s="96" t="s">
        <v>89</v>
      </c>
      <c r="I132" s="33" t="s">
        <v>677</v>
      </c>
      <c r="J132" s="33" t="str">
        <f>VLOOKUP(I132,[1]Presupuesto!$B$11:$C$566,2,0)</f>
        <v>SERVICIOS DE IMPRENTA PUBLIC.Y REPRODUCCION</v>
      </c>
      <c r="K132" s="33" t="s">
        <v>1319</v>
      </c>
      <c r="L132" s="33" t="s">
        <v>372</v>
      </c>
    </row>
    <row r="133" spans="3:12">
      <c r="C133" s="34" t="s">
        <v>17</v>
      </c>
      <c r="D133" s="534"/>
      <c r="E133" s="135">
        <f>D131</f>
        <v>15</v>
      </c>
      <c r="F133" s="35">
        <v>150</v>
      </c>
      <c r="G133" s="32">
        <f t="shared" si="14"/>
        <v>2250</v>
      </c>
      <c r="H133" s="96" t="s">
        <v>89</v>
      </c>
      <c r="I133" s="33" t="s">
        <v>752</v>
      </c>
      <c r="J133" s="33" t="str">
        <f>VLOOKUP(I133,[1]Presupuesto!$B$11:$C$566,2,0)</f>
        <v>ALIMENTOS B EBIDAS PARA PERSONAS</v>
      </c>
      <c r="K133" s="33" t="str">
        <f t="shared" ref="K133:K139" si="15">$K$143</f>
        <v>Gestión Tecnologías de Información y Comunicación</v>
      </c>
      <c r="L133" s="33" t="s">
        <v>356</v>
      </c>
    </row>
    <row r="134" spans="3:12" hidden="1">
      <c r="C134" s="34" t="s">
        <v>18</v>
      </c>
      <c r="D134" s="534"/>
      <c r="E134" s="86">
        <v>0</v>
      </c>
      <c r="F134" s="53">
        <v>10000</v>
      </c>
      <c r="G134" s="32">
        <f t="shared" si="14"/>
        <v>0</v>
      </c>
      <c r="H134" s="96"/>
      <c r="I134" s="250" t="s">
        <v>260</v>
      </c>
      <c r="J134" s="33" t="str">
        <f>VLOOKUP(I134,[1]Presupuesto!$B$11:$C$566,2,0)</f>
        <v>PASAJES (26100-00)</v>
      </c>
      <c r="K134" s="33" t="str">
        <f t="shared" si="15"/>
        <v>Gestión Tecnologías de Información y Comunicación</v>
      </c>
      <c r="L134" s="33" t="s">
        <v>372</v>
      </c>
    </row>
    <row r="135" spans="3:12" hidden="1">
      <c r="C135" s="34" t="s">
        <v>377</v>
      </c>
      <c r="D135" s="534"/>
      <c r="E135" s="86">
        <v>0</v>
      </c>
      <c r="F135" s="53">
        <v>250</v>
      </c>
      <c r="G135" s="32">
        <f t="shared" si="14"/>
        <v>0</v>
      </c>
      <c r="H135" s="96"/>
      <c r="I135" s="33" t="s">
        <v>781</v>
      </c>
      <c r="J135" s="33" t="str">
        <f>VLOOKUP(I135,[1]Presupuesto!$B$11:$C$566,2,0)</f>
        <v>PRODUCTOS PAPEL Y CARTON</v>
      </c>
      <c r="K135" s="33" t="str">
        <f t="shared" si="15"/>
        <v>Gestión Tecnologías de Información y Comunicación</v>
      </c>
      <c r="L135" s="33" t="s">
        <v>372</v>
      </c>
    </row>
    <row r="136" spans="3:12" hidden="1">
      <c r="C136" s="34" t="s">
        <v>19</v>
      </c>
      <c r="D136" s="534"/>
      <c r="E136" s="135">
        <v>0</v>
      </c>
      <c r="F136" s="35">
        <v>85</v>
      </c>
      <c r="G136" s="32">
        <f t="shared" si="14"/>
        <v>0</v>
      </c>
      <c r="H136" s="96"/>
      <c r="I136" s="33" t="s">
        <v>781</v>
      </c>
      <c r="J136" s="33" t="str">
        <f>VLOOKUP(I136,[1]Presupuesto!$B$11:$C$566,2,0)</f>
        <v>PRODUCTOS PAPEL Y CARTON</v>
      </c>
      <c r="K136" s="33" t="str">
        <f t="shared" si="15"/>
        <v>Gestión Tecnologías de Información y Comunicación</v>
      </c>
      <c r="L136" s="33" t="s">
        <v>372</v>
      </c>
    </row>
    <row r="137" spans="3:12" hidden="1">
      <c r="C137" s="34" t="s">
        <v>83</v>
      </c>
      <c r="D137" s="534"/>
      <c r="E137" s="135">
        <v>0</v>
      </c>
      <c r="F137" s="35">
        <v>36</v>
      </c>
      <c r="G137" s="32">
        <f t="shared" si="14"/>
        <v>0</v>
      </c>
      <c r="H137" s="96"/>
      <c r="I137" s="33" t="s">
        <v>902</v>
      </c>
      <c r="J137" s="33" t="str">
        <f>VLOOKUP(I137,[1]Presupuesto!$B$11:$C$566,2,0)</f>
        <v>UTILES DE ESCRITORIO, OFICINA Y ENSE¥ANZA</v>
      </c>
      <c r="K137" s="33" t="str">
        <f t="shared" si="15"/>
        <v>Gestión Tecnologías de Información y Comunicación</v>
      </c>
      <c r="L137" s="33" t="s">
        <v>372</v>
      </c>
    </row>
    <row r="138" spans="3:12" hidden="1">
      <c r="C138" s="34" t="s">
        <v>7</v>
      </c>
      <c r="D138" s="534"/>
      <c r="E138" s="135">
        <v>0</v>
      </c>
      <c r="F138" s="35">
        <v>80</v>
      </c>
      <c r="G138" s="32">
        <f t="shared" si="14"/>
        <v>0</v>
      </c>
      <c r="H138" s="96"/>
      <c r="I138" s="33" t="s">
        <v>902</v>
      </c>
      <c r="J138" s="33" t="str">
        <f>VLOOKUP(I138,[1]Presupuesto!$B$11:$C$566,2,0)</f>
        <v>UTILES DE ESCRITORIO, OFICINA Y ENSE¥ANZA</v>
      </c>
      <c r="K138" s="33" t="str">
        <f t="shared" si="15"/>
        <v>Gestión Tecnologías de Información y Comunicación</v>
      </c>
      <c r="L138" s="33" t="s">
        <v>372</v>
      </c>
    </row>
    <row r="139" spans="3:12" hidden="1">
      <c r="C139" s="44" t="s">
        <v>20</v>
      </c>
      <c r="D139" s="534"/>
      <c r="E139" s="145">
        <v>0</v>
      </c>
      <c r="F139" s="54">
        <v>25</v>
      </c>
      <c r="G139" s="32">
        <f t="shared" si="14"/>
        <v>0</v>
      </c>
      <c r="H139" s="96"/>
      <c r="I139" s="33" t="s">
        <v>902</v>
      </c>
      <c r="J139" s="33" t="str">
        <f>VLOOKUP(I139,[1]Presupuesto!$B$11:$C$566,2,0)</f>
        <v>UTILES DE ESCRITORIO, OFICINA Y ENSE¥ANZA</v>
      </c>
      <c r="K139" s="33" t="str">
        <f t="shared" si="15"/>
        <v>Gestión Tecnologías de Información y Comunicación</v>
      </c>
      <c r="L139" s="33" t="s">
        <v>372</v>
      </c>
    </row>
    <row r="140" spans="3:12" ht="15.75" hidden="1" thickBot="1">
      <c r="C140" s="149" t="s">
        <v>390</v>
      </c>
      <c r="D140" s="150">
        <v>0</v>
      </c>
      <c r="E140" s="260">
        <v>0</v>
      </c>
      <c r="F140" s="39">
        <f>HLOOKUP(C140,$AH$2:$BU$3,2,0)</f>
        <v>1150</v>
      </c>
      <c r="G140" s="40">
        <f>D140*E140*F140</f>
        <v>0</v>
      </c>
      <c r="H140" s="261"/>
      <c r="I140" s="262" t="s">
        <v>261</v>
      </c>
      <c r="J140" s="41" t="str">
        <f>VLOOKUP(I140,Presupuesto!$B$11:$C$566,2,0)</f>
        <v>VIATICOS (26200-00)</v>
      </c>
      <c r="K140" s="263" t="str">
        <f t="shared" ref="K140" si="16">$K$131</f>
        <v>Gestión Tecnologías de Información y Comunicación</v>
      </c>
      <c r="L140" s="263" t="s">
        <v>372</v>
      </c>
    </row>
    <row r="141" spans="3:12">
      <c r="C141" s="28"/>
      <c r="E141" s="47"/>
      <c r="F141" s="47"/>
      <c r="G141" s="47"/>
      <c r="H141" s="109"/>
      <c r="I141" s="47"/>
      <c r="J141" s="47"/>
      <c r="K141" s="47"/>
    </row>
    <row r="143" spans="3:12" hidden="1">
      <c r="C143" s="255" t="s">
        <v>15</v>
      </c>
      <c r="D143" s="533">
        <v>15</v>
      </c>
      <c r="E143" s="256">
        <v>0</v>
      </c>
      <c r="F143" s="50">
        <v>30000</v>
      </c>
      <c r="G143" s="257">
        <f t="shared" ref="G143:G149" si="17">E143*F143</f>
        <v>0</v>
      </c>
      <c r="H143" s="258"/>
      <c r="I143" s="51" t="s">
        <v>659</v>
      </c>
      <c r="J143" s="51" t="str">
        <f>VLOOKUP(I143,[1]Presupuesto!$B$11:$C$566,2,0)</f>
        <v>SERVICIOS DE CAPACITACION.</v>
      </c>
      <c r="K143" s="259" t="s">
        <v>1453</v>
      </c>
      <c r="L143" s="51" t="s">
        <v>354</v>
      </c>
    </row>
    <row r="144" spans="3:12" hidden="1">
      <c r="C144" s="34" t="s">
        <v>18</v>
      </c>
      <c r="D144" s="534"/>
      <c r="E144" s="86">
        <v>0</v>
      </c>
      <c r="F144" s="53">
        <v>10000</v>
      </c>
      <c r="G144" s="32">
        <f t="shared" si="17"/>
        <v>0</v>
      </c>
      <c r="H144" s="96"/>
      <c r="I144" s="250" t="s">
        <v>260</v>
      </c>
      <c r="J144" s="33" t="str">
        <f>VLOOKUP(I144,[1]Presupuesto!$B$11:$C$566,2,0)</f>
        <v>PASAJES (26100-00)</v>
      </c>
      <c r="K144" s="33" t="str">
        <f t="shared" ref="K144:K149" si="18">$K$160</f>
        <v>Gestión Tecnologías de Información y Comunicación</v>
      </c>
      <c r="L144" s="33" t="s">
        <v>372</v>
      </c>
    </row>
    <row r="145" spans="3:12" hidden="1">
      <c r="C145" s="34" t="s">
        <v>377</v>
      </c>
      <c r="D145" s="534"/>
      <c r="E145" s="86">
        <v>0</v>
      </c>
      <c r="F145" s="53">
        <v>250</v>
      </c>
      <c r="G145" s="32">
        <f t="shared" si="17"/>
        <v>0</v>
      </c>
      <c r="H145" s="96"/>
      <c r="I145" s="33" t="s">
        <v>781</v>
      </c>
      <c r="J145" s="33" t="str">
        <f>VLOOKUP(I145,[1]Presupuesto!$B$11:$C$566,2,0)</f>
        <v>PRODUCTOS PAPEL Y CARTON</v>
      </c>
      <c r="K145" s="33" t="str">
        <f t="shared" si="18"/>
        <v>Gestión Tecnologías de Información y Comunicación</v>
      </c>
      <c r="L145" s="33" t="s">
        <v>372</v>
      </c>
    </row>
    <row r="146" spans="3:12" hidden="1">
      <c r="C146" s="34" t="s">
        <v>19</v>
      </c>
      <c r="D146" s="534"/>
      <c r="E146" s="135">
        <v>0</v>
      </c>
      <c r="F146" s="35">
        <v>85</v>
      </c>
      <c r="G146" s="32">
        <f t="shared" si="17"/>
        <v>0</v>
      </c>
      <c r="H146" s="96"/>
      <c r="I146" s="33" t="s">
        <v>781</v>
      </c>
      <c r="J146" s="33" t="str">
        <f>VLOOKUP(I146,[1]Presupuesto!$B$11:$C$566,2,0)</f>
        <v>PRODUCTOS PAPEL Y CARTON</v>
      </c>
      <c r="K146" s="33" t="str">
        <f t="shared" si="18"/>
        <v>Gestión Tecnologías de Información y Comunicación</v>
      </c>
      <c r="L146" s="33" t="s">
        <v>372</v>
      </c>
    </row>
    <row r="147" spans="3:12" hidden="1">
      <c r="C147" s="34" t="s">
        <v>83</v>
      </c>
      <c r="D147" s="534"/>
      <c r="E147" s="135">
        <v>0</v>
      </c>
      <c r="F147" s="35">
        <v>36</v>
      </c>
      <c r="G147" s="32">
        <f t="shared" si="17"/>
        <v>0</v>
      </c>
      <c r="H147" s="96"/>
      <c r="I147" s="33" t="s">
        <v>902</v>
      </c>
      <c r="J147" s="33" t="str">
        <f>VLOOKUP(I147,[1]Presupuesto!$B$11:$C$566,2,0)</f>
        <v>UTILES DE ESCRITORIO, OFICINA Y ENSE¥ANZA</v>
      </c>
      <c r="K147" s="33" t="str">
        <f t="shared" si="18"/>
        <v>Gestión Tecnologías de Información y Comunicación</v>
      </c>
      <c r="L147" s="33" t="s">
        <v>372</v>
      </c>
    </row>
    <row r="148" spans="3:12" hidden="1">
      <c r="C148" s="34" t="s">
        <v>7</v>
      </c>
      <c r="D148" s="534"/>
      <c r="E148" s="135">
        <v>0</v>
      </c>
      <c r="F148" s="35">
        <v>80</v>
      </c>
      <c r="G148" s="32">
        <f t="shared" si="17"/>
        <v>0</v>
      </c>
      <c r="H148" s="96"/>
      <c r="I148" s="33" t="s">
        <v>902</v>
      </c>
      <c r="J148" s="33" t="str">
        <f>VLOOKUP(I148,[1]Presupuesto!$B$11:$C$566,2,0)</f>
        <v>UTILES DE ESCRITORIO, OFICINA Y ENSE¥ANZA</v>
      </c>
      <c r="K148" s="33" t="str">
        <f t="shared" si="18"/>
        <v>Gestión Tecnologías de Información y Comunicación</v>
      </c>
      <c r="L148" s="33" t="s">
        <v>372</v>
      </c>
    </row>
    <row r="149" spans="3:12" hidden="1">
      <c r="C149" s="44" t="s">
        <v>20</v>
      </c>
      <c r="D149" s="534"/>
      <c r="E149" s="145">
        <v>0</v>
      </c>
      <c r="F149" s="54">
        <v>25</v>
      </c>
      <c r="G149" s="32">
        <f t="shared" si="17"/>
        <v>0</v>
      </c>
      <c r="H149" s="96"/>
      <c r="I149" s="33" t="s">
        <v>902</v>
      </c>
      <c r="J149" s="33" t="str">
        <f>VLOOKUP(I149,[1]Presupuesto!$B$11:$C$566,2,0)</f>
        <v>UTILES DE ESCRITORIO, OFICINA Y ENSE¥ANZA</v>
      </c>
      <c r="K149" s="33" t="str">
        <f t="shared" si="18"/>
        <v>Gestión Tecnologías de Información y Comunicación</v>
      </c>
      <c r="L149" s="33" t="s">
        <v>372</v>
      </c>
    </row>
    <row r="150" spans="3:12" ht="15.75" hidden="1" thickBot="1">
      <c r="C150" s="149" t="s">
        <v>390</v>
      </c>
      <c r="D150" s="150">
        <v>0</v>
      </c>
      <c r="E150" s="260">
        <v>0</v>
      </c>
      <c r="F150" s="39">
        <f>HLOOKUP(C150,$AH$2:$BU$3,2,0)</f>
        <v>1150</v>
      </c>
      <c r="G150" s="40">
        <f>D150*E150*F150</f>
        <v>0</v>
      </c>
      <c r="H150" s="261"/>
      <c r="I150" s="262" t="s">
        <v>261</v>
      </c>
      <c r="J150" s="41" t="str">
        <f>VLOOKUP(I150,Presupuesto!$B$11:$C$566,2,0)</f>
        <v>VIATICOS (26200-00)</v>
      </c>
      <c r="K150" s="263" t="str">
        <f t="shared" ref="K150" si="19">$K$143</f>
        <v>Gestión Tecnologías de Información y Comunicación</v>
      </c>
      <c r="L150" s="263" t="s">
        <v>372</v>
      </c>
    </row>
    <row r="152" spans="3:12" ht="15.75" thickBot="1"/>
    <row r="153" spans="3:12" ht="15.75" thickBot="1">
      <c r="C153" s="515" t="s">
        <v>11</v>
      </c>
      <c r="D153" s="2">
        <f>SUM(G160:G169)</f>
        <v>15000</v>
      </c>
      <c r="E153" s="28"/>
      <c r="F153" s="28"/>
      <c r="G153" s="28"/>
      <c r="H153" s="11"/>
      <c r="I153" s="11"/>
      <c r="J153" s="11"/>
      <c r="K153" s="47"/>
    </row>
    <row r="154" spans="3:12">
      <c r="C154" s="7"/>
      <c r="D154" s="3"/>
      <c r="E154" s="28"/>
      <c r="F154" s="28"/>
      <c r="G154" s="28"/>
      <c r="H154" s="11"/>
      <c r="I154" s="11"/>
      <c r="J154" s="11"/>
      <c r="K154" s="47"/>
    </row>
    <row r="155" spans="3:12">
      <c r="C155" s="7"/>
      <c r="D155" s="3"/>
      <c r="E155" s="28"/>
      <c r="F155" s="28"/>
      <c r="G155" s="28"/>
      <c r="H155" s="11"/>
      <c r="I155" s="11"/>
      <c r="J155" s="11"/>
      <c r="K155" s="47"/>
    </row>
    <row r="156" spans="3:12" ht="15.75">
      <c r="C156" s="137" t="s">
        <v>352</v>
      </c>
      <c r="D156" s="458" t="s">
        <v>1744</v>
      </c>
      <c r="E156" s="28"/>
      <c r="F156" s="28"/>
      <c r="G156" s="28"/>
      <c r="H156" s="11"/>
      <c r="I156" s="11"/>
      <c r="J156" s="11"/>
      <c r="K156" s="47"/>
    </row>
    <row r="157" spans="3:12" ht="18.75">
      <c r="C157" s="143" t="str">
        <f>IFERROR(VLOOKUP(D156,'1. Desarrollo e Innov. Curricu.'!$F:$G,2,FALSE),IFERROR(VLOOKUP(D156,'2. Investigación Científica'!$F:$G,2,FALSE),IFERROR(VLOOKUP(D156,'3. Vinculación Univ. Sociedad'!$F:$G,2,FALSE),IFERROR(VLOOKUP(D156,'4. Docencia y Profesorado Univ.'!$F:$G,2,FALSE),IFERROR(VLOOKUP(D156,'5. Estudiantes y Graduados'!$F:$G,2,FALSE),IFERROR(VLOOKUP(D156,'Gestion administrativa '!$F:$G,2,FALSE),IFERROR(VLOOKUP(D156,'13. Gestión Académica'!$F:$G,2,FALSE),IFERROR(VLOOKUP(D156,'9. Asegura. de la Calid. y M'!$F:$G,2,FALSE),IFERROR(VLOOKUP(D156,'6. Gestión del Conocimiento'!$F:$G,2,FALSE),IFERROR(VLOOKUP(D156,'15. Gobernabilidad y Proceso...'!$F:$G,2,FALSE),IFERROR(VLOOKUP(D156,'12. Gestión del Talento Humano'!$F:$G,2,FALSE),IFERROR(VLOOKUP(D156,'14. Internacional... de la E.S.'!$F:$G,2,FALSE),IFERROR(VLOOKUP(D156,'10. Posgrado'!$F:$G,2,FALSE),IFERROR(VLOOKUP(D156,'17. Gestión TIC'!$F:$G,2,FALSE),IFERROR(VLOOKUP(D156,'16. Desa. del Sistema Educ.Sup.'!$F:$G,2,FALSE),IFERROR(VLOOKUP(D156,'8. Cultura de Inno. Insti...'!$F:$G,2,FALSE),VLOOKUP(D156,'7. Lo Esencial de la Reforma U.'!$F:$G,2,0)))))))))))))))))</f>
        <v xml:space="preserve">Seminario de APS a estudiantes previo Servicio Social </v>
      </c>
      <c r="D157" s="3"/>
      <c r="E157" s="28"/>
      <c r="F157" s="28"/>
      <c r="G157" s="28"/>
      <c r="H157" s="11"/>
      <c r="I157" s="11"/>
      <c r="J157" s="11"/>
      <c r="K157" s="47"/>
    </row>
    <row r="158" spans="3:12" ht="15.75" thickBot="1">
      <c r="C158" s="7"/>
      <c r="D158" s="3"/>
      <c r="E158" s="28"/>
      <c r="F158" s="28"/>
      <c r="G158" s="28"/>
      <c r="H158" s="11"/>
      <c r="I158" s="11"/>
      <c r="J158" s="11"/>
      <c r="K158" s="47"/>
    </row>
    <row r="159" spans="3:12" ht="15.75" thickBot="1">
      <c r="C159" s="61" t="s">
        <v>12</v>
      </c>
      <c r="D159" s="64" t="s">
        <v>13</v>
      </c>
      <c r="E159" s="63" t="s">
        <v>23</v>
      </c>
      <c r="F159" s="63" t="s">
        <v>25</v>
      </c>
      <c r="G159" s="62" t="s">
        <v>6</v>
      </c>
      <c r="H159" s="68" t="s">
        <v>91</v>
      </c>
      <c r="I159" s="63" t="s">
        <v>14</v>
      </c>
      <c r="J159" s="63" t="s">
        <v>92</v>
      </c>
      <c r="K159" s="63" t="s">
        <v>370</v>
      </c>
      <c r="L159" s="63" t="s">
        <v>371</v>
      </c>
    </row>
    <row r="160" spans="3:12" hidden="1">
      <c r="C160" s="255" t="s">
        <v>15</v>
      </c>
      <c r="D160" s="533">
        <v>300</v>
      </c>
      <c r="E160" s="256">
        <v>0</v>
      </c>
      <c r="F160" s="50">
        <v>30000</v>
      </c>
      <c r="G160" s="257">
        <f t="shared" ref="G160:G168" si="20">E160*F160</f>
        <v>0</v>
      </c>
      <c r="H160" s="258"/>
      <c r="I160" s="51" t="s">
        <v>659</v>
      </c>
      <c r="J160" s="51" t="str">
        <f>VLOOKUP(I160,[1]Presupuesto!$B$11:$C$566,2,0)</f>
        <v>SERVICIOS DE CAPACITACION.</v>
      </c>
      <c r="K160" s="259" t="s">
        <v>1453</v>
      </c>
      <c r="L160" s="51" t="s">
        <v>354</v>
      </c>
    </row>
    <row r="161" spans="3:12" hidden="1">
      <c r="C161" s="34" t="s">
        <v>16</v>
      </c>
      <c r="D161" s="534"/>
      <c r="E161" s="135">
        <v>0</v>
      </c>
      <c r="F161" s="35">
        <v>50</v>
      </c>
      <c r="G161" s="32">
        <f t="shared" si="20"/>
        <v>0</v>
      </c>
      <c r="H161" s="96"/>
      <c r="I161" s="33" t="s">
        <v>677</v>
      </c>
      <c r="J161" s="33" t="str">
        <f>VLOOKUP(I161,[1]Presupuesto!$B$11:$C$566,2,0)</f>
        <v>SERVICIOS DE IMPRENTA PUBLIC.Y REPRODUCCION</v>
      </c>
      <c r="K161" s="33" t="str">
        <f>$K$179</f>
        <v>Gestión Tecnologías de Información y Comunicación</v>
      </c>
      <c r="L161" s="33" t="s">
        <v>372</v>
      </c>
    </row>
    <row r="162" spans="3:12">
      <c r="C162" s="34" t="s">
        <v>17</v>
      </c>
      <c r="D162" s="534"/>
      <c r="E162" s="135">
        <f>D160</f>
        <v>300</v>
      </c>
      <c r="F162" s="35">
        <v>50</v>
      </c>
      <c r="G162" s="32">
        <f t="shared" si="20"/>
        <v>15000</v>
      </c>
      <c r="H162" s="96" t="s">
        <v>89</v>
      </c>
      <c r="I162" s="33" t="s">
        <v>752</v>
      </c>
      <c r="J162" s="33" t="str">
        <f>VLOOKUP(I162,[1]Presupuesto!$B$11:$C$566,2,0)</f>
        <v>ALIMENTOS B EBIDAS PARA PERSONAS</v>
      </c>
      <c r="K162" s="33" t="s">
        <v>431</v>
      </c>
      <c r="L162" s="33" t="s">
        <v>356</v>
      </c>
    </row>
    <row r="163" spans="3:12" hidden="1">
      <c r="C163" s="34" t="s">
        <v>18</v>
      </c>
      <c r="D163" s="534"/>
      <c r="E163" s="86">
        <v>0</v>
      </c>
      <c r="F163" s="53">
        <v>10000</v>
      </c>
      <c r="G163" s="32">
        <f t="shared" si="20"/>
        <v>0</v>
      </c>
      <c r="H163" s="96"/>
      <c r="I163" s="250" t="s">
        <v>260</v>
      </c>
      <c r="J163" s="33" t="str">
        <f>VLOOKUP(I163,[1]Presupuesto!$B$11:$C$566,2,0)</f>
        <v>PASAJES (26100-00)</v>
      </c>
      <c r="K163" s="33" t="str">
        <f t="shared" ref="K163:K168" si="21">$K$179</f>
        <v>Gestión Tecnologías de Información y Comunicación</v>
      </c>
      <c r="L163" s="33" t="s">
        <v>372</v>
      </c>
    </row>
    <row r="164" spans="3:12" hidden="1">
      <c r="C164" s="34" t="s">
        <v>377</v>
      </c>
      <c r="D164" s="534"/>
      <c r="E164" s="86">
        <v>0</v>
      </c>
      <c r="F164" s="53">
        <v>250</v>
      </c>
      <c r="G164" s="32">
        <f t="shared" si="20"/>
        <v>0</v>
      </c>
      <c r="H164" s="96"/>
      <c r="I164" s="33" t="s">
        <v>781</v>
      </c>
      <c r="J164" s="33" t="str">
        <f>VLOOKUP(I164,[1]Presupuesto!$B$11:$C$566,2,0)</f>
        <v>PRODUCTOS PAPEL Y CARTON</v>
      </c>
      <c r="K164" s="33" t="str">
        <f t="shared" si="21"/>
        <v>Gestión Tecnologías de Información y Comunicación</v>
      </c>
      <c r="L164" s="33" t="s">
        <v>372</v>
      </c>
    </row>
    <row r="165" spans="3:12" hidden="1">
      <c r="C165" s="34" t="s">
        <v>19</v>
      </c>
      <c r="D165" s="534"/>
      <c r="E165" s="135">
        <v>0</v>
      </c>
      <c r="F165" s="35">
        <v>85</v>
      </c>
      <c r="G165" s="32">
        <f t="shared" si="20"/>
        <v>0</v>
      </c>
      <c r="H165" s="96"/>
      <c r="I165" s="33" t="s">
        <v>781</v>
      </c>
      <c r="J165" s="33" t="str">
        <f>VLOOKUP(I165,[1]Presupuesto!$B$11:$C$566,2,0)</f>
        <v>PRODUCTOS PAPEL Y CARTON</v>
      </c>
      <c r="K165" s="33" t="str">
        <f t="shared" si="21"/>
        <v>Gestión Tecnologías de Información y Comunicación</v>
      </c>
      <c r="L165" s="33" t="s">
        <v>372</v>
      </c>
    </row>
    <row r="166" spans="3:12" hidden="1">
      <c r="C166" s="34" t="s">
        <v>83</v>
      </c>
      <c r="D166" s="534"/>
      <c r="E166" s="135">
        <v>0</v>
      </c>
      <c r="F166" s="35">
        <v>36</v>
      </c>
      <c r="G166" s="32">
        <f t="shared" si="20"/>
        <v>0</v>
      </c>
      <c r="H166" s="96"/>
      <c r="I166" s="33" t="s">
        <v>902</v>
      </c>
      <c r="J166" s="33" t="str">
        <f>VLOOKUP(I166,[1]Presupuesto!$B$11:$C$566,2,0)</f>
        <v>UTILES DE ESCRITORIO, OFICINA Y ENSE¥ANZA</v>
      </c>
      <c r="K166" s="33" t="str">
        <f t="shared" si="21"/>
        <v>Gestión Tecnologías de Información y Comunicación</v>
      </c>
      <c r="L166" s="33" t="s">
        <v>372</v>
      </c>
    </row>
    <row r="167" spans="3:12" hidden="1">
      <c r="C167" s="34" t="s">
        <v>7</v>
      </c>
      <c r="D167" s="534"/>
      <c r="E167" s="135">
        <v>0</v>
      </c>
      <c r="F167" s="35">
        <v>80</v>
      </c>
      <c r="G167" s="32">
        <f t="shared" si="20"/>
        <v>0</v>
      </c>
      <c r="H167" s="96"/>
      <c r="I167" s="33" t="s">
        <v>902</v>
      </c>
      <c r="J167" s="33" t="str">
        <f>VLOOKUP(I167,[1]Presupuesto!$B$11:$C$566,2,0)</f>
        <v>UTILES DE ESCRITORIO, OFICINA Y ENSE¥ANZA</v>
      </c>
      <c r="K167" s="33" t="str">
        <f t="shared" si="21"/>
        <v>Gestión Tecnologías de Información y Comunicación</v>
      </c>
      <c r="L167" s="33" t="s">
        <v>372</v>
      </c>
    </row>
    <row r="168" spans="3:12" hidden="1">
      <c r="C168" s="44" t="s">
        <v>20</v>
      </c>
      <c r="D168" s="534"/>
      <c r="E168" s="145">
        <v>0</v>
      </c>
      <c r="F168" s="54">
        <v>25</v>
      </c>
      <c r="G168" s="32">
        <f t="shared" si="20"/>
        <v>0</v>
      </c>
      <c r="H168" s="96"/>
      <c r="I168" s="33" t="s">
        <v>902</v>
      </c>
      <c r="J168" s="33" t="str">
        <f>VLOOKUP(I168,[1]Presupuesto!$B$11:$C$566,2,0)</f>
        <v>UTILES DE ESCRITORIO, OFICINA Y ENSE¥ANZA</v>
      </c>
      <c r="K168" s="33" t="str">
        <f t="shared" si="21"/>
        <v>Gestión Tecnologías de Información y Comunicación</v>
      </c>
      <c r="L168" s="33" t="s">
        <v>372</v>
      </c>
    </row>
    <row r="169" spans="3:12" ht="15.75" hidden="1" thickBot="1">
      <c r="C169" s="149" t="s">
        <v>390</v>
      </c>
      <c r="D169" s="150">
        <v>0</v>
      </c>
      <c r="E169" s="260">
        <v>0</v>
      </c>
      <c r="F169" s="39">
        <f>HLOOKUP(C169,$AH$2:$BU$3,2,0)</f>
        <v>1150</v>
      </c>
      <c r="G169" s="40">
        <f>D169*E169*F169</f>
        <v>0</v>
      </c>
      <c r="H169" s="261"/>
      <c r="I169" s="262" t="s">
        <v>261</v>
      </c>
      <c r="J169" s="41" t="str">
        <f>VLOOKUP(I169,Presupuesto!$B$11:$C$566,2,0)</f>
        <v>VIATICOS (26200-00)</v>
      </c>
      <c r="K169" s="263" t="str">
        <f t="shared" ref="K169" si="22">$K$160</f>
        <v>Gestión Tecnologías de Información y Comunicación</v>
      </c>
      <c r="L169" s="263" t="s">
        <v>372</v>
      </c>
    </row>
    <row r="170" spans="3:12">
      <c r="C170" s="28"/>
      <c r="E170" s="47"/>
      <c r="F170" s="47"/>
      <c r="G170" s="47"/>
      <c r="H170" s="109"/>
      <c r="I170" s="47"/>
      <c r="J170" s="47"/>
      <c r="K170" s="47"/>
    </row>
    <row r="171" spans="3:12" ht="15.75" thickBot="1"/>
    <row r="172" spans="3:12" ht="15.75" thickBot="1">
      <c r="C172" s="515" t="s">
        <v>11</v>
      </c>
      <c r="D172" s="2">
        <f>SUM(G179:G188)</f>
        <v>3750</v>
      </c>
      <c r="E172" s="28"/>
      <c r="F172" s="28"/>
      <c r="G172" s="28"/>
      <c r="H172" s="11"/>
      <c r="I172" s="11"/>
      <c r="J172" s="11"/>
      <c r="K172" s="47"/>
    </row>
    <row r="173" spans="3:12">
      <c r="C173" s="7"/>
      <c r="D173" s="3"/>
      <c r="E173" s="28"/>
      <c r="F173" s="28"/>
      <c r="G173" s="28"/>
      <c r="H173" s="11"/>
      <c r="I173" s="11"/>
      <c r="J173" s="11"/>
      <c r="K173" s="47"/>
    </row>
    <row r="174" spans="3:12">
      <c r="C174" s="7"/>
      <c r="D174" s="3"/>
      <c r="E174" s="28"/>
      <c r="F174" s="28"/>
      <c r="G174" s="28"/>
      <c r="H174" s="11"/>
      <c r="I174" s="11"/>
      <c r="J174" s="11"/>
      <c r="K174" s="47"/>
    </row>
    <row r="175" spans="3:12" ht="15.75">
      <c r="C175" s="137" t="s">
        <v>352</v>
      </c>
      <c r="D175" s="458" t="s">
        <v>2447</v>
      </c>
      <c r="E175" s="28"/>
      <c r="F175" s="28"/>
      <c r="G175" s="28"/>
      <c r="H175" s="11"/>
      <c r="I175" s="11"/>
      <c r="J175" s="11"/>
      <c r="K175" s="47"/>
    </row>
    <row r="176" spans="3:12" ht="18.75">
      <c r="C176" s="143" t="str">
        <f>IFERROR(VLOOKUP(D175,'1. Desarrollo e Innov. Curricu.'!$F:$G,2,FALSE),IFERROR(VLOOKUP(D175,'2. Investigación Científica'!$F:$G,2,FALSE),IFERROR(VLOOKUP(D175,'3. Vinculación Univ. Sociedad'!$F:$G,2,FALSE),IFERROR(VLOOKUP(D175,'4. Docencia y Profesorado Univ.'!$F:$G,2,FALSE),IFERROR(VLOOKUP(D175,'5. Estudiantes y Graduados'!$F:$G,2,FALSE),IFERROR(VLOOKUP(D175,'Gestion administrativa '!$F:$G,2,FALSE),IFERROR(VLOOKUP(D175,'13. Gestión Académica'!$F:$G,2,FALSE),IFERROR(VLOOKUP(D175,'9. Asegura. de la Calid. y M'!$F:$G,2,FALSE),IFERROR(VLOOKUP(D175,'6. Gestión del Conocimiento'!$F:$G,2,FALSE),IFERROR(VLOOKUP(D175,'15. Gobernabilidad y Proceso...'!$F:$G,2,FALSE),IFERROR(VLOOKUP(D175,'12. Gestión del Talento Humano'!$F:$G,2,FALSE),IFERROR(VLOOKUP(D175,'14. Internacional... de la E.S.'!$F:$G,2,FALSE),IFERROR(VLOOKUP(D175,'10. Posgrado'!$F:$G,2,FALSE),IFERROR(VLOOKUP(D175,'17. Gestión TIC'!$F:$G,2,FALSE),IFERROR(VLOOKUP(D175,'16. Desa. del Sistema Educ.Sup.'!$F:$G,2,FALSE),IFERROR(VLOOKUP(D175,'8. Cultura de Inno. Insti...'!$F:$G,2,FALSE),VLOOKUP(D175,'7. Lo Esencial de la Reforma U.'!$F:$G,2,0)))))))))))))))))</f>
        <v xml:space="preserve">Fortalecimiento de competencias en la propia disciplina.   </v>
      </c>
      <c r="D176" s="3"/>
      <c r="E176" s="28"/>
      <c r="F176" s="28"/>
      <c r="G176" s="28"/>
      <c r="H176" s="11"/>
      <c r="I176" s="11"/>
      <c r="J176" s="11"/>
      <c r="K176" s="47"/>
    </row>
    <row r="177" spans="3:12" ht="15.75" thickBot="1">
      <c r="C177" s="7"/>
      <c r="D177" s="3"/>
      <c r="E177" s="28"/>
      <c r="F177" s="28"/>
      <c r="G177" s="28"/>
      <c r="H177" s="11"/>
      <c r="I177" s="11"/>
      <c r="J177" s="11"/>
      <c r="K177" s="47"/>
    </row>
    <row r="178" spans="3:12" ht="15.75" thickBot="1">
      <c r="C178" s="61" t="s">
        <v>12</v>
      </c>
      <c r="D178" s="64" t="s">
        <v>13</v>
      </c>
      <c r="E178" s="63" t="s">
        <v>23</v>
      </c>
      <c r="F178" s="63" t="s">
        <v>25</v>
      </c>
      <c r="G178" s="62" t="s">
        <v>6</v>
      </c>
      <c r="H178" s="68" t="s">
        <v>91</v>
      </c>
      <c r="I178" s="63" t="s">
        <v>14</v>
      </c>
      <c r="J178" s="63" t="s">
        <v>92</v>
      </c>
      <c r="K178" s="63" t="s">
        <v>370</v>
      </c>
      <c r="L178" s="63" t="s">
        <v>371</v>
      </c>
    </row>
    <row r="179" spans="3:12" hidden="1">
      <c r="C179" s="255" t="s">
        <v>15</v>
      </c>
      <c r="D179" s="533">
        <v>25</v>
      </c>
      <c r="E179" s="256"/>
      <c r="F179" s="50">
        <v>30000</v>
      </c>
      <c r="G179" s="257">
        <f t="shared" ref="G179:G187" si="23">E179*F179</f>
        <v>0</v>
      </c>
      <c r="H179" s="258"/>
      <c r="I179" s="51" t="s">
        <v>659</v>
      </c>
      <c r="J179" s="51" t="str">
        <f>VLOOKUP(I179,[1]Presupuesto!$B$11:$C$566,2,0)</f>
        <v>SERVICIOS DE CAPACITACION.</v>
      </c>
      <c r="K179" s="259" t="s">
        <v>1453</v>
      </c>
      <c r="L179" s="51" t="s">
        <v>354</v>
      </c>
    </row>
    <row r="180" spans="3:12" hidden="1">
      <c r="C180" s="34" t="s">
        <v>16</v>
      </c>
      <c r="D180" s="534"/>
      <c r="E180" s="135">
        <f>D179</f>
        <v>25</v>
      </c>
      <c r="F180" s="35">
        <v>0</v>
      </c>
      <c r="G180" s="32">
        <f t="shared" si="23"/>
        <v>0</v>
      </c>
      <c r="H180" s="96"/>
      <c r="I180" s="33" t="s">
        <v>677</v>
      </c>
      <c r="J180" s="33" t="str">
        <f>VLOOKUP(I180,[1]Presupuesto!$B$11:$C$566,2,0)</f>
        <v>SERVICIOS DE IMPRENTA PUBLIC.Y REPRODUCCION</v>
      </c>
      <c r="K180" s="33" t="str">
        <f>$K$198</f>
        <v>Gestión Tecnologías de Información y Comunicación</v>
      </c>
      <c r="L180" s="33" t="s">
        <v>372</v>
      </c>
    </row>
    <row r="181" spans="3:12">
      <c r="C181" s="34" t="s">
        <v>17</v>
      </c>
      <c r="D181" s="534"/>
      <c r="E181" s="135">
        <f>D179</f>
        <v>25</v>
      </c>
      <c r="F181" s="35">
        <v>150</v>
      </c>
      <c r="G181" s="32">
        <f t="shared" si="23"/>
        <v>3750</v>
      </c>
      <c r="H181" s="96" t="s">
        <v>89</v>
      </c>
      <c r="I181" s="33" t="s">
        <v>752</v>
      </c>
      <c r="J181" s="33" t="str">
        <f>VLOOKUP(I181,[1]Presupuesto!$B$11:$C$566,2,0)</f>
        <v>ALIMENTOS B EBIDAS PARA PERSONAS</v>
      </c>
      <c r="K181" s="33" t="s">
        <v>1318</v>
      </c>
      <c r="L181" s="33" t="s">
        <v>357</v>
      </c>
    </row>
    <row r="182" spans="3:12" hidden="1">
      <c r="C182" s="34" t="s">
        <v>18</v>
      </c>
      <c r="D182" s="534"/>
      <c r="E182" s="86">
        <v>0</v>
      </c>
      <c r="F182" s="53">
        <v>10000</v>
      </c>
      <c r="G182" s="32">
        <f t="shared" si="23"/>
        <v>0</v>
      </c>
      <c r="H182" s="96"/>
      <c r="I182" s="250" t="s">
        <v>260</v>
      </c>
      <c r="J182" s="33" t="str">
        <f>VLOOKUP(I182,[1]Presupuesto!$B$11:$C$566,2,0)</f>
        <v>PASAJES (26100-00)</v>
      </c>
      <c r="K182" s="33" t="str">
        <f t="shared" ref="K182:K187" si="24">$K$198</f>
        <v>Gestión Tecnologías de Información y Comunicación</v>
      </c>
      <c r="L182" s="33" t="s">
        <v>372</v>
      </c>
    </row>
    <row r="183" spans="3:12" hidden="1">
      <c r="C183" s="34" t="s">
        <v>377</v>
      </c>
      <c r="D183" s="534"/>
      <c r="E183" s="86">
        <v>0</v>
      </c>
      <c r="F183" s="53">
        <v>250</v>
      </c>
      <c r="G183" s="32">
        <f t="shared" si="23"/>
        <v>0</v>
      </c>
      <c r="H183" s="96"/>
      <c r="I183" s="33" t="s">
        <v>781</v>
      </c>
      <c r="J183" s="33" t="str">
        <f>VLOOKUP(I183,[1]Presupuesto!$B$11:$C$566,2,0)</f>
        <v>PRODUCTOS PAPEL Y CARTON</v>
      </c>
      <c r="K183" s="33" t="str">
        <f t="shared" si="24"/>
        <v>Gestión Tecnologías de Información y Comunicación</v>
      </c>
      <c r="L183" s="33" t="s">
        <v>372</v>
      </c>
    </row>
    <row r="184" spans="3:12" hidden="1">
      <c r="C184" s="34" t="s">
        <v>19</v>
      </c>
      <c r="D184" s="534"/>
      <c r="E184" s="135">
        <v>0</v>
      </c>
      <c r="F184" s="35">
        <v>85</v>
      </c>
      <c r="G184" s="32">
        <f t="shared" si="23"/>
        <v>0</v>
      </c>
      <c r="H184" s="96"/>
      <c r="I184" s="33" t="s">
        <v>781</v>
      </c>
      <c r="J184" s="33" t="str">
        <f>VLOOKUP(I184,[1]Presupuesto!$B$11:$C$566,2,0)</f>
        <v>PRODUCTOS PAPEL Y CARTON</v>
      </c>
      <c r="K184" s="33" t="str">
        <f t="shared" si="24"/>
        <v>Gestión Tecnologías de Información y Comunicación</v>
      </c>
      <c r="L184" s="33" t="s">
        <v>372</v>
      </c>
    </row>
    <row r="185" spans="3:12" hidden="1">
      <c r="C185" s="34" t="s">
        <v>83</v>
      </c>
      <c r="D185" s="534"/>
      <c r="E185" s="135">
        <v>0</v>
      </c>
      <c r="F185" s="35">
        <v>36</v>
      </c>
      <c r="G185" s="32">
        <f t="shared" si="23"/>
        <v>0</v>
      </c>
      <c r="H185" s="96"/>
      <c r="I185" s="33" t="s">
        <v>902</v>
      </c>
      <c r="J185" s="33" t="str">
        <f>VLOOKUP(I185,[1]Presupuesto!$B$11:$C$566,2,0)</f>
        <v>UTILES DE ESCRITORIO, OFICINA Y ENSE¥ANZA</v>
      </c>
      <c r="K185" s="33" t="str">
        <f t="shared" si="24"/>
        <v>Gestión Tecnologías de Información y Comunicación</v>
      </c>
      <c r="L185" s="33" t="s">
        <v>372</v>
      </c>
    </row>
    <row r="186" spans="3:12" hidden="1">
      <c r="C186" s="34" t="s">
        <v>7</v>
      </c>
      <c r="D186" s="534"/>
      <c r="E186" s="135">
        <v>0</v>
      </c>
      <c r="F186" s="35">
        <v>80</v>
      </c>
      <c r="G186" s="32">
        <f t="shared" si="23"/>
        <v>0</v>
      </c>
      <c r="H186" s="96"/>
      <c r="I186" s="33" t="s">
        <v>902</v>
      </c>
      <c r="J186" s="33" t="str">
        <f>VLOOKUP(I186,[1]Presupuesto!$B$11:$C$566,2,0)</f>
        <v>UTILES DE ESCRITORIO, OFICINA Y ENSE¥ANZA</v>
      </c>
      <c r="K186" s="33" t="str">
        <f t="shared" si="24"/>
        <v>Gestión Tecnologías de Información y Comunicación</v>
      </c>
      <c r="L186" s="33" t="s">
        <v>372</v>
      </c>
    </row>
    <row r="187" spans="3:12" hidden="1">
      <c r="C187" s="44" t="s">
        <v>20</v>
      </c>
      <c r="D187" s="534"/>
      <c r="E187" s="145">
        <v>0</v>
      </c>
      <c r="F187" s="54">
        <v>25</v>
      </c>
      <c r="G187" s="32">
        <f t="shared" si="23"/>
        <v>0</v>
      </c>
      <c r="H187" s="96"/>
      <c r="I187" s="33" t="s">
        <v>902</v>
      </c>
      <c r="J187" s="33" t="str">
        <f>VLOOKUP(I187,[1]Presupuesto!$B$11:$C$566,2,0)</f>
        <v>UTILES DE ESCRITORIO, OFICINA Y ENSE¥ANZA</v>
      </c>
      <c r="K187" s="33" t="str">
        <f t="shared" si="24"/>
        <v>Gestión Tecnologías de Información y Comunicación</v>
      </c>
      <c r="L187" s="33" t="s">
        <v>372</v>
      </c>
    </row>
    <row r="188" spans="3:12" ht="15.75" hidden="1" thickBot="1">
      <c r="C188" s="149" t="s">
        <v>390</v>
      </c>
      <c r="D188" s="150">
        <v>0</v>
      </c>
      <c r="E188" s="260">
        <v>0</v>
      </c>
      <c r="F188" s="39">
        <f>HLOOKUP(C188,$AH$2:$BU$3,2,0)</f>
        <v>1150</v>
      </c>
      <c r="G188" s="40">
        <f>D188*E188*F188</f>
        <v>0</v>
      </c>
      <c r="H188" s="261"/>
      <c r="I188" s="262" t="s">
        <v>261</v>
      </c>
      <c r="J188" s="41" t="str">
        <f>VLOOKUP(I188,Presupuesto!$B$11:$C$566,2,0)</f>
        <v>VIATICOS (26200-00)</v>
      </c>
      <c r="K188" s="263" t="str">
        <f t="shared" ref="K188" si="25">$K$179</f>
        <v>Gestión Tecnologías de Información y Comunicación</v>
      </c>
      <c r="L188" s="263" t="s">
        <v>372</v>
      </c>
    </row>
    <row r="190" spans="3:12" ht="15.75" thickBot="1"/>
    <row r="191" spans="3:12" ht="15.75" thickBot="1">
      <c r="C191" s="515" t="s">
        <v>11</v>
      </c>
      <c r="D191" s="2">
        <f>SUM(G198:G207)</f>
        <v>5000</v>
      </c>
      <c r="E191" s="28"/>
      <c r="F191" s="28"/>
      <c r="G191" s="28"/>
      <c r="H191" s="11"/>
      <c r="I191" s="11"/>
      <c r="J191" s="11"/>
      <c r="K191" s="47"/>
    </row>
    <row r="192" spans="3:12">
      <c r="C192" s="7"/>
      <c r="D192" s="3"/>
      <c r="E192" s="28"/>
      <c r="F192" s="28"/>
      <c r="G192" s="28"/>
      <c r="H192" s="11"/>
      <c r="I192" s="11"/>
      <c r="J192" s="11"/>
      <c r="K192" s="47"/>
    </row>
    <row r="193" spans="3:12">
      <c r="C193" s="7"/>
      <c r="D193" s="3"/>
      <c r="E193" s="28"/>
      <c r="F193" s="28"/>
      <c r="G193" s="28"/>
      <c r="H193" s="11"/>
      <c r="I193" s="11"/>
      <c r="J193" s="11"/>
      <c r="K193" s="47"/>
    </row>
    <row r="194" spans="3:12" ht="15.75">
      <c r="C194" s="137" t="s">
        <v>352</v>
      </c>
      <c r="D194" s="458" t="s">
        <v>1795</v>
      </c>
      <c r="E194" s="28"/>
      <c r="F194" s="28"/>
      <c r="G194" s="28"/>
      <c r="H194" s="11"/>
      <c r="I194" s="11"/>
      <c r="J194" s="11"/>
      <c r="K194" s="47"/>
    </row>
    <row r="195" spans="3:12" ht="18.75">
      <c r="C195" s="143" t="str">
        <f>IFERROR(VLOOKUP(D194,'1. Desarrollo e Innov. Curricu.'!$F:$G,2,FALSE),IFERROR(VLOOKUP(D194,'2. Investigación Científica'!$F:$G,2,FALSE),IFERROR(VLOOKUP(D194,'3. Vinculación Univ. Sociedad'!$F:$G,2,FALSE),IFERROR(VLOOKUP(D194,'4. Docencia y Profesorado Univ.'!$F:$G,2,FALSE),IFERROR(VLOOKUP(D194,'5. Estudiantes y Graduados'!$F:$G,2,FALSE),IFERROR(VLOOKUP(D194,'Gestion administrativa '!$F:$G,2,FALSE),IFERROR(VLOOKUP(D194,'13. Gestión Académica'!$F:$G,2,FALSE),IFERROR(VLOOKUP(D194,'9. Asegura. de la Calid. y M'!$F:$G,2,FALSE),IFERROR(VLOOKUP(D194,'6. Gestión del Conocimiento'!$F:$G,2,FALSE),IFERROR(VLOOKUP(D194,'15. Gobernabilidad y Proceso...'!$F:$G,2,FALSE),IFERROR(VLOOKUP(D194,'12. Gestión del Talento Humano'!$F:$G,2,FALSE),IFERROR(VLOOKUP(D194,'14. Internacional... de la E.S.'!$F:$G,2,FALSE),IFERROR(VLOOKUP(D194,'10. Posgrado'!$F:$G,2,FALSE),IFERROR(VLOOKUP(D194,'17. Gestión TIC'!$F:$G,2,FALSE),IFERROR(VLOOKUP(D194,'16. Desa. del Sistema Educ.Sup.'!$F:$G,2,FALSE),IFERROR(VLOOKUP(D194,'8. Cultura de Inno. Insti...'!$F:$G,2,FALSE),VLOOKUP(D194,'7. Lo Esencial de la Reforma U.'!$F:$G,2,0)))))))))))))))))</f>
        <v xml:space="preserve">Participación de docentes en diplomado de investigación cientifica </v>
      </c>
      <c r="D195" s="3"/>
      <c r="E195" s="28"/>
      <c r="F195" s="28"/>
      <c r="G195" s="28"/>
      <c r="H195" s="11"/>
      <c r="I195" s="11"/>
      <c r="J195" s="11"/>
      <c r="K195" s="47"/>
    </row>
    <row r="196" spans="3:12" ht="15.75" thickBot="1">
      <c r="C196" s="7"/>
      <c r="D196" s="3"/>
      <c r="E196" s="28"/>
      <c r="F196" s="28"/>
      <c r="G196" s="28"/>
      <c r="H196" s="11"/>
      <c r="I196" s="11"/>
      <c r="J196" s="11"/>
      <c r="K196" s="47"/>
    </row>
    <row r="197" spans="3:12" ht="15.75" thickBot="1">
      <c r="C197" s="61" t="s">
        <v>12</v>
      </c>
      <c r="D197" s="64" t="s">
        <v>13</v>
      </c>
      <c r="E197" s="63" t="s">
        <v>23</v>
      </c>
      <c r="F197" s="63" t="s">
        <v>25</v>
      </c>
      <c r="G197" s="62" t="s">
        <v>6</v>
      </c>
      <c r="H197" s="68" t="s">
        <v>91</v>
      </c>
      <c r="I197" s="63" t="s">
        <v>14</v>
      </c>
      <c r="J197" s="63" t="s">
        <v>92</v>
      </c>
      <c r="K197" s="63" t="s">
        <v>370</v>
      </c>
      <c r="L197" s="63" t="s">
        <v>371</v>
      </c>
    </row>
    <row r="198" spans="3:12" hidden="1">
      <c r="C198" s="255" t="s">
        <v>15</v>
      </c>
      <c r="D198" s="533">
        <v>2</v>
      </c>
      <c r="E198" s="256"/>
      <c r="F198" s="50">
        <v>30000</v>
      </c>
      <c r="G198" s="257">
        <f t="shared" ref="G198:G206" si="26">E198*F198</f>
        <v>0</v>
      </c>
      <c r="H198" s="258"/>
      <c r="I198" s="51" t="s">
        <v>659</v>
      </c>
      <c r="J198" s="51" t="str">
        <f>VLOOKUP(I198,[1]Presupuesto!$B$11:$C$566,2,0)</f>
        <v>SERVICIOS DE CAPACITACION.</v>
      </c>
      <c r="K198" s="259" t="s">
        <v>1453</v>
      </c>
      <c r="L198" s="51" t="s">
        <v>354</v>
      </c>
    </row>
    <row r="199" spans="3:12" hidden="1">
      <c r="C199" s="34" t="s">
        <v>16</v>
      </c>
      <c r="D199" s="534"/>
      <c r="E199" s="135">
        <v>0</v>
      </c>
      <c r="F199" s="35">
        <v>50</v>
      </c>
      <c r="G199" s="32">
        <f t="shared" si="26"/>
        <v>0</v>
      </c>
      <c r="H199" s="96"/>
      <c r="I199" s="33" t="s">
        <v>677</v>
      </c>
      <c r="J199" s="33" t="str">
        <f>VLOOKUP(I199,[1]Presupuesto!$B$11:$C$566,2,0)</f>
        <v>SERVICIOS DE IMPRENTA PUBLIC.Y REPRODUCCION</v>
      </c>
      <c r="K199" s="33" t="str">
        <f>$K$217</f>
        <v>Gestión Tecnologías de Información y Comunicación</v>
      </c>
      <c r="L199" s="33" t="s">
        <v>372</v>
      </c>
    </row>
    <row r="200" spans="3:12" hidden="1">
      <c r="C200" s="34" t="s">
        <v>17</v>
      </c>
      <c r="D200" s="534"/>
      <c r="E200" s="135">
        <v>0</v>
      </c>
      <c r="F200" s="35">
        <v>150</v>
      </c>
      <c r="G200" s="32">
        <f t="shared" si="26"/>
        <v>0</v>
      </c>
      <c r="H200" s="96"/>
      <c r="I200" s="33" t="s">
        <v>752</v>
      </c>
      <c r="J200" s="33" t="str">
        <f>VLOOKUP(I200,[1]Presupuesto!$B$11:$C$566,2,0)</f>
        <v>ALIMENTOS B EBIDAS PARA PERSONAS</v>
      </c>
      <c r="K200" s="33" t="str">
        <f t="shared" ref="K200:K206" si="27">$K$217</f>
        <v>Gestión Tecnologías de Información y Comunicación</v>
      </c>
      <c r="L200" s="33" t="s">
        <v>356</v>
      </c>
    </row>
    <row r="201" spans="3:12" hidden="1">
      <c r="C201" s="34" t="s">
        <v>18</v>
      </c>
      <c r="D201" s="534"/>
      <c r="E201" s="86">
        <v>0</v>
      </c>
      <c r="F201" s="53">
        <v>10000</v>
      </c>
      <c r="G201" s="32">
        <f t="shared" si="26"/>
        <v>0</v>
      </c>
      <c r="H201" s="96"/>
      <c r="I201" s="250" t="s">
        <v>260</v>
      </c>
      <c r="J201" s="33" t="str">
        <f>VLOOKUP(I201,[1]Presupuesto!$B$11:$C$566,2,0)</f>
        <v>PASAJES (26100-00)</v>
      </c>
      <c r="K201" s="33" t="str">
        <f t="shared" si="27"/>
        <v>Gestión Tecnologías de Información y Comunicación</v>
      </c>
      <c r="L201" s="33" t="s">
        <v>372</v>
      </c>
    </row>
    <row r="202" spans="3:12">
      <c r="C202" s="34" t="s">
        <v>377</v>
      </c>
      <c r="D202" s="534"/>
      <c r="E202" s="86">
        <v>2</v>
      </c>
      <c r="F202" s="53">
        <v>2500</v>
      </c>
      <c r="G202" s="32">
        <f t="shared" si="26"/>
        <v>5000</v>
      </c>
      <c r="H202" s="96" t="s">
        <v>1624</v>
      </c>
      <c r="I202" s="33" t="s">
        <v>1026</v>
      </c>
      <c r="J202" s="33" t="str">
        <f>VLOOKUP(I202,[1]Presupuesto!$B$11:$C$566,2,0)</f>
        <v>BECAS</v>
      </c>
      <c r="K202" s="33" t="s">
        <v>1318</v>
      </c>
      <c r="L202" s="33" t="s">
        <v>372</v>
      </c>
    </row>
    <row r="203" spans="3:12" hidden="1">
      <c r="C203" s="34" t="s">
        <v>19</v>
      </c>
      <c r="D203" s="534"/>
      <c r="E203" s="135">
        <v>0</v>
      </c>
      <c r="F203" s="35">
        <v>85</v>
      </c>
      <c r="G203" s="32">
        <f t="shared" si="26"/>
        <v>0</v>
      </c>
      <c r="H203" s="96"/>
      <c r="I203" s="33" t="s">
        <v>781</v>
      </c>
      <c r="J203" s="33" t="str">
        <f>VLOOKUP(I203,[1]Presupuesto!$B$11:$C$566,2,0)</f>
        <v>PRODUCTOS PAPEL Y CARTON</v>
      </c>
      <c r="K203" s="33" t="str">
        <f t="shared" si="27"/>
        <v>Gestión Tecnologías de Información y Comunicación</v>
      </c>
      <c r="L203" s="33" t="s">
        <v>372</v>
      </c>
    </row>
    <row r="204" spans="3:12" hidden="1">
      <c r="C204" s="34" t="s">
        <v>83</v>
      </c>
      <c r="D204" s="534"/>
      <c r="E204" s="135">
        <v>0</v>
      </c>
      <c r="F204" s="35">
        <v>36</v>
      </c>
      <c r="G204" s="32">
        <f t="shared" si="26"/>
        <v>0</v>
      </c>
      <c r="H204" s="96"/>
      <c r="I204" s="33" t="s">
        <v>902</v>
      </c>
      <c r="J204" s="33" t="str">
        <f>VLOOKUP(I204,[1]Presupuesto!$B$11:$C$566,2,0)</f>
        <v>UTILES DE ESCRITORIO, OFICINA Y ENSE¥ANZA</v>
      </c>
      <c r="K204" s="33" t="str">
        <f t="shared" si="27"/>
        <v>Gestión Tecnologías de Información y Comunicación</v>
      </c>
      <c r="L204" s="33" t="s">
        <v>372</v>
      </c>
    </row>
    <row r="205" spans="3:12" hidden="1">
      <c r="C205" s="34" t="s">
        <v>7</v>
      </c>
      <c r="D205" s="534"/>
      <c r="E205" s="135">
        <v>0</v>
      </c>
      <c r="F205" s="35">
        <v>80</v>
      </c>
      <c r="G205" s="32">
        <f t="shared" si="26"/>
        <v>0</v>
      </c>
      <c r="H205" s="96"/>
      <c r="I205" s="33" t="s">
        <v>902</v>
      </c>
      <c r="J205" s="33" t="str">
        <f>VLOOKUP(I205,[1]Presupuesto!$B$11:$C$566,2,0)</f>
        <v>UTILES DE ESCRITORIO, OFICINA Y ENSE¥ANZA</v>
      </c>
      <c r="K205" s="33" t="str">
        <f t="shared" si="27"/>
        <v>Gestión Tecnologías de Información y Comunicación</v>
      </c>
      <c r="L205" s="33" t="s">
        <v>372</v>
      </c>
    </row>
    <row r="206" spans="3:12" hidden="1">
      <c r="C206" s="44" t="s">
        <v>20</v>
      </c>
      <c r="D206" s="534"/>
      <c r="E206" s="145">
        <v>0</v>
      </c>
      <c r="F206" s="54">
        <v>25</v>
      </c>
      <c r="G206" s="32">
        <f t="shared" si="26"/>
        <v>0</v>
      </c>
      <c r="H206" s="96"/>
      <c r="I206" s="33" t="s">
        <v>902</v>
      </c>
      <c r="J206" s="33" t="str">
        <f>VLOOKUP(I206,[1]Presupuesto!$B$11:$C$566,2,0)</f>
        <v>UTILES DE ESCRITORIO, OFICINA Y ENSE¥ANZA</v>
      </c>
      <c r="K206" s="33" t="str">
        <f t="shared" si="27"/>
        <v>Gestión Tecnologías de Información y Comunicación</v>
      </c>
      <c r="L206" s="33" t="s">
        <v>372</v>
      </c>
    </row>
    <row r="207" spans="3:12" ht="15.75" hidden="1" thickBot="1">
      <c r="C207" s="149" t="s">
        <v>390</v>
      </c>
      <c r="D207" s="150">
        <v>0</v>
      </c>
      <c r="E207" s="260">
        <v>0</v>
      </c>
      <c r="F207" s="39">
        <f>HLOOKUP(C207,$AH$2:$BU$3,2,0)</f>
        <v>1150</v>
      </c>
      <c r="G207" s="40">
        <f>D207*E207*F207</f>
        <v>0</v>
      </c>
      <c r="H207" s="261"/>
      <c r="I207" s="262" t="s">
        <v>261</v>
      </c>
      <c r="J207" s="41" t="str">
        <f>VLOOKUP(I207,Presupuesto!$B$11:$C$566,2,0)</f>
        <v>VIATICOS (26200-00)</v>
      </c>
      <c r="K207" s="263" t="str">
        <f t="shared" ref="K207" si="28">$K$198</f>
        <v>Gestión Tecnologías de Información y Comunicación</v>
      </c>
      <c r="L207" s="263" t="s">
        <v>372</v>
      </c>
    </row>
    <row r="208" spans="3:12">
      <c r="C208" s="28"/>
      <c r="E208" s="47"/>
      <c r="F208" s="47"/>
      <c r="G208" s="47"/>
      <c r="H208" s="109"/>
      <c r="I208" s="47"/>
      <c r="J208" s="47"/>
      <c r="K208" s="47"/>
    </row>
    <row r="209" spans="3:12" ht="15.75" thickBot="1"/>
    <row r="210" spans="3:12" ht="15.75" thickBot="1">
      <c r="C210" s="515" t="s">
        <v>11</v>
      </c>
      <c r="D210" s="2">
        <f>SUM(G217:G226)</f>
        <v>5000</v>
      </c>
      <c r="E210" s="28"/>
      <c r="F210" s="28"/>
      <c r="G210" s="28"/>
      <c r="H210" s="11"/>
      <c r="I210" s="11"/>
      <c r="J210" s="11"/>
      <c r="K210" s="47"/>
    </row>
    <row r="211" spans="3:12">
      <c r="C211" s="7"/>
      <c r="D211" s="3"/>
      <c r="E211" s="28"/>
      <c r="F211" s="28"/>
      <c r="G211" s="28"/>
      <c r="H211" s="11"/>
      <c r="I211" s="11"/>
      <c r="J211" s="11"/>
      <c r="K211" s="47"/>
    </row>
    <row r="212" spans="3:12">
      <c r="C212" s="7"/>
      <c r="D212" s="3"/>
      <c r="E212" s="28"/>
      <c r="F212" s="28"/>
      <c r="G212" s="28"/>
      <c r="H212" s="11"/>
      <c r="I212" s="11"/>
      <c r="J212" s="11"/>
      <c r="K212" s="47"/>
    </row>
    <row r="213" spans="3:12" ht="15.75">
      <c r="C213" s="137" t="s">
        <v>352</v>
      </c>
      <c r="D213" s="458" t="s">
        <v>1798</v>
      </c>
      <c r="E213" s="28"/>
      <c r="F213" s="28"/>
      <c r="G213" s="28"/>
      <c r="H213" s="11"/>
      <c r="I213" s="11"/>
      <c r="J213" s="11"/>
      <c r="K213" s="47"/>
    </row>
    <row r="214" spans="3:12" ht="18.75">
      <c r="C214" s="143" t="str">
        <f>IFERROR(VLOOKUP(D213,'1. Desarrollo e Innov. Curricu.'!$F:$G,2,FALSE),IFERROR(VLOOKUP(D213,'2. Investigación Científica'!$F:$G,2,FALSE),IFERROR(VLOOKUP(D213,'3. Vinculación Univ. Sociedad'!$F:$G,2,FALSE),IFERROR(VLOOKUP(D213,'4. Docencia y Profesorado Univ.'!$F:$G,2,FALSE),IFERROR(VLOOKUP(D213,'5. Estudiantes y Graduados'!$F:$G,2,FALSE),IFERROR(VLOOKUP(D213,'Gestion administrativa '!$F:$G,2,FALSE),IFERROR(VLOOKUP(D213,'13. Gestión Académica'!$F:$G,2,FALSE),IFERROR(VLOOKUP(D213,'9. Asegura. de la Calid. y M'!$F:$G,2,FALSE),IFERROR(VLOOKUP(D213,'6. Gestión del Conocimiento'!$F:$G,2,FALSE),IFERROR(VLOOKUP(D213,'15. Gobernabilidad y Proceso...'!$F:$G,2,FALSE),IFERROR(VLOOKUP(D213,'12. Gestión del Talento Humano'!$F:$G,2,FALSE),IFERROR(VLOOKUP(D213,'14. Internacional... de la E.S.'!$F:$G,2,FALSE),IFERROR(VLOOKUP(D213,'10. Posgrado'!$F:$G,2,FALSE),IFERROR(VLOOKUP(D213,'17. Gestión TIC'!$F:$G,2,FALSE),IFERROR(VLOOKUP(D213,'16. Desa. del Sistema Educ.Sup.'!$F:$G,2,FALSE),IFERROR(VLOOKUP(D213,'8. Cultura de Inno. Insti...'!$F:$G,2,FALSE),VLOOKUP(D213,'7. Lo Esencial de la Reforma U.'!$F:$G,2,0)))))))))))))))))</f>
        <v xml:space="preserve">Participación en diplomado de Gestión de la Investigación </v>
      </c>
      <c r="D214" s="3"/>
      <c r="E214" s="28"/>
      <c r="F214" s="28"/>
      <c r="G214" s="28"/>
      <c r="H214" s="11"/>
      <c r="I214" s="11"/>
      <c r="J214" s="11"/>
      <c r="K214" s="47"/>
    </row>
    <row r="215" spans="3:12" ht="15.75" thickBot="1">
      <c r="C215" s="7"/>
      <c r="D215" s="3"/>
      <c r="E215" s="28"/>
      <c r="F215" s="28"/>
      <c r="G215" s="28"/>
      <c r="H215" s="11"/>
      <c r="I215" s="11"/>
      <c r="J215" s="11"/>
      <c r="K215" s="47"/>
    </row>
    <row r="216" spans="3:12" ht="15.75" thickBot="1">
      <c r="C216" s="61" t="s">
        <v>12</v>
      </c>
      <c r="D216" s="64" t="s">
        <v>13</v>
      </c>
      <c r="E216" s="63" t="s">
        <v>23</v>
      </c>
      <c r="F216" s="63" t="s">
        <v>25</v>
      </c>
      <c r="G216" s="62" t="s">
        <v>6</v>
      </c>
      <c r="H216" s="68" t="s">
        <v>91</v>
      </c>
      <c r="I216" s="63" t="s">
        <v>14</v>
      </c>
      <c r="J216" s="63" t="s">
        <v>92</v>
      </c>
      <c r="K216" s="63" t="s">
        <v>370</v>
      </c>
      <c r="L216" s="63" t="s">
        <v>371</v>
      </c>
    </row>
    <row r="217" spans="3:12" hidden="1">
      <c r="C217" s="255" t="s">
        <v>15</v>
      </c>
      <c r="D217" s="533">
        <v>2</v>
      </c>
      <c r="E217" s="256"/>
      <c r="F217" s="50">
        <v>30000</v>
      </c>
      <c r="G217" s="257">
        <f t="shared" ref="G217:G225" si="29">E217*F217</f>
        <v>0</v>
      </c>
      <c r="H217" s="258"/>
      <c r="I217" s="51" t="s">
        <v>659</v>
      </c>
      <c r="J217" s="51" t="str">
        <f>VLOOKUP(I217,[1]Presupuesto!$B$11:$C$566,2,0)</f>
        <v>SERVICIOS DE CAPACITACION.</v>
      </c>
      <c r="K217" s="259" t="s">
        <v>1453</v>
      </c>
      <c r="L217" s="51" t="s">
        <v>354</v>
      </c>
    </row>
    <row r="218" spans="3:12" hidden="1">
      <c r="C218" s="34" t="s">
        <v>16</v>
      </c>
      <c r="D218" s="534"/>
      <c r="E218" s="135">
        <v>0</v>
      </c>
      <c r="F218" s="35">
        <v>50</v>
      </c>
      <c r="G218" s="32">
        <f t="shared" si="29"/>
        <v>0</v>
      </c>
      <c r="H218" s="96"/>
      <c r="I218" s="33" t="s">
        <v>677</v>
      </c>
      <c r="J218" s="33" t="str">
        <f>VLOOKUP(I218,[1]Presupuesto!$B$11:$C$566,2,0)</f>
        <v>SERVICIOS DE IMPRENTA PUBLIC.Y REPRODUCCION</v>
      </c>
      <c r="K218" s="33" t="str">
        <f>$K$217</f>
        <v>Gestión Tecnologías de Información y Comunicación</v>
      </c>
      <c r="L218" s="33" t="s">
        <v>372</v>
      </c>
    </row>
    <row r="219" spans="3:12" hidden="1">
      <c r="C219" s="34" t="s">
        <v>17</v>
      </c>
      <c r="D219" s="534"/>
      <c r="E219" s="135">
        <v>0</v>
      </c>
      <c r="F219" s="35">
        <v>150</v>
      </c>
      <c r="G219" s="32">
        <f t="shared" si="29"/>
        <v>0</v>
      </c>
      <c r="H219" s="96"/>
      <c r="I219" s="33" t="s">
        <v>752</v>
      </c>
      <c r="J219" s="33" t="str">
        <f>VLOOKUP(I219,[1]Presupuesto!$B$11:$C$566,2,0)</f>
        <v>ALIMENTOS B EBIDAS PARA PERSONAS</v>
      </c>
      <c r="K219" s="33" t="str">
        <f t="shared" ref="K219:K225" si="30">$K$217</f>
        <v>Gestión Tecnologías de Información y Comunicación</v>
      </c>
      <c r="L219" s="33" t="s">
        <v>356</v>
      </c>
    </row>
    <row r="220" spans="3:12" hidden="1">
      <c r="C220" s="34" t="s">
        <v>18</v>
      </c>
      <c r="D220" s="534"/>
      <c r="E220" s="86">
        <v>0</v>
      </c>
      <c r="F220" s="53">
        <v>10000</v>
      </c>
      <c r="G220" s="32">
        <f t="shared" si="29"/>
        <v>0</v>
      </c>
      <c r="H220" s="96"/>
      <c r="I220" s="250" t="s">
        <v>260</v>
      </c>
      <c r="J220" s="33" t="str">
        <f>VLOOKUP(I220,[1]Presupuesto!$B$11:$C$566,2,0)</f>
        <v>PASAJES (26100-00)</v>
      </c>
      <c r="K220" s="33" t="str">
        <f t="shared" si="30"/>
        <v>Gestión Tecnologías de Información y Comunicación</v>
      </c>
      <c r="L220" s="33" t="s">
        <v>372</v>
      </c>
    </row>
    <row r="221" spans="3:12">
      <c r="C221" s="34" t="s">
        <v>377</v>
      </c>
      <c r="D221" s="534"/>
      <c r="E221" s="86">
        <v>2</v>
      </c>
      <c r="F221" s="53">
        <v>2500</v>
      </c>
      <c r="G221" s="32">
        <f t="shared" si="29"/>
        <v>5000</v>
      </c>
      <c r="H221" s="96" t="s">
        <v>1624</v>
      </c>
      <c r="I221" s="33" t="s">
        <v>1026</v>
      </c>
      <c r="J221" s="33" t="str">
        <f>VLOOKUP(I221,[1]Presupuesto!$B$11:$C$566,2,0)</f>
        <v>BECAS</v>
      </c>
      <c r="K221" s="33" t="s">
        <v>1318</v>
      </c>
      <c r="L221" s="33" t="s">
        <v>361</v>
      </c>
    </row>
    <row r="222" spans="3:12" hidden="1">
      <c r="C222" s="34" t="s">
        <v>19</v>
      </c>
      <c r="D222" s="534"/>
      <c r="E222" s="135">
        <v>0</v>
      </c>
      <c r="F222" s="35">
        <v>85</v>
      </c>
      <c r="G222" s="32">
        <f t="shared" si="29"/>
        <v>0</v>
      </c>
      <c r="H222" s="96"/>
      <c r="I222" s="33" t="s">
        <v>781</v>
      </c>
      <c r="J222" s="33" t="str">
        <f>VLOOKUP(I222,[1]Presupuesto!$B$11:$C$566,2,0)</f>
        <v>PRODUCTOS PAPEL Y CARTON</v>
      </c>
      <c r="K222" s="33" t="str">
        <f t="shared" si="30"/>
        <v>Gestión Tecnologías de Información y Comunicación</v>
      </c>
      <c r="L222" s="33" t="s">
        <v>372</v>
      </c>
    </row>
    <row r="223" spans="3:12" hidden="1">
      <c r="C223" s="34" t="s">
        <v>83</v>
      </c>
      <c r="D223" s="534"/>
      <c r="E223" s="135">
        <v>0</v>
      </c>
      <c r="F223" s="35">
        <v>36</v>
      </c>
      <c r="G223" s="32">
        <f t="shared" si="29"/>
        <v>0</v>
      </c>
      <c r="H223" s="96"/>
      <c r="I223" s="33" t="s">
        <v>902</v>
      </c>
      <c r="J223" s="33" t="str">
        <f>VLOOKUP(I223,[1]Presupuesto!$B$11:$C$566,2,0)</f>
        <v>UTILES DE ESCRITORIO, OFICINA Y ENSE¥ANZA</v>
      </c>
      <c r="K223" s="33" t="str">
        <f t="shared" si="30"/>
        <v>Gestión Tecnologías de Información y Comunicación</v>
      </c>
      <c r="L223" s="33" t="s">
        <v>372</v>
      </c>
    </row>
    <row r="224" spans="3:12" hidden="1">
      <c r="C224" s="34" t="s">
        <v>7</v>
      </c>
      <c r="D224" s="534"/>
      <c r="E224" s="135">
        <v>0</v>
      </c>
      <c r="F224" s="35">
        <v>80</v>
      </c>
      <c r="G224" s="32">
        <f t="shared" si="29"/>
        <v>0</v>
      </c>
      <c r="H224" s="96"/>
      <c r="I224" s="33" t="s">
        <v>902</v>
      </c>
      <c r="J224" s="33" t="str">
        <f>VLOOKUP(I224,[1]Presupuesto!$B$11:$C$566,2,0)</f>
        <v>UTILES DE ESCRITORIO, OFICINA Y ENSE¥ANZA</v>
      </c>
      <c r="K224" s="33" t="str">
        <f t="shared" si="30"/>
        <v>Gestión Tecnologías de Información y Comunicación</v>
      </c>
      <c r="L224" s="33" t="s">
        <v>372</v>
      </c>
    </row>
    <row r="225" spans="3:12" hidden="1">
      <c r="C225" s="44" t="s">
        <v>20</v>
      </c>
      <c r="D225" s="534"/>
      <c r="E225" s="145">
        <v>0</v>
      </c>
      <c r="F225" s="54">
        <v>25</v>
      </c>
      <c r="G225" s="32">
        <f t="shared" si="29"/>
        <v>0</v>
      </c>
      <c r="H225" s="96"/>
      <c r="I225" s="33" t="s">
        <v>902</v>
      </c>
      <c r="J225" s="33" t="str">
        <f>VLOOKUP(I225,[1]Presupuesto!$B$11:$C$566,2,0)</f>
        <v>UTILES DE ESCRITORIO, OFICINA Y ENSE¥ANZA</v>
      </c>
      <c r="K225" s="33" t="str">
        <f t="shared" si="30"/>
        <v>Gestión Tecnologías de Información y Comunicación</v>
      </c>
      <c r="L225" s="33" t="s">
        <v>372</v>
      </c>
    </row>
    <row r="226" spans="3:12" ht="15.75" hidden="1" thickBot="1">
      <c r="C226" s="149" t="s">
        <v>390</v>
      </c>
      <c r="D226" s="150">
        <v>0</v>
      </c>
      <c r="E226" s="260">
        <v>0</v>
      </c>
      <c r="F226" s="39">
        <f>HLOOKUP(C226,$AH$2:$BU$3,2,0)</f>
        <v>1150</v>
      </c>
      <c r="G226" s="40">
        <f>D226*E226*F226</f>
        <v>0</v>
      </c>
      <c r="H226" s="261"/>
      <c r="I226" s="262" t="s">
        <v>261</v>
      </c>
      <c r="J226" s="41" t="str">
        <f>VLOOKUP(I226,Presupuesto!$B$11:$C$566,2,0)</f>
        <v>VIATICOS (26200-00)</v>
      </c>
      <c r="K226" s="263" t="str">
        <f t="shared" ref="K226" si="31">$K$217</f>
        <v>Gestión Tecnologías de Información y Comunicación</v>
      </c>
      <c r="L226" s="263" t="s">
        <v>372</v>
      </c>
    </row>
    <row r="230" spans="3:12" ht="15.75" thickBot="1"/>
    <row r="231" spans="3:12" s="378" customFormat="1" ht="15.75" thickBot="1">
      <c r="C231" s="515" t="s">
        <v>11</v>
      </c>
      <c r="D231" s="2">
        <f>SUM(G238:G247)</f>
        <v>2500</v>
      </c>
      <c r="E231" s="28"/>
      <c r="F231" s="28"/>
      <c r="G231" s="28"/>
      <c r="H231" s="11"/>
      <c r="I231" s="11"/>
      <c r="J231" s="11"/>
      <c r="K231" s="47"/>
    </row>
    <row r="232" spans="3:12" s="378" customFormat="1">
      <c r="C232" s="7"/>
      <c r="D232" s="3"/>
      <c r="E232" s="28"/>
      <c r="F232" s="28"/>
      <c r="G232" s="28"/>
      <c r="H232" s="11"/>
      <c r="I232" s="11"/>
      <c r="J232" s="11"/>
      <c r="K232" s="47"/>
    </row>
    <row r="233" spans="3:12" s="378" customFormat="1">
      <c r="C233" s="7"/>
      <c r="D233" s="3"/>
      <c r="E233" s="28"/>
      <c r="F233" s="28"/>
      <c r="G233" s="28"/>
      <c r="H233" s="11"/>
      <c r="I233" s="11"/>
      <c r="J233" s="11"/>
      <c r="K233" s="47"/>
    </row>
    <row r="234" spans="3:12" s="378" customFormat="1" ht="15.75">
      <c r="C234" s="137" t="s">
        <v>352</v>
      </c>
      <c r="D234" s="459" t="s">
        <v>1853</v>
      </c>
      <c r="E234" s="28"/>
      <c r="F234" s="28"/>
      <c r="G234" s="28"/>
      <c r="H234" s="11"/>
      <c r="I234" s="11"/>
      <c r="J234" s="11"/>
      <c r="K234" s="47"/>
    </row>
    <row r="235" spans="3:12" s="378" customFormat="1" ht="18.75">
      <c r="C235" s="143" t="str">
        <f>IFERROR(VLOOKUP(D234,'[1]1. Desarrollo e Innov. Curricu.'!$E:$F,2,FALSE),IFERROR(VLOOKUP(D234,'[1]2. Investigación Cientifica'!$E:$F,2,FALSE),IFERROR(VLOOKUP(D234,'[1]3. Vinculación Univ. Sociedad'!$E:$F,2,FALSE),IFERROR(VLOOKUP(D234,'[1]4. Docencia y Profesorado Univ.'!$E:$F,2,FALSE),IFERROR(VLOOKUP(D234,'[1]5. Estudiantes y Graduados'!$E:$F,2,FALSE),IFERROR(VLOOKUP(D234,'[1]11. Gestion Administrativa'!$E:$F,2,FALSE),IFERROR(VLOOKUP(D234,'[1]13. Gestión Académica'!$E:$F,2,FALSE),IFERROR(VLOOKUP(D234,'[1]8. Asegura. de la Calid. y M'!$E:$F,2,FALSE),IFERROR(VLOOKUP(D234,'[1]6. Gestión del Conocimiento'!$E:$F,2,FALSE),IFERROR(VLOOKUP(D234,'[1]15. Gobernabilidad y Proceso...'!$E:$F,2,FALSE),IFERROR(VLOOKUP(D234,'[1]12. Gestión del Talento Humano'!$E:$F,2,FALSE),IFERROR(VLOOKUP(D234,'[1]14. Internacional... de la E.S.'!$E:$F,2,FALSE),IFERROR(VLOOKUP(D234,'[1]10. Posgrado'!$E:$F,2,FALSE),IFERROR(VLOOKUP(D234,'[1]17. Gestión TIC'!$E:$F,2,FALSE),IFERROR(VLOOKUP(D234,'[1]16. Desa. del Sistema Educ.Sup.'!$E:$F,2,FALSE),IFERROR(VLOOKUP(D234,'[1]9. Cultura de Inno. Insti...'!$E:$F,2,FALSE),VLOOKUP(D234,'[1]7. Lo Esencial de la Reforma U.'!$E:$F,2,0)))))))))))))))))</f>
        <v>Gestion para iniciar programa de postgrado de elevación académica con UP</v>
      </c>
      <c r="D235" s="3"/>
      <c r="E235" s="28"/>
      <c r="F235" s="28"/>
      <c r="G235" s="28"/>
      <c r="H235" s="11"/>
      <c r="I235" s="11"/>
      <c r="J235" s="11"/>
      <c r="K235" s="47"/>
    </row>
    <row r="236" spans="3:12" s="378" customFormat="1" ht="15.75" thickBot="1">
      <c r="C236" s="7"/>
      <c r="D236" s="3"/>
      <c r="E236" s="28"/>
      <c r="F236" s="28"/>
      <c r="G236" s="28"/>
      <c r="H236" s="11"/>
      <c r="I236" s="11"/>
      <c r="J236" s="11"/>
      <c r="K236" s="47"/>
    </row>
    <row r="237" spans="3:12" s="378" customFormat="1" ht="15.75" thickBot="1">
      <c r="C237" s="61" t="s">
        <v>12</v>
      </c>
      <c r="D237" s="64" t="s">
        <v>13</v>
      </c>
      <c r="E237" s="63" t="s">
        <v>23</v>
      </c>
      <c r="F237" s="63" t="s">
        <v>25</v>
      </c>
      <c r="G237" s="62" t="s">
        <v>6</v>
      </c>
      <c r="H237" s="68" t="s">
        <v>91</v>
      </c>
      <c r="I237" s="63" t="s">
        <v>14</v>
      </c>
      <c r="J237" s="63" t="s">
        <v>92</v>
      </c>
      <c r="K237" s="63" t="s">
        <v>370</v>
      </c>
      <c r="L237" s="63" t="s">
        <v>371</v>
      </c>
    </row>
    <row r="238" spans="3:12" s="378" customFormat="1" hidden="1">
      <c r="C238" s="255" t="s">
        <v>15</v>
      </c>
      <c r="D238" s="533"/>
      <c r="E238" s="256"/>
      <c r="F238" s="50">
        <v>30000</v>
      </c>
      <c r="G238" s="257">
        <f t="shared" ref="G238:G246" si="32">E238*F238</f>
        <v>0</v>
      </c>
      <c r="H238" s="258"/>
      <c r="I238" s="51" t="s">
        <v>659</v>
      </c>
      <c r="J238" s="51" t="str">
        <f>VLOOKUP(I238,[1]Presupuesto!$B$11:$C$566,2,0)</f>
        <v>SERVICIOS DE CAPACITACION.</v>
      </c>
      <c r="K238" s="259" t="s">
        <v>1453</v>
      </c>
      <c r="L238" s="51" t="s">
        <v>354</v>
      </c>
    </row>
    <row r="239" spans="3:12" s="378" customFormat="1">
      <c r="C239" s="34" t="s">
        <v>16</v>
      </c>
      <c r="D239" s="534"/>
      <c r="E239" s="135">
        <v>5</v>
      </c>
      <c r="F239" s="35">
        <v>500</v>
      </c>
      <c r="G239" s="32">
        <f t="shared" si="32"/>
        <v>2500</v>
      </c>
      <c r="H239" s="96" t="s">
        <v>1624</v>
      </c>
      <c r="I239" s="33" t="s">
        <v>677</v>
      </c>
      <c r="J239" s="33" t="str">
        <f>VLOOKUP(I239,[1]Presupuesto!$B$11:$C$566,2,0)</f>
        <v>SERVICIOS DE IMPRENTA PUBLIC.Y REPRODUCCION</v>
      </c>
      <c r="K239" s="33" t="s">
        <v>432</v>
      </c>
      <c r="L239" s="33" t="s">
        <v>372</v>
      </c>
    </row>
    <row r="240" spans="3:12" s="378" customFormat="1" hidden="1">
      <c r="C240" s="34" t="s">
        <v>17</v>
      </c>
      <c r="D240" s="534"/>
      <c r="E240" s="135">
        <v>0</v>
      </c>
      <c r="F240" s="35">
        <v>150</v>
      </c>
      <c r="G240" s="32">
        <f t="shared" si="32"/>
        <v>0</v>
      </c>
      <c r="H240" s="96"/>
      <c r="I240" s="33" t="s">
        <v>752</v>
      </c>
      <c r="J240" s="33" t="str">
        <f>VLOOKUP(I240,[1]Presupuesto!$B$11:$C$566,2,0)</f>
        <v>ALIMENTOS B EBIDAS PARA PERSONAS</v>
      </c>
      <c r="K240" s="33" t="str">
        <f t="shared" ref="K240:K247" si="33">$K$217</f>
        <v>Gestión Tecnologías de Información y Comunicación</v>
      </c>
      <c r="L240" s="33" t="s">
        <v>356</v>
      </c>
    </row>
    <row r="241" spans="3:12" s="378" customFormat="1" hidden="1">
      <c r="C241" s="34" t="s">
        <v>18</v>
      </c>
      <c r="D241" s="534"/>
      <c r="E241" s="86">
        <v>0</v>
      </c>
      <c r="F241" s="53">
        <v>10000</v>
      </c>
      <c r="G241" s="32">
        <f t="shared" si="32"/>
        <v>0</v>
      </c>
      <c r="H241" s="96"/>
      <c r="I241" s="250" t="s">
        <v>260</v>
      </c>
      <c r="J241" s="33" t="str">
        <f>VLOOKUP(I241,[1]Presupuesto!$B$11:$C$566,2,0)</f>
        <v>PASAJES (26100-00)</v>
      </c>
      <c r="K241" s="33" t="str">
        <f t="shared" si="33"/>
        <v>Gestión Tecnologías de Información y Comunicación</v>
      </c>
      <c r="L241" s="33" t="s">
        <v>372</v>
      </c>
    </row>
    <row r="242" spans="3:12" s="378" customFormat="1" hidden="1">
      <c r="C242" s="34" t="s">
        <v>377</v>
      </c>
      <c r="D242" s="534"/>
      <c r="E242" s="86">
        <v>0</v>
      </c>
      <c r="F242" s="53">
        <v>2500</v>
      </c>
      <c r="G242" s="32">
        <f t="shared" si="32"/>
        <v>0</v>
      </c>
      <c r="H242" s="96" t="s">
        <v>1624</v>
      </c>
      <c r="I242" s="33" t="s">
        <v>1026</v>
      </c>
      <c r="J242" s="33" t="str">
        <f>VLOOKUP(I242,[1]Presupuesto!$B$11:$C$566,2,0)</f>
        <v>BECAS</v>
      </c>
      <c r="K242" s="33" t="s">
        <v>1318</v>
      </c>
      <c r="L242" s="33" t="s">
        <v>361</v>
      </c>
    </row>
    <row r="243" spans="3:12" s="378" customFormat="1" hidden="1">
      <c r="C243" s="34" t="s">
        <v>19</v>
      </c>
      <c r="D243" s="534"/>
      <c r="E243" s="135">
        <v>0</v>
      </c>
      <c r="F243" s="35">
        <v>85</v>
      </c>
      <c r="G243" s="32">
        <f t="shared" si="32"/>
        <v>0</v>
      </c>
      <c r="H243" s="96"/>
      <c r="I243" s="33" t="s">
        <v>781</v>
      </c>
      <c r="J243" s="33" t="str">
        <f>VLOOKUP(I243,[1]Presupuesto!$B$11:$C$566,2,0)</f>
        <v>PRODUCTOS PAPEL Y CARTON</v>
      </c>
      <c r="K243" s="33" t="str">
        <f t="shared" si="33"/>
        <v>Gestión Tecnologías de Información y Comunicación</v>
      </c>
      <c r="L243" s="33" t="s">
        <v>372</v>
      </c>
    </row>
    <row r="244" spans="3:12" s="378" customFormat="1" hidden="1">
      <c r="C244" s="34" t="s">
        <v>83</v>
      </c>
      <c r="D244" s="534"/>
      <c r="E244" s="135">
        <v>0</v>
      </c>
      <c r="F244" s="35">
        <v>36</v>
      </c>
      <c r="G244" s="32">
        <f t="shared" si="32"/>
        <v>0</v>
      </c>
      <c r="H244" s="96"/>
      <c r="I244" s="33" t="s">
        <v>902</v>
      </c>
      <c r="J244" s="33" t="str">
        <f>VLOOKUP(I244,[1]Presupuesto!$B$11:$C$566,2,0)</f>
        <v>UTILES DE ESCRITORIO, OFICINA Y ENSE¥ANZA</v>
      </c>
      <c r="K244" s="33" t="str">
        <f t="shared" si="33"/>
        <v>Gestión Tecnologías de Información y Comunicación</v>
      </c>
      <c r="L244" s="33" t="s">
        <v>372</v>
      </c>
    </row>
    <row r="245" spans="3:12" s="378" customFormat="1" hidden="1">
      <c r="C245" s="34" t="s">
        <v>7</v>
      </c>
      <c r="D245" s="534"/>
      <c r="E245" s="135">
        <v>0</v>
      </c>
      <c r="F245" s="35">
        <v>80</v>
      </c>
      <c r="G245" s="32">
        <f t="shared" si="32"/>
        <v>0</v>
      </c>
      <c r="H245" s="96"/>
      <c r="I245" s="33" t="s">
        <v>902</v>
      </c>
      <c r="J245" s="33" t="str">
        <f>VLOOKUP(I245,[1]Presupuesto!$B$11:$C$566,2,0)</f>
        <v>UTILES DE ESCRITORIO, OFICINA Y ENSE¥ANZA</v>
      </c>
      <c r="K245" s="33" t="str">
        <f t="shared" si="33"/>
        <v>Gestión Tecnologías de Información y Comunicación</v>
      </c>
      <c r="L245" s="33" t="s">
        <v>372</v>
      </c>
    </row>
    <row r="246" spans="3:12" s="378" customFormat="1" hidden="1">
      <c r="C246" s="44" t="s">
        <v>20</v>
      </c>
      <c r="D246" s="534"/>
      <c r="E246" s="145">
        <v>0</v>
      </c>
      <c r="F246" s="54">
        <v>25</v>
      </c>
      <c r="G246" s="32">
        <f t="shared" si="32"/>
        <v>0</v>
      </c>
      <c r="H246" s="96"/>
      <c r="I246" s="33" t="s">
        <v>902</v>
      </c>
      <c r="J246" s="33" t="str">
        <f>VLOOKUP(I246,[1]Presupuesto!$B$11:$C$566,2,0)</f>
        <v>UTILES DE ESCRITORIO, OFICINA Y ENSE¥ANZA</v>
      </c>
      <c r="K246" s="33" t="str">
        <f t="shared" si="33"/>
        <v>Gestión Tecnologías de Información y Comunicación</v>
      </c>
      <c r="L246" s="33" t="s">
        <v>372</v>
      </c>
    </row>
    <row r="247" spans="3:12" s="378" customFormat="1" ht="15.75" hidden="1" thickBot="1">
      <c r="C247" s="149" t="s">
        <v>390</v>
      </c>
      <c r="D247" s="150">
        <v>0</v>
      </c>
      <c r="E247" s="260">
        <v>0</v>
      </c>
      <c r="F247" s="39">
        <f>HLOOKUP(C247,$AH$2:$BU$3,2,0)</f>
        <v>1150</v>
      </c>
      <c r="G247" s="40">
        <f>D247*E247*F247</f>
        <v>0</v>
      </c>
      <c r="H247" s="261"/>
      <c r="I247" s="262" t="s">
        <v>261</v>
      </c>
      <c r="J247" s="41" t="str">
        <f>VLOOKUP(I247,[1]Presupuesto!$B$11:$C$566,2,0)</f>
        <v>VIATICOS (26200-00)</v>
      </c>
      <c r="K247" s="263" t="str">
        <f t="shared" si="33"/>
        <v>Gestión Tecnologías de Información y Comunicación</v>
      </c>
      <c r="L247" s="263" t="s">
        <v>372</v>
      </c>
    </row>
    <row r="248" spans="3:12" s="378" customFormat="1">
      <c r="C248" s="460"/>
      <c r="D248" s="461"/>
      <c r="E248" s="462"/>
      <c r="F248" s="463"/>
      <c r="G248" s="463"/>
      <c r="H248" s="464"/>
      <c r="I248" s="465"/>
      <c r="J248" s="465"/>
      <c r="K248" s="465"/>
      <c r="L248" s="465"/>
    </row>
    <row r="249" spans="3:12" s="378" customFormat="1" ht="15.75" thickBot="1">
      <c r="H249" s="365"/>
    </row>
    <row r="250" spans="3:12" s="378" customFormat="1" ht="15.75" thickBot="1">
      <c r="C250" s="515" t="s">
        <v>11</v>
      </c>
      <c r="D250" s="2">
        <f>SUM(G259:G268)</f>
        <v>1500</v>
      </c>
      <c r="E250" s="28"/>
      <c r="F250" s="28"/>
      <c r="G250" s="28"/>
      <c r="H250" s="11"/>
      <c r="I250" s="11"/>
      <c r="J250" s="11"/>
      <c r="K250" s="47"/>
    </row>
    <row r="251" spans="3:12" s="378" customFormat="1">
      <c r="C251" s="466"/>
      <c r="D251" s="467"/>
      <c r="E251" s="28"/>
      <c r="F251" s="28"/>
      <c r="G251" s="28"/>
      <c r="H251" s="11"/>
      <c r="I251" s="11"/>
      <c r="J251" s="11"/>
      <c r="K251" s="47"/>
    </row>
    <row r="252" spans="3:12" s="378" customFormat="1">
      <c r="C252" s="466"/>
      <c r="D252" s="467"/>
      <c r="E252" s="28"/>
      <c r="F252" s="28"/>
      <c r="G252" s="28"/>
      <c r="H252" s="11"/>
      <c r="I252" s="11"/>
      <c r="J252" s="11"/>
      <c r="K252" s="47"/>
    </row>
    <row r="253" spans="3:12" s="378" customFormat="1" ht="15.75">
      <c r="C253" s="137" t="s">
        <v>352</v>
      </c>
      <c r="D253" s="459" t="s">
        <v>2057</v>
      </c>
      <c r="E253" s="28"/>
      <c r="F253" s="28"/>
      <c r="G253" s="28"/>
      <c r="H253" s="11"/>
      <c r="I253" s="11"/>
      <c r="J253" s="11"/>
      <c r="K253" s="47"/>
    </row>
    <row r="254" spans="3:12" s="378" customFormat="1" ht="18.75">
      <c r="C254" s="143" t="str">
        <f>IFERROR(VLOOKUP(D253,'[1]1. Desarrollo e Innov. Curricu.'!$E:$F,2,FALSE),IFERROR(VLOOKUP(D253,'[1]2. Investigación Cientifica'!$E:$F,2,FALSE),IFERROR(VLOOKUP(D253,'[1]3. Vinculación Univ. Sociedad'!$E:$F,2,FALSE),IFERROR(VLOOKUP(D253,'[1]4. Docencia y Profesorado Univ.'!$E:$F,2,FALSE),IFERROR(VLOOKUP(D253,'[1]5. Estudiantes y Graduados'!$E:$F,2,FALSE),IFERROR(VLOOKUP(D253,'[1]11. Gestion Administrativa'!$E:$F,2,FALSE),IFERROR(VLOOKUP(D253,'[1]13. Gestión Académica'!$E:$F,2,FALSE),IFERROR(VLOOKUP(D253,'[1]8. Asegura. de la Calid. y M'!$E:$F,2,FALSE),IFERROR(VLOOKUP(D253,'[1]6. Gestión del Conocimiento'!$E:$F,2,FALSE),IFERROR(VLOOKUP(D253,'[1]15. Gobernabilidad y Proceso...'!$E:$F,2,FALSE),IFERROR(VLOOKUP(D253,'[1]12. Gestión del Talento Humano'!$E:$F,2,FALSE),IFERROR(VLOOKUP(D253,'[1]14. Internacional... de la E.S.'!$E:$F,2,FALSE),IFERROR(VLOOKUP(D253,'[1]10. Posgrado'!$E:$F,2,FALSE),IFERROR(VLOOKUP(D253,'[1]17. Gestión TIC'!$E:$F,2,FALSE),IFERROR(VLOOKUP(D253,'[1]16. Desa. del Sistema Educ.Sup.'!$E:$F,2,FALSE),IFERROR(VLOOKUP(D253,'[1]9. Cultura de Inno. Insti...'!$E:$F,2,FALSE),VLOOKUP(D253,'[1]7. Lo Esencial de la Reforma U.'!$E:$F,2,0)))))))))))))))))</f>
        <v>Capacitación de personal adminstrativo en el uso de las herramientas informaticas</v>
      </c>
      <c r="D254" s="3"/>
      <c r="E254" s="28"/>
      <c r="F254" s="28"/>
      <c r="G254" s="28"/>
      <c r="H254" s="11"/>
      <c r="I254" s="11"/>
      <c r="J254" s="11"/>
      <c r="K254" s="47"/>
    </row>
    <row r="255" spans="3:12" s="378" customFormat="1" ht="15.75" thickBot="1">
      <c r="C255" s="7"/>
      <c r="D255" s="3"/>
      <c r="E255" s="28"/>
      <c r="F255" s="28"/>
      <c r="G255" s="28"/>
      <c r="H255" s="11"/>
      <c r="I255" s="11"/>
      <c r="J255" s="11"/>
      <c r="K255" s="47"/>
    </row>
    <row r="256" spans="3:12" s="378" customFormat="1" ht="15.75" thickBot="1">
      <c r="C256" s="61" t="s">
        <v>12</v>
      </c>
      <c r="D256" s="64" t="s">
        <v>13</v>
      </c>
      <c r="E256" s="63" t="s">
        <v>23</v>
      </c>
      <c r="F256" s="63" t="s">
        <v>25</v>
      </c>
      <c r="G256" s="62" t="s">
        <v>6</v>
      </c>
      <c r="H256" s="68" t="s">
        <v>91</v>
      </c>
      <c r="I256" s="63" t="s">
        <v>14</v>
      </c>
      <c r="J256" s="63" t="s">
        <v>92</v>
      </c>
      <c r="K256" s="63" t="s">
        <v>370</v>
      </c>
      <c r="L256" s="63" t="s">
        <v>371</v>
      </c>
    </row>
    <row r="257" spans="3:12" s="378" customFormat="1" hidden="1">
      <c r="C257" s="255" t="s">
        <v>15</v>
      </c>
      <c r="D257" s="533">
        <v>20</v>
      </c>
      <c r="E257" s="256"/>
      <c r="F257" s="50">
        <v>30000</v>
      </c>
      <c r="G257" s="257">
        <f t="shared" ref="G257:G265" si="34">E257*F257</f>
        <v>0</v>
      </c>
      <c r="H257" s="258"/>
      <c r="I257" s="51" t="s">
        <v>659</v>
      </c>
      <c r="J257" s="51" t="str">
        <f>VLOOKUP(I257,[1]Presupuesto!$B$11:$C$566,2,0)</f>
        <v>SERVICIOS DE CAPACITACION.</v>
      </c>
      <c r="K257" s="259" t="s">
        <v>1453</v>
      </c>
      <c r="L257" s="51" t="s">
        <v>354</v>
      </c>
    </row>
    <row r="258" spans="3:12" s="378" customFormat="1" hidden="1">
      <c r="C258" s="34" t="s">
        <v>16</v>
      </c>
      <c r="D258" s="534"/>
      <c r="E258" s="135"/>
      <c r="F258" s="35">
        <v>50</v>
      </c>
      <c r="G258" s="32">
        <f t="shared" si="34"/>
        <v>0</v>
      </c>
      <c r="H258" s="96" t="s">
        <v>89</v>
      </c>
      <c r="I258" s="33" t="s">
        <v>677</v>
      </c>
      <c r="J258" s="33" t="str">
        <f>VLOOKUP(I258,[1]Presupuesto!$B$11:$C$566,2,0)</f>
        <v>SERVICIOS DE IMPRENTA PUBLIC.Y REPRODUCCION</v>
      </c>
      <c r="K258" s="33" t="str">
        <f>$K$217</f>
        <v>Gestión Tecnologías de Información y Comunicación</v>
      </c>
      <c r="L258" s="33" t="s">
        <v>372</v>
      </c>
    </row>
    <row r="259" spans="3:12" s="378" customFormat="1">
      <c r="C259" s="34" t="s">
        <v>17</v>
      </c>
      <c r="D259" s="534"/>
      <c r="E259" s="135">
        <v>20</v>
      </c>
      <c r="F259" s="35">
        <v>75</v>
      </c>
      <c r="G259" s="32">
        <f t="shared" si="34"/>
        <v>1500</v>
      </c>
      <c r="H259" s="96" t="s">
        <v>89</v>
      </c>
      <c r="I259" s="33" t="s">
        <v>752</v>
      </c>
      <c r="J259" s="33" t="str">
        <f>VLOOKUP(I259,[1]Presupuesto!$B$11:$C$566,2,0)</f>
        <v>ALIMENTOS B EBIDAS PARA PERSONAS</v>
      </c>
      <c r="K259" s="33" t="s">
        <v>1325</v>
      </c>
      <c r="L259" s="33" t="s">
        <v>356</v>
      </c>
    </row>
    <row r="260" spans="3:12" s="378" customFormat="1" hidden="1">
      <c r="C260" s="34" t="s">
        <v>18</v>
      </c>
      <c r="D260" s="534"/>
      <c r="E260" s="86">
        <v>0</v>
      </c>
      <c r="F260" s="53">
        <v>10000</v>
      </c>
      <c r="G260" s="32">
        <f t="shared" si="34"/>
        <v>0</v>
      </c>
      <c r="H260" s="96"/>
      <c r="I260" s="250" t="s">
        <v>260</v>
      </c>
      <c r="J260" s="33" t="str">
        <f>VLOOKUP(I260,[1]Presupuesto!$B$11:$C$566,2,0)</f>
        <v>PASAJES (26100-00)</v>
      </c>
      <c r="K260" s="33" t="str">
        <f t="shared" ref="K260:K266" si="35">$K$217</f>
        <v>Gestión Tecnologías de Información y Comunicación</v>
      </c>
      <c r="L260" s="33" t="s">
        <v>355</v>
      </c>
    </row>
    <row r="261" spans="3:12" s="378" customFormat="1" hidden="1">
      <c r="C261" s="34" t="s">
        <v>377</v>
      </c>
      <c r="D261" s="534"/>
      <c r="E261" s="86"/>
      <c r="F261" s="53">
        <v>2500</v>
      </c>
      <c r="G261" s="32">
        <f t="shared" si="34"/>
        <v>0</v>
      </c>
      <c r="H261" s="96" t="s">
        <v>1624</v>
      </c>
      <c r="I261" s="33" t="s">
        <v>1026</v>
      </c>
      <c r="J261" s="33" t="str">
        <f>VLOOKUP(I261,[1]Presupuesto!$B$11:$C$566,2,0)</f>
        <v>BECAS</v>
      </c>
      <c r="K261" s="33" t="s">
        <v>1318</v>
      </c>
      <c r="L261" s="33" t="s">
        <v>361</v>
      </c>
    </row>
    <row r="262" spans="3:12" s="378" customFormat="1" hidden="1">
      <c r="C262" s="34" t="s">
        <v>19</v>
      </c>
      <c r="D262" s="534"/>
      <c r="E262" s="135">
        <v>0</v>
      </c>
      <c r="F262" s="35">
        <v>85</v>
      </c>
      <c r="G262" s="32">
        <f t="shared" si="34"/>
        <v>0</v>
      </c>
      <c r="H262" s="96"/>
      <c r="I262" s="33" t="s">
        <v>781</v>
      </c>
      <c r="J262" s="33" t="str">
        <f>VLOOKUP(I262,[1]Presupuesto!$B$11:$C$566,2,0)</f>
        <v>PRODUCTOS PAPEL Y CARTON</v>
      </c>
      <c r="K262" s="33" t="str">
        <f t="shared" si="35"/>
        <v>Gestión Tecnologías de Información y Comunicación</v>
      </c>
      <c r="L262" s="33" t="s">
        <v>372</v>
      </c>
    </row>
    <row r="263" spans="3:12" s="378" customFormat="1" hidden="1">
      <c r="C263" s="34" t="s">
        <v>83</v>
      </c>
      <c r="D263" s="534"/>
      <c r="E263" s="135">
        <v>0</v>
      </c>
      <c r="F263" s="35">
        <v>36</v>
      </c>
      <c r="G263" s="32">
        <f t="shared" si="34"/>
        <v>0</v>
      </c>
      <c r="H263" s="96"/>
      <c r="I263" s="33" t="s">
        <v>902</v>
      </c>
      <c r="J263" s="33" t="str">
        <f>VLOOKUP(I263,[1]Presupuesto!$B$11:$C$566,2,0)</f>
        <v>UTILES DE ESCRITORIO, OFICINA Y ENSE¥ANZA</v>
      </c>
      <c r="K263" s="33" t="str">
        <f t="shared" si="35"/>
        <v>Gestión Tecnologías de Información y Comunicación</v>
      </c>
      <c r="L263" s="33" t="s">
        <v>372</v>
      </c>
    </row>
    <row r="264" spans="3:12" s="378" customFormat="1" hidden="1">
      <c r="C264" s="34" t="s">
        <v>7</v>
      </c>
      <c r="D264" s="534"/>
      <c r="E264" s="135">
        <v>0</v>
      </c>
      <c r="F264" s="35">
        <v>80</v>
      </c>
      <c r="G264" s="32">
        <f t="shared" si="34"/>
        <v>0</v>
      </c>
      <c r="H264" s="96"/>
      <c r="I264" s="33" t="s">
        <v>902</v>
      </c>
      <c r="J264" s="33" t="str">
        <f>VLOOKUP(I264,[1]Presupuesto!$B$11:$C$566,2,0)</f>
        <v>UTILES DE ESCRITORIO, OFICINA Y ENSE¥ANZA</v>
      </c>
      <c r="K264" s="33" t="str">
        <f t="shared" si="35"/>
        <v>Gestión Tecnologías de Información y Comunicación</v>
      </c>
      <c r="L264" s="33" t="s">
        <v>372</v>
      </c>
    </row>
    <row r="265" spans="3:12" s="378" customFormat="1" hidden="1">
      <c r="C265" s="44" t="s">
        <v>20</v>
      </c>
      <c r="D265" s="534"/>
      <c r="E265" s="145">
        <v>0</v>
      </c>
      <c r="F265" s="54">
        <v>25</v>
      </c>
      <c r="G265" s="32">
        <f t="shared" si="34"/>
        <v>0</v>
      </c>
      <c r="H265" s="96"/>
      <c r="I265" s="33" t="s">
        <v>902</v>
      </c>
      <c r="J265" s="33" t="str">
        <f>VLOOKUP(I265,[1]Presupuesto!$B$11:$C$566,2,0)</f>
        <v>UTILES DE ESCRITORIO, OFICINA Y ENSE¥ANZA</v>
      </c>
      <c r="K265" s="33" t="str">
        <f t="shared" si="35"/>
        <v>Gestión Tecnologías de Información y Comunicación</v>
      </c>
      <c r="L265" s="33" t="s">
        <v>372</v>
      </c>
    </row>
    <row r="266" spans="3:12" s="378" customFormat="1" ht="15.75" hidden="1" thickBot="1">
      <c r="C266" s="149" t="s">
        <v>390</v>
      </c>
      <c r="D266" s="150">
        <v>0</v>
      </c>
      <c r="E266" s="260">
        <v>0</v>
      </c>
      <c r="F266" s="39">
        <f>HLOOKUP(C266,$AH$2:$BU$3,2,0)</f>
        <v>1150</v>
      </c>
      <c r="G266" s="40">
        <f>D266*E266*F266</f>
        <v>0</v>
      </c>
      <c r="H266" s="261"/>
      <c r="I266" s="262" t="s">
        <v>261</v>
      </c>
      <c r="J266" s="41" t="str">
        <f>VLOOKUP(I266,[1]Presupuesto!$B$11:$C$566,2,0)</f>
        <v>VIATICOS (26200-00)</v>
      </c>
      <c r="K266" s="263" t="str">
        <f t="shared" si="35"/>
        <v>Gestión Tecnologías de Información y Comunicación</v>
      </c>
      <c r="L266" s="263" t="s">
        <v>372</v>
      </c>
    </row>
    <row r="267" spans="3:12" s="378" customFormat="1">
      <c r="H267" s="365"/>
    </row>
    <row r="268" spans="3:12" s="378" customFormat="1">
      <c r="H268" s="365"/>
    </row>
    <row r="269" spans="3:12" s="378" customFormat="1" ht="15.75" thickBot="1">
      <c r="H269" s="365"/>
    </row>
    <row r="270" spans="3:12" s="378" customFormat="1" ht="15.75" thickBot="1">
      <c r="C270" s="515" t="s">
        <v>11</v>
      </c>
      <c r="D270" s="2">
        <f>SUM(G277:G286)</f>
        <v>2250</v>
      </c>
      <c r="E270" s="28"/>
      <c r="F270" s="28"/>
      <c r="G270" s="28"/>
      <c r="H270" s="11"/>
      <c r="I270" s="11"/>
      <c r="J270" s="11"/>
      <c r="K270" s="47"/>
    </row>
    <row r="271" spans="3:12" s="378" customFormat="1">
      <c r="C271" s="7"/>
      <c r="D271" s="3"/>
      <c r="E271" s="28"/>
      <c r="F271" s="28"/>
      <c r="G271" s="28"/>
      <c r="H271" s="11"/>
      <c r="I271" s="11"/>
      <c r="J271" s="11"/>
      <c r="K271" s="47"/>
    </row>
    <row r="272" spans="3:12" s="378" customFormat="1">
      <c r="C272" s="7"/>
      <c r="D272" s="3"/>
      <c r="E272" s="28"/>
      <c r="F272" s="28"/>
      <c r="G272" s="28"/>
      <c r="H272" s="11"/>
      <c r="I272" s="11"/>
      <c r="J272" s="11"/>
      <c r="K272" s="47"/>
    </row>
    <row r="273" spans="3:12" s="378" customFormat="1" ht="15.75">
      <c r="C273" s="137" t="s">
        <v>352</v>
      </c>
      <c r="D273" s="459" t="s">
        <v>2075</v>
      </c>
      <c r="E273" s="28"/>
      <c r="F273" s="28"/>
      <c r="G273" s="28"/>
      <c r="H273" s="11"/>
      <c r="I273" s="11"/>
      <c r="J273" s="11"/>
      <c r="K273" s="47"/>
    </row>
    <row r="274" spans="3:12" s="378" customFormat="1" ht="18.75">
      <c r="C274" s="143" t="str">
        <f>IFERROR(VLOOKUP(D273,'[1]1. Desarrollo e Innov. Curricu.'!$E:$F,2,FALSE),IFERROR(VLOOKUP(D273,'[1]2. Investigación Cientifica'!$E:$F,2,FALSE),IFERROR(VLOOKUP(D273,'[1]3. Vinculación Univ. Sociedad'!$E:$F,2,FALSE),IFERROR(VLOOKUP(D273,'[1]4. Docencia y Profesorado Univ.'!$E:$F,2,FALSE),IFERROR(VLOOKUP(D273,'[1]5. Estudiantes y Graduados'!$E:$F,2,FALSE),IFERROR(VLOOKUP(D273,'[1]11. Gestion Administrativa'!$E:$F,2,FALSE),IFERROR(VLOOKUP(D273,'[1]13. Gestión Académica'!$E:$F,2,FALSE),IFERROR(VLOOKUP(D273,'[1]8. Asegura. de la Calid. y M'!$E:$F,2,FALSE),IFERROR(VLOOKUP(D273,'[1]6. Gestión del Conocimiento'!$E:$F,2,FALSE),IFERROR(VLOOKUP(D273,'[1]15. Gobernabilidad y Proceso...'!$E:$F,2,FALSE),IFERROR(VLOOKUP(D273,'[1]12. Gestión del Talento Humano'!$E:$F,2,FALSE),IFERROR(VLOOKUP(D273,'[1]14. Internacional... de la E.S.'!$E:$F,2,FALSE),IFERROR(VLOOKUP(D273,'[1]10. Posgrado'!$E:$F,2,FALSE),IFERROR(VLOOKUP(D273,'[1]17. Gestión TIC'!$E:$F,2,FALSE),IFERROR(VLOOKUP(D273,'[1]16. Desa. del Sistema Educ.Sup.'!$E:$F,2,FALSE),IFERROR(VLOOKUP(D273,'[1]9. Cultura de Inno. Insti...'!$E:$F,2,FALSE),VLOOKUP(D273,'[1]7. Lo Esencial de la Reforma U.'!$E:$F,2,0)))))))))))))))))</f>
        <v xml:space="preserve">Capacitaciones y actualizaciones en la propia diciplina </v>
      </c>
      <c r="D274" s="3"/>
      <c r="E274" s="28"/>
      <c r="F274" s="28"/>
      <c r="G274" s="28"/>
      <c r="H274" s="11"/>
      <c r="I274" s="11"/>
      <c r="J274" s="11"/>
      <c r="K274" s="47"/>
    </row>
    <row r="275" spans="3:12" s="378" customFormat="1" ht="15.75" thickBot="1">
      <c r="C275" s="7"/>
      <c r="D275" s="3"/>
      <c r="E275" s="28"/>
      <c r="F275" s="28"/>
      <c r="G275" s="28"/>
      <c r="H275" s="11"/>
      <c r="I275" s="11"/>
      <c r="J275" s="11"/>
      <c r="K275" s="47"/>
    </row>
    <row r="276" spans="3:12" s="378" customFormat="1" ht="15.75" thickBot="1">
      <c r="C276" s="61" t="s">
        <v>12</v>
      </c>
      <c r="D276" s="64" t="s">
        <v>13</v>
      </c>
      <c r="E276" s="63" t="s">
        <v>23</v>
      </c>
      <c r="F276" s="63" t="s">
        <v>25</v>
      </c>
      <c r="G276" s="62" t="s">
        <v>6</v>
      </c>
      <c r="H276" s="68" t="s">
        <v>91</v>
      </c>
      <c r="I276" s="63" t="s">
        <v>14</v>
      </c>
      <c r="J276" s="63" t="s">
        <v>92</v>
      </c>
      <c r="K276" s="63" t="s">
        <v>370</v>
      </c>
      <c r="L276" s="63" t="s">
        <v>371</v>
      </c>
    </row>
    <row r="277" spans="3:12" s="378" customFormat="1" hidden="1">
      <c r="C277" s="255" t="s">
        <v>15</v>
      </c>
      <c r="D277" s="533">
        <v>30</v>
      </c>
      <c r="E277" s="256"/>
      <c r="F277" s="50">
        <v>30000</v>
      </c>
      <c r="G277" s="257">
        <f t="shared" ref="G277:G285" si="36">E277*F277</f>
        <v>0</v>
      </c>
      <c r="H277" s="258"/>
      <c r="I277" s="51" t="s">
        <v>659</v>
      </c>
      <c r="J277" s="51" t="str">
        <f>VLOOKUP(I277,[1]Presupuesto!$B$11:$C$566,2,0)</f>
        <v>SERVICIOS DE CAPACITACION.</v>
      </c>
      <c r="K277" s="259" t="s">
        <v>1453</v>
      </c>
      <c r="L277" s="51" t="s">
        <v>354</v>
      </c>
    </row>
    <row r="278" spans="3:12" s="378" customFormat="1" hidden="1">
      <c r="C278" s="34" t="s">
        <v>16</v>
      </c>
      <c r="D278" s="534"/>
      <c r="E278" s="135"/>
      <c r="F278" s="35">
        <v>500</v>
      </c>
      <c r="G278" s="32">
        <f t="shared" si="36"/>
        <v>0</v>
      </c>
      <c r="H278" s="96" t="s">
        <v>1624</v>
      </c>
      <c r="I278" s="33" t="s">
        <v>677</v>
      </c>
      <c r="J278" s="33" t="str">
        <f>VLOOKUP(I278,[1]Presupuesto!$B$11:$C$566,2,0)</f>
        <v>SERVICIOS DE IMPRENTA PUBLIC.Y REPRODUCCION</v>
      </c>
      <c r="K278" s="33" t="s">
        <v>432</v>
      </c>
      <c r="L278" s="33" t="s">
        <v>372</v>
      </c>
    </row>
    <row r="279" spans="3:12" s="378" customFormat="1">
      <c r="C279" s="34" t="s">
        <v>17</v>
      </c>
      <c r="D279" s="534"/>
      <c r="E279" s="135">
        <v>30</v>
      </c>
      <c r="F279" s="35">
        <v>75</v>
      </c>
      <c r="G279" s="32">
        <f t="shared" si="36"/>
        <v>2250</v>
      </c>
      <c r="H279" s="96" t="s">
        <v>89</v>
      </c>
      <c r="I279" s="33" t="s">
        <v>752</v>
      </c>
      <c r="J279" s="33" t="str">
        <f>VLOOKUP(I279,[1]Presupuesto!$B$11:$C$566,2,0)</f>
        <v>ALIMENTOS B EBIDAS PARA PERSONAS</v>
      </c>
      <c r="K279" s="33" t="s">
        <v>1325</v>
      </c>
      <c r="L279" s="33" t="s">
        <v>357</v>
      </c>
    </row>
    <row r="280" spans="3:12" s="378" customFormat="1" hidden="1">
      <c r="C280" s="34" t="s">
        <v>18</v>
      </c>
      <c r="D280" s="534"/>
      <c r="E280" s="86">
        <v>0</v>
      </c>
      <c r="F280" s="53">
        <v>10000</v>
      </c>
      <c r="G280" s="32">
        <f t="shared" si="36"/>
        <v>0</v>
      </c>
      <c r="H280" s="96"/>
      <c r="I280" s="250" t="s">
        <v>260</v>
      </c>
      <c r="J280" s="33" t="str">
        <f>VLOOKUP(I280,[1]Presupuesto!$B$11:$C$566,2,0)</f>
        <v>PASAJES (26100-00)</v>
      </c>
      <c r="K280" s="33" t="str">
        <f t="shared" ref="K280:K286" si="37">$K$217</f>
        <v>Gestión Tecnologías de Información y Comunicación</v>
      </c>
      <c r="L280" s="33" t="s">
        <v>372</v>
      </c>
    </row>
    <row r="281" spans="3:12" s="378" customFormat="1" hidden="1">
      <c r="C281" s="34" t="s">
        <v>377</v>
      </c>
      <c r="D281" s="534"/>
      <c r="E281" s="86">
        <v>0</v>
      </c>
      <c r="F281" s="53">
        <v>2500</v>
      </c>
      <c r="G281" s="32">
        <f t="shared" si="36"/>
        <v>0</v>
      </c>
      <c r="H281" s="96" t="s">
        <v>1624</v>
      </c>
      <c r="I281" s="33" t="s">
        <v>1026</v>
      </c>
      <c r="J281" s="33" t="str">
        <f>VLOOKUP(I281,[1]Presupuesto!$B$11:$C$566,2,0)</f>
        <v>BECAS</v>
      </c>
      <c r="K281" s="33" t="s">
        <v>1318</v>
      </c>
      <c r="L281" s="33" t="s">
        <v>361</v>
      </c>
    </row>
    <row r="282" spans="3:12" s="378" customFormat="1" hidden="1">
      <c r="C282" s="34" t="s">
        <v>19</v>
      </c>
      <c r="D282" s="534"/>
      <c r="E282" s="135">
        <v>0</v>
      </c>
      <c r="F282" s="35">
        <v>85</v>
      </c>
      <c r="G282" s="32">
        <f t="shared" si="36"/>
        <v>0</v>
      </c>
      <c r="H282" s="96"/>
      <c r="I282" s="33" t="s">
        <v>781</v>
      </c>
      <c r="J282" s="33" t="str">
        <f>VLOOKUP(I282,[1]Presupuesto!$B$11:$C$566,2,0)</f>
        <v>PRODUCTOS PAPEL Y CARTON</v>
      </c>
      <c r="K282" s="33" t="str">
        <f t="shared" si="37"/>
        <v>Gestión Tecnologías de Información y Comunicación</v>
      </c>
      <c r="L282" s="33" t="s">
        <v>372</v>
      </c>
    </row>
    <row r="283" spans="3:12" s="378" customFormat="1" hidden="1">
      <c r="C283" s="34" t="s">
        <v>83</v>
      </c>
      <c r="D283" s="534"/>
      <c r="E283" s="135">
        <v>0</v>
      </c>
      <c r="F283" s="35">
        <v>36</v>
      </c>
      <c r="G283" s="32">
        <f t="shared" si="36"/>
        <v>0</v>
      </c>
      <c r="H283" s="96"/>
      <c r="I283" s="33" t="s">
        <v>902</v>
      </c>
      <c r="J283" s="33" t="str">
        <f>VLOOKUP(I283,[1]Presupuesto!$B$11:$C$566,2,0)</f>
        <v>UTILES DE ESCRITORIO, OFICINA Y ENSE¥ANZA</v>
      </c>
      <c r="K283" s="33" t="str">
        <f t="shared" si="37"/>
        <v>Gestión Tecnologías de Información y Comunicación</v>
      </c>
      <c r="L283" s="33" t="s">
        <v>372</v>
      </c>
    </row>
    <row r="284" spans="3:12" s="378" customFormat="1" hidden="1">
      <c r="C284" s="34" t="s">
        <v>7</v>
      </c>
      <c r="D284" s="534"/>
      <c r="E284" s="135">
        <v>0</v>
      </c>
      <c r="F284" s="35">
        <v>80</v>
      </c>
      <c r="G284" s="32">
        <f t="shared" si="36"/>
        <v>0</v>
      </c>
      <c r="H284" s="96"/>
      <c r="I284" s="33" t="s">
        <v>902</v>
      </c>
      <c r="J284" s="33" t="str">
        <f>VLOOKUP(I284,[1]Presupuesto!$B$11:$C$566,2,0)</f>
        <v>UTILES DE ESCRITORIO, OFICINA Y ENSE¥ANZA</v>
      </c>
      <c r="K284" s="33" t="str">
        <f t="shared" si="37"/>
        <v>Gestión Tecnologías de Información y Comunicación</v>
      </c>
      <c r="L284" s="33" t="s">
        <v>372</v>
      </c>
    </row>
    <row r="285" spans="3:12" s="378" customFormat="1" hidden="1">
      <c r="C285" s="44" t="s">
        <v>20</v>
      </c>
      <c r="D285" s="534"/>
      <c r="E285" s="145">
        <v>0</v>
      </c>
      <c r="F285" s="54">
        <v>25</v>
      </c>
      <c r="G285" s="32">
        <f t="shared" si="36"/>
        <v>0</v>
      </c>
      <c r="H285" s="96"/>
      <c r="I285" s="33" t="s">
        <v>902</v>
      </c>
      <c r="J285" s="33" t="str">
        <f>VLOOKUP(I285,[1]Presupuesto!$B$11:$C$566,2,0)</f>
        <v>UTILES DE ESCRITORIO, OFICINA Y ENSE¥ANZA</v>
      </c>
      <c r="K285" s="33" t="str">
        <f t="shared" si="37"/>
        <v>Gestión Tecnologías de Información y Comunicación</v>
      </c>
      <c r="L285" s="33" t="s">
        <v>372</v>
      </c>
    </row>
    <row r="286" spans="3:12" s="378" customFormat="1" ht="12.75" hidden="1" customHeight="1" thickBot="1">
      <c r="C286" s="149" t="s">
        <v>390</v>
      </c>
      <c r="D286" s="150">
        <v>0</v>
      </c>
      <c r="E286" s="260">
        <v>0</v>
      </c>
      <c r="F286" s="39">
        <f>HLOOKUP(C286,$AH$2:$BU$3,2,0)</f>
        <v>1150</v>
      </c>
      <c r="G286" s="40">
        <f>D286*E286*F286</f>
        <v>0</v>
      </c>
      <c r="H286" s="261"/>
      <c r="I286" s="262" t="s">
        <v>261</v>
      </c>
      <c r="J286" s="41" t="str">
        <f>VLOOKUP(I286,[1]Presupuesto!$B$11:$C$566,2,0)</f>
        <v>VIATICOS (26200-00)</v>
      </c>
      <c r="K286" s="263" t="str">
        <f t="shared" si="37"/>
        <v>Gestión Tecnologías de Información y Comunicación</v>
      </c>
      <c r="L286" s="263" t="s">
        <v>372</v>
      </c>
    </row>
    <row r="287" spans="3:12" s="378" customFormat="1">
      <c r="C287" s="460"/>
      <c r="D287" s="461"/>
      <c r="E287" s="462"/>
      <c r="F287" s="463"/>
      <c r="G287" s="463"/>
      <c r="H287" s="464"/>
      <c r="I287" s="465"/>
      <c r="J287" s="465"/>
      <c r="K287" s="465"/>
      <c r="L287" s="465"/>
    </row>
    <row r="288" spans="3:12" s="378" customFormat="1" ht="15.75" thickBot="1">
      <c r="C288" s="460"/>
      <c r="D288" s="461"/>
      <c r="E288" s="462"/>
      <c r="F288" s="463"/>
      <c r="G288" s="463"/>
      <c r="H288" s="464"/>
      <c r="I288" s="465"/>
      <c r="J288" s="465"/>
      <c r="K288" s="465"/>
      <c r="L288" s="465"/>
    </row>
    <row r="289" spans="3:12" s="378" customFormat="1" ht="15.75" thickBot="1">
      <c r="C289" s="515" t="s">
        <v>11</v>
      </c>
      <c r="D289" s="2">
        <f>SUM(G297:G306)</f>
        <v>3000</v>
      </c>
      <c r="E289" s="28"/>
      <c r="F289" s="28"/>
      <c r="G289" s="28"/>
      <c r="H289" s="11"/>
      <c r="I289" s="11"/>
      <c r="J289" s="11"/>
      <c r="K289" s="47"/>
    </row>
    <row r="290" spans="3:12" s="378" customFormat="1">
      <c r="H290" s="365"/>
    </row>
    <row r="291" spans="3:12" s="378" customFormat="1" ht="12.75" customHeight="1">
      <c r="H291" s="365"/>
    </row>
    <row r="292" spans="3:12" s="378" customFormat="1" ht="15.75">
      <c r="C292" s="137" t="s">
        <v>352</v>
      </c>
      <c r="D292" s="459" t="s">
        <v>2080</v>
      </c>
      <c r="E292" s="28"/>
      <c r="F292" s="28"/>
      <c r="G292" s="28"/>
      <c r="H292" s="11"/>
      <c r="I292" s="11"/>
      <c r="J292" s="11"/>
      <c r="K292" s="47"/>
    </row>
    <row r="293" spans="3:12" s="378" customFormat="1" ht="18.75">
      <c r="C293" s="143" t="str">
        <f>IFERROR(VLOOKUP(D292,'[1]1. Desarrollo e Innov. Curricu.'!$E:$F,2,FALSE),IFERROR(VLOOKUP(D292,'[1]2. Investigación Cientifica'!$E:$F,2,FALSE),IFERROR(VLOOKUP(D292,'[1]3. Vinculación Univ. Sociedad'!$E:$F,2,FALSE),IFERROR(VLOOKUP(D292,'[1]4. Docencia y Profesorado Univ.'!$E:$F,2,FALSE),IFERROR(VLOOKUP(D292,'[1]5. Estudiantes y Graduados'!$E:$F,2,FALSE),IFERROR(VLOOKUP(D292,'[1]11. Gestion Administrativa'!$E:$F,2,FALSE),IFERROR(VLOOKUP(D292,'[1]13. Gestión Académica'!$E:$F,2,FALSE),IFERROR(VLOOKUP(D292,'[1]8. Asegura. de la Calid. y M'!$E:$F,2,FALSE),IFERROR(VLOOKUP(D292,'[1]6. Gestión del Conocimiento'!$E:$F,2,FALSE),IFERROR(VLOOKUP(D292,'[1]15. Gobernabilidad y Proceso...'!$E:$F,2,FALSE),IFERROR(VLOOKUP(D292,'[1]12. Gestión del Talento Humano'!$E:$F,2,FALSE),IFERROR(VLOOKUP(D292,'[1]14. Internacional... de la E.S.'!$E:$F,2,FALSE),IFERROR(VLOOKUP(D292,'[1]10. Posgrado'!$E:$F,2,FALSE),IFERROR(VLOOKUP(D292,'[1]17. Gestión TIC'!$E:$F,2,FALSE),IFERROR(VLOOKUP(D292,'[1]16. Desa. del Sistema Educ.Sup.'!$E:$F,2,FALSE),IFERROR(VLOOKUP(D292,'[1]9. Cultura de Inno. Insti...'!$E:$F,2,FALSE),VLOOKUP(D292,'[1]7. Lo Esencial de la Reforma U.'!$E:$F,2,0)))))))))))))))))</f>
        <v xml:space="preserve">Capacitaciones pedagógicas y didacticas en colaboración con el Instituto de Profesionalización y Superación Docente. </v>
      </c>
      <c r="D293" s="3"/>
      <c r="E293" s="28"/>
      <c r="F293" s="28"/>
      <c r="G293" s="28"/>
      <c r="H293" s="11"/>
      <c r="I293" s="11"/>
      <c r="J293" s="11"/>
      <c r="K293" s="47"/>
    </row>
    <row r="294" spans="3:12" s="378" customFormat="1" ht="15.75" thickBot="1">
      <c r="C294" s="7"/>
      <c r="D294" s="3"/>
      <c r="E294" s="28"/>
      <c r="F294" s="28"/>
      <c r="G294" s="28"/>
      <c r="H294" s="11"/>
      <c r="I294" s="11"/>
      <c r="J294" s="11"/>
      <c r="K294" s="47"/>
    </row>
    <row r="295" spans="3:12" s="378" customFormat="1" ht="15.75" thickBot="1">
      <c r="C295" s="61" t="s">
        <v>12</v>
      </c>
      <c r="D295" s="64" t="s">
        <v>13</v>
      </c>
      <c r="E295" s="63" t="s">
        <v>23</v>
      </c>
      <c r="F295" s="63" t="s">
        <v>25</v>
      </c>
      <c r="G295" s="62" t="s">
        <v>6</v>
      </c>
      <c r="H295" s="68" t="s">
        <v>91</v>
      </c>
      <c r="I295" s="63" t="s">
        <v>14</v>
      </c>
      <c r="J295" s="63" t="s">
        <v>92</v>
      </c>
      <c r="K295" s="63" t="s">
        <v>370</v>
      </c>
      <c r="L295" s="63" t="s">
        <v>371</v>
      </c>
    </row>
    <row r="296" spans="3:12" s="378" customFormat="1" hidden="1">
      <c r="C296" s="255" t="s">
        <v>15</v>
      </c>
      <c r="D296" s="533">
        <v>40</v>
      </c>
      <c r="E296" s="256"/>
      <c r="F296" s="50">
        <v>30000</v>
      </c>
      <c r="G296" s="257">
        <f t="shared" ref="G296:G304" si="38">E296*F296</f>
        <v>0</v>
      </c>
      <c r="H296" s="258"/>
      <c r="I296" s="51" t="s">
        <v>659</v>
      </c>
      <c r="J296" s="51" t="str">
        <f>VLOOKUP(I296,[1]Presupuesto!$B$11:$C$566,2,0)</f>
        <v>SERVICIOS DE CAPACITACION.</v>
      </c>
      <c r="K296" s="259" t="s">
        <v>1453</v>
      </c>
      <c r="L296" s="51" t="s">
        <v>354</v>
      </c>
    </row>
    <row r="297" spans="3:12" s="378" customFormat="1" hidden="1">
      <c r="C297" s="34" t="s">
        <v>16</v>
      </c>
      <c r="D297" s="534"/>
      <c r="E297" s="135">
        <v>0</v>
      </c>
      <c r="F297" s="35">
        <v>50</v>
      </c>
      <c r="G297" s="32">
        <f t="shared" si="38"/>
        <v>0</v>
      </c>
      <c r="H297" s="96"/>
      <c r="I297" s="33" t="s">
        <v>677</v>
      </c>
      <c r="J297" s="33" t="str">
        <f>VLOOKUP(I297,[1]Presupuesto!$B$11:$C$566,2,0)</f>
        <v>SERVICIOS DE IMPRENTA PUBLIC.Y REPRODUCCION</v>
      </c>
      <c r="K297" s="33" t="str">
        <f>$K$217</f>
        <v>Gestión Tecnologías de Información y Comunicación</v>
      </c>
      <c r="L297" s="33" t="s">
        <v>372</v>
      </c>
    </row>
    <row r="298" spans="3:12" s="378" customFormat="1">
      <c r="C298" s="34" t="s">
        <v>17</v>
      </c>
      <c r="D298" s="534"/>
      <c r="E298" s="135">
        <v>40</v>
      </c>
      <c r="F298" s="35">
        <v>75</v>
      </c>
      <c r="G298" s="32">
        <f t="shared" si="38"/>
        <v>3000</v>
      </c>
      <c r="H298" s="524" t="s">
        <v>89</v>
      </c>
      <c r="I298" s="33" t="s">
        <v>752</v>
      </c>
      <c r="J298" s="33" t="str">
        <f>VLOOKUP(I298,[1]Presupuesto!$B$11:$C$566,2,0)</f>
        <v>ALIMENTOS B EBIDAS PARA PERSONAS</v>
      </c>
      <c r="K298" s="33" t="s">
        <v>1325</v>
      </c>
      <c r="L298" s="33" t="s">
        <v>355</v>
      </c>
    </row>
    <row r="299" spans="3:12" s="378" customFormat="1" hidden="1">
      <c r="C299" s="34" t="s">
        <v>18</v>
      </c>
      <c r="D299" s="534"/>
      <c r="E299" s="86">
        <v>0</v>
      </c>
      <c r="F299" s="53">
        <v>10000</v>
      </c>
      <c r="G299" s="32">
        <f t="shared" si="38"/>
        <v>0</v>
      </c>
      <c r="H299" s="96"/>
      <c r="I299" s="250" t="s">
        <v>260</v>
      </c>
      <c r="J299" s="33" t="str">
        <f>VLOOKUP(I299,[1]Presupuesto!$B$11:$C$566,2,0)</f>
        <v>PASAJES (26100-00)</v>
      </c>
      <c r="K299" s="33" t="str">
        <f t="shared" ref="K299:K305" si="39">$K$217</f>
        <v>Gestión Tecnologías de Información y Comunicación</v>
      </c>
      <c r="L299" s="33" t="s">
        <v>372</v>
      </c>
    </row>
    <row r="300" spans="3:12" s="378" customFormat="1" hidden="1">
      <c r="C300" s="34" t="s">
        <v>377</v>
      </c>
      <c r="D300" s="534"/>
      <c r="E300" s="86"/>
      <c r="F300" s="53">
        <v>2500</v>
      </c>
      <c r="G300" s="32">
        <f t="shared" si="38"/>
        <v>0</v>
      </c>
      <c r="H300" s="96" t="s">
        <v>1624</v>
      </c>
      <c r="I300" s="33" t="s">
        <v>1026</v>
      </c>
      <c r="J300" s="33" t="str">
        <f>VLOOKUP(I300,[1]Presupuesto!$B$11:$C$566,2,0)</f>
        <v>BECAS</v>
      </c>
      <c r="K300" s="33" t="s">
        <v>1318</v>
      </c>
      <c r="L300" s="33" t="s">
        <v>361</v>
      </c>
    </row>
    <row r="301" spans="3:12" s="378" customFormat="1" hidden="1">
      <c r="C301" s="34" t="s">
        <v>19</v>
      </c>
      <c r="D301" s="534"/>
      <c r="E301" s="135">
        <v>0</v>
      </c>
      <c r="F301" s="35">
        <v>85</v>
      </c>
      <c r="G301" s="32">
        <f t="shared" si="38"/>
        <v>0</v>
      </c>
      <c r="H301" s="96"/>
      <c r="I301" s="33" t="s">
        <v>781</v>
      </c>
      <c r="J301" s="33" t="str">
        <f>VLOOKUP(I301,[1]Presupuesto!$B$11:$C$566,2,0)</f>
        <v>PRODUCTOS PAPEL Y CARTON</v>
      </c>
      <c r="K301" s="33" t="str">
        <f t="shared" si="39"/>
        <v>Gestión Tecnologías de Información y Comunicación</v>
      </c>
      <c r="L301" s="33" t="s">
        <v>372</v>
      </c>
    </row>
    <row r="302" spans="3:12" s="378" customFormat="1" hidden="1">
      <c r="C302" s="34" t="s">
        <v>83</v>
      </c>
      <c r="D302" s="534"/>
      <c r="E302" s="135">
        <v>0</v>
      </c>
      <c r="F302" s="35">
        <v>36</v>
      </c>
      <c r="G302" s="32">
        <f t="shared" si="38"/>
        <v>0</v>
      </c>
      <c r="H302" s="96"/>
      <c r="I302" s="33" t="s">
        <v>902</v>
      </c>
      <c r="J302" s="33" t="str">
        <f>VLOOKUP(I302,[1]Presupuesto!$B$11:$C$566,2,0)</f>
        <v>UTILES DE ESCRITORIO, OFICINA Y ENSE¥ANZA</v>
      </c>
      <c r="K302" s="33" t="str">
        <f t="shared" si="39"/>
        <v>Gestión Tecnologías de Información y Comunicación</v>
      </c>
      <c r="L302" s="33" t="s">
        <v>372</v>
      </c>
    </row>
    <row r="303" spans="3:12" s="378" customFormat="1" hidden="1">
      <c r="C303" s="34" t="s">
        <v>7</v>
      </c>
      <c r="D303" s="534"/>
      <c r="E303" s="135">
        <v>0</v>
      </c>
      <c r="F303" s="35">
        <v>80</v>
      </c>
      <c r="G303" s="32">
        <f t="shared" si="38"/>
        <v>0</v>
      </c>
      <c r="H303" s="96"/>
      <c r="I303" s="33" t="s">
        <v>902</v>
      </c>
      <c r="J303" s="33" t="str">
        <f>VLOOKUP(I303,[1]Presupuesto!$B$11:$C$566,2,0)</f>
        <v>UTILES DE ESCRITORIO, OFICINA Y ENSE¥ANZA</v>
      </c>
      <c r="K303" s="33" t="str">
        <f t="shared" si="39"/>
        <v>Gestión Tecnologías de Información y Comunicación</v>
      </c>
      <c r="L303" s="33" t="s">
        <v>372</v>
      </c>
    </row>
    <row r="304" spans="3:12" s="378" customFormat="1" hidden="1">
      <c r="C304" s="44" t="s">
        <v>20</v>
      </c>
      <c r="D304" s="534"/>
      <c r="E304" s="145">
        <v>0</v>
      </c>
      <c r="F304" s="54">
        <v>25</v>
      </c>
      <c r="G304" s="32">
        <f t="shared" si="38"/>
        <v>0</v>
      </c>
      <c r="H304" s="96"/>
      <c r="I304" s="33" t="s">
        <v>902</v>
      </c>
      <c r="J304" s="33" t="str">
        <f>VLOOKUP(I304,[1]Presupuesto!$B$11:$C$566,2,0)</f>
        <v>UTILES DE ESCRITORIO, OFICINA Y ENSE¥ANZA</v>
      </c>
      <c r="K304" s="33" t="str">
        <f t="shared" si="39"/>
        <v>Gestión Tecnologías de Información y Comunicación</v>
      </c>
      <c r="L304" s="33" t="s">
        <v>372</v>
      </c>
    </row>
    <row r="305" spans="3:12" s="378" customFormat="1" ht="15.75" hidden="1" thickBot="1">
      <c r="C305" s="149" t="s">
        <v>390</v>
      </c>
      <c r="D305" s="150">
        <v>0</v>
      </c>
      <c r="E305" s="260">
        <v>0</v>
      </c>
      <c r="F305" s="39">
        <f>HLOOKUP(C305,$AH$2:$BU$3,2,0)</f>
        <v>1150</v>
      </c>
      <c r="G305" s="40">
        <f>D305*E305*F305</f>
        <v>0</v>
      </c>
      <c r="H305" s="261"/>
      <c r="I305" s="262" t="s">
        <v>261</v>
      </c>
      <c r="J305" s="41" t="str">
        <f>VLOOKUP(I305,[1]Presupuesto!$B$11:$C$566,2,0)</f>
        <v>VIATICOS (26200-00)</v>
      </c>
      <c r="K305" s="263" t="str">
        <f t="shared" si="39"/>
        <v>Gestión Tecnologías de Información y Comunicación</v>
      </c>
      <c r="L305" s="263" t="s">
        <v>372</v>
      </c>
    </row>
    <row r="306" spans="3:12" s="378" customFormat="1">
      <c r="H306" s="365"/>
    </row>
  </sheetData>
  <protectedRanges>
    <protectedRange password="DE9D" sqref="D16:F17 H16:I17 K16:L17 K36 D19:F26 D18 H19:I26 L19:L26" name="bloqueo"/>
    <protectedRange password="DE9D" sqref="E18:F18 H18:I18 K18:L18 K19:K26" name="bloqueo_1"/>
    <protectedRange password="DE9D" sqref="K55" name="bloqueo_2"/>
    <protectedRange password="DE9D" sqref="K74" name="bloqueo_3"/>
    <protectedRange password="DE9D" sqref="K93" name="bloqueo_4"/>
    <protectedRange password="DE9D" sqref="K112" name="bloqueo_5"/>
    <protectedRange password="DE9D" sqref="K131" name="bloqueo_7"/>
    <protectedRange password="DE9D" sqref="K143" name="bloqueo_8"/>
    <protectedRange password="DE9D" sqref="K160" name="bloqueo_9"/>
    <protectedRange password="DE9D" sqref="K179" name="bloqueo_10"/>
    <protectedRange password="DE9D" sqref="K198" name="bloqueo_11"/>
    <protectedRange password="DE9D" sqref="K217" name="bloqueo_12"/>
    <protectedRange password="DE9D" sqref="K238 K257 K277 K296" name="bloqueo_13"/>
  </protectedRanges>
  <autoFilter ref="G11:J305">
    <filterColumn colId="0">
      <filters blank="1">
        <filter val="1,360"/>
        <filter val="1,500"/>
        <filter val="15,000"/>
        <filter val="150"/>
        <filter val="16,000"/>
        <filter val="2,133"/>
        <filter val="2,250"/>
        <filter val="2,500"/>
        <filter val="20,800"/>
        <filter val="213"/>
        <filter val="3,000"/>
        <filter val="3,500"/>
        <filter val="3,750"/>
        <filter val="333"/>
        <filter val="5,000"/>
        <filter val="750"/>
        <filter val="960"/>
        <filter val="Costo Total"/>
      </filters>
    </filterColumn>
  </autoFilter>
  <mergeCells count="16">
    <mergeCell ref="D238:D246"/>
    <mergeCell ref="D257:D265"/>
    <mergeCell ref="D277:D285"/>
    <mergeCell ref="D296:D304"/>
    <mergeCell ref="D198:D206"/>
    <mergeCell ref="D217:D225"/>
    <mergeCell ref="D112:D120"/>
    <mergeCell ref="D131:D139"/>
    <mergeCell ref="D143:D149"/>
    <mergeCell ref="D160:D168"/>
    <mergeCell ref="D179:D187"/>
    <mergeCell ref="D17:D25"/>
    <mergeCell ref="D36:D44"/>
    <mergeCell ref="D55:D63"/>
    <mergeCell ref="D74:D82"/>
    <mergeCell ref="D93:D101"/>
  </mergeCells>
  <conditionalFormatting sqref="D89">
    <cfRule type="duplicateValues" dxfId="25" priority="1"/>
  </conditionalFormatting>
  <dataValidations count="6">
    <dataValidation type="list" allowBlank="1" showInputMessage="1" showErrorMessage="1" sqref="C26 C45 C64 C83 C102 C121 C140 C150 C169 C188 C207 C226 C247:C248 C266 C305 C286:C288">
      <formula1>$AH$2:$BU$2</formula1>
    </dataValidation>
    <dataValidation type="list" allowBlank="1" showInputMessage="1" showErrorMessage="1" errorTitle="¡Ingreso Inválido!" error="Seleccione una opción de la lista" promptTitle="Mes Requerido" prompt="Seleccione el mes en el que requiere el recurso." sqref="L198:L207 L17:L26 L36:L45 L55:L64 L74:L83 L93:L102 L112:L121 L131:L140 L160:L169 L179:L188 L217:L226 L238:L248 L257:L266 L296:L305 L277:L288 L143:L150">
      <formula1>$U$2:$AF$2</formula1>
    </dataValidation>
    <dataValidation type="list" allowBlank="1" showInputMessage="1" showErrorMessage="1" errorTitle="¡Ingreso no valido!" error="Favor ingrese un elemento de la lista." promptTitle="Tipo de Presupuesto" prompt="Seleccione una opción de la lista." sqref="H198:H207 H17:H26 H36:H45 H277:H288 H74:H83 H93:H102 H112:H121 H131:H140 H160:H169 H179:H188 H217:H226 H238:H248 H257:H266 H296:H305 H55:H64 H143:H150">
      <formula1>$S$2:$T$2</formula1>
    </dataValidation>
    <dataValidation type="list" allowBlank="1" showInputMessage="1" showErrorMessage="1" errorTitle="¡Ingreso Inválido!" error="Verifique el valor ingresado.&#10;" sqref="I198:I207 I17:I26 I36:I45 I55:I64 I74:I83 I93:I102 I112:I121 I131:I140 I160:I169 I179:I188 I217:I226 I238:I248 I257:I266 I296:I305 I277:I288 I143:I150">
      <formula1>$A$1:$UI$1</formula1>
    </dataValidation>
    <dataValidation type="list" allowBlank="1" showInputMessage="1" showErrorMessage="1" sqref="K199:K207 K278:K288 K18:K26 K56:K64 K75:K83 K94:K102 K113:K121 K132:K140 K161:K169 K180:K188 K218:K226 K239:K248 K258:K266 K297:K305 K37:K45 K144:K150">
      <formula1>$A$2:$P$2</formula1>
    </dataValidation>
    <dataValidation type="list" allowBlank="1" showInputMessage="1" showErrorMessage="1" errorTitle="¡Ingreso Inválido!" error="Seleccione una opción de la lista." promptTitle="Dimensión Estratégica" prompt="Seleccione una opción de la lista." sqref="K17 K36 K198 K55 K74 K93 K112 K131 K143 K160 K179 K217 K238 K257 K277 K296">
      <formula1>$A$2:$Q$2</formula1>
    </dataValidation>
  </dataValidations>
  <pageMargins left="0.7" right="0.7" top="0.75" bottom="0.75" header="0.3" footer="0.3"/>
  <pageSetup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sheetPr filterMode="1">
    <tabColor rgb="FF92D050"/>
  </sheetPr>
  <dimension ref="A1:UI967"/>
  <sheetViews>
    <sheetView showGridLines="0" topLeftCell="C131" zoomScale="80" zoomScaleNormal="80" workbookViewId="0">
      <selection activeCell="H189" sqref="H189"/>
    </sheetView>
  </sheetViews>
  <sheetFormatPr baseColWidth="10" defaultColWidth="11.5703125" defaultRowHeight="15"/>
  <cols>
    <col min="1" max="1" width="1.85546875" style="21" customWidth="1"/>
    <col min="2" max="2" width="7.85546875" style="21" customWidth="1"/>
    <col min="3" max="3" width="41.7109375" style="21" customWidth="1"/>
    <col min="4" max="4" width="29.28515625" style="12" customWidth="1"/>
    <col min="5" max="5" width="10.140625" style="21" customWidth="1"/>
    <col min="6" max="6" width="13.85546875" style="21" customWidth="1"/>
    <col min="7" max="7" width="18.28515625" style="21" customWidth="1"/>
    <col min="8" max="8" width="31.5703125" style="12" customWidth="1"/>
    <col min="9" max="9" width="23.85546875" style="21" customWidth="1"/>
    <col min="10" max="10" width="53.140625" style="21" customWidth="1"/>
    <col min="11" max="11" width="53.7109375" style="21" customWidth="1"/>
    <col min="12" max="12" width="11.5703125" style="21"/>
    <col min="13" max="13" width="14.7109375" style="21" bestFit="1" customWidth="1"/>
    <col min="14" max="77" width="11.5703125" style="21"/>
    <col min="78" max="78" width="16.7109375" style="21" bestFit="1" customWidth="1"/>
    <col min="79" max="16384" width="11.5703125" style="21"/>
  </cols>
  <sheetData>
    <row r="1" spans="1:555" ht="26.25" hidden="1">
      <c r="A1" s="122" t="s">
        <v>211</v>
      </c>
      <c r="B1" s="125" t="s">
        <v>212</v>
      </c>
      <c r="C1" s="116" t="s">
        <v>213</v>
      </c>
      <c r="D1" s="116" t="s">
        <v>456</v>
      </c>
      <c r="E1" s="116" t="s">
        <v>458</v>
      </c>
      <c r="F1" s="116" t="s">
        <v>460</v>
      </c>
      <c r="G1" s="116" t="s">
        <v>462</v>
      </c>
      <c r="H1" s="116" t="s">
        <v>464</v>
      </c>
      <c r="I1" s="116" t="s">
        <v>466</v>
      </c>
      <c r="J1" s="116" t="s">
        <v>214</v>
      </c>
      <c r="K1" s="116" t="s">
        <v>469</v>
      </c>
      <c r="L1" s="116" t="s">
        <v>215</v>
      </c>
      <c r="M1" s="116" t="s">
        <v>471</v>
      </c>
      <c r="N1" s="116" t="s">
        <v>473</v>
      </c>
      <c r="O1" s="116" t="s">
        <v>475</v>
      </c>
      <c r="P1" s="116" t="s">
        <v>216</v>
      </c>
      <c r="Q1" s="116" t="s">
        <v>476</v>
      </c>
      <c r="R1" s="116" t="s">
        <v>479</v>
      </c>
      <c r="S1" s="116" t="s">
        <v>217</v>
      </c>
      <c r="T1" s="116" t="s">
        <v>481</v>
      </c>
      <c r="U1" s="116" t="s">
        <v>218</v>
      </c>
      <c r="V1" s="116" t="s">
        <v>482</v>
      </c>
      <c r="W1" s="116" t="s">
        <v>483</v>
      </c>
      <c r="X1" s="116" t="s">
        <v>487</v>
      </c>
      <c r="Y1" s="116" t="s">
        <v>234</v>
      </c>
      <c r="Z1" s="116" t="s">
        <v>488</v>
      </c>
      <c r="AA1" s="116" t="s">
        <v>490</v>
      </c>
      <c r="AB1" s="116" t="s">
        <v>492</v>
      </c>
      <c r="AC1" s="116" t="s">
        <v>235</v>
      </c>
      <c r="AD1" s="116" t="s">
        <v>494</v>
      </c>
      <c r="AE1" s="116" t="s">
        <v>496</v>
      </c>
      <c r="AF1" s="116" t="s">
        <v>498</v>
      </c>
      <c r="AG1" s="116" t="s">
        <v>500</v>
      </c>
      <c r="AH1" s="116" t="s">
        <v>210</v>
      </c>
      <c r="AI1" s="116" t="s">
        <v>502</v>
      </c>
      <c r="AJ1" s="125" t="s">
        <v>219</v>
      </c>
      <c r="AK1" s="116" t="s">
        <v>504</v>
      </c>
      <c r="AL1" s="116" t="s">
        <v>220</v>
      </c>
      <c r="AM1" s="116" t="s">
        <v>506</v>
      </c>
      <c r="AN1" s="116" t="s">
        <v>508</v>
      </c>
      <c r="AO1" s="116" t="s">
        <v>221</v>
      </c>
      <c r="AP1" s="116" t="s">
        <v>510</v>
      </c>
      <c r="AQ1" s="116" t="s">
        <v>512</v>
      </c>
      <c r="AR1" s="116" t="s">
        <v>222</v>
      </c>
      <c r="AS1" s="116" t="s">
        <v>513</v>
      </c>
      <c r="AT1" s="116" t="s">
        <v>515</v>
      </c>
      <c r="AU1" s="116" t="s">
        <v>516</v>
      </c>
      <c r="AV1" s="116" t="s">
        <v>517</v>
      </c>
      <c r="AW1" s="116" t="s">
        <v>519</v>
      </c>
      <c r="AX1" s="116" t="s">
        <v>521</v>
      </c>
      <c r="AY1" s="116" t="s">
        <v>522</v>
      </c>
      <c r="AZ1" s="116" t="s">
        <v>223</v>
      </c>
      <c r="BA1" s="116" t="s">
        <v>524</v>
      </c>
      <c r="BB1" s="116" t="s">
        <v>526</v>
      </c>
      <c r="BC1" s="116" t="s">
        <v>528</v>
      </c>
      <c r="BD1" s="116" t="s">
        <v>530</v>
      </c>
      <c r="BE1" s="116" t="s">
        <v>532</v>
      </c>
      <c r="BF1" s="116" t="s">
        <v>534</v>
      </c>
      <c r="BG1" s="116" t="s">
        <v>536</v>
      </c>
      <c r="BH1" s="116" t="s">
        <v>538</v>
      </c>
      <c r="BI1" s="116" t="s">
        <v>236</v>
      </c>
      <c r="BJ1" s="116" t="s">
        <v>540</v>
      </c>
      <c r="BK1" s="116" t="s">
        <v>542</v>
      </c>
      <c r="BL1" s="116" t="s">
        <v>544</v>
      </c>
      <c r="BM1" s="116" t="s">
        <v>546</v>
      </c>
      <c r="BN1" s="116" t="s">
        <v>548</v>
      </c>
      <c r="BO1" s="116" t="s">
        <v>550</v>
      </c>
      <c r="BP1" s="116" t="s">
        <v>552</v>
      </c>
      <c r="BQ1" s="116" t="s">
        <v>554</v>
      </c>
      <c r="BR1" s="116" t="s">
        <v>556</v>
      </c>
      <c r="BS1" s="116" t="s">
        <v>558</v>
      </c>
      <c r="BT1" s="125" t="s">
        <v>224</v>
      </c>
      <c r="BU1" s="116" t="s">
        <v>225</v>
      </c>
      <c r="BV1" s="116" t="s">
        <v>560</v>
      </c>
      <c r="BW1" s="116" t="s">
        <v>226</v>
      </c>
      <c r="BX1" s="116" t="s">
        <v>562</v>
      </c>
      <c r="BY1" s="116" t="s">
        <v>564</v>
      </c>
      <c r="BZ1" s="125" t="s">
        <v>227</v>
      </c>
      <c r="CA1" s="116" t="s">
        <v>228</v>
      </c>
      <c r="CB1" s="116" t="s">
        <v>566</v>
      </c>
      <c r="CC1" s="116" t="s">
        <v>229</v>
      </c>
      <c r="CD1" s="116" t="s">
        <v>568</v>
      </c>
      <c r="CE1" s="116" t="s">
        <v>570</v>
      </c>
      <c r="CF1" s="116" t="s">
        <v>572</v>
      </c>
      <c r="CG1" s="125" t="s">
        <v>230</v>
      </c>
      <c r="CH1" s="116" t="s">
        <v>578</v>
      </c>
      <c r="CI1" s="116" t="s">
        <v>580</v>
      </c>
      <c r="CJ1" s="116" t="s">
        <v>231</v>
      </c>
      <c r="CK1" s="116" t="s">
        <v>574</v>
      </c>
      <c r="CL1" s="116" t="s">
        <v>576</v>
      </c>
      <c r="CM1" s="116" t="s">
        <v>232</v>
      </c>
      <c r="CN1" s="116" t="s">
        <v>582</v>
      </c>
      <c r="CO1" s="116" t="s">
        <v>233</v>
      </c>
      <c r="CP1" s="116" t="s">
        <v>583</v>
      </c>
      <c r="CQ1" s="113" t="s">
        <v>237</v>
      </c>
      <c r="CR1" s="125" t="s">
        <v>238</v>
      </c>
      <c r="CS1" s="116" t="s">
        <v>584</v>
      </c>
      <c r="CT1" s="116" t="s">
        <v>585</v>
      </c>
      <c r="CU1" s="116" t="s">
        <v>587</v>
      </c>
      <c r="CV1" s="116" t="s">
        <v>239</v>
      </c>
      <c r="CW1" s="116" t="s">
        <v>589</v>
      </c>
      <c r="CX1" s="116" t="s">
        <v>591</v>
      </c>
      <c r="CY1" s="116" t="s">
        <v>593</v>
      </c>
      <c r="CZ1" s="116" t="s">
        <v>595</v>
      </c>
      <c r="DA1" s="116" t="s">
        <v>597</v>
      </c>
      <c r="DB1" s="116" t="s">
        <v>599</v>
      </c>
      <c r="DC1" s="125" t="s">
        <v>240</v>
      </c>
      <c r="DD1" s="116" t="s">
        <v>241</v>
      </c>
      <c r="DE1" s="116" t="s">
        <v>601</v>
      </c>
      <c r="DF1" s="116" t="s">
        <v>242</v>
      </c>
      <c r="DG1" s="116" t="s">
        <v>603</v>
      </c>
      <c r="DH1" s="116" t="s">
        <v>605</v>
      </c>
      <c r="DI1" s="116" t="s">
        <v>607</v>
      </c>
      <c r="DJ1" s="116" t="s">
        <v>609</v>
      </c>
      <c r="DK1" s="116" t="s">
        <v>611</v>
      </c>
      <c r="DL1" s="116" t="s">
        <v>613</v>
      </c>
      <c r="DM1" s="116" t="s">
        <v>615</v>
      </c>
      <c r="DN1" s="116" t="s">
        <v>243</v>
      </c>
      <c r="DO1" s="116" t="s">
        <v>617</v>
      </c>
      <c r="DP1" s="116" t="s">
        <v>619</v>
      </c>
      <c r="DQ1" s="116" t="s">
        <v>621</v>
      </c>
      <c r="DR1" s="125" t="s">
        <v>244</v>
      </c>
      <c r="DS1" s="116" t="s">
        <v>623</v>
      </c>
      <c r="DT1" s="116" t="s">
        <v>245</v>
      </c>
      <c r="DU1" s="116" t="s">
        <v>625</v>
      </c>
      <c r="DV1" s="116" t="s">
        <v>246</v>
      </c>
      <c r="DW1" s="116" t="s">
        <v>627</v>
      </c>
      <c r="DX1" s="116" t="s">
        <v>629</v>
      </c>
      <c r="DY1" s="116" t="s">
        <v>631</v>
      </c>
      <c r="DZ1" s="116" t="s">
        <v>633</v>
      </c>
      <c r="EA1" s="116" t="s">
        <v>635</v>
      </c>
      <c r="EB1" s="116" t="s">
        <v>637</v>
      </c>
      <c r="EC1" s="116" t="s">
        <v>639</v>
      </c>
      <c r="ED1" s="116" t="s">
        <v>641</v>
      </c>
      <c r="EE1" s="116" t="s">
        <v>643</v>
      </c>
      <c r="EF1" s="116" t="s">
        <v>645</v>
      </c>
      <c r="EG1" s="116" t="s">
        <v>647</v>
      </c>
      <c r="EH1" s="125" t="s">
        <v>247</v>
      </c>
      <c r="EI1" s="116" t="s">
        <v>649</v>
      </c>
      <c r="EJ1" s="116" t="s">
        <v>248</v>
      </c>
      <c r="EK1" s="116" t="s">
        <v>651</v>
      </c>
      <c r="EL1" s="116" t="s">
        <v>653</v>
      </c>
      <c r="EM1" s="116" t="s">
        <v>249</v>
      </c>
      <c r="EN1" s="116" t="s">
        <v>655</v>
      </c>
      <c r="EO1" s="116" t="s">
        <v>657</v>
      </c>
      <c r="EP1" s="116" t="s">
        <v>250</v>
      </c>
      <c r="EQ1" s="116" t="s">
        <v>659</v>
      </c>
      <c r="ER1" s="116" t="s">
        <v>661</v>
      </c>
      <c r="ES1" s="116" t="s">
        <v>663</v>
      </c>
      <c r="ET1" s="116" t="s">
        <v>251</v>
      </c>
      <c r="EU1" s="116" t="s">
        <v>665</v>
      </c>
      <c r="EV1" s="116" t="s">
        <v>667</v>
      </c>
      <c r="EW1" s="125" t="s">
        <v>252</v>
      </c>
      <c r="EX1" s="116" t="s">
        <v>253</v>
      </c>
      <c r="EY1" s="116" t="s">
        <v>669</v>
      </c>
      <c r="EZ1" s="116" t="s">
        <v>671</v>
      </c>
      <c r="FA1" s="116" t="s">
        <v>673</v>
      </c>
      <c r="FB1" s="116" t="s">
        <v>675</v>
      </c>
      <c r="FC1" s="116" t="s">
        <v>254</v>
      </c>
      <c r="FD1" s="116" t="s">
        <v>677</v>
      </c>
      <c r="FE1" s="116" t="s">
        <v>679</v>
      </c>
      <c r="FF1" s="116" t="s">
        <v>681</v>
      </c>
      <c r="FG1" s="116" t="s">
        <v>683</v>
      </c>
      <c r="FH1" s="116" t="s">
        <v>685</v>
      </c>
      <c r="FI1" s="116" t="s">
        <v>255</v>
      </c>
      <c r="FJ1" s="116" t="s">
        <v>688</v>
      </c>
      <c r="FK1" s="116" t="s">
        <v>256</v>
      </c>
      <c r="FL1" s="116" t="s">
        <v>691</v>
      </c>
      <c r="FM1" s="116" t="s">
        <v>692</v>
      </c>
      <c r="FN1" s="116" t="s">
        <v>694</v>
      </c>
      <c r="FO1" s="116" t="s">
        <v>257</v>
      </c>
      <c r="FP1" s="116" t="s">
        <v>697</v>
      </c>
      <c r="FQ1" s="116" t="s">
        <v>698</v>
      </c>
      <c r="FR1" s="116" t="s">
        <v>700</v>
      </c>
      <c r="FS1" s="116" t="s">
        <v>258</v>
      </c>
      <c r="FT1" s="116" t="s">
        <v>703</v>
      </c>
      <c r="FU1" s="116" t="s">
        <v>705</v>
      </c>
      <c r="FV1" s="116" t="s">
        <v>707</v>
      </c>
      <c r="FW1" s="125" t="s">
        <v>259</v>
      </c>
      <c r="FX1" s="125" t="s">
        <v>260</v>
      </c>
      <c r="FY1" s="116" t="s">
        <v>266</v>
      </c>
      <c r="FZ1" s="116" t="s">
        <v>709</v>
      </c>
      <c r="GA1" s="116" t="s">
        <v>711</v>
      </c>
      <c r="GB1" s="116" t="s">
        <v>713</v>
      </c>
      <c r="GC1" s="116" t="s">
        <v>715</v>
      </c>
      <c r="GD1" s="116" t="s">
        <v>717</v>
      </c>
      <c r="GE1" s="116" t="s">
        <v>719</v>
      </c>
      <c r="GF1" s="125" t="s">
        <v>261</v>
      </c>
      <c r="GG1" s="116" t="s">
        <v>267</v>
      </c>
      <c r="GH1" s="116" t="s">
        <v>721</v>
      </c>
      <c r="GI1" s="116" t="s">
        <v>723</v>
      </c>
      <c r="GJ1" s="116" t="s">
        <v>724</v>
      </c>
      <c r="GK1" s="116" t="s">
        <v>268</v>
      </c>
      <c r="GL1" s="116" t="s">
        <v>727</v>
      </c>
      <c r="GM1" s="116" t="s">
        <v>728</v>
      </c>
      <c r="GN1" s="125" t="s">
        <v>262</v>
      </c>
      <c r="GO1" s="116" t="s">
        <v>263</v>
      </c>
      <c r="GP1" s="116" t="s">
        <v>730</v>
      </c>
      <c r="GQ1" s="116" t="s">
        <v>732</v>
      </c>
      <c r="GR1" s="116" t="s">
        <v>734</v>
      </c>
      <c r="GS1" s="116" t="s">
        <v>736</v>
      </c>
      <c r="GT1" s="116" t="s">
        <v>738</v>
      </c>
      <c r="GU1" s="125" t="s">
        <v>264</v>
      </c>
      <c r="GV1" s="116" t="s">
        <v>265</v>
      </c>
      <c r="GW1" s="116" t="s">
        <v>740</v>
      </c>
      <c r="GX1" s="116" t="s">
        <v>742</v>
      </c>
      <c r="GY1" s="116" t="s">
        <v>744</v>
      </c>
      <c r="GZ1" s="116" t="s">
        <v>746</v>
      </c>
      <c r="HA1" s="116" t="s">
        <v>748</v>
      </c>
      <c r="HB1" s="116" t="s">
        <v>750</v>
      </c>
      <c r="HC1" s="113" t="s">
        <v>269</v>
      </c>
      <c r="HD1" s="125" t="s">
        <v>270</v>
      </c>
      <c r="HE1" s="116" t="s">
        <v>271</v>
      </c>
      <c r="HF1" s="116" t="s">
        <v>752</v>
      </c>
      <c r="HG1" s="116" t="s">
        <v>754</v>
      </c>
      <c r="HH1" s="116" t="s">
        <v>756</v>
      </c>
      <c r="HI1" s="116" t="s">
        <v>758</v>
      </c>
      <c r="HJ1" s="116" t="s">
        <v>272</v>
      </c>
      <c r="HK1" s="116" t="s">
        <v>761</v>
      </c>
      <c r="HL1" s="116" t="s">
        <v>289</v>
      </c>
      <c r="HM1" s="116" t="s">
        <v>799</v>
      </c>
      <c r="HN1" s="116" t="s">
        <v>801</v>
      </c>
      <c r="HO1" s="116" t="s">
        <v>803</v>
      </c>
      <c r="HP1" s="125" t="s">
        <v>273</v>
      </c>
      <c r="HQ1" s="116" t="s">
        <v>763</v>
      </c>
      <c r="HR1" s="116" t="s">
        <v>765</v>
      </c>
      <c r="HS1" s="116" t="s">
        <v>274</v>
      </c>
      <c r="HT1" s="116" t="s">
        <v>768</v>
      </c>
      <c r="HU1" s="116" t="s">
        <v>770</v>
      </c>
      <c r="HV1" s="116" t="s">
        <v>771</v>
      </c>
      <c r="HW1" s="116" t="s">
        <v>773</v>
      </c>
      <c r="HX1" s="125" t="s">
        <v>275</v>
      </c>
      <c r="HY1" s="116" t="s">
        <v>775</v>
      </c>
      <c r="HZ1" s="116" t="s">
        <v>777</v>
      </c>
      <c r="IA1" s="116" t="s">
        <v>779</v>
      </c>
      <c r="IB1" s="116" t="s">
        <v>276</v>
      </c>
      <c r="IC1" s="116" t="s">
        <v>781</v>
      </c>
      <c r="ID1" s="116" t="s">
        <v>783</v>
      </c>
      <c r="IE1" s="116" t="s">
        <v>277</v>
      </c>
      <c r="IF1" s="116" t="s">
        <v>785</v>
      </c>
      <c r="IG1" s="116" t="s">
        <v>787</v>
      </c>
      <c r="IH1" s="116" t="s">
        <v>278</v>
      </c>
      <c r="II1" s="116" t="s">
        <v>789</v>
      </c>
      <c r="IJ1" s="116" t="s">
        <v>791</v>
      </c>
      <c r="IK1" s="116" t="s">
        <v>793</v>
      </c>
      <c r="IL1" s="116" t="s">
        <v>795</v>
      </c>
      <c r="IM1" s="116" t="s">
        <v>279</v>
      </c>
      <c r="IN1" s="116" t="s">
        <v>797</v>
      </c>
      <c r="IO1" s="125" t="s">
        <v>280</v>
      </c>
      <c r="IP1" s="116" t="s">
        <v>805</v>
      </c>
      <c r="IQ1" s="116" t="s">
        <v>807</v>
      </c>
      <c r="IR1" s="116" t="s">
        <v>281</v>
      </c>
      <c r="IS1" s="116" t="s">
        <v>809</v>
      </c>
      <c r="IT1" s="116" t="s">
        <v>811</v>
      </c>
      <c r="IU1" s="116" t="s">
        <v>813</v>
      </c>
      <c r="IV1" s="125" t="s">
        <v>282</v>
      </c>
      <c r="IW1" s="116" t="s">
        <v>815</v>
      </c>
      <c r="IX1" s="116" t="s">
        <v>283</v>
      </c>
      <c r="IY1" s="116" t="s">
        <v>818</v>
      </c>
      <c r="IZ1" s="116" t="s">
        <v>820</v>
      </c>
      <c r="JA1" s="116" t="s">
        <v>822</v>
      </c>
      <c r="JB1" s="116" t="s">
        <v>824</v>
      </c>
      <c r="JC1" s="116" t="s">
        <v>826</v>
      </c>
      <c r="JD1" s="116" t="s">
        <v>828</v>
      </c>
      <c r="JE1" s="116" t="s">
        <v>284</v>
      </c>
      <c r="JF1" s="116" t="s">
        <v>831</v>
      </c>
      <c r="JG1" s="116" t="s">
        <v>833</v>
      </c>
      <c r="JH1" s="116" t="s">
        <v>835</v>
      </c>
      <c r="JI1" s="116" t="s">
        <v>837</v>
      </c>
      <c r="JJ1" s="116" t="s">
        <v>839</v>
      </c>
      <c r="JK1" s="116" t="s">
        <v>841</v>
      </c>
      <c r="JL1" s="116" t="s">
        <v>843</v>
      </c>
      <c r="JM1" s="116" t="s">
        <v>845</v>
      </c>
      <c r="JN1" s="116" t="s">
        <v>285</v>
      </c>
      <c r="JO1" s="116" t="s">
        <v>848</v>
      </c>
      <c r="JP1" s="116" t="s">
        <v>850</v>
      </c>
      <c r="JQ1" s="116" t="s">
        <v>852</v>
      </c>
      <c r="JR1" s="116" t="s">
        <v>854</v>
      </c>
      <c r="JS1" s="116" t="s">
        <v>855</v>
      </c>
      <c r="JT1" s="116" t="s">
        <v>857</v>
      </c>
      <c r="JU1" s="116" t="s">
        <v>859</v>
      </c>
      <c r="JV1" s="116" t="s">
        <v>861</v>
      </c>
      <c r="JW1" s="116" t="s">
        <v>863</v>
      </c>
      <c r="JX1" s="116" t="s">
        <v>865</v>
      </c>
      <c r="JY1" s="116" t="s">
        <v>867</v>
      </c>
      <c r="JZ1" s="116" t="s">
        <v>869</v>
      </c>
      <c r="KA1" s="116" t="s">
        <v>871</v>
      </c>
      <c r="KB1" s="116" t="s">
        <v>873</v>
      </c>
      <c r="KC1" s="116" t="s">
        <v>875</v>
      </c>
      <c r="KD1" s="116" t="s">
        <v>877</v>
      </c>
      <c r="KE1" s="116" t="s">
        <v>879</v>
      </c>
      <c r="KF1" s="116" t="s">
        <v>881</v>
      </c>
      <c r="KG1" s="116" t="s">
        <v>883</v>
      </c>
      <c r="KH1" s="116" t="s">
        <v>885</v>
      </c>
      <c r="KI1" s="116" t="s">
        <v>887</v>
      </c>
      <c r="KJ1" s="116" t="s">
        <v>889</v>
      </c>
      <c r="KK1" s="116" t="s">
        <v>891</v>
      </c>
      <c r="KL1" s="116" t="s">
        <v>893</v>
      </c>
      <c r="KM1" s="116" t="s">
        <v>895</v>
      </c>
      <c r="KN1" s="116" t="s">
        <v>897</v>
      </c>
      <c r="KO1" s="125" t="s">
        <v>286</v>
      </c>
      <c r="KP1" s="116" t="s">
        <v>899</v>
      </c>
      <c r="KQ1" s="116" t="s">
        <v>287</v>
      </c>
      <c r="KR1" s="116" t="s">
        <v>902</v>
      </c>
      <c r="KS1" s="116" t="s">
        <v>904</v>
      </c>
      <c r="KT1" s="116" t="s">
        <v>906</v>
      </c>
      <c r="KU1" s="116" t="s">
        <v>908</v>
      </c>
      <c r="KV1" s="116" t="s">
        <v>288</v>
      </c>
      <c r="KW1" s="116" t="s">
        <v>911</v>
      </c>
      <c r="KX1" s="116" t="s">
        <v>913</v>
      </c>
      <c r="KY1" s="116" t="s">
        <v>915</v>
      </c>
      <c r="KZ1" s="116" t="s">
        <v>917</v>
      </c>
      <c r="LA1" s="116" t="s">
        <v>919</v>
      </c>
      <c r="LB1" s="116" t="s">
        <v>921</v>
      </c>
      <c r="LC1" s="116" t="s">
        <v>923</v>
      </c>
      <c r="LD1" s="113" t="s">
        <v>290</v>
      </c>
      <c r="LE1" s="125" t="s">
        <v>291</v>
      </c>
      <c r="LF1" s="116" t="s">
        <v>292</v>
      </c>
      <c r="LG1" s="116" t="s">
        <v>306</v>
      </c>
      <c r="LH1" s="116" t="s">
        <v>925</v>
      </c>
      <c r="LI1" s="116" t="s">
        <v>927</v>
      </c>
      <c r="LJ1" s="116" t="s">
        <v>929</v>
      </c>
      <c r="LK1" s="116" t="s">
        <v>931</v>
      </c>
      <c r="LL1" s="116" t="s">
        <v>307</v>
      </c>
      <c r="LM1" s="116" t="s">
        <v>933</v>
      </c>
      <c r="LN1" s="116" t="s">
        <v>308</v>
      </c>
      <c r="LO1" s="116" t="s">
        <v>935</v>
      </c>
      <c r="LP1" s="116" t="s">
        <v>293</v>
      </c>
      <c r="LQ1" s="116" t="s">
        <v>937</v>
      </c>
      <c r="LR1" s="116" t="s">
        <v>309</v>
      </c>
      <c r="LS1" s="116" t="s">
        <v>939</v>
      </c>
      <c r="LT1" s="116" t="s">
        <v>941</v>
      </c>
      <c r="LU1" s="116" t="s">
        <v>310</v>
      </c>
      <c r="LV1" s="125" t="s">
        <v>294</v>
      </c>
      <c r="LW1" s="116" t="s">
        <v>295</v>
      </c>
      <c r="LX1" s="116" t="s">
        <v>943</v>
      </c>
      <c r="LY1" s="116" t="s">
        <v>945</v>
      </c>
      <c r="LZ1" s="116" t="s">
        <v>946</v>
      </c>
      <c r="MA1" s="116" t="s">
        <v>948</v>
      </c>
      <c r="MB1" s="116" t="s">
        <v>949</v>
      </c>
      <c r="MC1" s="116" t="s">
        <v>951</v>
      </c>
      <c r="MD1" s="116" t="s">
        <v>953</v>
      </c>
      <c r="ME1" s="116" t="s">
        <v>955</v>
      </c>
      <c r="MF1" s="116" t="s">
        <v>957</v>
      </c>
      <c r="MG1" s="116" t="s">
        <v>296</v>
      </c>
      <c r="MH1" s="116" t="s">
        <v>960</v>
      </c>
      <c r="MI1" s="116" t="s">
        <v>961</v>
      </c>
      <c r="MJ1" s="116" t="s">
        <v>963</v>
      </c>
      <c r="MK1" s="116" t="s">
        <v>297</v>
      </c>
      <c r="ML1" s="116" t="s">
        <v>966</v>
      </c>
      <c r="MM1" s="116" t="s">
        <v>967</v>
      </c>
      <c r="MN1" s="116" t="s">
        <v>969</v>
      </c>
      <c r="MO1" s="116" t="s">
        <v>971</v>
      </c>
      <c r="MP1" s="116" t="s">
        <v>298</v>
      </c>
      <c r="MQ1" s="116" t="s">
        <v>974</v>
      </c>
      <c r="MR1" s="116" t="s">
        <v>976</v>
      </c>
      <c r="MS1" s="116" t="s">
        <v>978</v>
      </c>
      <c r="MT1" s="116" t="s">
        <v>980</v>
      </c>
      <c r="MU1" s="116" t="s">
        <v>299</v>
      </c>
      <c r="MV1" s="116" t="s">
        <v>983</v>
      </c>
      <c r="MW1" s="116" t="s">
        <v>985</v>
      </c>
      <c r="MX1" s="116" t="s">
        <v>987</v>
      </c>
      <c r="MY1" s="116" t="s">
        <v>989</v>
      </c>
      <c r="MZ1" s="116" t="s">
        <v>991</v>
      </c>
      <c r="NA1" s="116" t="s">
        <v>993</v>
      </c>
      <c r="NB1" s="116" t="s">
        <v>995</v>
      </c>
      <c r="NC1" s="116" t="s">
        <v>997</v>
      </c>
      <c r="ND1" s="116" t="s">
        <v>999</v>
      </c>
      <c r="NE1" s="116" t="s">
        <v>1001</v>
      </c>
      <c r="NF1" s="116" t="s">
        <v>1003</v>
      </c>
      <c r="NG1" s="116" t="s">
        <v>1004</v>
      </c>
      <c r="NH1" s="125" t="s">
        <v>300</v>
      </c>
      <c r="NI1" s="116" t="s">
        <v>301</v>
      </c>
      <c r="NJ1" s="116" t="s">
        <v>1006</v>
      </c>
      <c r="NK1" s="116" t="s">
        <v>1008</v>
      </c>
      <c r="NL1" s="116" t="s">
        <v>1010</v>
      </c>
      <c r="NM1" s="116" t="s">
        <v>1012</v>
      </c>
      <c r="NN1" s="125" t="s">
        <v>302</v>
      </c>
      <c r="NO1" s="116" t="s">
        <v>303</v>
      </c>
      <c r="NP1" s="116" t="s">
        <v>1013</v>
      </c>
      <c r="NQ1" s="116" t="s">
        <v>304</v>
      </c>
      <c r="NR1" s="116" t="s">
        <v>1015</v>
      </c>
      <c r="NS1" s="116" t="s">
        <v>1017</v>
      </c>
      <c r="NT1" s="116" t="s">
        <v>305</v>
      </c>
      <c r="NU1" s="116" t="s">
        <v>1019</v>
      </c>
      <c r="NV1" s="113" t="s">
        <v>311</v>
      </c>
      <c r="NW1" s="125" t="s">
        <v>312</v>
      </c>
      <c r="NX1" s="116" t="s">
        <v>313</v>
      </c>
      <c r="NY1" s="116" t="s">
        <v>1022</v>
      </c>
      <c r="NZ1" s="116" t="s">
        <v>1024</v>
      </c>
      <c r="OA1" s="116" t="s">
        <v>314</v>
      </c>
      <c r="OB1" s="116" t="s">
        <v>324</v>
      </c>
      <c r="OC1" s="116" t="s">
        <v>1026</v>
      </c>
      <c r="OD1" s="116" t="s">
        <v>1028</v>
      </c>
      <c r="OE1" s="116" t="s">
        <v>1030</v>
      </c>
      <c r="OF1" s="116" t="s">
        <v>1032</v>
      </c>
      <c r="OG1" s="116" t="s">
        <v>1034</v>
      </c>
      <c r="OH1" s="116" t="s">
        <v>1036</v>
      </c>
      <c r="OI1" s="116" t="s">
        <v>1038</v>
      </c>
      <c r="OJ1" s="116" t="s">
        <v>1040</v>
      </c>
      <c r="OK1" s="116" t="s">
        <v>1042</v>
      </c>
      <c r="OL1" s="116" t="s">
        <v>1044</v>
      </c>
      <c r="OM1" s="116" t="s">
        <v>1046</v>
      </c>
      <c r="ON1" s="116" t="s">
        <v>1048</v>
      </c>
      <c r="OO1" s="116" t="s">
        <v>1050</v>
      </c>
      <c r="OP1" s="116" t="s">
        <v>1052</v>
      </c>
      <c r="OQ1" s="116" t="s">
        <v>1054</v>
      </c>
      <c r="OR1" s="116" t="s">
        <v>1056</v>
      </c>
      <c r="OS1" s="116" t="s">
        <v>1058</v>
      </c>
      <c r="OT1" s="116" t="s">
        <v>1060</v>
      </c>
      <c r="OU1" s="116" t="s">
        <v>1062</v>
      </c>
      <c r="OV1" s="116" t="s">
        <v>1064</v>
      </c>
      <c r="OW1" s="116" t="s">
        <v>1066</v>
      </c>
      <c r="OX1" s="116" t="s">
        <v>1068</v>
      </c>
      <c r="OY1" s="116" t="s">
        <v>325</v>
      </c>
      <c r="OZ1" s="116" t="s">
        <v>1071</v>
      </c>
      <c r="PA1" s="116" t="s">
        <v>1073</v>
      </c>
      <c r="PB1" s="116" t="s">
        <v>1074</v>
      </c>
      <c r="PC1" s="116" t="s">
        <v>1076</v>
      </c>
      <c r="PD1" s="116" t="s">
        <v>1078</v>
      </c>
      <c r="PE1" s="116" t="s">
        <v>1080</v>
      </c>
      <c r="PF1" s="116" t="s">
        <v>1082</v>
      </c>
      <c r="PG1" s="116" t="s">
        <v>1084</v>
      </c>
      <c r="PH1" s="116" t="s">
        <v>1086</v>
      </c>
      <c r="PI1" s="116" t="s">
        <v>1088</v>
      </c>
      <c r="PJ1" s="116" t="s">
        <v>1090</v>
      </c>
      <c r="PK1" s="116" t="s">
        <v>1092</v>
      </c>
      <c r="PL1" s="116" t="s">
        <v>1094</v>
      </c>
      <c r="PM1" s="116" t="s">
        <v>1096</v>
      </c>
      <c r="PN1" s="116" t="s">
        <v>1098</v>
      </c>
      <c r="PO1" s="116" t="s">
        <v>1100</v>
      </c>
      <c r="PP1" s="116" t="s">
        <v>1102</v>
      </c>
      <c r="PQ1" s="116" t="s">
        <v>1104</v>
      </c>
      <c r="PR1" s="116" t="s">
        <v>1106</v>
      </c>
      <c r="PS1" s="116" t="s">
        <v>1108</v>
      </c>
      <c r="PT1" s="116" t="s">
        <v>1110</v>
      </c>
      <c r="PU1" s="116" t="s">
        <v>1112</v>
      </c>
      <c r="PV1" s="116" t="s">
        <v>1114</v>
      </c>
      <c r="PW1" s="116" t="s">
        <v>1116</v>
      </c>
      <c r="PX1" s="116" t="s">
        <v>1118</v>
      </c>
      <c r="PY1" s="116" t="s">
        <v>1120</v>
      </c>
      <c r="PZ1" s="116" t="s">
        <v>315</v>
      </c>
      <c r="QA1" s="116" t="s">
        <v>1122</v>
      </c>
      <c r="QB1" s="116" t="s">
        <v>1124</v>
      </c>
      <c r="QC1" s="116" t="s">
        <v>1126</v>
      </c>
      <c r="QD1" s="116" t="s">
        <v>1128</v>
      </c>
      <c r="QE1" s="116" t="s">
        <v>1130</v>
      </c>
      <c r="QF1" s="125" t="s">
        <v>316</v>
      </c>
      <c r="QG1" s="116" t="s">
        <v>317</v>
      </c>
      <c r="QH1" s="116" t="s">
        <v>1132</v>
      </c>
      <c r="QI1" s="116" t="s">
        <v>1134</v>
      </c>
      <c r="QJ1" s="116" t="s">
        <v>1136</v>
      </c>
      <c r="QK1" s="116" t="s">
        <v>1138</v>
      </c>
      <c r="QL1" s="116" t="s">
        <v>1140</v>
      </c>
      <c r="QM1" s="116" t="s">
        <v>1142</v>
      </c>
      <c r="QN1" s="125" t="s">
        <v>318</v>
      </c>
      <c r="QO1" s="116" t="s">
        <v>1144</v>
      </c>
      <c r="QP1" s="116" t="s">
        <v>319</v>
      </c>
      <c r="QQ1" s="116" t="s">
        <v>326</v>
      </c>
      <c r="QR1" s="116" t="s">
        <v>1146</v>
      </c>
      <c r="QS1" s="116" t="s">
        <v>1148</v>
      </c>
      <c r="QT1" s="116" t="s">
        <v>1150</v>
      </c>
      <c r="QU1" s="116" t="s">
        <v>1152</v>
      </c>
      <c r="QV1" s="116" t="s">
        <v>1154</v>
      </c>
      <c r="QW1" s="116" t="s">
        <v>1156</v>
      </c>
      <c r="QX1" s="116" t="s">
        <v>1158</v>
      </c>
      <c r="QY1" s="116" t="s">
        <v>1160</v>
      </c>
      <c r="QZ1" s="116" t="s">
        <v>1162</v>
      </c>
      <c r="RA1" s="116" t="s">
        <v>1164</v>
      </c>
      <c r="RB1" s="116" t="s">
        <v>1166</v>
      </c>
      <c r="RC1" s="116" t="s">
        <v>1168</v>
      </c>
      <c r="RD1" s="116" t="s">
        <v>1170</v>
      </c>
      <c r="RE1" s="116" t="s">
        <v>1172</v>
      </c>
      <c r="RF1" s="125" t="s">
        <v>320</v>
      </c>
      <c r="RG1" s="116" t="s">
        <v>321</v>
      </c>
      <c r="RH1" s="116" t="s">
        <v>1174</v>
      </c>
      <c r="RI1" s="116" t="s">
        <v>1176</v>
      </c>
      <c r="RJ1" s="125" t="s">
        <v>322</v>
      </c>
      <c r="RK1" s="116" t="s">
        <v>323</v>
      </c>
      <c r="RL1" s="116" t="s">
        <v>1178</v>
      </c>
      <c r="RM1" s="116" t="s">
        <v>1179</v>
      </c>
      <c r="RN1" s="116" t="s">
        <v>1180</v>
      </c>
      <c r="RO1" s="116" t="s">
        <v>1181</v>
      </c>
      <c r="RP1" s="116" t="s">
        <v>1183</v>
      </c>
      <c r="RQ1" s="116" t="s">
        <v>1184</v>
      </c>
      <c r="RR1" s="116" t="s">
        <v>1186</v>
      </c>
      <c r="RS1" s="116" t="s">
        <v>1187</v>
      </c>
      <c r="RT1" s="113" t="s">
        <v>327</v>
      </c>
      <c r="RU1" s="125" t="s">
        <v>328</v>
      </c>
      <c r="RV1" s="116" t="s">
        <v>329</v>
      </c>
      <c r="RW1" s="116" t="s">
        <v>1189</v>
      </c>
      <c r="RX1" s="116" t="s">
        <v>1191</v>
      </c>
      <c r="RY1" s="116" t="s">
        <v>330</v>
      </c>
      <c r="RZ1" s="116" t="s">
        <v>1193</v>
      </c>
      <c r="SA1" s="116" t="s">
        <v>1195</v>
      </c>
      <c r="SB1" s="116" t="s">
        <v>1197</v>
      </c>
      <c r="SC1" s="116" t="s">
        <v>1199</v>
      </c>
      <c r="SD1" s="125" t="s">
        <v>331</v>
      </c>
      <c r="SE1" s="116" t="s">
        <v>332</v>
      </c>
      <c r="SF1" s="116" t="s">
        <v>1201</v>
      </c>
      <c r="SG1" s="116" t="s">
        <v>1203</v>
      </c>
      <c r="SH1" s="116" t="s">
        <v>1205</v>
      </c>
      <c r="SI1" s="116" t="s">
        <v>1207</v>
      </c>
      <c r="SJ1" s="116" t="s">
        <v>1209</v>
      </c>
      <c r="SK1" s="116" t="s">
        <v>1211</v>
      </c>
      <c r="SL1" s="116" t="s">
        <v>1213</v>
      </c>
      <c r="SM1" s="116" t="s">
        <v>1215</v>
      </c>
      <c r="SN1" s="116" t="s">
        <v>1217</v>
      </c>
      <c r="SO1" s="116" t="s">
        <v>1219</v>
      </c>
      <c r="SP1" s="116" t="s">
        <v>1221</v>
      </c>
      <c r="SQ1" s="116" t="s">
        <v>1223</v>
      </c>
      <c r="SR1" s="116" t="s">
        <v>1225</v>
      </c>
      <c r="SS1" s="116" t="s">
        <v>1227</v>
      </c>
      <c r="ST1" s="116" t="s">
        <v>1229</v>
      </c>
      <c r="SU1" s="113" t="s">
        <v>333</v>
      </c>
      <c r="SV1" s="125" t="s">
        <v>334</v>
      </c>
      <c r="SW1" s="116" t="s">
        <v>335</v>
      </c>
      <c r="SX1" s="116" t="s">
        <v>1231</v>
      </c>
      <c r="SY1" s="116" t="s">
        <v>1233</v>
      </c>
      <c r="SZ1" s="116" t="s">
        <v>1235</v>
      </c>
      <c r="TA1" s="116" t="s">
        <v>1237</v>
      </c>
      <c r="TB1" s="116" t="s">
        <v>1239</v>
      </c>
      <c r="TC1" s="116" t="s">
        <v>336</v>
      </c>
      <c r="TD1" s="116" t="s">
        <v>1241</v>
      </c>
      <c r="TE1" s="116" t="s">
        <v>1243</v>
      </c>
      <c r="TF1" s="116" t="s">
        <v>1245</v>
      </c>
      <c r="TG1" s="116" t="s">
        <v>1247</v>
      </c>
      <c r="TH1" s="116" t="s">
        <v>1249</v>
      </c>
      <c r="TI1" s="116" t="s">
        <v>1251</v>
      </c>
      <c r="TJ1" s="125" t="s">
        <v>337</v>
      </c>
      <c r="TK1" s="116" t="s">
        <v>338</v>
      </c>
      <c r="TL1" s="116" t="s">
        <v>339</v>
      </c>
      <c r="TM1" s="116" t="s">
        <v>1253</v>
      </c>
      <c r="TN1" s="116" t="s">
        <v>1255</v>
      </c>
      <c r="TO1" s="116" t="s">
        <v>1256</v>
      </c>
      <c r="TP1" s="116" t="s">
        <v>1258</v>
      </c>
      <c r="TQ1" s="116" t="s">
        <v>1260</v>
      </c>
      <c r="TR1" s="116" t="s">
        <v>1262</v>
      </c>
      <c r="TS1" s="116" t="s">
        <v>1264</v>
      </c>
      <c r="TT1" s="116" t="s">
        <v>1266</v>
      </c>
      <c r="TU1" s="116" t="s">
        <v>1268</v>
      </c>
      <c r="TV1" s="116" t="s">
        <v>1270</v>
      </c>
      <c r="TW1" s="116" t="s">
        <v>1272</v>
      </c>
      <c r="TX1" s="116" t="s">
        <v>1274</v>
      </c>
      <c r="TY1" s="116" t="s">
        <v>1276</v>
      </c>
      <c r="TZ1" s="116" t="s">
        <v>1278</v>
      </c>
      <c r="UA1" s="116" t="s">
        <v>1280</v>
      </c>
      <c r="UB1" s="116" t="s">
        <v>1282</v>
      </c>
      <c r="UC1" s="113" t="s">
        <v>1284</v>
      </c>
      <c r="UD1" s="116" t="s">
        <v>1286</v>
      </c>
      <c r="UE1" s="116" t="s">
        <v>1288</v>
      </c>
      <c r="UF1" s="116" t="s">
        <v>1290</v>
      </c>
      <c r="UG1" s="116" t="s">
        <v>1292</v>
      </c>
      <c r="UH1" s="116" t="s">
        <v>1294</v>
      </c>
      <c r="UI1" s="119"/>
    </row>
    <row r="2" spans="1:555" s="57" customFormat="1" hidden="1">
      <c r="A2" s="57" t="s">
        <v>1317</v>
      </c>
      <c r="B2" s="57" t="s">
        <v>1319</v>
      </c>
      <c r="C2" s="57" t="s">
        <v>431</v>
      </c>
      <c r="D2" s="95" t="s">
        <v>1318</v>
      </c>
      <c r="E2" s="57" t="s">
        <v>1320</v>
      </c>
      <c r="F2" s="57" t="s">
        <v>432</v>
      </c>
      <c r="G2" s="57" t="s">
        <v>1321</v>
      </c>
      <c r="H2" s="95" t="s">
        <v>1322</v>
      </c>
      <c r="I2" s="57" t="s">
        <v>1323</v>
      </c>
      <c r="J2" s="57" t="s">
        <v>1403</v>
      </c>
      <c r="K2" s="57" t="s">
        <v>1324</v>
      </c>
      <c r="L2" s="57" t="s">
        <v>1325</v>
      </c>
      <c r="M2" s="57" t="s">
        <v>1326</v>
      </c>
      <c r="N2" s="57" t="s">
        <v>1327</v>
      </c>
      <c r="O2" s="57" t="s">
        <v>1328</v>
      </c>
      <c r="P2" s="57" t="s">
        <v>1418</v>
      </c>
      <c r="Q2" s="57" t="s">
        <v>1453</v>
      </c>
      <c r="R2" s="374" t="str">
        <f>+Presupuesto!D11</f>
        <v>Recurrente</v>
      </c>
      <c r="S2" s="374" t="str">
        <f>+Presupuesto!E11</f>
        <v>Programa / Proyecto 2017</v>
      </c>
      <c r="U2" s="57" t="s">
        <v>354</v>
      </c>
      <c r="V2" s="57" t="s">
        <v>372</v>
      </c>
      <c r="W2" s="57" t="s">
        <v>355</v>
      </c>
      <c r="X2" s="57" t="s">
        <v>356</v>
      </c>
      <c r="Y2" s="57" t="s">
        <v>357</v>
      </c>
      <c r="Z2" s="57" t="s">
        <v>358</v>
      </c>
      <c r="AA2" s="57" t="s">
        <v>359</v>
      </c>
      <c r="AB2" s="57" t="s">
        <v>360</v>
      </c>
      <c r="AC2" s="57" t="s">
        <v>361</v>
      </c>
      <c r="AD2" s="57" t="s">
        <v>362</v>
      </c>
      <c r="AE2" s="57" t="s">
        <v>363</v>
      </c>
      <c r="AF2" s="57" t="s">
        <v>364</v>
      </c>
      <c r="AH2" s="146" t="s">
        <v>380</v>
      </c>
      <c r="AI2" s="146" t="s">
        <v>381</v>
      </c>
      <c r="AJ2" s="146" t="s">
        <v>382</v>
      </c>
      <c r="AK2" s="146" t="s">
        <v>383</v>
      </c>
      <c r="AL2" s="146" t="s">
        <v>384</v>
      </c>
      <c r="AM2" s="146" t="s">
        <v>387</v>
      </c>
      <c r="AN2" s="146" t="s">
        <v>385</v>
      </c>
      <c r="AO2" s="146" t="s">
        <v>386</v>
      </c>
      <c r="AP2" s="146" t="s">
        <v>388</v>
      </c>
      <c r="AQ2" s="146" t="s">
        <v>389</v>
      </c>
      <c r="AR2" s="146" t="s">
        <v>390</v>
      </c>
      <c r="AS2" s="146" t="s">
        <v>391</v>
      </c>
      <c r="AT2" s="146" t="s">
        <v>392</v>
      </c>
      <c r="AU2" s="146" t="s">
        <v>393</v>
      </c>
      <c r="AV2" s="146" t="s">
        <v>394</v>
      </c>
      <c r="AW2" s="146" t="s">
        <v>395</v>
      </c>
      <c r="AX2" s="146" t="s">
        <v>396</v>
      </c>
      <c r="AY2" s="146" t="s">
        <v>397</v>
      </c>
      <c r="AZ2" s="146" t="s">
        <v>398</v>
      </c>
      <c r="BA2" s="146" t="s">
        <v>399</v>
      </c>
      <c r="BB2" s="146" t="s">
        <v>400</v>
      </c>
      <c r="BC2" s="146" t="s">
        <v>401</v>
      </c>
      <c r="BD2" s="146" t="s">
        <v>402</v>
      </c>
      <c r="BE2" s="146" t="s">
        <v>403</v>
      </c>
      <c r="BF2" s="146" t="s">
        <v>404</v>
      </c>
      <c r="BG2" s="146" t="s">
        <v>405</v>
      </c>
      <c r="BH2" s="146" t="s">
        <v>406</v>
      </c>
      <c r="BI2" s="146" t="s">
        <v>407</v>
      </c>
      <c r="BJ2" s="146" t="s">
        <v>408</v>
      </c>
      <c r="BK2" s="146" t="s">
        <v>409</v>
      </c>
      <c r="BL2" s="146" t="s">
        <v>410</v>
      </c>
      <c r="BM2" s="146" t="s">
        <v>411</v>
      </c>
      <c r="BN2" s="146" t="s">
        <v>412</v>
      </c>
      <c r="BO2" s="146" t="s">
        <v>413</v>
      </c>
      <c r="BP2" s="146" t="s">
        <v>414</v>
      </c>
      <c r="BQ2" s="146" t="s">
        <v>415</v>
      </c>
      <c r="BR2" s="146" t="s">
        <v>416</v>
      </c>
      <c r="BS2" s="146" t="s">
        <v>417</v>
      </c>
      <c r="BT2" s="146" t="s">
        <v>418</v>
      </c>
      <c r="BU2" s="146" t="s">
        <v>419</v>
      </c>
      <c r="BZ2" s="21" t="s">
        <v>442</v>
      </c>
      <c r="CA2" s="21" t="s">
        <v>443</v>
      </c>
      <c r="CB2" s="21" t="s">
        <v>444</v>
      </c>
      <c r="CC2" s="21" t="s">
        <v>445</v>
      </c>
      <c r="CD2" s="21" t="s">
        <v>446</v>
      </c>
      <c r="CE2" s="21" t="s">
        <v>447</v>
      </c>
      <c r="CF2" s="21" t="s">
        <v>448</v>
      </c>
      <c r="CG2" s="21" t="s">
        <v>449</v>
      </c>
      <c r="CH2" s="21" t="s">
        <v>450</v>
      </c>
      <c r="CI2" s="21" t="s">
        <v>451</v>
      </c>
      <c r="CJ2" s="21" t="s">
        <v>452</v>
      </c>
      <c r="CK2" s="21" t="s">
        <v>453</v>
      </c>
      <c r="CL2" s="21" t="s">
        <v>454</v>
      </c>
      <c r="CM2" s="21" t="s">
        <v>455</v>
      </c>
    </row>
    <row r="3" spans="1:555" hidden="1">
      <c r="AH3" s="147">
        <v>2500</v>
      </c>
      <c r="AI3" s="147">
        <v>1900</v>
      </c>
      <c r="AJ3" s="147">
        <v>1650</v>
      </c>
      <c r="AK3" s="147">
        <v>1580</v>
      </c>
      <c r="AL3" s="147">
        <v>2250</v>
      </c>
      <c r="AM3" s="147">
        <v>1650</v>
      </c>
      <c r="AN3" s="147">
        <v>1400</v>
      </c>
      <c r="AO3" s="148">
        <v>1340</v>
      </c>
      <c r="AP3" s="148">
        <v>2000</v>
      </c>
      <c r="AQ3" s="148">
        <v>1400</v>
      </c>
      <c r="AR3" s="148">
        <v>1150</v>
      </c>
      <c r="AS3" s="148">
        <v>1100</v>
      </c>
      <c r="AT3" s="148">
        <v>1750</v>
      </c>
      <c r="AU3" s="148">
        <v>1150</v>
      </c>
      <c r="AV3" s="148">
        <v>900</v>
      </c>
      <c r="AW3" s="148">
        <v>860</v>
      </c>
      <c r="AX3" s="148">
        <v>1200</v>
      </c>
      <c r="AY3" s="57">
        <v>900</v>
      </c>
      <c r="AZ3" s="57">
        <v>650</v>
      </c>
      <c r="BA3" s="57">
        <v>620</v>
      </c>
      <c r="BB3" s="147">
        <f>+'Cuadro Resumen'!C213</f>
        <v>5759.1495000000004</v>
      </c>
      <c r="BC3" s="147">
        <f>+'Cuadro Resumen'!D213</f>
        <v>5307.4515000000001</v>
      </c>
      <c r="BD3" s="147">
        <f>+'Cuadro Resumen'!E213</f>
        <v>6775.47</v>
      </c>
      <c r="BE3" s="147">
        <f>+'Cuadro Resumen'!F213</f>
        <v>6323.7719999999999</v>
      </c>
      <c r="BF3" s="147">
        <f>+'Cuadro Resumen'!C214</f>
        <v>5081.6025</v>
      </c>
      <c r="BG3" s="147">
        <f>+'Cuadro Resumen'!D214</f>
        <v>4629.9045000000006</v>
      </c>
      <c r="BH3" s="147">
        <f>+'Cuadro Resumen'!E214</f>
        <v>6097.9230000000007</v>
      </c>
      <c r="BI3" s="147">
        <f>+'Cuadro Resumen'!F214</f>
        <v>5646.2250000000004</v>
      </c>
      <c r="BJ3" s="148">
        <f>+'Cuadro Resumen'!C215</f>
        <v>4404.0555000000004</v>
      </c>
      <c r="BK3" s="148">
        <f>+'Cuadro Resumen'!D215</f>
        <v>4065.2820000000002</v>
      </c>
      <c r="BL3" s="148">
        <f>+'Cuadro Resumen'!E215</f>
        <v>5420.3760000000002</v>
      </c>
      <c r="BM3" s="148">
        <f>+'Cuadro Resumen'!F215</f>
        <v>4968.6779999999999</v>
      </c>
      <c r="BN3" s="148">
        <f>+'Cuadro Resumen'!C216</f>
        <v>3726.5085000000004</v>
      </c>
      <c r="BO3" s="148">
        <f>+'Cuadro Resumen'!D216</f>
        <v>3387.7350000000001</v>
      </c>
      <c r="BP3" s="148">
        <f>+'Cuadro Resumen'!E216</f>
        <v>4742.8290000000006</v>
      </c>
      <c r="BQ3" s="148">
        <f>+'Cuadro Resumen'!F216</f>
        <v>4404.0555000000004</v>
      </c>
      <c r="BR3" s="148">
        <f>+'Cuadro Resumen'!C217</f>
        <v>3274.8105</v>
      </c>
      <c r="BS3" s="148">
        <f>+'Cuadro Resumen'!D217</f>
        <v>3048.9615000000003</v>
      </c>
      <c r="BT3" s="148">
        <f>+'Cuadro Resumen'!E217</f>
        <v>4178.2065000000002</v>
      </c>
      <c r="BU3" s="148">
        <f>+'Cuadro Resumen'!F217</f>
        <v>3839.433</v>
      </c>
      <c r="BZ3" s="234">
        <v>43674.39</v>
      </c>
      <c r="CA3" s="234">
        <v>39703.99</v>
      </c>
      <c r="CB3" s="234">
        <v>35733.589999999997</v>
      </c>
      <c r="CC3" s="234">
        <v>31763.19</v>
      </c>
      <c r="CD3" s="234">
        <v>29777.99</v>
      </c>
      <c r="CE3" s="234">
        <v>27792.79</v>
      </c>
      <c r="CF3" s="234">
        <v>18859.39</v>
      </c>
      <c r="CG3" s="234">
        <v>17866.8</v>
      </c>
      <c r="CH3" s="234">
        <v>13896.4</v>
      </c>
      <c r="CI3" s="234">
        <v>15004.09</v>
      </c>
      <c r="CJ3" s="234">
        <v>13238.9</v>
      </c>
      <c r="CK3" s="234">
        <v>12356.31</v>
      </c>
      <c r="CL3" s="234">
        <v>463.22</v>
      </c>
      <c r="CM3" s="234">
        <v>2007.3</v>
      </c>
    </row>
    <row r="5" spans="1:555" ht="52.5">
      <c r="C5" s="130" t="s">
        <v>88</v>
      </c>
      <c r="D5" s="375">
        <f>SUMIF(C:C,$C$10,D:D)</f>
        <v>585124.92000000004</v>
      </c>
      <c r="CA5" s="234"/>
    </row>
    <row r="6" spans="1:555">
      <c r="CA6" s="234"/>
    </row>
    <row r="7" spans="1:555">
      <c r="CA7" s="234"/>
    </row>
    <row r="8" spans="1:555">
      <c r="C8" s="7" t="s">
        <v>22</v>
      </c>
      <c r="D8" s="14"/>
      <c r="E8" s="7"/>
      <c r="F8" s="7"/>
      <c r="G8" s="7"/>
      <c r="H8" s="14"/>
      <c r="I8" s="7"/>
      <c r="J8" s="7"/>
      <c r="CA8" s="234"/>
    </row>
    <row r="9" spans="1:555" ht="15.75" thickBot="1">
      <c r="C9" s="29"/>
      <c r="D9" s="14"/>
      <c r="E9" s="29"/>
      <c r="F9" s="29"/>
      <c r="G9" s="29"/>
      <c r="H9" s="14"/>
      <c r="I9" s="29"/>
      <c r="J9" s="56"/>
      <c r="CA9" s="234"/>
    </row>
    <row r="10" spans="1:555" ht="15.75" thickBot="1">
      <c r="C10" s="515" t="s">
        <v>11</v>
      </c>
      <c r="D10" s="2">
        <f>SUM(G17:G67)</f>
        <v>180000</v>
      </c>
      <c r="E10" s="28"/>
      <c r="F10" s="28"/>
      <c r="G10" s="28"/>
      <c r="H10" s="11"/>
      <c r="I10" s="11"/>
      <c r="J10" s="11"/>
      <c r="K10" s="88"/>
      <c r="CA10" s="234"/>
    </row>
    <row r="11" spans="1:555">
      <c r="B11" s="112"/>
      <c r="D11" s="3"/>
      <c r="E11" s="28"/>
      <c r="F11" s="28"/>
      <c r="G11" s="28"/>
      <c r="H11" s="11"/>
      <c r="I11" s="11"/>
      <c r="J11" s="11"/>
      <c r="K11" s="88"/>
      <c r="CA11" s="234"/>
    </row>
    <row r="12" spans="1:555">
      <c r="B12" s="112"/>
      <c r="D12" s="3"/>
      <c r="E12" s="28"/>
      <c r="F12" s="28"/>
      <c r="G12" s="28"/>
      <c r="H12" s="11"/>
      <c r="I12" s="11"/>
      <c r="J12" s="11"/>
      <c r="K12" s="88"/>
      <c r="CA12" s="234"/>
    </row>
    <row r="13" spans="1:555" ht="15.75">
      <c r="C13" s="137" t="s">
        <v>352</v>
      </c>
      <c r="D13" s="458" t="s">
        <v>1651</v>
      </c>
      <c r="E13" s="28"/>
      <c r="F13" s="28"/>
      <c r="G13" s="28"/>
      <c r="H13" s="11"/>
      <c r="I13" s="11"/>
      <c r="J13" s="11"/>
      <c r="K13" s="88"/>
      <c r="CA13" s="234"/>
    </row>
    <row r="14" spans="1:555" ht="18.75">
      <c r="C14" s="143"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Graduados'!$F:$G,2,FALSE),IFERROR(VLOOKUP(D13,'Gestion administrativa '!$F:$G,2,FALSE),IFERROR(VLOOKUP(D13,'13.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Elaboración del diagnostico Plan de Estudios y  Factibilidad Financiera del programa de Postgrado de Cirugia Maxilofacial</v>
      </c>
      <c r="D14" s="3"/>
      <c r="E14" s="28"/>
      <c r="F14" s="28"/>
      <c r="G14" s="28"/>
      <c r="H14" s="11"/>
      <c r="I14" s="11"/>
      <c r="J14" s="11"/>
      <c r="K14" s="88"/>
      <c r="CA14" s="234"/>
    </row>
    <row r="15" spans="1:555" ht="15.75" thickBot="1">
      <c r="C15" s="29"/>
      <c r="D15" s="3"/>
      <c r="E15" s="28"/>
      <c r="F15" s="28"/>
      <c r="G15" s="28"/>
      <c r="H15" s="11"/>
      <c r="I15" s="11"/>
      <c r="J15" s="11"/>
      <c r="K15" s="88"/>
      <c r="CA15" s="234"/>
    </row>
    <row r="16" spans="1:555" ht="30.75" thickBot="1">
      <c r="C16" s="69" t="s">
        <v>12</v>
      </c>
      <c r="D16" s="73" t="s">
        <v>23</v>
      </c>
      <c r="E16" s="105" t="s">
        <v>24</v>
      </c>
      <c r="F16" s="73" t="s">
        <v>25</v>
      </c>
      <c r="G16" s="70" t="s">
        <v>6</v>
      </c>
      <c r="H16" s="68" t="s">
        <v>91</v>
      </c>
      <c r="I16" s="71" t="s">
        <v>14</v>
      </c>
      <c r="J16" s="71" t="s">
        <v>92</v>
      </c>
      <c r="K16" s="71" t="s">
        <v>370</v>
      </c>
      <c r="L16" s="71" t="s">
        <v>371</v>
      </c>
      <c r="CA16" s="234"/>
    </row>
    <row r="17" spans="3:79" ht="15.75" hidden="1" thickBot="1">
      <c r="C17" s="72" t="s">
        <v>442</v>
      </c>
      <c r="D17" s="134"/>
      <c r="E17" s="87">
        <v>12</v>
      </c>
      <c r="F17" s="235">
        <f>HLOOKUP($C17,$BZ$2:$CM$3,2,0)</f>
        <v>43674.39</v>
      </c>
      <c r="G17" s="48">
        <f>D17*E17*F17</f>
        <v>0</v>
      </c>
      <c r="H17" s="101"/>
      <c r="I17" s="49" t="s">
        <v>456</v>
      </c>
      <c r="J17" s="49" t="str">
        <f>VLOOKUP(I17,Presupuesto!$B$11:$C$565,2,0)</f>
        <v>SUELDOS Y SALARIOS PERMANENTES</v>
      </c>
      <c r="K17" s="151" t="s">
        <v>1453</v>
      </c>
      <c r="L17" s="33" t="s">
        <v>354</v>
      </c>
      <c r="CA17" s="234"/>
    </row>
    <row r="18" spans="3:79" ht="15.75" hidden="1" thickBot="1">
      <c r="C18" s="106" t="s">
        <v>26</v>
      </c>
      <c r="D18" s="98"/>
      <c r="E18" s="89">
        <v>0</v>
      </c>
      <c r="F18" s="35">
        <f>IF(E17=0,"",(G17/E17)/12*E17)</f>
        <v>0</v>
      </c>
      <c r="G18" s="32">
        <f>F18</f>
        <v>0</v>
      </c>
      <c r="H18" s="99"/>
      <c r="I18" s="51" t="s">
        <v>476</v>
      </c>
      <c r="J18" s="51" t="str">
        <f>VLOOKUP(I18,Presupuesto!$B$11:$C$565,2,0)</f>
        <v>AGUINALDO Y DECIMO CUARTO MES</v>
      </c>
      <c r="K18" s="510" t="s">
        <v>1453</v>
      </c>
      <c r="L18" s="33" t="s">
        <v>372</v>
      </c>
      <c r="CA18" s="234"/>
    </row>
    <row r="19" spans="3:79" ht="15.75" hidden="1" thickBot="1">
      <c r="C19" s="107" t="s">
        <v>27</v>
      </c>
      <c r="D19" s="98"/>
      <c r="E19" s="89">
        <v>0</v>
      </c>
      <c r="F19" s="52">
        <f>IF(E17&lt;6,"",((E17-6)/12)*(G17/E17))</f>
        <v>0</v>
      </c>
      <c r="G19" s="32">
        <f>F19</f>
        <v>0</v>
      </c>
      <c r="H19" s="99"/>
      <c r="I19" s="36" t="s">
        <v>479</v>
      </c>
      <c r="J19" s="36" t="str">
        <f>VLOOKUP(I19,Presupuesto!$B$11:$C$565,2,0)</f>
        <v>DECIMOCUARTO MES</v>
      </c>
      <c r="K19" s="510" t="s">
        <v>1453</v>
      </c>
      <c r="L19" s="33" t="s">
        <v>355</v>
      </c>
      <c r="CA19" s="234"/>
    </row>
    <row r="20" spans="3:79" ht="15.75" hidden="1" thickBot="1">
      <c r="C20" s="72" t="s">
        <v>443</v>
      </c>
      <c r="D20" s="134"/>
      <c r="E20" s="87">
        <v>12</v>
      </c>
      <c r="F20" s="235">
        <f>HLOOKUP($C20,$BZ$2:$CM$3,2,0)</f>
        <v>39703.99</v>
      </c>
      <c r="G20" s="48">
        <f>D20*E20*F20</f>
        <v>0</v>
      </c>
      <c r="H20" s="101"/>
      <c r="I20" s="49" t="s">
        <v>456</v>
      </c>
      <c r="J20" s="49" t="str">
        <f>VLOOKUP(I20,Presupuesto!$B$11:$C$565,2,0)</f>
        <v>SUELDOS Y SALARIOS PERMANENTES</v>
      </c>
      <c r="K20" s="510" t="s">
        <v>1453</v>
      </c>
      <c r="L20" s="33" t="s">
        <v>355</v>
      </c>
    </row>
    <row r="21" spans="3:79" ht="15.75" hidden="1" thickBot="1">
      <c r="C21" s="106" t="s">
        <v>26</v>
      </c>
      <c r="D21" s="98"/>
      <c r="E21" s="89">
        <v>0</v>
      </c>
      <c r="F21" s="35">
        <f>IF(E20=0,"",(G20/E20)/12*E20)</f>
        <v>0</v>
      </c>
      <c r="G21" s="32">
        <f>F21</f>
        <v>0</v>
      </c>
      <c r="H21" s="99"/>
      <c r="I21" s="51" t="s">
        <v>476</v>
      </c>
      <c r="J21" s="51" t="str">
        <f>VLOOKUP(I21,Presupuesto!$B$11:$C$565,2,0)</f>
        <v>AGUINALDO Y DECIMO CUARTO MES</v>
      </c>
      <c r="K21" s="510" t="s">
        <v>1453</v>
      </c>
      <c r="L21" s="33" t="s">
        <v>355</v>
      </c>
    </row>
    <row r="22" spans="3:79" ht="15.75" hidden="1" thickBot="1">
      <c r="C22" s="107" t="s">
        <v>27</v>
      </c>
      <c r="D22" s="98"/>
      <c r="E22" s="89">
        <v>0</v>
      </c>
      <c r="F22" s="52">
        <f>IF(E20&lt;6,"",((E20-6)/12)*(G20/E20))</f>
        <v>0</v>
      </c>
      <c r="G22" s="32">
        <f>F22</f>
        <v>0</v>
      </c>
      <c r="H22" s="99"/>
      <c r="I22" s="36" t="s">
        <v>479</v>
      </c>
      <c r="J22" s="36" t="str">
        <f>VLOOKUP(I22,Presupuesto!$B$11:$C$565,2,0)</f>
        <v>DECIMOCUARTO MES</v>
      </c>
      <c r="K22" s="510" t="s">
        <v>1453</v>
      </c>
      <c r="L22" s="33" t="s">
        <v>355</v>
      </c>
    </row>
    <row r="23" spans="3:79" ht="15.75" hidden="1" thickBot="1">
      <c r="C23" s="72" t="s">
        <v>444</v>
      </c>
      <c r="D23" s="134"/>
      <c r="E23" s="87">
        <v>12</v>
      </c>
      <c r="F23" s="235">
        <f>HLOOKUP($C23,$BZ$2:$CM$3,2,0)</f>
        <v>35733.589999999997</v>
      </c>
      <c r="G23" s="48">
        <f>D23*E23*F23</f>
        <v>0</v>
      </c>
      <c r="H23" s="101"/>
      <c r="I23" s="49" t="s">
        <v>456</v>
      </c>
      <c r="J23" s="49" t="str">
        <f>VLOOKUP(I23,Presupuesto!$B$11:$C$565,2,0)</f>
        <v>SUELDOS Y SALARIOS PERMANENTES</v>
      </c>
      <c r="K23" s="510" t="s">
        <v>1453</v>
      </c>
      <c r="L23" s="33" t="s">
        <v>355</v>
      </c>
    </row>
    <row r="24" spans="3:79" ht="15.75" hidden="1" thickBot="1">
      <c r="C24" s="106" t="s">
        <v>26</v>
      </c>
      <c r="D24" s="98"/>
      <c r="E24" s="89">
        <v>0</v>
      </c>
      <c r="F24" s="35">
        <f>IF(E23=0,"",(G23/E23)/12*E23)</f>
        <v>0</v>
      </c>
      <c r="G24" s="32">
        <f>F24</f>
        <v>0</v>
      </c>
      <c r="H24" s="99"/>
      <c r="I24" s="51" t="s">
        <v>476</v>
      </c>
      <c r="J24" s="51" t="str">
        <f>VLOOKUP(I24,Presupuesto!$B$11:$C$565,2,0)</f>
        <v>AGUINALDO Y DECIMO CUARTO MES</v>
      </c>
      <c r="K24" s="510" t="s">
        <v>1453</v>
      </c>
      <c r="L24" s="33" t="s">
        <v>355</v>
      </c>
    </row>
    <row r="25" spans="3:79" ht="15.75" hidden="1" thickBot="1">
      <c r="C25" s="107" t="s">
        <v>27</v>
      </c>
      <c r="D25" s="98"/>
      <c r="E25" s="89">
        <v>0</v>
      </c>
      <c r="F25" s="52">
        <f>IF(E23&lt;6,"",((E23-6)/12)*(G23/E23))</f>
        <v>0</v>
      </c>
      <c r="G25" s="32">
        <f>F25</f>
        <v>0</v>
      </c>
      <c r="H25" s="99"/>
      <c r="I25" s="36" t="s">
        <v>479</v>
      </c>
      <c r="J25" s="36" t="str">
        <f>VLOOKUP(I25,Presupuesto!$B$11:$C$565,2,0)</f>
        <v>DECIMOCUARTO MES</v>
      </c>
      <c r="K25" s="510" t="s">
        <v>1453</v>
      </c>
      <c r="L25" s="33" t="s">
        <v>355</v>
      </c>
    </row>
    <row r="26" spans="3:79" ht="15.75" hidden="1" thickBot="1">
      <c r="C26" s="72" t="s">
        <v>445</v>
      </c>
      <c r="D26" s="134"/>
      <c r="E26" s="87">
        <v>12</v>
      </c>
      <c r="F26" s="235">
        <f>HLOOKUP($C26,$BZ$2:$CM$3,2,0)</f>
        <v>31763.19</v>
      </c>
      <c r="G26" s="48">
        <f>D26*E26*F26</f>
        <v>0</v>
      </c>
      <c r="H26" s="101"/>
      <c r="I26" s="49" t="s">
        <v>456</v>
      </c>
      <c r="J26" s="49" t="str">
        <f>VLOOKUP(I26,Presupuesto!$B$11:$C$565,2,0)</f>
        <v>SUELDOS Y SALARIOS PERMANENTES</v>
      </c>
      <c r="K26" s="510" t="s">
        <v>1453</v>
      </c>
      <c r="L26" s="33" t="s">
        <v>355</v>
      </c>
    </row>
    <row r="27" spans="3:79" ht="15.75" hidden="1" thickBot="1">
      <c r="C27" s="106" t="s">
        <v>26</v>
      </c>
      <c r="D27" s="98"/>
      <c r="E27" s="89">
        <v>0</v>
      </c>
      <c r="F27" s="35">
        <f>IF(E26=0,"",(G26/E26)/12*E26)</f>
        <v>0</v>
      </c>
      <c r="G27" s="32">
        <f>F27</f>
        <v>0</v>
      </c>
      <c r="H27" s="99"/>
      <c r="I27" s="51" t="s">
        <v>476</v>
      </c>
      <c r="J27" s="51" t="str">
        <f>VLOOKUP(I27,Presupuesto!$B$11:$C$565,2,0)</f>
        <v>AGUINALDO Y DECIMO CUARTO MES</v>
      </c>
      <c r="K27" s="510" t="s">
        <v>1453</v>
      </c>
      <c r="L27" s="33" t="s">
        <v>355</v>
      </c>
    </row>
    <row r="28" spans="3:79" ht="15.75" hidden="1" thickBot="1">
      <c r="C28" s="107" t="s">
        <v>27</v>
      </c>
      <c r="D28" s="98"/>
      <c r="E28" s="89">
        <v>0</v>
      </c>
      <c r="F28" s="52">
        <f>IF(E26&lt;6,"",((E26-6)/12)*(G26/E26))</f>
        <v>0</v>
      </c>
      <c r="G28" s="32">
        <f>F28</f>
        <v>0</v>
      </c>
      <c r="H28" s="99"/>
      <c r="I28" s="36" t="s">
        <v>479</v>
      </c>
      <c r="J28" s="36" t="str">
        <f>VLOOKUP(I28,Presupuesto!$B$11:$C$565,2,0)</f>
        <v>DECIMOCUARTO MES</v>
      </c>
      <c r="K28" s="510" t="s">
        <v>1453</v>
      </c>
      <c r="L28" s="33" t="s">
        <v>355</v>
      </c>
    </row>
    <row r="29" spans="3:79" ht="15.75" hidden="1" thickBot="1">
      <c r="C29" s="72" t="s">
        <v>446</v>
      </c>
      <c r="D29" s="134"/>
      <c r="E29" s="87">
        <v>12</v>
      </c>
      <c r="F29" s="235">
        <f>HLOOKUP($C29,$BZ$2:$CM$3,2,0)</f>
        <v>29777.99</v>
      </c>
      <c r="G29" s="48">
        <f>D29*E29*F29</f>
        <v>0</v>
      </c>
      <c r="H29" s="101"/>
      <c r="I29" s="49" t="s">
        <v>456</v>
      </c>
      <c r="J29" s="49" t="str">
        <f>VLOOKUP(I29,Presupuesto!$B$11:$C$565,2,0)</f>
        <v>SUELDOS Y SALARIOS PERMANENTES</v>
      </c>
      <c r="K29" s="510" t="s">
        <v>1453</v>
      </c>
      <c r="L29" s="33" t="s">
        <v>355</v>
      </c>
    </row>
    <row r="30" spans="3:79" ht="15.75" hidden="1" thickBot="1">
      <c r="C30" s="106" t="s">
        <v>26</v>
      </c>
      <c r="D30" s="98"/>
      <c r="E30" s="89">
        <v>0</v>
      </c>
      <c r="F30" s="35">
        <f>IF(E29=0,"",(G29/E29)/12*E29)</f>
        <v>0</v>
      </c>
      <c r="G30" s="32">
        <f>F30</f>
        <v>0</v>
      </c>
      <c r="H30" s="99"/>
      <c r="I30" s="51" t="s">
        <v>476</v>
      </c>
      <c r="J30" s="51" t="str">
        <f>VLOOKUP(I30,Presupuesto!$B$11:$C$565,2,0)</f>
        <v>AGUINALDO Y DECIMO CUARTO MES</v>
      </c>
      <c r="K30" s="510" t="s">
        <v>1453</v>
      </c>
      <c r="L30" s="33" t="s">
        <v>355</v>
      </c>
    </row>
    <row r="31" spans="3:79" ht="15.75" hidden="1" thickBot="1">
      <c r="C31" s="107" t="s">
        <v>27</v>
      </c>
      <c r="D31" s="98"/>
      <c r="E31" s="89">
        <v>0</v>
      </c>
      <c r="F31" s="52">
        <f>IF(E29&lt;6,"",((E29-6)/12)*(G29/E29))</f>
        <v>0</v>
      </c>
      <c r="G31" s="32">
        <f>F31</f>
        <v>0</v>
      </c>
      <c r="H31" s="99"/>
      <c r="I31" s="36" t="s">
        <v>479</v>
      </c>
      <c r="J31" s="36" t="str">
        <f>VLOOKUP(I31,Presupuesto!$B$11:$C$565,2,0)</f>
        <v>DECIMOCUARTO MES</v>
      </c>
      <c r="K31" s="510" t="s">
        <v>1453</v>
      </c>
      <c r="L31" s="33" t="s">
        <v>355</v>
      </c>
    </row>
    <row r="32" spans="3:79" ht="15.75" hidden="1" thickBot="1">
      <c r="C32" s="72" t="s">
        <v>447</v>
      </c>
      <c r="D32" s="134"/>
      <c r="E32" s="87">
        <v>12</v>
      </c>
      <c r="F32" s="235">
        <f>HLOOKUP($C32,$BZ$2:$CM$3,2,0)</f>
        <v>27792.79</v>
      </c>
      <c r="G32" s="48">
        <f>D32*E32*F32</f>
        <v>0</v>
      </c>
      <c r="H32" s="101"/>
      <c r="I32" s="49" t="s">
        <v>456</v>
      </c>
      <c r="J32" s="49" t="str">
        <f>VLOOKUP(I32,Presupuesto!$B$11:$C$565,2,0)</f>
        <v>SUELDOS Y SALARIOS PERMANENTES</v>
      </c>
      <c r="K32" s="510" t="s">
        <v>1453</v>
      </c>
      <c r="L32" s="33" t="s">
        <v>355</v>
      </c>
    </row>
    <row r="33" spans="3:12" ht="15.75" hidden="1" thickBot="1">
      <c r="C33" s="106" t="s">
        <v>26</v>
      </c>
      <c r="D33" s="98"/>
      <c r="E33" s="89">
        <v>0</v>
      </c>
      <c r="F33" s="35">
        <f>IF(E32=0,"",(G32/E32)/12*E32)</f>
        <v>0</v>
      </c>
      <c r="G33" s="32">
        <f>F33</f>
        <v>0</v>
      </c>
      <c r="H33" s="99"/>
      <c r="I33" s="51" t="s">
        <v>476</v>
      </c>
      <c r="J33" s="51" t="str">
        <f>VLOOKUP(I33,Presupuesto!$B$11:$C$565,2,0)</f>
        <v>AGUINALDO Y DECIMO CUARTO MES</v>
      </c>
      <c r="K33" s="510" t="s">
        <v>1453</v>
      </c>
      <c r="L33" s="33" t="s">
        <v>355</v>
      </c>
    </row>
    <row r="34" spans="3:12" ht="15.75" hidden="1" thickBot="1">
      <c r="C34" s="107" t="s">
        <v>27</v>
      </c>
      <c r="D34" s="98"/>
      <c r="E34" s="89">
        <v>0</v>
      </c>
      <c r="F34" s="52">
        <f>IF(E32&lt;6,"",((E32-6)/12)*(G32/E32))</f>
        <v>0</v>
      </c>
      <c r="G34" s="32">
        <f>F34</f>
        <v>0</v>
      </c>
      <c r="H34" s="99"/>
      <c r="I34" s="36" t="s">
        <v>479</v>
      </c>
      <c r="J34" s="36" t="str">
        <f>VLOOKUP(I34,Presupuesto!$B$11:$C$565,2,0)</f>
        <v>DECIMOCUARTO MES</v>
      </c>
      <c r="K34" s="510" t="s">
        <v>1453</v>
      </c>
      <c r="L34" s="33" t="s">
        <v>355</v>
      </c>
    </row>
    <row r="35" spans="3:12" ht="15.75" hidden="1" thickBot="1">
      <c r="C35" s="72" t="s">
        <v>448</v>
      </c>
      <c r="D35" s="134"/>
      <c r="E35" s="87">
        <v>12</v>
      </c>
      <c r="F35" s="235">
        <f>HLOOKUP($C35,$BZ$2:$CM$3,2,0)</f>
        <v>18859.39</v>
      </c>
      <c r="G35" s="48">
        <f>D35*E35*F35</f>
        <v>0</v>
      </c>
      <c r="H35" s="101"/>
      <c r="I35" s="49" t="s">
        <v>456</v>
      </c>
      <c r="J35" s="49" t="str">
        <f>VLOOKUP(I35,Presupuesto!$B$11:$C$565,2,0)</f>
        <v>SUELDOS Y SALARIOS PERMANENTES</v>
      </c>
      <c r="K35" s="510" t="s">
        <v>1453</v>
      </c>
      <c r="L35" s="33" t="s">
        <v>355</v>
      </c>
    </row>
    <row r="36" spans="3:12" ht="15.75" hidden="1" thickBot="1">
      <c r="C36" s="106" t="s">
        <v>26</v>
      </c>
      <c r="D36" s="98"/>
      <c r="E36" s="89">
        <v>0</v>
      </c>
      <c r="F36" s="35">
        <f>IF(E35=0,"",(G35/E35)/12*E35)</f>
        <v>0</v>
      </c>
      <c r="G36" s="32">
        <f>F36</f>
        <v>0</v>
      </c>
      <c r="H36" s="99"/>
      <c r="I36" s="51" t="s">
        <v>476</v>
      </c>
      <c r="J36" s="51" t="str">
        <f>VLOOKUP(I36,Presupuesto!$B$11:$C$565,2,0)</f>
        <v>AGUINALDO Y DECIMO CUARTO MES</v>
      </c>
      <c r="K36" s="510" t="s">
        <v>1453</v>
      </c>
      <c r="L36" s="33" t="s">
        <v>355</v>
      </c>
    </row>
    <row r="37" spans="3:12" ht="15.75" hidden="1" thickBot="1">
      <c r="C37" s="107" t="s">
        <v>27</v>
      </c>
      <c r="D37" s="98"/>
      <c r="E37" s="89">
        <v>0</v>
      </c>
      <c r="F37" s="52">
        <f>IF(E35&lt;6,"",((E35-6)/12)*(G35/E35))</f>
        <v>0</v>
      </c>
      <c r="G37" s="32">
        <f>F37</f>
        <v>0</v>
      </c>
      <c r="H37" s="99"/>
      <c r="I37" s="36" t="s">
        <v>479</v>
      </c>
      <c r="J37" s="36" t="str">
        <f>VLOOKUP(I37,Presupuesto!$B$11:$C$565,2,0)</f>
        <v>DECIMOCUARTO MES</v>
      </c>
      <c r="K37" s="510" t="s">
        <v>1453</v>
      </c>
      <c r="L37" s="33" t="s">
        <v>355</v>
      </c>
    </row>
    <row r="38" spans="3:12" ht="15.75" hidden="1" thickBot="1">
      <c r="C38" s="72" t="s">
        <v>449</v>
      </c>
      <c r="D38" s="134"/>
      <c r="E38" s="87">
        <v>12</v>
      </c>
      <c r="F38" s="235">
        <f>HLOOKUP($C38,$BZ$2:$CM$3,2,0)</f>
        <v>17866.8</v>
      </c>
      <c r="G38" s="48">
        <f>D38*E38*F38</f>
        <v>0</v>
      </c>
      <c r="H38" s="101"/>
      <c r="I38" s="49" t="s">
        <v>456</v>
      </c>
      <c r="J38" s="49" t="str">
        <f>VLOOKUP(I38,Presupuesto!$B$11:$C$565,2,0)</f>
        <v>SUELDOS Y SALARIOS PERMANENTES</v>
      </c>
      <c r="K38" s="510" t="s">
        <v>1453</v>
      </c>
      <c r="L38" s="33" t="s">
        <v>355</v>
      </c>
    </row>
    <row r="39" spans="3:12" ht="15.75" hidden="1" thickBot="1">
      <c r="C39" s="106" t="s">
        <v>26</v>
      </c>
      <c r="D39" s="98"/>
      <c r="E39" s="89">
        <v>0</v>
      </c>
      <c r="F39" s="35">
        <f>IF(E38=0,"",(G38/E38)/12*E38)</f>
        <v>0</v>
      </c>
      <c r="G39" s="32">
        <f>F39</f>
        <v>0</v>
      </c>
      <c r="H39" s="99"/>
      <c r="I39" s="51" t="s">
        <v>476</v>
      </c>
      <c r="J39" s="51" t="str">
        <f>VLOOKUP(I39,Presupuesto!$B$11:$C$565,2,0)</f>
        <v>AGUINALDO Y DECIMO CUARTO MES</v>
      </c>
      <c r="K39" s="510" t="s">
        <v>1453</v>
      </c>
      <c r="L39" s="33" t="s">
        <v>355</v>
      </c>
    </row>
    <row r="40" spans="3:12" ht="15.75" hidden="1" thickBot="1">
      <c r="C40" s="107" t="s">
        <v>27</v>
      </c>
      <c r="D40" s="98"/>
      <c r="E40" s="89">
        <v>0</v>
      </c>
      <c r="F40" s="52">
        <f>IF(E38&lt;6,"",((E38-6)/12)*(G38/E38))</f>
        <v>0</v>
      </c>
      <c r="G40" s="32">
        <f>F40</f>
        <v>0</v>
      </c>
      <c r="H40" s="99"/>
      <c r="I40" s="36" t="s">
        <v>479</v>
      </c>
      <c r="J40" s="36" t="str">
        <f>VLOOKUP(I40,Presupuesto!$B$11:$C$565,2,0)</f>
        <v>DECIMOCUARTO MES</v>
      </c>
      <c r="K40" s="510" t="s">
        <v>1453</v>
      </c>
      <c r="L40" s="33" t="s">
        <v>355</v>
      </c>
    </row>
    <row r="41" spans="3:12" ht="15.75" hidden="1" thickBot="1">
      <c r="C41" s="72" t="s">
        <v>450</v>
      </c>
      <c r="D41" s="134"/>
      <c r="E41" s="87">
        <v>12</v>
      </c>
      <c r="F41" s="235">
        <f>HLOOKUP($C41,$BZ$2:$CM$3,2,0)</f>
        <v>13896.4</v>
      </c>
      <c r="G41" s="48">
        <f>D41*E41*F41</f>
        <v>0</v>
      </c>
      <c r="H41" s="101"/>
      <c r="I41" s="49" t="s">
        <v>456</v>
      </c>
      <c r="J41" s="49" t="str">
        <f>VLOOKUP(I41,Presupuesto!$B$11:$C$565,2,0)</f>
        <v>SUELDOS Y SALARIOS PERMANENTES</v>
      </c>
      <c r="K41" s="510" t="s">
        <v>1453</v>
      </c>
      <c r="L41" s="33" t="s">
        <v>355</v>
      </c>
    </row>
    <row r="42" spans="3:12" ht="15.75" hidden="1" thickBot="1">
      <c r="C42" s="106" t="s">
        <v>26</v>
      </c>
      <c r="D42" s="98"/>
      <c r="E42" s="89">
        <v>0</v>
      </c>
      <c r="F42" s="35">
        <f>IF(E41=0,"",(G41/E41)/12*E41)</f>
        <v>0</v>
      </c>
      <c r="G42" s="32">
        <f>F42</f>
        <v>0</v>
      </c>
      <c r="H42" s="99"/>
      <c r="I42" s="51" t="s">
        <v>476</v>
      </c>
      <c r="J42" s="51" t="str">
        <f>VLOOKUP(I42,Presupuesto!$B$11:$C$565,2,0)</f>
        <v>AGUINALDO Y DECIMO CUARTO MES</v>
      </c>
      <c r="K42" s="510" t="s">
        <v>1453</v>
      </c>
      <c r="L42" s="33" t="s">
        <v>355</v>
      </c>
    </row>
    <row r="43" spans="3:12" ht="15.75" hidden="1" thickBot="1">
      <c r="C43" s="107" t="s">
        <v>27</v>
      </c>
      <c r="D43" s="98"/>
      <c r="E43" s="89">
        <v>0</v>
      </c>
      <c r="F43" s="52">
        <f>IF(E41&lt;6,"",((E41-6)/12)*(G41/E41))</f>
        <v>0</v>
      </c>
      <c r="G43" s="32">
        <f>F43</f>
        <v>0</v>
      </c>
      <c r="H43" s="99"/>
      <c r="I43" s="36" t="s">
        <v>479</v>
      </c>
      <c r="J43" s="36" t="str">
        <f>VLOOKUP(I43,Presupuesto!$B$11:$C$565,2,0)</f>
        <v>DECIMOCUARTO MES</v>
      </c>
      <c r="K43" s="510" t="s">
        <v>1453</v>
      </c>
      <c r="L43" s="33" t="s">
        <v>355</v>
      </c>
    </row>
    <row r="44" spans="3:12" ht="15.75" hidden="1" thickBot="1">
      <c r="C44" s="72" t="s">
        <v>451</v>
      </c>
      <c r="D44" s="134"/>
      <c r="E44" s="87">
        <v>12</v>
      </c>
      <c r="F44" s="235">
        <f>HLOOKUP($C44,$BZ$2:$CM$3,2,0)</f>
        <v>15004.09</v>
      </c>
      <c r="G44" s="48">
        <f>D44*E44*F44</f>
        <v>0</v>
      </c>
      <c r="H44" s="101"/>
      <c r="I44" s="49" t="s">
        <v>456</v>
      </c>
      <c r="J44" s="49" t="str">
        <f>VLOOKUP(I44,Presupuesto!$B$11:$C$565,2,0)</f>
        <v>SUELDOS Y SALARIOS PERMANENTES</v>
      </c>
      <c r="K44" s="510" t="s">
        <v>1453</v>
      </c>
      <c r="L44" s="33" t="s">
        <v>355</v>
      </c>
    </row>
    <row r="45" spans="3:12" ht="15.75" hidden="1" thickBot="1">
      <c r="C45" s="106" t="s">
        <v>26</v>
      </c>
      <c r="D45" s="98"/>
      <c r="E45" s="89">
        <v>0</v>
      </c>
      <c r="F45" s="35">
        <f>IF(E44=0,"",(G44/E44)/12*E44)</f>
        <v>0</v>
      </c>
      <c r="G45" s="32">
        <f>F45</f>
        <v>0</v>
      </c>
      <c r="H45" s="99"/>
      <c r="I45" s="51" t="s">
        <v>476</v>
      </c>
      <c r="J45" s="51" t="str">
        <f>VLOOKUP(I45,Presupuesto!$B$11:$C$565,2,0)</f>
        <v>AGUINALDO Y DECIMO CUARTO MES</v>
      </c>
      <c r="K45" s="510" t="s">
        <v>1453</v>
      </c>
      <c r="L45" s="33" t="s">
        <v>355</v>
      </c>
    </row>
    <row r="46" spans="3:12" ht="15.75" hidden="1" thickBot="1">
      <c r="C46" s="107" t="s">
        <v>27</v>
      </c>
      <c r="D46" s="98"/>
      <c r="E46" s="89">
        <v>0</v>
      </c>
      <c r="F46" s="52">
        <f>IF(E44&lt;6,"",((E44-6)/12)*(G44/E44))</f>
        <v>0</v>
      </c>
      <c r="G46" s="32">
        <f>F46</f>
        <v>0</v>
      </c>
      <c r="H46" s="99"/>
      <c r="I46" s="36" t="s">
        <v>479</v>
      </c>
      <c r="J46" s="36" t="str">
        <f>VLOOKUP(I46,Presupuesto!$B$11:$C$565,2,0)</f>
        <v>DECIMOCUARTO MES</v>
      </c>
      <c r="K46" s="510" t="s">
        <v>1453</v>
      </c>
      <c r="L46" s="33" t="s">
        <v>355</v>
      </c>
    </row>
    <row r="47" spans="3:12" ht="15.75" hidden="1" thickBot="1">
      <c r="C47" s="72" t="s">
        <v>452</v>
      </c>
      <c r="D47" s="134"/>
      <c r="E47" s="87">
        <v>12</v>
      </c>
      <c r="F47" s="235">
        <f>HLOOKUP($C47,$BZ$2:$CM$3,2,0)</f>
        <v>13238.9</v>
      </c>
      <c r="G47" s="48">
        <f>D47*E47*F47</f>
        <v>0</v>
      </c>
      <c r="H47" s="101"/>
      <c r="I47" s="49" t="s">
        <v>456</v>
      </c>
      <c r="J47" s="49" t="str">
        <f>VLOOKUP(I47,Presupuesto!$B$11:$C$565,2,0)</f>
        <v>SUELDOS Y SALARIOS PERMANENTES</v>
      </c>
      <c r="K47" s="510" t="s">
        <v>1453</v>
      </c>
      <c r="L47" s="33" t="s">
        <v>355</v>
      </c>
    </row>
    <row r="48" spans="3:12" ht="15.75" hidden="1" thickBot="1">
      <c r="C48" s="106" t="s">
        <v>26</v>
      </c>
      <c r="D48" s="98"/>
      <c r="E48" s="89">
        <v>0</v>
      </c>
      <c r="F48" s="35">
        <f>IF(E47=0,"",(G47/E47)/12*E47)</f>
        <v>0</v>
      </c>
      <c r="G48" s="32">
        <f>F48</f>
        <v>0</v>
      </c>
      <c r="H48" s="99"/>
      <c r="I48" s="51" t="s">
        <v>476</v>
      </c>
      <c r="J48" s="51" t="str">
        <f>VLOOKUP(I48,Presupuesto!$B$11:$C$565,2,0)</f>
        <v>AGUINALDO Y DECIMO CUARTO MES</v>
      </c>
      <c r="K48" s="510" t="s">
        <v>1453</v>
      </c>
      <c r="L48" s="33" t="s">
        <v>355</v>
      </c>
    </row>
    <row r="49" spans="3:12" ht="15.75" hidden="1" thickBot="1">
      <c r="C49" s="107" t="s">
        <v>27</v>
      </c>
      <c r="D49" s="98"/>
      <c r="E49" s="89">
        <v>0</v>
      </c>
      <c r="F49" s="52">
        <f>IF(E47&lt;6,"",((E47-6)/12)*(G47/E47))</f>
        <v>0</v>
      </c>
      <c r="G49" s="32">
        <f>F49</f>
        <v>0</v>
      </c>
      <c r="H49" s="99"/>
      <c r="I49" s="36" t="s">
        <v>479</v>
      </c>
      <c r="J49" s="36" t="str">
        <f>VLOOKUP(I49,Presupuesto!$B$11:$C$565,2,0)</f>
        <v>DECIMOCUARTO MES</v>
      </c>
      <c r="K49" s="510" t="s">
        <v>1453</v>
      </c>
      <c r="L49" s="33" t="s">
        <v>355</v>
      </c>
    </row>
    <row r="50" spans="3:12" ht="15.75" hidden="1" thickBot="1">
      <c r="C50" s="72" t="s">
        <v>453</v>
      </c>
      <c r="D50" s="134"/>
      <c r="E50" s="87">
        <v>12</v>
      </c>
      <c r="F50" s="235">
        <f>HLOOKUP($C50,$BZ$2:$CM$3,2,0)</f>
        <v>12356.31</v>
      </c>
      <c r="G50" s="48">
        <f>D50*E50*F50</f>
        <v>0</v>
      </c>
      <c r="H50" s="101"/>
      <c r="I50" s="49" t="s">
        <v>456</v>
      </c>
      <c r="J50" s="49" t="str">
        <f>VLOOKUP(I50,Presupuesto!$B$11:$C$565,2,0)</f>
        <v>SUELDOS Y SALARIOS PERMANENTES</v>
      </c>
      <c r="K50" s="510" t="s">
        <v>1453</v>
      </c>
      <c r="L50" s="33" t="s">
        <v>355</v>
      </c>
    </row>
    <row r="51" spans="3:12" ht="15.75" hidden="1" thickBot="1">
      <c r="C51" s="106" t="s">
        <v>26</v>
      </c>
      <c r="D51" s="98"/>
      <c r="E51" s="89">
        <v>0</v>
      </c>
      <c r="F51" s="35">
        <f>IF(E50=0,"",(G50/E50)/12*E50)</f>
        <v>0</v>
      </c>
      <c r="G51" s="32">
        <f>F51</f>
        <v>0</v>
      </c>
      <c r="H51" s="99"/>
      <c r="I51" s="51" t="s">
        <v>476</v>
      </c>
      <c r="J51" s="51" t="str">
        <f>VLOOKUP(I51,Presupuesto!$B$11:$C$565,2,0)</f>
        <v>AGUINALDO Y DECIMO CUARTO MES</v>
      </c>
      <c r="K51" s="510" t="s">
        <v>1453</v>
      </c>
      <c r="L51" s="33" t="s">
        <v>355</v>
      </c>
    </row>
    <row r="52" spans="3:12" ht="15.75" hidden="1" thickBot="1">
      <c r="C52" s="107" t="s">
        <v>27</v>
      </c>
      <c r="D52" s="98"/>
      <c r="E52" s="89">
        <v>0</v>
      </c>
      <c r="F52" s="52">
        <f>IF(E50&lt;6,"",((E50-6)/12)*(G50/E50))</f>
        <v>0</v>
      </c>
      <c r="G52" s="32">
        <f>F52</f>
        <v>0</v>
      </c>
      <c r="H52" s="99"/>
      <c r="I52" s="36" t="s">
        <v>479</v>
      </c>
      <c r="J52" s="36" t="str">
        <f>VLOOKUP(I52,Presupuesto!$B$11:$C$565,2,0)</f>
        <v>DECIMOCUARTO MES</v>
      </c>
      <c r="K52" s="510" t="s">
        <v>1453</v>
      </c>
      <c r="L52" s="33" t="s">
        <v>355</v>
      </c>
    </row>
    <row r="53" spans="3:12" ht="15.75" hidden="1" thickBot="1">
      <c r="C53" s="72" t="s">
        <v>454</v>
      </c>
      <c r="D53" s="134"/>
      <c r="E53" s="87">
        <v>12</v>
      </c>
      <c r="F53" s="235">
        <f>HLOOKUP($C53,$BZ$2:$CM$3,2,0)</f>
        <v>463.22</v>
      </c>
      <c r="G53" s="48">
        <f>D53*E53*F53</f>
        <v>0</v>
      </c>
      <c r="H53" s="101"/>
      <c r="I53" s="49" t="s">
        <v>456</v>
      </c>
      <c r="J53" s="49" t="str">
        <f>VLOOKUP(I53,Presupuesto!$B$11:$C$565,2,0)</f>
        <v>SUELDOS Y SALARIOS PERMANENTES</v>
      </c>
      <c r="K53" s="510" t="s">
        <v>1453</v>
      </c>
      <c r="L53" s="33" t="s">
        <v>355</v>
      </c>
    </row>
    <row r="54" spans="3:12" ht="15.75" hidden="1" thickBot="1">
      <c r="C54" s="106" t="s">
        <v>26</v>
      </c>
      <c r="D54" s="98"/>
      <c r="E54" s="89">
        <v>0</v>
      </c>
      <c r="F54" s="35">
        <f>IF(E53=0,"",(G53/E53)/12*E53)</f>
        <v>0</v>
      </c>
      <c r="G54" s="32">
        <f>F54</f>
        <v>0</v>
      </c>
      <c r="H54" s="99"/>
      <c r="I54" s="51" t="s">
        <v>476</v>
      </c>
      <c r="J54" s="51" t="str">
        <f>VLOOKUP(I54,Presupuesto!$B$11:$C$565,2,0)</f>
        <v>AGUINALDO Y DECIMO CUARTO MES</v>
      </c>
      <c r="K54" s="510" t="s">
        <v>1453</v>
      </c>
      <c r="L54" s="33" t="s">
        <v>355</v>
      </c>
    </row>
    <row r="55" spans="3:12" ht="15.75" hidden="1" thickBot="1">
      <c r="C55" s="107" t="s">
        <v>27</v>
      </c>
      <c r="D55" s="98"/>
      <c r="E55" s="89">
        <v>0</v>
      </c>
      <c r="F55" s="52">
        <f>IF(E53&lt;6,"",((E53-6)/12)*(G53/E53))</f>
        <v>0</v>
      </c>
      <c r="G55" s="32">
        <f>F55</f>
        <v>0</v>
      </c>
      <c r="H55" s="99"/>
      <c r="I55" s="36" t="s">
        <v>479</v>
      </c>
      <c r="J55" s="36" t="str">
        <f>VLOOKUP(I55,Presupuesto!$B$11:$C$565,2,0)</f>
        <v>DECIMOCUARTO MES</v>
      </c>
      <c r="K55" s="510" t="s">
        <v>1453</v>
      </c>
      <c r="L55" s="33" t="s">
        <v>355</v>
      </c>
    </row>
    <row r="56" spans="3:12" ht="15.75" hidden="1" thickBot="1">
      <c r="C56" s="72" t="s">
        <v>455</v>
      </c>
      <c r="D56" s="134"/>
      <c r="E56" s="87">
        <v>12</v>
      </c>
      <c r="F56" s="235">
        <f>HLOOKUP($C56,$BZ$2:$CM$3,2,0)</f>
        <v>2007.3</v>
      </c>
      <c r="G56" s="48">
        <f>D56*E56*F56</f>
        <v>0</v>
      </c>
      <c r="H56" s="101"/>
      <c r="I56" s="49" t="s">
        <v>456</v>
      </c>
      <c r="J56" s="49" t="str">
        <f>VLOOKUP(I56,Presupuesto!$B$11:$C$565,2,0)</f>
        <v>SUELDOS Y SALARIOS PERMANENTES</v>
      </c>
      <c r="K56" s="510" t="s">
        <v>1453</v>
      </c>
      <c r="L56" s="33" t="s">
        <v>355</v>
      </c>
    </row>
    <row r="57" spans="3:12" ht="15.75" hidden="1" thickBot="1">
      <c r="C57" s="106" t="s">
        <v>26</v>
      </c>
      <c r="D57" s="98"/>
      <c r="E57" s="89">
        <v>0</v>
      </c>
      <c r="F57" s="35">
        <f>IF(E56=0,"",(G56/E56)/12*E56)</f>
        <v>0</v>
      </c>
      <c r="G57" s="32">
        <f>F57</f>
        <v>0</v>
      </c>
      <c r="H57" s="99"/>
      <c r="I57" s="51" t="s">
        <v>476</v>
      </c>
      <c r="J57" s="51" t="str">
        <f>VLOOKUP(I57,Presupuesto!$B$11:$C$565,2,0)</f>
        <v>AGUINALDO Y DECIMO CUARTO MES</v>
      </c>
      <c r="K57" s="510" t="s">
        <v>1453</v>
      </c>
      <c r="L57" s="33" t="s">
        <v>355</v>
      </c>
    </row>
    <row r="58" spans="3:12" ht="15.75" hidden="1" thickBot="1">
      <c r="C58" s="107" t="s">
        <v>27</v>
      </c>
      <c r="D58" s="98"/>
      <c r="E58" s="89">
        <v>0</v>
      </c>
      <c r="F58" s="52">
        <f>IF(E56&lt;6,"",((E56-6)/12)*(G56/E56))</f>
        <v>0</v>
      </c>
      <c r="G58" s="32">
        <f>F58</f>
        <v>0</v>
      </c>
      <c r="H58" s="99"/>
      <c r="I58" s="36" t="s">
        <v>479</v>
      </c>
      <c r="J58" s="36" t="str">
        <f>VLOOKUP(I58,Presupuesto!$B$11:$C$565,2,0)</f>
        <v>DECIMOCUARTO MES</v>
      </c>
      <c r="K58" s="510" t="s">
        <v>1453</v>
      </c>
      <c r="L58" s="33" t="s">
        <v>355</v>
      </c>
    </row>
    <row r="59" spans="3:12" ht="15.75" hidden="1" thickBot="1">
      <c r="C59" s="75" t="s">
        <v>51</v>
      </c>
      <c r="D59" s="134"/>
      <c r="E59" s="87">
        <v>12</v>
      </c>
      <c r="F59" s="74">
        <v>30000</v>
      </c>
      <c r="G59" s="48">
        <f>D59*E59*F59</f>
        <v>0</v>
      </c>
      <c r="H59" s="101"/>
      <c r="I59" s="49" t="s">
        <v>524</v>
      </c>
      <c r="J59" s="49" t="str">
        <f>VLOOKUP(I59,Presupuesto!$B$11:$C$565,2,0)</f>
        <v>CONTRATOS ESPECIALES</v>
      </c>
      <c r="K59" s="510" t="s">
        <v>1453</v>
      </c>
      <c r="L59" s="33" t="s">
        <v>355</v>
      </c>
    </row>
    <row r="60" spans="3:12" ht="15.75" hidden="1" thickBot="1">
      <c r="C60" s="106" t="s">
        <v>26</v>
      </c>
      <c r="D60" s="98"/>
      <c r="E60" s="89">
        <v>0</v>
      </c>
      <c r="F60" s="52">
        <f>IF(E59=0,"",(G59/E59)/12*E59)</f>
        <v>0</v>
      </c>
      <c r="G60" s="32">
        <f>F60</f>
        <v>0</v>
      </c>
      <c r="H60" s="99"/>
      <c r="I60" s="36" t="s">
        <v>524</v>
      </c>
      <c r="J60" s="36" t="str">
        <f>VLOOKUP(I60,Presupuesto!$B$11:$C$565,2,0)</f>
        <v>CONTRATOS ESPECIALES</v>
      </c>
      <c r="K60" s="510" t="s">
        <v>1453</v>
      </c>
      <c r="L60" s="33" t="s">
        <v>354</v>
      </c>
    </row>
    <row r="61" spans="3:12" ht="15.75" hidden="1" thickBot="1">
      <c r="C61" s="107" t="s">
        <v>27</v>
      </c>
      <c r="D61" s="98"/>
      <c r="E61" s="89">
        <v>0</v>
      </c>
      <c r="F61" s="35">
        <f>IF(E59&lt;6,"",((E59-6)/12)*(G59/E59))</f>
        <v>0</v>
      </c>
      <c r="G61" s="32">
        <f>F61</f>
        <v>0</v>
      </c>
      <c r="H61" s="99"/>
      <c r="I61" s="36" t="s">
        <v>524</v>
      </c>
      <c r="J61" s="36" t="str">
        <f>VLOOKUP(I61,Presupuesto!$B$11:$C$565,2,0)</f>
        <v>CONTRATOS ESPECIALES</v>
      </c>
      <c r="K61" s="510" t="s">
        <v>1453</v>
      </c>
      <c r="L61" s="33" t="s">
        <v>359</v>
      </c>
    </row>
    <row r="62" spans="3:12" ht="15.75" thickBot="1">
      <c r="C62" s="75" t="s">
        <v>28</v>
      </c>
      <c r="D62" s="134">
        <v>1</v>
      </c>
      <c r="E62" s="87">
        <v>6</v>
      </c>
      <c r="F62" s="53">
        <v>30000</v>
      </c>
      <c r="G62" s="48">
        <f>D62*E62*F62</f>
        <v>180000</v>
      </c>
      <c r="H62" s="523" t="s">
        <v>1624</v>
      </c>
      <c r="I62" s="49" t="s">
        <v>665</v>
      </c>
      <c r="J62" s="36" t="str">
        <f>VLOOKUP(I62,Presupuesto!$B$11:$C$565,2,0)</f>
        <v>OTROS SERVICIOS TECNICOS Y PROFESIONALES</v>
      </c>
      <c r="K62" s="33" t="s">
        <v>1317</v>
      </c>
      <c r="L62" s="33" t="s">
        <v>354</v>
      </c>
    </row>
    <row r="63" spans="3:12" hidden="1">
      <c r="C63" s="106" t="s">
        <v>26</v>
      </c>
      <c r="D63" s="98"/>
      <c r="E63" s="89">
        <v>0</v>
      </c>
      <c r="F63" s="35">
        <v>0</v>
      </c>
      <c r="G63" s="32">
        <f>F63</f>
        <v>0</v>
      </c>
      <c r="H63" s="99"/>
      <c r="I63" s="36" t="s">
        <v>665</v>
      </c>
      <c r="J63" s="36" t="str">
        <f>VLOOKUP(I63,Presupuesto!$B$11:$C$565,2,0)</f>
        <v>OTROS SERVICIOS TECNICOS Y PROFESIONALES</v>
      </c>
      <c r="K63" s="510" t="s">
        <v>1453</v>
      </c>
      <c r="L63" s="33" t="s">
        <v>354</v>
      </c>
    </row>
    <row r="64" spans="3:12" hidden="1">
      <c r="C64" s="107" t="s">
        <v>27</v>
      </c>
      <c r="D64" s="98"/>
      <c r="E64" s="89">
        <v>0</v>
      </c>
      <c r="F64" s="35">
        <v>0</v>
      </c>
      <c r="G64" s="32">
        <f>F64</f>
        <v>0</v>
      </c>
      <c r="H64" s="99"/>
      <c r="I64" s="36" t="s">
        <v>665</v>
      </c>
      <c r="J64" s="36" t="str">
        <f>VLOOKUP(I64,Presupuesto!$B$11:$C$565,2,0)</f>
        <v>OTROS SERVICIOS TECNICOS Y PROFESIONALES</v>
      </c>
      <c r="K64" s="510" t="s">
        <v>1453</v>
      </c>
      <c r="L64" s="33" t="s">
        <v>354</v>
      </c>
    </row>
    <row r="65" spans="3:12" ht="15.75" hidden="1" thickBot="1">
      <c r="C65" s="75" t="s">
        <v>29</v>
      </c>
      <c r="D65" s="134"/>
      <c r="E65" s="87">
        <v>12</v>
      </c>
      <c r="F65" s="53">
        <v>30000</v>
      </c>
      <c r="G65" s="48">
        <f>D65*E65*F65</f>
        <v>0</v>
      </c>
      <c r="H65" s="101"/>
      <c r="I65" s="49" t="s">
        <v>456</v>
      </c>
      <c r="J65" s="49" t="str">
        <f>VLOOKUP(I65,Presupuesto!$B$11:$C$565,2,0)</f>
        <v>SUELDOS Y SALARIOS PERMANENTES</v>
      </c>
      <c r="K65" s="510" t="s">
        <v>1453</v>
      </c>
      <c r="L65" s="33" t="s">
        <v>354</v>
      </c>
    </row>
    <row r="66" spans="3:12" hidden="1">
      <c r="C66" s="106" t="s">
        <v>26</v>
      </c>
      <c r="D66" s="104"/>
      <c r="E66" s="66">
        <v>0</v>
      </c>
      <c r="F66" s="54">
        <f>IF(E65=0,"",(G65/E65)/12*E65)</f>
        <v>0</v>
      </c>
      <c r="G66" s="55">
        <f>F66</f>
        <v>0</v>
      </c>
      <c r="H66" s="99"/>
      <c r="I66" s="36" t="s">
        <v>476</v>
      </c>
      <c r="J66" s="36" t="str">
        <f>VLOOKUP(I66,Presupuesto!$B$11:$C$565,2,0)</f>
        <v>AGUINALDO Y DECIMO CUARTO MES</v>
      </c>
      <c r="K66" s="510" t="s">
        <v>1453</v>
      </c>
      <c r="L66" s="33" t="s">
        <v>354</v>
      </c>
    </row>
    <row r="67" spans="3:12" ht="15.75" hidden="1" thickBot="1">
      <c r="C67" s="108" t="s">
        <v>27</v>
      </c>
      <c r="D67" s="97"/>
      <c r="E67" s="67">
        <v>0</v>
      </c>
      <c r="F67" s="40">
        <f>IF(E65&lt;6,"",((E65-6)/12)*(G65/E65))</f>
        <v>0</v>
      </c>
      <c r="G67" s="40">
        <f>F67</f>
        <v>0</v>
      </c>
      <c r="H67" s="97"/>
      <c r="I67" s="41" t="s">
        <v>479</v>
      </c>
      <c r="J67" s="59" t="str">
        <f>VLOOKUP(I67,Presupuesto!$B$11:$C$565,2,0)</f>
        <v>DECIMOCUARTO MES</v>
      </c>
      <c r="K67" s="510" t="s">
        <v>1453</v>
      </c>
      <c r="L67" s="59" t="s">
        <v>354</v>
      </c>
    </row>
    <row r="68" spans="3:12">
      <c r="K68" s="378"/>
      <c r="L68" s="378"/>
    </row>
    <row r="69" spans="3:12" ht="15.75" thickBot="1">
      <c r="K69" s="88"/>
    </row>
    <row r="70" spans="3:12" ht="15.75" thickBot="1">
      <c r="C70" s="515" t="s">
        <v>11</v>
      </c>
      <c r="D70" s="2">
        <f>SUM(G77:G127)</f>
        <v>180000</v>
      </c>
      <c r="E70" s="28"/>
      <c r="F70" s="28"/>
      <c r="G70" s="28"/>
      <c r="H70" s="11"/>
      <c r="I70" s="11"/>
      <c r="J70" s="11"/>
      <c r="K70" s="88"/>
    </row>
    <row r="71" spans="3:12">
      <c r="D71" s="3"/>
      <c r="E71" s="28"/>
      <c r="F71" s="28"/>
      <c r="G71" s="28"/>
      <c r="H71" s="11"/>
      <c r="I71" s="11"/>
      <c r="J71" s="11"/>
      <c r="K71" s="88"/>
    </row>
    <row r="72" spans="3:12">
      <c r="D72" s="3"/>
      <c r="E72" s="28"/>
      <c r="F72" s="28"/>
      <c r="G72" s="28"/>
      <c r="H72" s="11"/>
      <c r="I72" s="11"/>
      <c r="J72" s="11"/>
      <c r="K72" s="88"/>
    </row>
    <row r="73" spans="3:12" ht="15.75">
      <c r="C73" s="137" t="s">
        <v>352</v>
      </c>
      <c r="D73" s="468" t="s">
        <v>1657</v>
      </c>
      <c r="E73" s="28"/>
      <c r="F73" s="28"/>
      <c r="G73" s="28"/>
      <c r="H73" s="11"/>
      <c r="I73" s="11"/>
      <c r="J73" s="11"/>
      <c r="K73" s="88"/>
    </row>
    <row r="74" spans="3:12" ht="18.75">
      <c r="C74" s="143" t="str">
        <f>IFERROR(VLOOKUP(D73,'1. Desarrollo e Innov. Curricu.'!$F:$G,2,FALSE),IFERROR(VLOOKUP(D73,'2. Investigación Científica'!$F:$G,2,FALSE),IFERROR(VLOOKUP(D73,'3. Vinculación Univ. Sociedad'!$F:$G,2,FALSE),IFERROR(VLOOKUP(D73,'4. Docencia y Profesorado Univ.'!$F:$G,2,FALSE),IFERROR(VLOOKUP(D73,'5. Estudiantes y Graduados'!$F:$G,2,FALSE),IFERROR(VLOOKUP(D73,'Gestion administrativa '!$F:$G,2,FALSE),IFERROR(VLOOKUP(D73,'13. Gestión Académica'!$F:$G,2,FALSE),IFERROR(VLOOKUP(D73,'9. Asegura. de la Calid. y M'!$F:$G,2,FALSE),IFERROR(VLOOKUP(D73,'6. Gestión del Conocimiento'!$F:$G,2,FALSE),IFERROR(VLOOKUP(D73,'15. Gobernabilidad y Proceso...'!$F:$G,2,FALSE),IFERROR(VLOOKUP(D73,'12. Gestión del Talento Humano'!$F:$G,2,FALSE),IFERROR(VLOOKUP(D73,'14. Internacional... de la E.S.'!$F:$G,2,FALSE),IFERROR(VLOOKUP(D73,'10. Posgrado'!$F:$G,2,FALSE),IFERROR(VLOOKUP(D73,'17. Gestión TIC'!$F:$G,2,FALSE),IFERROR(VLOOKUP(D73,'16. Desa. del Sistema Educ.Sup.'!$F:$G,2,FALSE),IFERROR(VLOOKUP(D73,'8. Cultura de Inno. Insti...'!$F:$G,2,FALSE),VLOOKUP(D73,'7. Lo Esencial de la Reforma U.'!$F:$G,2,0)))))))))))))))))</f>
        <v>Elaboración del Diagnostico,  plan de Estudios del programa y Plan de Factibilidad  del postgrado de Ortodoncia</v>
      </c>
      <c r="D74" s="3"/>
      <c r="E74" s="28"/>
      <c r="F74" s="28"/>
      <c r="G74" s="28"/>
      <c r="H74" s="11"/>
      <c r="I74" s="11"/>
      <c r="J74" s="11"/>
      <c r="K74" s="88"/>
    </row>
    <row r="75" spans="3:12" ht="15.75" thickBot="1">
      <c r="C75" s="112"/>
      <c r="D75" s="3"/>
      <c r="E75" s="28"/>
      <c r="F75" s="28"/>
      <c r="G75" s="28"/>
      <c r="H75" s="11"/>
      <c r="I75" s="11"/>
      <c r="J75" s="11"/>
      <c r="K75" s="88"/>
    </row>
    <row r="76" spans="3:12" ht="30.75" thickBot="1">
      <c r="C76" s="69" t="s">
        <v>12</v>
      </c>
      <c r="D76" s="73" t="s">
        <v>23</v>
      </c>
      <c r="E76" s="105" t="s">
        <v>24</v>
      </c>
      <c r="F76" s="73" t="s">
        <v>25</v>
      </c>
      <c r="G76" s="70" t="s">
        <v>6</v>
      </c>
      <c r="H76" s="68" t="s">
        <v>91</v>
      </c>
      <c r="I76" s="71" t="s">
        <v>14</v>
      </c>
      <c r="J76" s="71" t="s">
        <v>92</v>
      </c>
      <c r="K76" s="71" t="s">
        <v>370</v>
      </c>
      <c r="L76" s="71" t="s">
        <v>371</v>
      </c>
    </row>
    <row r="77" spans="3:12" ht="15.75" hidden="1" thickBot="1">
      <c r="C77" s="72" t="s">
        <v>442</v>
      </c>
      <c r="D77" s="134"/>
      <c r="E77" s="87">
        <v>12</v>
      </c>
      <c r="F77" s="235">
        <f>HLOOKUP($C77,$BZ$2:$CM$3,2,0)</f>
        <v>43674.39</v>
      </c>
      <c r="G77" s="48">
        <f>D77*E77*F77</f>
        <v>0</v>
      </c>
      <c r="H77" s="101"/>
      <c r="I77" s="49" t="s">
        <v>456</v>
      </c>
      <c r="J77" s="49" t="str">
        <f>VLOOKUP(I77,Presupuesto!$B$11:$C$565,2,0)</f>
        <v>SUELDOS Y SALARIOS PERMANENTES</v>
      </c>
      <c r="K77" s="151" t="s">
        <v>1403</v>
      </c>
      <c r="L77" s="33" t="s">
        <v>354</v>
      </c>
    </row>
    <row r="78" spans="3:12" ht="15.75" hidden="1" thickBot="1">
      <c r="C78" s="106" t="s">
        <v>26</v>
      </c>
      <c r="D78" s="98"/>
      <c r="E78" s="89">
        <v>0</v>
      </c>
      <c r="F78" s="35">
        <f>IF(E77=0,"",(G77/E77)/12*E77)</f>
        <v>0</v>
      </c>
      <c r="G78" s="32">
        <f>F78</f>
        <v>0</v>
      </c>
      <c r="H78" s="99"/>
      <c r="I78" s="51" t="s">
        <v>476</v>
      </c>
      <c r="J78" s="51" t="str">
        <f>VLOOKUP(I78,Presupuesto!$B$11:$C$565,2,0)</f>
        <v>AGUINALDO Y DECIMO CUARTO MES</v>
      </c>
      <c r="K78" s="33" t="str">
        <f t="shared" ref="K78:K109" si="0">$K$77</f>
        <v>Posgrado</v>
      </c>
      <c r="L78" s="33" t="s">
        <v>372</v>
      </c>
    </row>
    <row r="79" spans="3:12" ht="15.75" hidden="1" thickBot="1">
      <c r="C79" s="107" t="s">
        <v>27</v>
      </c>
      <c r="D79" s="98"/>
      <c r="E79" s="89">
        <v>0</v>
      </c>
      <c r="F79" s="52">
        <f>IF(E77&lt;6,"",((E77-6)/12)*(G77/E77))</f>
        <v>0</v>
      </c>
      <c r="G79" s="32">
        <f>F79</f>
        <v>0</v>
      </c>
      <c r="H79" s="99"/>
      <c r="I79" s="36" t="s">
        <v>479</v>
      </c>
      <c r="J79" s="36" t="str">
        <f>VLOOKUP(I79,Presupuesto!$B$11:$C$565,2,0)</f>
        <v>DECIMOCUARTO MES</v>
      </c>
      <c r="K79" s="33" t="str">
        <f t="shared" si="0"/>
        <v>Posgrado</v>
      </c>
      <c r="L79" s="33" t="s">
        <v>355</v>
      </c>
    </row>
    <row r="80" spans="3:12" ht="15.75" hidden="1" thickBot="1">
      <c r="C80" s="72" t="s">
        <v>443</v>
      </c>
      <c r="D80" s="134"/>
      <c r="E80" s="87">
        <v>12</v>
      </c>
      <c r="F80" s="235">
        <f>HLOOKUP($C80,$BZ$2:$CM$3,2,0)</f>
        <v>39703.99</v>
      </c>
      <c r="G80" s="48">
        <f>D80*E80*F80</f>
        <v>0</v>
      </c>
      <c r="H80" s="101"/>
      <c r="I80" s="49" t="s">
        <v>456</v>
      </c>
      <c r="J80" s="49" t="str">
        <f>VLOOKUP(I80,Presupuesto!$B$11:$C$565,2,0)</f>
        <v>SUELDOS Y SALARIOS PERMANENTES</v>
      </c>
      <c r="K80" s="33" t="str">
        <f t="shared" si="0"/>
        <v>Posgrado</v>
      </c>
      <c r="L80" s="33" t="s">
        <v>355</v>
      </c>
    </row>
    <row r="81" spans="3:12" ht="15.75" hidden="1" thickBot="1">
      <c r="C81" s="106" t="s">
        <v>26</v>
      </c>
      <c r="D81" s="98"/>
      <c r="E81" s="89">
        <v>0</v>
      </c>
      <c r="F81" s="35">
        <f>IF(E80=0,"",(G80/E80)/12*E80)</f>
        <v>0</v>
      </c>
      <c r="G81" s="32">
        <f>F81</f>
        <v>0</v>
      </c>
      <c r="H81" s="99"/>
      <c r="I81" s="51" t="s">
        <v>476</v>
      </c>
      <c r="J81" s="51" t="str">
        <f>VLOOKUP(I81,Presupuesto!$B$11:$C$565,2,0)</f>
        <v>AGUINALDO Y DECIMO CUARTO MES</v>
      </c>
      <c r="K81" s="33" t="str">
        <f t="shared" si="0"/>
        <v>Posgrado</v>
      </c>
      <c r="L81" s="33" t="s">
        <v>355</v>
      </c>
    </row>
    <row r="82" spans="3:12" ht="15.75" hidden="1" thickBot="1">
      <c r="C82" s="107" t="s">
        <v>27</v>
      </c>
      <c r="D82" s="98"/>
      <c r="E82" s="89">
        <v>0</v>
      </c>
      <c r="F82" s="52">
        <f>IF(E80&lt;6,"",((E80-6)/12)*(G80/E80))</f>
        <v>0</v>
      </c>
      <c r="G82" s="32">
        <f>F82</f>
        <v>0</v>
      </c>
      <c r="H82" s="99"/>
      <c r="I82" s="36" t="s">
        <v>479</v>
      </c>
      <c r="J82" s="36" t="str">
        <f>VLOOKUP(I82,Presupuesto!$B$11:$C$565,2,0)</f>
        <v>DECIMOCUARTO MES</v>
      </c>
      <c r="K82" s="33" t="str">
        <f t="shared" si="0"/>
        <v>Posgrado</v>
      </c>
      <c r="L82" s="33" t="s">
        <v>355</v>
      </c>
    </row>
    <row r="83" spans="3:12" ht="15.75" hidden="1" thickBot="1">
      <c r="C83" s="72" t="s">
        <v>444</v>
      </c>
      <c r="D83" s="134"/>
      <c r="E83" s="87">
        <v>12</v>
      </c>
      <c r="F83" s="235">
        <f>HLOOKUP($C83,$BZ$2:$CM$3,2,0)</f>
        <v>35733.589999999997</v>
      </c>
      <c r="G83" s="48">
        <f>D83*E83*F83</f>
        <v>0</v>
      </c>
      <c r="H83" s="101"/>
      <c r="I83" s="49" t="s">
        <v>456</v>
      </c>
      <c r="J83" s="49" t="str">
        <f>VLOOKUP(I83,Presupuesto!$B$11:$C$565,2,0)</f>
        <v>SUELDOS Y SALARIOS PERMANENTES</v>
      </c>
      <c r="K83" s="33" t="str">
        <f t="shared" si="0"/>
        <v>Posgrado</v>
      </c>
      <c r="L83" s="33" t="s">
        <v>355</v>
      </c>
    </row>
    <row r="84" spans="3:12" ht="15.75" hidden="1" thickBot="1">
      <c r="C84" s="106" t="s">
        <v>26</v>
      </c>
      <c r="D84" s="98"/>
      <c r="E84" s="89">
        <v>0</v>
      </c>
      <c r="F84" s="35">
        <f>IF(E83=0,"",(G83/E83)/12*E83)</f>
        <v>0</v>
      </c>
      <c r="G84" s="32">
        <f>F84</f>
        <v>0</v>
      </c>
      <c r="H84" s="99"/>
      <c r="I84" s="51" t="s">
        <v>476</v>
      </c>
      <c r="J84" s="51" t="str">
        <f>VLOOKUP(I84,Presupuesto!$B$11:$C$565,2,0)</f>
        <v>AGUINALDO Y DECIMO CUARTO MES</v>
      </c>
      <c r="K84" s="33" t="str">
        <f t="shared" si="0"/>
        <v>Posgrado</v>
      </c>
      <c r="L84" s="33" t="s">
        <v>355</v>
      </c>
    </row>
    <row r="85" spans="3:12" ht="15.75" hidden="1" thickBot="1">
      <c r="C85" s="107" t="s">
        <v>27</v>
      </c>
      <c r="D85" s="98"/>
      <c r="E85" s="89">
        <v>0</v>
      </c>
      <c r="F85" s="52">
        <f>IF(E83&lt;6,"",((E83-6)/12)*(G83/E83))</f>
        <v>0</v>
      </c>
      <c r="G85" s="32">
        <f>F85</f>
        <v>0</v>
      </c>
      <c r="H85" s="99"/>
      <c r="I85" s="36" t="s">
        <v>479</v>
      </c>
      <c r="J85" s="36" t="str">
        <f>VLOOKUP(I85,Presupuesto!$B$11:$C$565,2,0)</f>
        <v>DECIMOCUARTO MES</v>
      </c>
      <c r="K85" s="33" t="str">
        <f t="shared" si="0"/>
        <v>Posgrado</v>
      </c>
      <c r="L85" s="33" t="s">
        <v>355</v>
      </c>
    </row>
    <row r="86" spans="3:12" ht="15.75" hidden="1" thickBot="1">
      <c r="C86" s="72" t="s">
        <v>445</v>
      </c>
      <c r="D86" s="134"/>
      <c r="E86" s="87">
        <v>12</v>
      </c>
      <c r="F86" s="235">
        <f>HLOOKUP($C86,$BZ$2:$CM$3,2,0)</f>
        <v>31763.19</v>
      </c>
      <c r="G86" s="48">
        <f>D86*E86*F86</f>
        <v>0</v>
      </c>
      <c r="H86" s="101"/>
      <c r="I86" s="49" t="s">
        <v>456</v>
      </c>
      <c r="J86" s="49" t="str">
        <f>VLOOKUP(I86,Presupuesto!$B$11:$C$565,2,0)</f>
        <v>SUELDOS Y SALARIOS PERMANENTES</v>
      </c>
      <c r="K86" s="33" t="str">
        <f t="shared" si="0"/>
        <v>Posgrado</v>
      </c>
      <c r="L86" s="33" t="s">
        <v>355</v>
      </c>
    </row>
    <row r="87" spans="3:12" ht="15.75" hidden="1" thickBot="1">
      <c r="C87" s="106" t="s">
        <v>26</v>
      </c>
      <c r="D87" s="98"/>
      <c r="E87" s="89">
        <v>0</v>
      </c>
      <c r="F87" s="35">
        <f>IF(E86=0,"",(G86/E86)/12*E86)</f>
        <v>0</v>
      </c>
      <c r="G87" s="32">
        <f>F87</f>
        <v>0</v>
      </c>
      <c r="H87" s="99"/>
      <c r="I87" s="51" t="s">
        <v>476</v>
      </c>
      <c r="J87" s="51" t="str">
        <f>VLOOKUP(I87,Presupuesto!$B$11:$C$565,2,0)</f>
        <v>AGUINALDO Y DECIMO CUARTO MES</v>
      </c>
      <c r="K87" s="33" t="str">
        <f t="shared" si="0"/>
        <v>Posgrado</v>
      </c>
      <c r="L87" s="33" t="s">
        <v>355</v>
      </c>
    </row>
    <row r="88" spans="3:12" ht="15.75" hidden="1" thickBot="1">
      <c r="C88" s="107" t="s">
        <v>27</v>
      </c>
      <c r="D88" s="98"/>
      <c r="E88" s="89">
        <v>0</v>
      </c>
      <c r="F88" s="52">
        <f>IF(E86&lt;6,"",((E86-6)/12)*(G86/E86))</f>
        <v>0</v>
      </c>
      <c r="G88" s="32">
        <f>F88</f>
        <v>0</v>
      </c>
      <c r="H88" s="99"/>
      <c r="I88" s="36" t="s">
        <v>479</v>
      </c>
      <c r="J88" s="36" t="str">
        <f>VLOOKUP(I88,Presupuesto!$B$11:$C$565,2,0)</f>
        <v>DECIMOCUARTO MES</v>
      </c>
      <c r="K88" s="33" t="str">
        <f t="shared" si="0"/>
        <v>Posgrado</v>
      </c>
      <c r="L88" s="33" t="s">
        <v>355</v>
      </c>
    </row>
    <row r="89" spans="3:12" ht="15.75" hidden="1" thickBot="1">
      <c r="C89" s="72" t="s">
        <v>446</v>
      </c>
      <c r="D89" s="134"/>
      <c r="E89" s="87">
        <v>12</v>
      </c>
      <c r="F89" s="235">
        <f>HLOOKUP($C89,$BZ$2:$CM$3,2,0)</f>
        <v>29777.99</v>
      </c>
      <c r="G89" s="48">
        <f>D89*E89*F89</f>
        <v>0</v>
      </c>
      <c r="H89" s="101"/>
      <c r="I89" s="49" t="s">
        <v>456</v>
      </c>
      <c r="J89" s="49" t="str">
        <f>VLOOKUP(I89,Presupuesto!$B$11:$C$565,2,0)</f>
        <v>SUELDOS Y SALARIOS PERMANENTES</v>
      </c>
      <c r="K89" s="33" t="str">
        <f t="shared" si="0"/>
        <v>Posgrado</v>
      </c>
      <c r="L89" s="33" t="s">
        <v>355</v>
      </c>
    </row>
    <row r="90" spans="3:12" ht="15.75" hidden="1" thickBot="1">
      <c r="C90" s="106" t="s">
        <v>26</v>
      </c>
      <c r="D90" s="98"/>
      <c r="E90" s="89">
        <v>0</v>
      </c>
      <c r="F90" s="35">
        <f>IF(E89=0,"",(G89/E89)/12*E89)</f>
        <v>0</v>
      </c>
      <c r="G90" s="32">
        <f>F90</f>
        <v>0</v>
      </c>
      <c r="H90" s="99"/>
      <c r="I90" s="51" t="s">
        <v>476</v>
      </c>
      <c r="J90" s="51" t="str">
        <f>VLOOKUP(I90,Presupuesto!$B$11:$C$565,2,0)</f>
        <v>AGUINALDO Y DECIMO CUARTO MES</v>
      </c>
      <c r="K90" s="33" t="str">
        <f t="shared" si="0"/>
        <v>Posgrado</v>
      </c>
      <c r="L90" s="33" t="s">
        <v>355</v>
      </c>
    </row>
    <row r="91" spans="3:12" ht="15.75" hidden="1" thickBot="1">
      <c r="C91" s="107" t="s">
        <v>27</v>
      </c>
      <c r="D91" s="98"/>
      <c r="E91" s="89">
        <v>0</v>
      </c>
      <c r="F91" s="52">
        <f>IF(E89&lt;6,"",((E89-6)/12)*(G89/E89))</f>
        <v>0</v>
      </c>
      <c r="G91" s="32">
        <f>F91</f>
        <v>0</v>
      </c>
      <c r="H91" s="99"/>
      <c r="I91" s="36" t="s">
        <v>479</v>
      </c>
      <c r="J91" s="36" t="str">
        <f>VLOOKUP(I91,Presupuesto!$B$11:$C$565,2,0)</f>
        <v>DECIMOCUARTO MES</v>
      </c>
      <c r="K91" s="33" t="str">
        <f t="shared" si="0"/>
        <v>Posgrado</v>
      </c>
      <c r="L91" s="33" t="s">
        <v>355</v>
      </c>
    </row>
    <row r="92" spans="3:12" ht="15.75" hidden="1" thickBot="1">
      <c r="C92" s="72" t="s">
        <v>447</v>
      </c>
      <c r="D92" s="134"/>
      <c r="E92" s="87">
        <v>12</v>
      </c>
      <c r="F92" s="235">
        <f>HLOOKUP($C92,$BZ$2:$CM$3,2,0)</f>
        <v>27792.79</v>
      </c>
      <c r="G92" s="48">
        <f>D92*E92*F92</f>
        <v>0</v>
      </c>
      <c r="H92" s="101"/>
      <c r="I92" s="49" t="s">
        <v>456</v>
      </c>
      <c r="J92" s="49" t="str">
        <f>VLOOKUP(I92,Presupuesto!$B$11:$C$565,2,0)</f>
        <v>SUELDOS Y SALARIOS PERMANENTES</v>
      </c>
      <c r="K92" s="33" t="str">
        <f t="shared" si="0"/>
        <v>Posgrado</v>
      </c>
      <c r="L92" s="33" t="s">
        <v>355</v>
      </c>
    </row>
    <row r="93" spans="3:12" ht="15.75" hidden="1" thickBot="1">
      <c r="C93" s="106" t="s">
        <v>26</v>
      </c>
      <c r="D93" s="98"/>
      <c r="E93" s="89">
        <v>0</v>
      </c>
      <c r="F93" s="35">
        <f>IF(E92=0,"",(G92/E92)/12*E92)</f>
        <v>0</v>
      </c>
      <c r="G93" s="32">
        <f>F93</f>
        <v>0</v>
      </c>
      <c r="H93" s="99"/>
      <c r="I93" s="51" t="s">
        <v>476</v>
      </c>
      <c r="J93" s="51" t="str">
        <f>VLOOKUP(I93,Presupuesto!$B$11:$C$565,2,0)</f>
        <v>AGUINALDO Y DECIMO CUARTO MES</v>
      </c>
      <c r="K93" s="33" t="str">
        <f t="shared" si="0"/>
        <v>Posgrado</v>
      </c>
      <c r="L93" s="33" t="s">
        <v>355</v>
      </c>
    </row>
    <row r="94" spans="3:12" ht="15.75" hidden="1" thickBot="1">
      <c r="C94" s="107" t="s">
        <v>27</v>
      </c>
      <c r="D94" s="98"/>
      <c r="E94" s="89">
        <v>0</v>
      </c>
      <c r="F94" s="52">
        <f>IF(E92&lt;6,"",((E92-6)/12)*(G92/E92))</f>
        <v>0</v>
      </c>
      <c r="G94" s="32">
        <f>F94</f>
        <v>0</v>
      </c>
      <c r="H94" s="99"/>
      <c r="I94" s="36" t="s">
        <v>479</v>
      </c>
      <c r="J94" s="36" t="str">
        <f>VLOOKUP(I94,Presupuesto!$B$11:$C$565,2,0)</f>
        <v>DECIMOCUARTO MES</v>
      </c>
      <c r="K94" s="33" t="str">
        <f t="shared" si="0"/>
        <v>Posgrado</v>
      </c>
      <c r="L94" s="33" t="s">
        <v>355</v>
      </c>
    </row>
    <row r="95" spans="3:12" ht="15.75" hidden="1" thickBot="1">
      <c r="C95" s="72" t="s">
        <v>448</v>
      </c>
      <c r="D95" s="134"/>
      <c r="E95" s="87">
        <v>12</v>
      </c>
      <c r="F95" s="235">
        <f>HLOOKUP($C95,$BZ$2:$CM$3,2,0)</f>
        <v>18859.39</v>
      </c>
      <c r="G95" s="48">
        <f>D95*E95*F95</f>
        <v>0</v>
      </c>
      <c r="H95" s="101"/>
      <c r="I95" s="49" t="s">
        <v>456</v>
      </c>
      <c r="J95" s="49" t="str">
        <f>VLOOKUP(I95,Presupuesto!$B$11:$C$565,2,0)</f>
        <v>SUELDOS Y SALARIOS PERMANENTES</v>
      </c>
      <c r="K95" s="33" t="str">
        <f t="shared" si="0"/>
        <v>Posgrado</v>
      </c>
      <c r="L95" s="33" t="s">
        <v>355</v>
      </c>
    </row>
    <row r="96" spans="3:12" ht="15.75" hidden="1" thickBot="1">
      <c r="C96" s="106" t="s">
        <v>26</v>
      </c>
      <c r="D96" s="98"/>
      <c r="E96" s="89">
        <v>0</v>
      </c>
      <c r="F96" s="35">
        <f>IF(E95=0,"",(G95/E95)/12*E95)</f>
        <v>0</v>
      </c>
      <c r="G96" s="32">
        <f>F96</f>
        <v>0</v>
      </c>
      <c r="H96" s="99"/>
      <c r="I96" s="51" t="s">
        <v>476</v>
      </c>
      <c r="J96" s="51" t="str">
        <f>VLOOKUP(I96,Presupuesto!$B$11:$C$565,2,0)</f>
        <v>AGUINALDO Y DECIMO CUARTO MES</v>
      </c>
      <c r="K96" s="33" t="str">
        <f t="shared" si="0"/>
        <v>Posgrado</v>
      </c>
      <c r="L96" s="33" t="s">
        <v>355</v>
      </c>
    </row>
    <row r="97" spans="3:12" ht="15.75" hidden="1" thickBot="1">
      <c r="C97" s="107" t="s">
        <v>27</v>
      </c>
      <c r="D97" s="98"/>
      <c r="E97" s="89">
        <v>0</v>
      </c>
      <c r="F97" s="52">
        <f>IF(E95&lt;6,"",((E95-6)/12)*(G95/E95))</f>
        <v>0</v>
      </c>
      <c r="G97" s="32">
        <f>F97</f>
        <v>0</v>
      </c>
      <c r="H97" s="99"/>
      <c r="I97" s="36" t="s">
        <v>479</v>
      </c>
      <c r="J97" s="36" t="str">
        <f>VLOOKUP(I97,Presupuesto!$B$11:$C$565,2,0)</f>
        <v>DECIMOCUARTO MES</v>
      </c>
      <c r="K97" s="33" t="str">
        <f t="shared" si="0"/>
        <v>Posgrado</v>
      </c>
      <c r="L97" s="33" t="s">
        <v>355</v>
      </c>
    </row>
    <row r="98" spans="3:12" ht="15.75" hidden="1" thickBot="1">
      <c r="C98" s="72" t="s">
        <v>449</v>
      </c>
      <c r="D98" s="134"/>
      <c r="E98" s="87">
        <v>12</v>
      </c>
      <c r="F98" s="235">
        <f>HLOOKUP($C98,$BZ$2:$CM$3,2,0)</f>
        <v>17866.8</v>
      </c>
      <c r="G98" s="48">
        <f>D98*E98*F98</f>
        <v>0</v>
      </c>
      <c r="H98" s="101"/>
      <c r="I98" s="49" t="s">
        <v>456</v>
      </c>
      <c r="J98" s="49" t="str">
        <f>VLOOKUP(I98,Presupuesto!$B$11:$C$565,2,0)</f>
        <v>SUELDOS Y SALARIOS PERMANENTES</v>
      </c>
      <c r="K98" s="33" t="str">
        <f t="shared" si="0"/>
        <v>Posgrado</v>
      </c>
      <c r="L98" s="33" t="s">
        <v>355</v>
      </c>
    </row>
    <row r="99" spans="3:12" ht="15.75" hidden="1" thickBot="1">
      <c r="C99" s="106" t="s">
        <v>26</v>
      </c>
      <c r="D99" s="98"/>
      <c r="E99" s="89">
        <v>0</v>
      </c>
      <c r="F99" s="35">
        <f>IF(E98=0,"",(G98/E98)/12*E98)</f>
        <v>0</v>
      </c>
      <c r="G99" s="32">
        <f>F99</f>
        <v>0</v>
      </c>
      <c r="H99" s="99"/>
      <c r="I99" s="51" t="s">
        <v>476</v>
      </c>
      <c r="J99" s="51" t="str">
        <f>VLOOKUP(I99,Presupuesto!$B$11:$C$565,2,0)</f>
        <v>AGUINALDO Y DECIMO CUARTO MES</v>
      </c>
      <c r="K99" s="33" t="str">
        <f t="shared" si="0"/>
        <v>Posgrado</v>
      </c>
      <c r="L99" s="33" t="s">
        <v>355</v>
      </c>
    </row>
    <row r="100" spans="3:12" ht="15.75" hidden="1" thickBot="1">
      <c r="C100" s="107" t="s">
        <v>27</v>
      </c>
      <c r="D100" s="98"/>
      <c r="E100" s="89">
        <v>0</v>
      </c>
      <c r="F100" s="52">
        <f>IF(E98&lt;6,"",((E98-6)/12)*(G98/E98))</f>
        <v>0</v>
      </c>
      <c r="G100" s="32">
        <f>F100</f>
        <v>0</v>
      </c>
      <c r="H100" s="99"/>
      <c r="I100" s="36" t="s">
        <v>479</v>
      </c>
      <c r="J100" s="36" t="str">
        <f>VLOOKUP(I100,Presupuesto!$B$11:$C$565,2,0)</f>
        <v>DECIMOCUARTO MES</v>
      </c>
      <c r="K100" s="33" t="str">
        <f t="shared" si="0"/>
        <v>Posgrado</v>
      </c>
      <c r="L100" s="33" t="s">
        <v>355</v>
      </c>
    </row>
    <row r="101" spans="3:12" ht="15.75" hidden="1" thickBot="1">
      <c r="C101" s="72" t="s">
        <v>450</v>
      </c>
      <c r="D101" s="134"/>
      <c r="E101" s="87">
        <v>12</v>
      </c>
      <c r="F101" s="235">
        <f>HLOOKUP($C101,$BZ$2:$CM$3,2,0)</f>
        <v>13896.4</v>
      </c>
      <c r="G101" s="48">
        <f>D101*E101*F101</f>
        <v>0</v>
      </c>
      <c r="H101" s="101"/>
      <c r="I101" s="49" t="s">
        <v>456</v>
      </c>
      <c r="J101" s="49" t="str">
        <f>VLOOKUP(I101,Presupuesto!$B$11:$C$565,2,0)</f>
        <v>SUELDOS Y SALARIOS PERMANENTES</v>
      </c>
      <c r="K101" s="33" t="str">
        <f t="shared" si="0"/>
        <v>Posgrado</v>
      </c>
      <c r="L101" s="33" t="s">
        <v>355</v>
      </c>
    </row>
    <row r="102" spans="3:12" ht="15.75" hidden="1" thickBot="1">
      <c r="C102" s="106" t="s">
        <v>26</v>
      </c>
      <c r="D102" s="98"/>
      <c r="E102" s="89">
        <v>0</v>
      </c>
      <c r="F102" s="35">
        <f>IF(E101=0,"",(G101/E101)/12*E101)</f>
        <v>0</v>
      </c>
      <c r="G102" s="32">
        <f>F102</f>
        <v>0</v>
      </c>
      <c r="H102" s="99"/>
      <c r="I102" s="51" t="s">
        <v>476</v>
      </c>
      <c r="J102" s="51" t="str">
        <f>VLOOKUP(I102,Presupuesto!$B$11:$C$565,2,0)</f>
        <v>AGUINALDO Y DECIMO CUARTO MES</v>
      </c>
      <c r="K102" s="33" t="str">
        <f t="shared" si="0"/>
        <v>Posgrado</v>
      </c>
      <c r="L102" s="33" t="s">
        <v>355</v>
      </c>
    </row>
    <row r="103" spans="3:12" ht="15.75" hidden="1" thickBot="1">
      <c r="C103" s="107" t="s">
        <v>27</v>
      </c>
      <c r="D103" s="98"/>
      <c r="E103" s="89">
        <v>0</v>
      </c>
      <c r="F103" s="52">
        <f>IF(E101&lt;6,"",((E101-6)/12)*(G101/E101))</f>
        <v>0</v>
      </c>
      <c r="G103" s="32">
        <f>F103</f>
        <v>0</v>
      </c>
      <c r="H103" s="99"/>
      <c r="I103" s="36" t="s">
        <v>479</v>
      </c>
      <c r="J103" s="36" t="str">
        <f>VLOOKUP(I103,Presupuesto!$B$11:$C$565,2,0)</f>
        <v>DECIMOCUARTO MES</v>
      </c>
      <c r="K103" s="33" t="str">
        <f t="shared" si="0"/>
        <v>Posgrado</v>
      </c>
      <c r="L103" s="33" t="s">
        <v>355</v>
      </c>
    </row>
    <row r="104" spans="3:12" ht="15.75" hidden="1" thickBot="1">
      <c r="C104" s="72" t="s">
        <v>451</v>
      </c>
      <c r="D104" s="134"/>
      <c r="E104" s="87">
        <v>12</v>
      </c>
      <c r="F104" s="235">
        <f>HLOOKUP($C104,$BZ$2:$CM$3,2,0)</f>
        <v>15004.09</v>
      </c>
      <c r="G104" s="48">
        <f>D104*E104*F104</f>
        <v>0</v>
      </c>
      <c r="H104" s="101"/>
      <c r="I104" s="49" t="s">
        <v>456</v>
      </c>
      <c r="J104" s="49" t="str">
        <f>VLOOKUP(I104,Presupuesto!$B$11:$C$565,2,0)</f>
        <v>SUELDOS Y SALARIOS PERMANENTES</v>
      </c>
      <c r="K104" s="33" t="str">
        <f t="shared" si="0"/>
        <v>Posgrado</v>
      </c>
      <c r="L104" s="33" t="s">
        <v>355</v>
      </c>
    </row>
    <row r="105" spans="3:12" ht="15.75" hidden="1" thickBot="1">
      <c r="C105" s="106" t="s">
        <v>26</v>
      </c>
      <c r="D105" s="98"/>
      <c r="E105" s="89">
        <v>0</v>
      </c>
      <c r="F105" s="35">
        <f>IF(E104=0,"",(G104/E104)/12*E104)</f>
        <v>0</v>
      </c>
      <c r="G105" s="32">
        <f>F105</f>
        <v>0</v>
      </c>
      <c r="H105" s="99"/>
      <c r="I105" s="51" t="s">
        <v>476</v>
      </c>
      <c r="J105" s="51" t="str">
        <f>VLOOKUP(I105,Presupuesto!$B$11:$C$565,2,0)</f>
        <v>AGUINALDO Y DECIMO CUARTO MES</v>
      </c>
      <c r="K105" s="33" t="str">
        <f t="shared" si="0"/>
        <v>Posgrado</v>
      </c>
      <c r="L105" s="33" t="s">
        <v>355</v>
      </c>
    </row>
    <row r="106" spans="3:12" ht="15.75" hidden="1" thickBot="1">
      <c r="C106" s="107" t="s">
        <v>27</v>
      </c>
      <c r="D106" s="98"/>
      <c r="E106" s="89">
        <v>0</v>
      </c>
      <c r="F106" s="52">
        <f>IF(E104&lt;6,"",((E104-6)/12)*(G104/E104))</f>
        <v>0</v>
      </c>
      <c r="G106" s="32">
        <f>F106</f>
        <v>0</v>
      </c>
      <c r="H106" s="99"/>
      <c r="I106" s="36" t="s">
        <v>479</v>
      </c>
      <c r="J106" s="36" t="str">
        <f>VLOOKUP(I106,Presupuesto!$B$11:$C$565,2,0)</f>
        <v>DECIMOCUARTO MES</v>
      </c>
      <c r="K106" s="33" t="str">
        <f t="shared" si="0"/>
        <v>Posgrado</v>
      </c>
      <c r="L106" s="33" t="s">
        <v>355</v>
      </c>
    </row>
    <row r="107" spans="3:12" ht="15.75" hidden="1" thickBot="1">
      <c r="C107" s="72" t="s">
        <v>452</v>
      </c>
      <c r="D107" s="134"/>
      <c r="E107" s="87">
        <v>12</v>
      </c>
      <c r="F107" s="235">
        <f>HLOOKUP($C107,$BZ$2:$CM$3,2,0)</f>
        <v>13238.9</v>
      </c>
      <c r="G107" s="48">
        <f>D107*E107*F107</f>
        <v>0</v>
      </c>
      <c r="H107" s="101"/>
      <c r="I107" s="49" t="s">
        <v>456</v>
      </c>
      <c r="J107" s="49" t="str">
        <f>VLOOKUP(I107,Presupuesto!$B$11:$C$565,2,0)</f>
        <v>SUELDOS Y SALARIOS PERMANENTES</v>
      </c>
      <c r="K107" s="33" t="str">
        <f t="shared" si="0"/>
        <v>Posgrado</v>
      </c>
      <c r="L107" s="33" t="s">
        <v>355</v>
      </c>
    </row>
    <row r="108" spans="3:12" ht="15.75" hidden="1" thickBot="1">
      <c r="C108" s="106" t="s">
        <v>26</v>
      </c>
      <c r="D108" s="98"/>
      <c r="E108" s="89">
        <v>0</v>
      </c>
      <c r="F108" s="35">
        <f>IF(E107=0,"",(G107/E107)/12*E107)</f>
        <v>0</v>
      </c>
      <c r="G108" s="32">
        <f>F108</f>
        <v>0</v>
      </c>
      <c r="H108" s="99"/>
      <c r="I108" s="51" t="s">
        <v>476</v>
      </c>
      <c r="J108" s="51" t="str">
        <f>VLOOKUP(I108,Presupuesto!$B$11:$C$565,2,0)</f>
        <v>AGUINALDO Y DECIMO CUARTO MES</v>
      </c>
      <c r="K108" s="33" t="str">
        <f t="shared" si="0"/>
        <v>Posgrado</v>
      </c>
      <c r="L108" s="33" t="s">
        <v>355</v>
      </c>
    </row>
    <row r="109" spans="3:12" ht="15.75" hidden="1" thickBot="1">
      <c r="C109" s="107" t="s">
        <v>27</v>
      </c>
      <c r="D109" s="98"/>
      <c r="E109" s="89">
        <v>0</v>
      </c>
      <c r="F109" s="52">
        <f>IF(E107&lt;6,"",((E107-6)/12)*(G107/E107))</f>
        <v>0</v>
      </c>
      <c r="G109" s="32">
        <f>F109</f>
        <v>0</v>
      </c>
      <c r="H109" s="99"/>
      <c r="I109" s="36" t="s">
        <v>479</v>
      </c>
      <c r="J109" s="36" t="str">
        <f>VLOOKUP(I109,Presupuesto!$B$11:$C$565,2,0)</f>
        <v>DECIMOCUARTO MES</v>
      </c>
      <c r="K109" s="33" t="str">
        <f t="shared" si="0"/>
        <v>Posgrado</v>
      </c>
      <c r="L109" s="33" t="s">
        <v>355</v>
      </c>
    </row>
    <row r="110" spans="3:12" ht="15.75" hidden="1" thickBot="1">
      <c r="C110" s="72" t="s">
        <v>453</v>
      </c>
      <c r="D110" s="134"/>
      <c r="E110" s="87">
        <v>12</v>
      </c>
      <c r="F110" s="235">
        <f>HLOOKUP($C110,$BZ$2:$CM$3,2,0)</f>
        <v>12356.31</v>
      </c>
      <c r="G110" s="48">
        <f>D110*E110*F110</f>
        <v>0</v>
      </c>
      <c r="H110" s="101"/>
      <c r="I110" s="49" t="s">
        <v>456</v>
      </c>
      <c r="J110" s="49" t="str">
        <f>VLOOKUP(I110,Presupuesto!$B$11:$C$565,2,0)</f>
        <v>SUELDOS Y SALARIOS PERMANENTES</v>
      </c>
      <c r="K110" s="33" t="str">
        <f t="shared" ref="K110:K127" si="1">$K$77</f>
        <v>Posgrado</v>
      </c>
      <c r="L110" s="33" t="s">
        <v>355</v>
      </c>
    </row>
    <row r="111" spans="3:12" ht="15.75" hidden="1" thickBot="1">
      <c r="C111" s="106" t="s">
        <v>26</v>
      </c>
      <c r="D111" s="98"/>
      <c r="E111" s="89">
        <v>0</v>
      </c>
      <c r="F111" s="35">
        <f>IF(E110=0,"",(G110/E110)/12*E110)</f>
        <v>0</v>
      </c>
      <c r="G111" s="32">
        <f>F111</f>
        <v>0</v>
      </c>
      <c r="H111" s="99"/>
      <c r="I111" s="51" t="s">
        <v>476</v>
      </c>
      <c r="J111" s="51" t="str">
        <f>VLOOKUP(I111,Presupuesto!$B$11:$C$565,2,0)</f>
        <v>AGUINALDO Y DECIMO CUARTO MES</v>
      </c>
      <c r="K111" s="33" t="str">
        <f t="shared" si="1"/>
        <v>Posgrado</v>
      </c>
      <c r="L111" s="33" t="s">
        <v>355</v>
      </c>
    </row>
    <row r="112" spans="3:12" ht="15.75" hidden="1" thickBot="1">
      <c r="C112" s="107" t="s">
        <v>27</v>
      </c>
      <c r="D112" s="98"/>
      <c r="E112" s="89">
        <v>0</v>
      </c>
      <c r="F112" s="52">
        <f>IF(E110&lt;6,"",((E110-6)/12)*(G110/E110))</f>
        <v>0</v>
      </c>
      <c r="G112" s="32">
        <f>F112</f>
        <v>0</v>
      </c>
      <c r="H112" s="99"/>
      <c r="I112" s="36" t="s">
        <v>479</v>
      </c>
      <c r="J112" s="36" t="str">
        <f>VLOOKUP(I112,Presupuesto!$B$11:$C$565,2,0)</f>
        <v>DECIMOCUARTO MES</v>
      </c>
      <c r="K112" s="33" t="str">
        <f t="shared" si="1"/>
        <v>Posgrado</v>
      </c>
      <c r="L112" s="33" t="s">
        <v>355</v>
      </c>
    </row>
    <row r="113" spans="3:12" ht="15.75" hidden="1" thickBot="1">
      <c r="C113" s="72" t="s">
        <v>454</v>
      </c>
      <c r="D113" s="134"/>
      <c r="E113" s="87">
        <v>12</v>
      </c>
      <c r="F113" s="235">
        <f>HLOOKUP($C113,$BZ$2:$CM$3,2,0)</f>
        <v>463.22</v>
      </c>
      <c r="G113" s="48">
        <f>D113*E113*F113</f>
        <v>0</v>
      </c>
      <c r="H113" s="101"/>
      <c r="I113" s="49" t="s">
        <v>456</v>
      </c>
      <c r="J113" s="49" t="str">
        <f>VLOOKUP(I113,Presupuesto!$B$11:$C$565,2,0)</f>
        <v>SUELDOS Y SALARIOS PERMANENTES</v>
      </c>
      <c r="K113" s="33" t="str">
        <f t="shared" si="1"/>
        <v>Posgrado</v>
      </c>
      <c r="L113" s="33" t="s">
        <v>355</v>
      </c>
    </row>
    <row r="114" spans="3:12" ht="15.75" hidden="1" thickBot="1">
      <c r="C114" s="106" t="s">
        <v>26</v>
      </c>
      <c r="D114" s="98"/>
      <c r="E114" s="89">
        <v>0</v>
      </c>
      <c r="F114" s="35">
        <f>IF(E113=0,"",(G113/E113)/12*E113)</f>
        <v>0</v>
      </c>
      <c r="G114" s="32">
        <f>F114</f>
        <v>0</v>
      </c>
      <c r="H114" s="99"/>
      <c r="I114" s="51" t="s">
        <v>476</v>
      </c>
      <c r="J114" s="51" t="str">
        <f>VLOOKUP(I114,Presupuesto!$B$11:$C$565,2,0)</f>
        <v>AGUINALDO Y DECIMO CUARTO MES</v>
      </c>
      <c r="K114" s="33" t="str">
        <f t="shared" si="1"/>
        <v>Posgrado</v>
      </c>
      <c r="L114" s="33" t="s">
        <v>355</v>
      </c>
    </row>
    <row r="115" spans="3:12" ht="15.75" hidden="1" thickBot="1">
      <c r="C115" s="107" t="s">
        <v>27</v>
      </c>
      <c r="D115" s="98"/>
      <c r="E115" s="89">
        <v>0</v>
      </c>
      <c r="F115" s="52">
        <f>IF(E113&lt;6,"",((E113-6)/12)*(G113/E113))</f>
        <v>0</v>
      </c>
      <c r="G115" s="32">
        <f>F115</f>
        <v>0</v>
      </c>
      <c r="H115" s="99"/>
      <c r="I115" s="36" t="s">
        <v>479</v>
      </c>
      <c r="J115" s="36" t="str">
        <f>VLOOKUP(I115,Presupuesto!$B$11:$C$565,2,0)</f>
        <v>DECIMOCUARTO MES</v>
      </c>
      <c r="K115" s="33" t="str">
        <f t="shared" si="1"/>
        <v>Posgrado</v>
      </c>
      <c r="L115" s="33" t="s">
        <v>355</v>
      </c>
    </row>
    <row r="116" spans="3:12" ht="15.75" hidden="1" thickBot="1">
      <c r="C116" s="72" t="s">
        <v>455</v>
      </c>
      <c r="D116" s="134"/>
      <c r="E116" s="87">
        <v>12</v>
      </c>
      <c r="F116" s="235">
        <f>HLOOKUP($C116,$BZ$2:$CM$3,2,0)</f>
        <v>2007.3</v>
      </c>
      <c r="G116" s="48">
        <f>D116*E116*F116</f>
        <v>0</v>
      </c>
      <c r="H116" s="101"/>
      <c r="I116" s="49" t="s">
        <v>456</v>
      </c>
      <c r="J116" s="49" t="str">
        <f>VLOOKUP(I116,Presupuesto!$B$11:$C$565,2,0)</f>
        <v>SUELDOS Y SALARIOS PERMANENTES</v>
      </c>
      <c r="K116" s="33" t="str">
        <f t="shared" si="1"/>
        <v>Posgrado</v>
      </c>
      <c r="L116" s="33" t="s">
        <v>355</v>
      </c>
    </row>
    <row r="117" spans="3:12" ht="15.75" hidden="1" thickBot="1">
      <c r="C117" s="106" t="s">
        <v>26</v>
      </c>
      <c r="D117" s="98"/>
      <c r="E117" s="89">
        <v>0</v>
      </c>
      <c r="F117" s="35">
        <f>IF(E116=0,"",(G116/E116)/12*E116)</f>
        <v>0</v>
      </c>
      <c r="G117" s="32">
        <f>F117</f>
        <v>0</v>
      </c>
      <c r="H117" s="99"/>
      <c r="I117" s="51" t="s">
        <v>476</v>
      </c>
      <c r="J117" s="51" t="str">
        <f>VLOOKUP(I117,Presupuesto!$B$11:$C$565,2,0)</f>
        <v>AGUINALDO Y DECIMO CUARTO MES</v>
      </c>
      <c r="K117" s="33" t="str">
        <f t="shared" si="1"/>
        <v>Posgrado</v>
      </c>
      <c r="L117" s="33" t="s">
        <v>355</v>
      </c>
    </row>
    <row r="118" spans="3:12" ht="15.75" hidden="1" thickBot="1">
      <c r="C118" s="107" t="s">
        <v>27</v>
      </c>
      <c r="D118" s="98"/>
      <c r="E118" s="89">
        <v>0</v>
      </c>
      <c r="F118" s="52">
        <f>IF(E116&lt;6,"",((E116-6)/12)*(G116/E116))</f>
        <v>0</v>
      </c>
      <c r="G118" s="32">
        <f>F118</f>
        <v>0</v>
      </c>
      <c r="H118" s="99"/>
      <c r="I118" s="36" t="s">
        <v>479</v>
      </c>
      <c r="J118" s="36" t="str">
        <f>VLOOKUP(I118,Presupuesto!$B$11:$C$565,2,0)</f>
        <v>DECIMOCUARTO MES</v>
      </c>
      <c r="K118" s="33" t="str">
        <f t="shared" si="1"/>
        <v>Posgrado</v>
      </c>
      <c r="L118" s="33" t="s">
        <v>355</v>
      </c>
    </row>
    <row r="119" spans="3:12" ht="15.75" hidden="1" thickBot="1">
      <c r="C119" s="75" t="s">
        <v>51</v>
      </c>
      <c r="D119" s="134"/>
      <c r="E119" s="87">
        <v>12</v>
      </c>
      <c r="F119" s="74">
        <v>30000</v>
      </c>
      <c r="G119" s="48">
        <f>D119*E119*F119</f>
        <v>0</v>
      </c>
      <c r="H119" s="101"/>
      <c r="I119" s="49" t="s">
        <v>524</v>
      </c>
      <c r="J119" s="49" t="str">
        <f>VLOOKUP(I119,Presupuesto!$B$11:$C$565,2,0)</f>
        <v>CONTRATOS ESPECIALES</v>
      </c>
      <c r="K119" s="33" t="str">
        <f t="shared" si="1"/>
        <v>Posgrado</v>
      </c>
      <c r="L119" s="33" t="s">
        <v>355</v>
      </c>
    </row>
    <row r="120" spans="3:12" ht="15.75" hidden="1" thickBot="1">
      <c r="C120" s="106" t="s">
        <v>26</v>
      </c>
      <c r="D120" s="98"/>
      <c r="E120" s="89">
        <v>0</v>
      </c>
      <c r="F120" s="52">
        <f>IF(E119=0,"",(G119/E119)/12*E119)</f>
        <v>0</v>
      </c>
      <c r="G120" s="32">
        <f>F120</f>
        <v>0</v>
      </c>
      <c r="H120" s="99"/>
      <c r="I120" s="36" t="s">
        <v>524</v>
      </c>
      <c r="J120" s="36" t="str">
        <f>VLOOKUP(I120,Presupuesto!$B$11:$C$565,2,0)</f>
        <v>CONTRATOS ESPECIALES</v>
      </c>
      <c r="K120" s="33" t="str">
        <f t="shared" si="1"/>
        <v>Posgrado</v>
      </c>
      <c r="L120" s="33" t="s">
        <v>354</v>
      </c>
    </row>
    <row r="121" spans="3:12" ht="15.75" hidden="1" thickBot="1">
      <c r="C121" s="107" t="s">
        <v>27</v>
      </c>
      <c r="D121" s="98"/>
      <c r="E121" s="89">
        <v>0</v>
      </c>
      <c r="F121" s="35">
        <f>IF(E119&lt;6,"",((E119-6)/12)*(G119/E119))</f>
        <v>0</v>
      </c>
      <c r="G121" s="32">
        <f>F121</f>
        <v>0</v>
      </c>
      <c r="H121" s="99"/>
      <c r="I121" s="36" t="s">
        <v>524</v>
      </c>
      <c r="J121" s="36" t="str">
        <f>VLOOKUP(I121,Presupuesto!$B$11:$C$565,2,0)</f>
        <v>CONTRATOS ESPECIALES</v>
      </c>
      <c r="K121" s="33" t="str">
        <f t="shared" si="1"/>
        <v>Posgrado</v>
      </c>
      <c r="L121" s="33" t="s">
        <v>359</v>
      </c>
    </row>
    <row r="122" spans="3:12" ht="15.75" thickBot="1">
      <c r="C122" s="75" t="s">
        <v>28</v>
      </c>
      <c r="D122" s="134">
        <v>1</v>
      </c>
      <c r="E122" s="87">
        <v>6</v>
      </c>
      <c r="F122" s="53">
        <v>30000</v>
      </c>
      <c r="G122" s="48">
        <f>D122*E122*F122</f>
        <v>180000</v>
      </c>
      <c r="H122" s="523" t="s">
        <v>1624</v>
      </c>
      <c r="I122" s="49" t="s">
        <v>665</v>
      </c>
      <c r="J122" s="49" t="str">
        <f>VLOOKUP(I122,Presupuesto!$B$11:$C$565,2,0)</f>
        <v>OTROS SERVICIOS TECNICOS Y PROFESIONALES</v>
      </c>
      <c r="K122" s="33" t="s">
        <v>1317</v>
      </c>
      <c r="L122" s="33" t="s">
        <v>359</v>
      </c>
    </row>
    <row r="123" spans="3:12" hidden="1">
      <c r="C123" s="106" t="s">
        <v>26</v>
      </c>
      <c r="D123" s="98"/>
      <c r="E123" s="89">
        <v>0</v>
      </c>
      <c r="F123" s="35">
        <v>0</v>
      </c>
      <c r="G123" s="32">
        <f>F123</f>
        <v>0</v>
      </c>
      <c r="H123" s="99"/>
      <c r="I123" s="36" t="s">
        <v>665</v>
      </c>
      <c r="J123" s="36" t="str">
        <f>VLOOKUP(I123,Presupuesto!$B$11:$C$565,2,0)</f>
        <v>OTROS SERVICIOS TECNICOS Y PROFESIONALES</v>
      </c>
      <c r="K123" s="33" t="str">
        <f t="shared" si="1"/>
        <v>Posgrado</v>
      </c>
      <c r="L123" s="33" t="s">
        <v>354</v>
      </c>
    </row>
    <row r="124" spans="3:12" hidden="1">
      <c r="C124" s="107" t="s">
        <v>27</v>
      </c>
      <c r="D124" s="98"/>
      <c r="E124" s="89">
        <v>0</v>
      </c>
      <c r="F124" s="35">
        <v>0</v>
      </c>
      <c r="G124" s="32">
        <f>F124</f>
        <v>0</v>
      </c>
      <c r="H124" s="99"/>
      <c r="I124" s="36" t="s">
        <v>665</v>
      </c>
      <c r="J124" s="36" t="str">
        <f>VLOOKUP(I124,Presupuesto!$B$11:$C$565,2,0)</f>
        <v>OTROS SERVICIOS TECNICOS Y PROFESIONALES</v>
      </c>
      <c r="K124" s="33" t="str">
        <f t="shared" si="1"/>
        <v>Posgrado</v>
      </c>
      <c r="L124" s="33" t="s">
        <v>354</v>
      </c>
    </row>
    <row r="125" spans="3:12" ht="15.75" hidden="1" thickBot="1">
      <c r="C125" s="75" t="s">
        <v>29</v>
      </c>
      <c r="D125" s="134"/>
      <c r="E125" s="87">
        <v>12</v>
      </c>
      <c r="F125" s="53">
        <v>30000</v>
      </c>
      <c r="G125" s="48">
        <f>D125*E125*F125</f>
        <v>0</v>
      </c>
      <c r="H125" s="101"/>
      <c r="I125" s="49" t="s">
        <v>456</v>
      </c>
      <c r="J125" s="49" t="str">
        <f>VLOOKUP(I125,Presupuesto!$B$11:$C$565,2,0)</f>
        <v>SUELDOS Y SALARIOS PERMANENTES</v>
      </c>
      <c r="K125" s="33" t="str">
        <f t="shared" si="1"/>
        <v>Posgrado</v>
      </c>
      <c r="L125" s="33" t="s">
        <v>354</v>
      </c>
    </row>
    <row r="126" spans="3:12" hidden="1">
      <c r="C126" s="106" t="s">
        <v>26</v>
      </c>
      <c r="D126" s="104"/>
      <c r="E126" s="66">
        <v>0</v>
      </c>
      <c r="F126" s="54">
        <f>IF(E125=0,"",(G125/E125)/12*E125)</f>
        <v>0</v>
      </c>
      <c r="G126" s="55">
        <f>F126</f>
        <v>0</v>
      </c>
      <c r="H126" s="99"/>
      <c r="I126" s="36" t="s">
        <v>476</v>
      </c>
      <c r="J126" s="36" t="str">
        <f>VLOOKUP(I126,Presupuesto!$B$11:$C$565,2,0)</f>
        <v>AGUINALDO Y DECIMO CUARTO MES</v>
      </c>
      <c r="K126" s="33" t="str">
        <f t="shared" si="1"/>
        <v>Posgrado</v>
      </c>
      <c r="L126" s="33" t="s">
        <v>354</v>
      </c>
    </row>
    <row r="127" spans="3:12" ht="15.75" hidden="1" thickBot="1">
      <c r="C127" s="108" t="s">
        <v>27</v>
      </c>
      <c r="D127" s="97"/>
      <c r="E127" s="67">
        <v>0</v>
      </c>
      <c r="F127" s="40">
        <f>IF(E125&lt;6,"",((E125-6)/12)*(G125/E125))</f>
        <v>0</v>
      </c>
      <c r="G127" s="40">
        <f>F127</f>
        <v>0</v>
      </c>
      <c r="H127" s="97"/>
      <c r="I127" s="41" t="s">
        <v>479</v>
      </c>
      <c r="J127" s="59" t="str">
        <f>VLOOKUP(I127,Presupuesto!$B$11:$C$565,2,0)</f>
        <v>DECIMOCUARTO MES</v>
      </c>
      <c r="K127" s="41" t="str">
        <f t="shared" si="1"/>
        <v>Posgrado</v>
      </c>
      <c r="L127" s="59" t="s">
        <v>354</v>
      </c>
    </row>
    <row r="129" spans="3:12" ht="15.75" thickBot="1">
      <c r="K129" s="88"/>
    </row>
    <row r="130" spans="3:12" ht="15.75" thickBot="1">
      <c r="C130" s="515" t="s">
        <v>11</v>
      </c>
      <c r="D130" s="2">
        <f>SUM(G137:G187)</f>
        <v>225124.92</v>
      </c>
      <c r="E130" s="28"/>
      <c r="F130" s="28"/>
      <c r="G130" s="28"/>
      <c r="H130" s="11"/>
      <c r="I130" s="11"/>
      <c r="J130" s="11"/>
      <c r="K130" s="88"/>
    </row>
    <row r="131" spans="3:12">
      <c r="D131" s="3"/>
      <c r="E131" s="28"/>
      <c r="F131" s="28"/>
      <c r="G131" s="28"/>
      <c r="H131" s="11"/>
      <c r="I131" s="11"/>
      <c r="J131" s="11"/>
      <c r="K131" s="88"/>
    </row>
    <row r="132" spans="3:12">
      <c r="D132" s="3"/>
      <c r="E132" s="28"/>
      <c r="F132" s="28"/>
      <c r="G132" s="28"/>
      <c r="H132" s="11"/>
      <c r="I132" s="11"/>
      <c r="J132" s="11"/>
      <c r="K132" s="88"/>
    </row>
    <row r="133" spans="3:12" ht="15.75">
      <c r="C133" s="137" t="s">
        <v>352</v>
      </c>
      <c r="D133" s="459" t="s">
        <v>2085</v>
      </c>
      <c r="E133" s="28"/>
      <c r="F133" s="28"/>
      <c r="G133" s="28"/>
      <c r="H133" s="11"/>
      <c r="I133" s="11"/>
      <c r="J133" s="11"/>
      <c r="K133" s="88"/>
    </row>
    <row r="134" spans="3:12" ht="18.75">
      <c r="C134" s="143" t="str">
        <f>IFERROR(VLOOKUP(D133,'1. Desarrollo e Innov. Curricu.'!$F:$G,2,FALSE),IFERROR(VLOOKUP(D133,'2. Investigación Científica'!$F:$G,2,FALSE),IFERROR(VLOOKUP(D133,'3. Vinculación Univ. Sociedad'!$F:$G,2,FALSE),IFERROR(VLOOKUP(D133,'4. Docencia y Profesorado Univ.'!$F:$G,2,FALSE),IFERROR(VLOOKUP(D133,'5. Estudiantes y Graduados'!$F:$G,2,FALSE),IFERROR(VLOOKUP(D133,'Gestion administrativa '!$F:$G,2,FALSE),IFERROR(VLOOKUP(D133,'13. Gestión Académica'!$F:$G,2,FALSE),IFERROR(VLOOKUP(D133,'9. Asegura. de la Calid. y M'!$F:$G,2,FALSE),IFERROR(VLOOKUP(D133,'6. Gestión del Conocimiento'!$F:$G,2,FALSE),IFERROR(VLOOKUP(D133,'15. Gobernabilidad y Proceso...'!$F:$G,2,FALSE),IFERROR(VLOOKUP(D133,'12. Gestión del Talento Humano'!$F:$G,2,FALSE),IFERROR(VLOOKUP(D133,'14. Internacional... de la E.S.'!$F:$G,2,FALSE),IFERROR(VLOOKUP(D133,'10. Posgrado'!$F:$G,2,FALSE),IFERROR(VLOOKUP(D133,'17. Gestión TIC'!$F:$G,2,FALSE),IFERROR(VLOOKUP(D133,'16. Desa. del Sistema Educ.Sup.'!$F:$G,2,FALSE),IFERROR(VLOOKUP(D133,'8. Cultura de Inno. Insti...'!$F:$G,2,FALSE),VLOOKUP(D133,'7. Lo Esencial de la Reforma U.'!$F:$G,2,0)))))))))))))))))</f>
        <v>Gestion para contratación de  profesores por hora</v>
      </c>
      <c r="D134" s="3"/>
      <c r="E134" s="28"/>
      <c r="F134" s="28"/>
      <c r="G134" s="28"/>
      <c r="H134" s="11"/>
      <c r="I134" s="11"/>
      <c r="J134" s="11"/>
      <c r="K134" s="88"/>
    </row>
    <row r="135" spans="3:12" ht="15.75" thickBot="1">
      <c r="C135" s="112"/>
      <c r="D135" s="3"/>
      <c r="E135" s="28"/>
      <c r="F135" s="28"/>
      <c r="G135" s="28"/>
      <c r="H135" s="11"/>
      <c r="I135" s="11"/>
      <c r="J135" s="11"/>
      <c r="K135" s="88"/>
    </row>
    <row r="136" spans="3:12" ht="30.75" thickBot="1">
      <c r="C136" s="69" t="s">
        <v>12</v>
      </c>
      <c r="D136" s="73" t="s">
        <v>23</v>
      </c>
      <c r="E136" s="105" t="s">
        <v>24</v>
      </c>
      <c r="F136" s="73" t="s">
        <v>25</v>
      </c>
      <c r="G136" s="70" t="s">
        <v>6</v>
      </c>
      <c r="H136" s="68" t="s">
        <v>91</v>
      </c>
      <c r="I136" s="71" t="s">
        <v>14</v>
      </c>
      <c r="J136" s="71" t="s">
        <v>92</v>
      </c>
      <c r="K136" s="71" t="s">
        <v>370</v>
      </c>
      <c r="L136" s="71" t="s">
        <v>371</v>
      </c>
    </row>
    <row r="137" spans="3:12" ht="15.75" hidden="1" thickBot="1">
      <c r="C137" s="72" t="s">
        <v>442</v>
      </c>
      <c r="D137" s="134"/>
      <c r="E137" s="87">
        <v>12</v>
      </c>
      <c r="F137" s="235">
        <f>HLOOKUP($C137,$BZ$2:$CM$3,2,0)</f>
        <v>43674.39</v>
      </c>
      <c r="G137" s="48">
        <f>D137*E137*F137</f>
        <v>0</v>
      </c>
      <c r="H137" s="101"/>
      <c r="I137" s="49" t="s">
        <v>456</v>
      </c>
      <c r="J137" s="49" t="str">
        <f>VLOOKUP(I137,Presupuesto!$B$11:$C$565,2,0)</f>
        <v>SUELDOS Y SALARIOS PERMANENTES</v>
      </c>
      <c r="K137" s="151" t="s">
        <v>1403</v>
      </c>
      <c r="L137" s="33" t="s">
        <v>354</v>
      </c>
    </row>
    <row r="138" spans="3:12" ht="15.75" hidden="1" thickBot="1">
      <c r="C138" s="106" t="s">
        <v>26</v>
      </c>
      <c r="D138" s="98"/>
      <c r="E138" s="89">
        <v>0</v>
      </c>
      <c r="F138" s="35">
        <f>IF(E137=0,"",(G137/E137)/12*E137)</f>
        <v>0</v>
      </c>
      <c r="G138" s="32">
        <f>F138</f>
        <v>0</v>
      </c>
      <c r="H138" s="99"/>
      <c r="I138" s="51" t="s">
        <v>476</v>
      </c>
      <c r="J138" s="51" t="str">
        <f>VLOOKUP(I138,Presupuesto!$B$11:$C$565,2,0)</f>
        <v>AGUINALDO Y DECIMO CUARTO MES</v>
      </c>
      <c r="K138" s="33" t="str">
        <f t="shared" ref="K138:K169" si="2">$K$137</f>
        <v>Posgrado</v>
      </c>
      <c r="L138" s="33" t="s">
        <v>372</v>
      </c>
    </row>
    <row r="139" spans="3:12" ht="15.75" hidden="1" thickBot="1">
      <c r="C139" s="107" t="s">
        <v>27</v>
      </c>
      <c r="D139" s="98"/>
      <c r="E139" s="89">
        <v>0</v>
      </c>
      <c r="F139" s="52">
        <f>IF(E137&lt;6,"",((E137-6)/12)*(G137/E137))</f>
        <v>0</v>
      </c>
      <c r="G139" s="32">
        <f>F139</f>
        <v>0</v>
      </c>
      <c r="H139" s="99"/>
      <c r="I139" s="36" t="s">
        <v>479</v>
      </c>
      <c r="J139" s="36" t="str">
        <f>VLOOKUP(I139,Presupuesto!$B$11:$C$565,2,0)</f>
        <v>DECIMOCUARTO MES</v>
      </c>
      <c r="K139" s="33" t="str">
        <f t="shared" si="2"/>
        <v>Posgrado</v>
      </c>
      <c r="L139" s="33" t="s">
        <v>355</v>
      </c>
    </row>
    <row r="140" spans="3:12" ht="15.75" hidden="1" thickBot="1">
      <c r="C140" s="72" t="s">
        <v>443</v>
      </c>
      <c r="D140" s="134"/>
      <c r="E140" s="87">
        <v>12</v>
      </c>
      <c r="F140" s="235">
        <f>HLOOKUP($C140,$BZ$2:$CM$3,2,0)</f>
        <v>39703.99</v>
      </c>
      <c r="G140" s="48">
        <f>D140*E140*F140</f>
        <v>0</v>
      </c>
      <c r="H140" s="101"/>
      <c r="I140" s="49" t="s">
        <v>456</v>
      </c>
      <c r="J140" s="49" t="str">
        <f>VLOOKUP(I140,Presupuesto!$B$11:$C$565,2,0)</f>
        <v>SUELDOS Y SALARIOS PERMANENTES</v>
      </c>
      <c r="K140" s="33" t="str">
        <f t="shared" si="2"/>
        <v>Posgrado</v>
      </c>
      <c r="L140" s="33" t="s">
        <v>355</v>
      </c>
    </row>
    <row r="141" spans="3:12" ht="15.75" hidden="1" thickBot="1">
      <c r="C141" s="106" t="s">
        <v>26</v>
      </c>
      <c r="D141" s="98"/>
      <c r="E141" s="89">
        <v>0</v>
      </c>
      <c r="F141" s="35">
        <f>IF(E140=0,"",(G140/E140)/12*E140)</f>
        <v>0</v>
      </c>
      <c r="G141" s="32">
        <f>F141</f>
        <v>0</v>
      </c>
      <c r="H141" s="99"/>
      <c r="I141" s="51" t="s">
        <v>476</v>
      </c>
      <c r="J141" s="51" t="str">
        <f>VLOOKUP(I141,Presupuesto!$B$11:$C$565,2,0)</f>
        <v>AGUINALDO Y DECIMO CUARTO MES</v>
      </c>
      <c r="K141" s="33" t="str">
        <f t="shared" si="2"/>
        <v>Posgrado</v>
      </c>
      <c r="L141" s="33" t="s">
        <v>355</v>
      </c>
    </row>
    <row r="142" spans="3:12" ht="15.75" hidden="1" thickBot="1">
      <c r="C142" s="107" t="s">
        <v>27</v>
      </c>
      <c r="D142" s="98"/>
      <c r="E142" s="89">
        <v>0</v>
      </c>
      <c r="F142" s="52">
        <f>IF(E140&lt;6,"",((E140-6)/12)*(G140/E140))</f>
        <v>0</v>
      </c>
      <c r="G142" s="32">
        <f>F142</f>
        <v>0</v>
      </c>
      <c r="H142" s="99"/>
      <c r="I142" s="36" t="s">
        <v>479</v>
      </c>
      <c r="J142" s="36" t="str">
        <f>VLOOKUP(I142,Presupuesto!$B$11:$C$565,2,0)</f>
        <v>DECIMOCUARTO MES</v>
      </c>
      <c r="K142" s="33" t="str">
        <f t="shared" si="2"/>
        <v>Posgrado</v>
      </c>
      <c r="L142" s="33" t="s">
        <v>355</v>
      </c>
    </row>
    <row r="143" spans="3:12" ht="15.75" hidden="1" thickBot="1">
      <c r="C143" s="72" t="s">
        <v>444</v>
      </c>
      <c r="D143" s="134"/>
      <c r="E143" s="87">
        <v>12</v>
      </c>
      <c r="F143" s="235">
        <f>HLOOKUP($C143,$BZ$2:$CM$3,2,0)</f>
        <v>35733.589999999997</v>
      </c>
      <c r="G143" s="48">
        <f>D143*E143*F143</f>
        <v>0</v>
      </c>
      <c r="H143" s="101"/>
      <c r="I143" s="49" t="s">
        <v>456</v>
      </c>
      <c r="J143" s="49" t="str">
        <f>VLOOKUP(I143,Presupuesto!$B$11:$C$565,2,0)</f>
        <v>SUELDOS Y SALARIOS PERMANENTES</v>
      </c>
      <c r="K143" s="33" t="str">
        <f t="shared" si="2"/>
        <v>Posgrado</v>
      </c>
      <c r="L143" s="33" t="s">
        <v>355</v>
      </c>
    </row>
    <row r="144" spans="3:12" ht="15.75" hidden="1" thickBot="1">
      <c r="C144" s="106" t="s">
        <v>26</v>
      </c>
      <c r="D144" s="98"/>
      <c r="E144" s="89">
        <v>0</v>
      </c>
      <c r="F144" s="35">
        <f>IF(E143=0,"",(G143/E143)/12*E143)</f>
        <v>0</v>
      </c>
      <c r="G144" s="32">
        <f>F144</f>
        <v>0</v>
      </c>
      <c r="H144" s="99"/>
      <c r="I144" s="51" t="s">
        <v>476</v>
      </c>
      <c r="J144" s="51" t="str">
        <f>VLOOKUP(I144,Presupuesto!$B$11:$C$565,2,0)</f>
        <v>AGUINALDO Y DECIMO CUARTO MES</v>
      </c>
      <c r="K144" s="33" t="str">
        <f t="shared" si="2"/>
        <v>Posgrado</v>
      </c>
      <c r="L144" s="33" t="s">
        <v>355</v>
      </c>
    </row>
    <row r="145" spans="3:12" ht="15.75" hidden="1" thickBot="1">
      <c r="C145" s="107" t="s">
        <v>27</v>
      </c>
      <c r="D145" s="98"/>
      <c r="E145" s="89">
        <v>0</v>
      </c>
      <c r="F145" s="52">
        <f>IF(E143&lt;6,"",((E143-6)/12)*(G143/E143))</f>
        <v>0</v>
      </c>
      <c r="G145" s="32">
        <f>F145</f>
        <v>0</v>
      </c>
      <c r="H145" s="99"/>
      <c r="I145" s="36" t="s">
        <v>479</v>
      </c>
      <c r="J145" s="36" t="str">
        <f>VLOOKUP(I145,Presupuesto!$B$11:$C$565,2,0)</f>
        <v>DECIMOCUARTO MES</v>
      </c>
      <c r="K145" s="33" t="str">
        <f t="shared" si="2"/>
        <v>Posgrado</v>
      </c>
      <c r="L145" s="33" t="s">
        <v>355</v>
      </c>
    </row>
    <row r="146" spans="3:12" ht="15.75" hidden="1" thickBot="1">
      <c r="C146" s="72" t="s">
        <v>445</v>
      </c>
      <c r="D146" s="134"/>
      <c r="E146" s="87">
        <v>12</v>
      </c>
      <c r="F146" s="235">
        <f>HLOOKUP($C146,$BZ$2:$CM$3,2,0)</f>
        <v>31763.19</v>
      </c>
      <c r="G146" s="48">
        <f>D146*E146*F146</f>
        <v>0</v>
      </c>
      <c r="H146" s="101"/>
      <c r="I146" s="49" t="s">
        <v>456</v>
      </c>
      <c r="J146" s="49" t="str">
        <f>VLOOKUP(I146,Presupuesto!$B$11:$C$565,2,0)</f>
        <v>SUELDOS Y SALARIOS PERMANENTES</v>
      </c>
      <c r="K146" s="33" t="str">
        <f t="shared" si="2"/>
        <v>Posgrado</v>
      </c>
      <c r="L146" s="33" t="s">
        <v>355</v>
      </c>
    </row>
    <row r="147" spans="3:12" ht="15.75" hidden="1" thickBot="1">
      <c r="C147" s="106" t="s">
        <v>26</v>
      </c>
      <c r="D147" s="98"/>
      <c r="E147" s="89">
        <v>0</v>
      </c>
      <c r="F147" s="35">
        <f>IF(E146=0,"",(G146/E146)/12*E146)</f>
        <v>0</v>
      </c>
      <c r="G147" s="32">
        <f>F147</f>
        <v>0</v>
      </c>
      <c r="H147" s="99"/>
      <c r="I147" s="51" t="s">
        <v>476</v>
      </c>
      <c r="J147" s="51" t="str">
        <f>VLOOKUP(I147,Presupuesto!$B$11:$C$565,2,0)</f>
        <v>AGUINALDO Y DECIMO CUARTO MES</v>
      </c>
      <c r="K147" s="33" t="str">
        <f t="shared" si="2"/>
        <v>Posgrado</v>
      </c>
      <c r="L147" s="33" t="s">
        <v>355</v>
      </c>
    </row>
    <row r="148" spans="3:12" ht="15.75" hidden="1" thickBot="1">
      <c r="C148" s="107" t="s">
        <v>27</v>
      </c>
      <c r="D148" s="98"/>
      <c r="E148" s="89">
        <v>0</v>
      </c>
      <c r="F148" s="52">
        <f>IF(E146&lt;6,"",((E146-6)/12)*(G146/E146))</f>
        <v>0</v>
      </c>
      <c r="G148" s="32">
        <f>F148</f>
        <v>0</v>
      </c>
      <c r="H148" s="99"/>
      <c r="I148" s="36" t="s">
        <v>479</v>
      </c>
      <c r="J148" s="36" t="str">
        <f>VLOOKUP(I148,Presupuesto!$B$11:$C$565,2,0)</f>
        <v>DECIMOCUARTO MES</v>
      </c>
      <c r="K148" s="33" t="str">
        <f t="shared" si="2"/>
        <v>Posgrado</v>
      </c>
      <c r="L148" s="33" t="s">
        <v>355</v>
      </c>
    </row>
    <row r="149" spans="3:12" ht="15.75" hidden="1" thickBot="1">
      <c r="C149" s="72" t="s">
        <v>446</v>
      </c>
      <c r="D149" s="134"/>
      <c r="E149" s="87">
        <v>12</v>
      </c>
      <c r="F149" s="235">
        <f>HLOOKUP($C149,$BZ$2:$CM$3,2,0)</f>
        <v>29777.99</v>
      </c>
      <c r="G149" s="48">
        <f>D149*E149*F149</f>
        <v>0</v>
      </c>
      <c r="H149" s="101"/>
      <c r="I149" s="49" t="s">
        <v>456</v>
      </c>
      <c r="J149" s="49" t="str">
        <f>VLOOKUP(I149,Presupuesto!$B$11:$C$565,2,0)</f>
        <v>SUELDOS Y SALARIOS PERMANENTES</v>
      </c>
      <c r="K149" s="33" t="str">
        <f t="shared" si="2"/>
        <v>Posgrado</v>
      </c>
      <c r="L149" s="33" t="s">
        <v>355</v>
      </c>
    </row>
    <row r="150" spans="3:12" ht="15.75" hidden="1" thickBot="1">
      <c r="C150" s="106" t="s">
        <v>26</v>
      </c>
      <c r="D150" s="98"/>
      <c r="E150" s="89">
        <v>0</v>
      </c>
      <c r="F150" s="35">
        <f>IF(E149=0,"",(G149/E149)/12*E149)</f>
        <v>0</v>
      </c>
      <c r="G150" s="32">
        <f>F150</f>
        <v>0</v>
      </c>
      <c r="H150" s="99"/>
      <c r="I150" s="51" t="s">
        <v>476</v>
      </c>
      <c r="J150" s="51" t="str">
        <f>VLOOKUP(I150,Presupuesto!$B$11:$C$565,2,0)</f>
        <v>AGUINALDO Y DECIMO CUARTO MES</v>
      </c>
      <c r="K150" s="33" t="str">
        <f t="shared" si="2"/>
        <v>Posgrado</v>
      </c>
      <c r="L150" s="33" t="s">
        <v>355</v>
      </c>
    </row>
    <row r="151" spans="3:12" ht="15.75" hidden="1" thickBot="1">
      <c r="C151" s="107" t="s">
        <v>27</v>
      </c>
      <c r="D151" s="98"/>
      <c r="E151" s="89">
        <v>0</v>
      </c>
      <c r="F151" s="52">
        <f>IF(E149&lt;6,"",((E149-6)/12)*(G149/E149))</f>
        <v>0</v>
      </c>
      <c r="G151" s="32">
        <f>F151</f>
        <v>0</v>
      </c>
      <c r="H151" s="99"/>
      <c r="I151" s="36" t="s">
        <v>479</v>
      </c>
      <c r="J151" s="36" t="str">
        <f>VLOOKUP(I151,Presupuesto!$B$11:$C$565,2,0)</f>
        <v>DECIMOCUARTO MES</v>
      </c>
      <c r="K151" s="33" t="str">
        <f t="shared" si="2"/>
        <v>Posgrado</v>
      </c>
      <c r="L151" s="33" t="s">
        <v>355</v>
      </c>
    </row>
    <row r="152" spans="3:12" ht="15.75" hidden="1" thickBot="1">
      <c r="C152" s="72" t="s">
        <v>447</v>
      </c>
      <c r="D152" s="134"/>
      <c r="E152" s="87">
        <v>12</v>
      </c>
      <c r="F152" s="235">
        <f>HLOOKUP($C152,$BZ$2:$CM$3,2,0)</f>
        <v>27792.79</v>
      </c>
      <c r="G152" s="48">
        <f>D152*E152*F152</f>
        <v>0</v>
      </c>
      <c r="H152" s="101"/>
      <c r="I152" s="49" t="s">
        <v>456</v>
      </c>
      <c r="J152" s="49" t="str">
        <f>VLOOKUP(I152,Presupuesto!$B$11:$C$565,2,0)</f>
        <v>SUELDOS Y SALARIOS PERMANENTES</v>
      </c>
      <c r="K152" s="33" t="str">
        <f t="shared" si="2"/>
        <v>Posgrado</v>
      </c>
      <c r="L152" s="33" t="s">
        <v>355</v>
      </c>
    </row>
    <row r="153" spans="3:12" ht="15.75" hidden="1" thickBot="1">
      <c r="C153" s="106" t="s">
        <v>26</v>
      </c>
      <c r="D153" s="98"/>
      <c r="E153" s="89">
        <v>0</v>
      </c>
      <c r="F153" s="35">
        <f>IF(E152=0,"",(G152/E152)/12*E152)</f>
        <v>0</v>
      </c>
      <c r="G153" s="32">
        <f>F153</f>
        <v>0</v>
      </c>
      <c r="H153" s="99"/>
      <c r="I153" s="51" t="s">
        <v>476</v>
      </c>
      <c r="J153" s="51" t="str">
        <f>VLOOKUP(I153,Presupuesto!$B$11:$C$565,2,0)</f>
        <v>AGUINALDO Y DECIMO CUARTO MES</v>
      </c>
      <c r="K153" s="33" t="str">
        <f t="shared" si="2"/>
        <v>Posgrado</v>
      </c>
      <c r="L153" s="33" t="s">
        <v>355</v>
      </c>
    </row>
    <row r="154" spans="3:12" ht="15.75" hidden="1" thickBot="1">
      <c r="C154" s="107" t="s">
        <v>27</v>
      </c>
      <c r="D154" s="98"/>
      <c r="E154" s="89">
        <v>0</v>
      </c>
      <c r="F154" s="52">
        <f>IF(E152&lt;6,"",((E152-6)/12)*(G152/E152))</f>
        <v>0</v>
      </c>
      <c r="G154" s="32">
        <f>F154</f>
        <v>0</v>
      </c>
      <c r="H154" s="99"/>
      <c r="I154" s="36" t="s">
        <v>479</v>
      </c>
      <c r="J154" s="36" t="str">
        <f>VLOOKUP(I154,Presupuesto!$B$11:$C$565,2,0)</f>
        <v>DECIMOCUARTO MES</v>
      </c>
      <c r="K154" s="33" t="str">
        <f t="shared" si="2"/>
        <v>Posgrado</v>
      </c>
      <c r="L154" s="33" t="s">
        <v>355</v>
      </c>
    </row>
    <row r="155" spans="3:12" ht="15.75" hidden="1" thickBot="1">
      <c r="C155" s="72" t="s">
        <v>448</v>
      </c>
      <c r="D155" s="134"/>
      <c r="E155" s="87">
        <v>12</v>
      </c>
      <c r="F155" s="235">
        <f>HLOOKUP($C155,$BZ$2:$CM$3,2,0)</f>
        <v>18859.39</v>
      </c>
      <c r="G155" s="48">
        <f>D155*E155*F155</f>
        <v>0</v>
      </c>
      <c r="H155" s="101"/>
      <c r="I155" s="49" t="s">
        <v>456</v>
      </c>
      <c r="J155" s="49" t="str">
        <f>VLOOKUP(I155,Presupuesto!$B$11:$C$565,2,0)</f>
        <v>SUELDOS Y SALARIOS PERMANENTES</v>
      </c>
      <c r="K155" s="33" t="str">
        <f t="shared" si="2"/>
        <v>Posgrado</v>
      </c>
      <c r="L155" s="33" t="s">
        <v>355</v>
      </c>
    </row>
    <row r="156" spans="3:12" ht="15.75" hidden="1" thickBot="1">
      <c r="C156" s="106" t="s">
        <v>26</v>
      </c>
      <c r="D156" s="98"/>
      <c r="E156" s="89">
        <v>0</v>
      </c>
      <c r="F156" s="35">
        <f>IF(E155=0,"",(G155/E155)/12*E155)</f>
        <v>0</v>
      </c>
      <c r="G156" s="32">
        <f>F156</f>
        <v>0</v>
      </c>
      <c r="H156" s="99"/>
      <c r="I156" s="51" t="s">
        <v>476</v>
      </c>
      <c r="J156" s="51" t="str">
        <f>VLOOKUP(I156,Presupuesto!$B$11:$C$565,2,0)</f>
        <v>AGUINALDO Y DECIMO CUARTO MES</v>
      </c>
      <c r="K156" s="33" t="str">
        <f t="shared" si="2"/>
        <v>Posgrado</v>
      </c>
      <c r="L156" s="33" t="s">
        <v>355</v>
      </c>
    </row>
    <row r="157" spans="3:12" ht="15.75" hidden="1" thickBot="1">
      <c r="C157" s="107" t="s">
        <v>27</v>
      </c>
      <c r="D157" s="98"/>
      <c r="E157" s="89">
        <v>0</v>
      </c>
      <c r="F157" s="52">
        <f>IF(E155&lt;6,"",((E155-6)/12)*(G155/E155))</f>
        <v>0</v>
      </c>
      <c r="G157" s="32">
        <f>F157</f>
        <v>0</v>
      </c>
      <c r="H157" s="99"/>
      <c r="I157" s="36" t="s">
        <v>479</v>
      </c>
      <c r="J157" s="36" t="str">
        <f>VLOOKUP(I157,Presupuesto!$B$11:$C$565,2,0)</f>
        <v>DECIMOCUARTO MES</v>
      </c>
      <c r="K157" s="33" t="str">
        <f t="shared" si="2"/>
        <v>Posgrado</v>
      </c>
      <c r="L157" s="33" t="s">
        <v>355</v>
      </c>
    </row>
    <row r="158" spans="3:12" ht="15.75" hidden="1" thickBot="1">
      <c r="C158" s="72" t="s">
        <v>449</v>
      </c>
      <c r="D158" s="134"/>
      <c r="E158" s="87">
        <v>12</v>
      </c>
      <c r="F158" s="235">
        <f>HLOOKUP($C158,$BZ$2:$CM$3,2,0)</f>
        <v>17866.8</v>
      </c>
      <c r="G158" s="48">
        <f>D158*E158*F158</f>
        <v>0</v>
      </c>
      <c r="H158" s="101"/>
      <c r="I158" s="49" t="s">
        <v>456</v>
      </c>
      <c r="J158" s="49" t="str">
        <f>VLOOKUP(I158,Presupuesto!$B$11:$C$565,2,0)</f>
        <v>SUELDOS Y SALARIOS PERMANENTES</v>
      </c>
      <c r="K158" s="33" t="str">
        <f t="shared" si="2"/>
        <v>Posgrado</v>
      </c>
      <c r="L158" s="33" t="s">
        <v>355</v>
      </c>
    </row>
    <row r="159" spans="3:12" ht="15.75" hidden="1" thickBot="1">
      <c r="C159" s="106" t="s">
        <v>26</v>
      </c>
      <c r="D159" s="98"/>
      <c r="E159" s="89">
        <v>0</v>
      </c>
      <c r="F159" s="35">
        <f>IF(E158=0,"",(G158/E158)/12*E158)</f>
        <v>0</v>
      </c>
      <c r="G159" s="32">
        <f>F159</f>
        <v>0</v>
      </c>
      <c r="H159" s="99"/>
      <c r="I159" s="51" t="s">
        <v>476</v>
      </c>
      <c r="J159" s="51" t="str">
        <f>VLOOKUP(I159,Presupuesto!$B$11:$C$565,2,0)</f>
        <v>AGUINALDO Y DECIMO CUARTO MES</v>
      </c>
      <c r="K159" s="33" t="str">
        <f t="shared" si="2"/>
        <v>Posgrado</v>
      </c>
      <c r="L159" s="33" t="s">
        <v>355</v>
      </c>
    </row>
    <row r="160" spans="3:12" ht="15.75" hidden="1" thickBot="1">
      <c r="C160" s="107" t="s">
        <v>27</v>
      </c>
      <c r="D160" s="98"/>
      <c r="E160" s="89">
        <v>0</v>
      </c>
      <c r="F160" s="52">
        <f>IF(E158&lt;6,"",((E158-6)/12)*(G158/E158))</f>
        <v>0</v>
      </c>
      <c r="G160" s="32">
        <f>F160</f>
        <v>0</v>
      </c>
      <c r="H160" s="99"/>
      <c r="I160" s="36" t="s">
        <v>479</v>
      </c>
      <c r="J160" s="36" t="str">
        <f>VLOOKUP(I160,Presupuesto!$B$11:$C$565,2,0)</f>
        <v>DECIMOCUARTO MES</v>
      </c>
      <c r="K160" s="33" t="str">
        <f t="shared" si="2"/>
        <v>Posgrado</v>
      </c>
      <c r="L160" s="33" t="s">
        <v>355</v>
      </c>
    </row>
    <row r="161" spans="3:12" ht="15.75" hidden="1" thickBot="1">
      <c r="C161" s="72" t="s">
        <v>450</v>
      </c>
      <c r="D161" s="134"/>
      <c r="E161" s="87">
        <v>12</v>
      </c>
      <c r="F161" s="235">
        <f>HLOOKUP($C161,$BZ$2:$CM$3,2,0)</f>
        <v>13896.4</v>
      </c>
      <c r="G161" s="48">
        <f>D161*E161*F161</f>
        <v>0</v>
      </c>
      <c r="H161" s="101"/>
      <c r="I161" s="49" t="s">
        <v>456</v>
      </c>
      <c r="J161" s="49" t="str">
        <f>VLOOKUP(I161,Presupuesto!$B$11:$C$565,2,0)</f>
        <v>SUELDOS Y SALARIOS PERMANENTES</v>
      </c>
      <c r="K161" s="33" t="str">
        <f t="shared" si="2"/>
        <v>Posgrado</v>
      </c>
      <c r="L161" s="33" t="s">
        <v>355</v>
      </c>
    </row>
    <row r="162" spans="3:12" ht="15.75" hidden="1" thickBot="1">
      <c r="C162" s="106" t="s">
        <v>26</v>
      </c>
      <c r="D162" s="98"/>
      <c r="E162" s="89">
        <v>0</v>
      </c>
      <c r="F162" s="35">
        <f>IF(E161=0,"",(G161/E161)/12*E161)</f>
        <v>0</v>
      </c>
      <c r="G162" s="32">
        <f>F162</f>
        <v>0</v>
      </c>
      <c r="H162" s="99"/>
      <c r="I162" s="51" t="s">
        <v>476</v>
      </c>
      <c r="J162" s="51" t="str">
        <f>VLOOKUP(I162,Presupuesto!$B$11:$C$565,2,0)</f>
        <v>AGUINALDO Y DECIMO CUARTO MES</v>
      </c>
      <c r="K162" s="33" t="str">
        <f t="shared" si="2"/>
        <v>Posgrado</v>
      </c>
      <c r="L162" s="33" t="s">
        <v>355</v>
      </c>
    </row>
    <row r="163" spans="3:12" ht="15.75" hidden="1" thickBot="1">
      <c r="C163" s="107" t="s">
        <v>27</v>
      </c>
      <c r="D163" s="98"/>
      <c r="E163" s="89">
        <v>0</v>
      </c>
      <c r="F163" s="52">
        <f>IF(E161&lt;6,"",((E161-6)/12)*(G161/E161))</f>
        <v>0</v>
      </c>
      <c r="G163" s="32">
        <f>F163</f>
        <v>0</v>
      </c>
      <c r="H163" s="99"/>
      <c r="I163" s="36" t="s">
        <v>479</v>
      </c>
      <c r="J163" s="36" t="str">
        <f>VLOOKUP(I163,Presupuesto!$B$11:$C$565,2,0)</f>
        <v>DECIMOCUARTO MES</v>
      </c>
      <c r="K163" s="33" t="str">
        <f t="shared" si="2"/>
        <v>Posgrado</v>
      </c>
      <c r="L163" s="33" t="s">
        <v>355</v>
      </c>
    </row>
    <row r="164" spans="3:12" ht="15.75" hidden="1" thickBot="1">
      <c r="C164" s="72" t="s">
        <v>451</v>
      </c>
      <c r="D164" s="134"/>
      <c r="E164" s="87">
        <v>12</v>
      </c>
      <c r="F164" s="235">
        <f>HLOOKUP($C164,$BZ$2:$CM$3,2,0)</f>
        <v>15004.09</v>
      </c>
      <c r="G164" s="48">
        <f>D164*E164*F164</f>
        <v>0</v>
      </c>
      <c r="H164" s="101"/>
      <c r="I164" s="49" t="s">
        <v>456</v>
      </c>
      <c r="J164" s="49" t="str">
        <f>VLOOKUP(I164,Presupuesto!$B$11:$C$565,2,0)</f>
        <v>SUELDOS Y SALARIOS PERMANENTES</v>
      </c>
      <c r="K164" s="33" t="str">
        <f t="shared" si="2"/>
        <v>Posgrado</v>
      </c>
      <c r="L164" s="33" t="s">
        <v>355</v>
      </c>
    </row>
    <row r="165" spans="3:12" ht="15.75" hidden="1" thickBot="1">
      <c r="C165" s="106" t="s">
        <v>26</v>
      </c>
      <c r="D165" s="98"/>
      <c r="E165" s="89">
        <v>0</v>
      </c>
      <c r="F165" s="35">
        <f>IF(E164=0,"",(G164/E164)/12*E164)</f>
        <v>0</v>
      </c>
      <c r="G165" s="32">
        <f>F165</f>
        <v>0</v>
      </c>
      <c r="H165" s="99"/>
      <c r="I165" s="51" t="s">
        <v>476</v>
      </c>
      <c r="J165" s="51" t="str">
        <f>VLOOKUP(I165,Presupuesto!$B$11:$C$565,2,0)</f>
        <v>AGUINALDO Y DECIMO CUARTO MES</v>
      </c>
      <c r="K165" s="33" t="str">
        <f t="shared" si="2"/>
        <v>Posgrado</v>
      </c>
      <c r="L165" s="33" t="s">
        <v>355</v>
      </c>
    </row>
    <row r="166" spans="3:12" ht="15.75" hidden="1" thickBot="1">
      <c r="C166" s="107" t="s">
        <v>27</v>
      </c>
      <c r="D166" s="98"/>
      <c r="E166" s="89">
        <v>0</v>
      </c>
      <c r="F166" s="52">
        <f>IF(E164&lt;6,"",((E164-6)/12)*(G164/E164))</f>
        <v>0</v>
      </c>
      <c r="G166" s="32">
        <f>F166</f>
        <v>0</v>
      </c>
      <c r="H166" s="99"/>
      <c r="I166" s="36" t="s">
        <v>479</v>
      </c>
      <c r="J166" s="36" t="str">
        <f>VLOOKUP(I166,Presupuesto!$B$11:$C$565,2,0)</f>
        <v>DECIMOCUARTO MES</v>
      </c>
      <c r="K166" s="33" t="str">
        <f t="shared" si="2"/>
        <v>Posgrado</v>
      </c>
      <c r="L166" s="33" t="s">
        <v>355</v>
      </c>
    </row>
    <row r="167" spans="3:12" ht="15.75" hidden="1" thickBot="1">
      <c r="C167" s="72" t="s">
        <v>452</v>
      </c>
      <c r="D167" s="134"/>
      <c r="E167" s="87">
        <v>12</v>
      </c>
      <c r="F167" s="235">
        <f>HLOOKUP($C167,$BZ$2:$CM$3,2,0)</f>
        <v>13238.9</v>
      </c>
      <c r="G167" s="48">
        <f>D167*E167*F167</f>
        <v>0</v>
      </c>
      <c r="H167" s="101"/>
      <c r="I167" s="49" t="s">
        <v>456</v>
      </c>
      <c r="J167" s="49" t="str">
        <f>VLOOKUP(I167,Presupuesto!$B$11:$C$565,2,0)</f>
        <v>SUELDOS Y SALARIOS PERMANENTES</v>
      </c>
      <c r="K167" s="33" t="str">
        <f t="shared" si="2"/>
        <v>Posgrado</v>
      </c>
      <c r="L167" s="33" t="s">
        <v>355</v>
      </c>
    </row>
    <row r="168" spans="3:12" ht="15.75" hidden="1" thickBot="1">
      <c r="C168" s="106" t="s">
        <v>26</v>
      </c>
      <c r="D168" s="98"/>
      <c r="E168" s="89">
        <v>0</v>
      </c>
      <c r="F168" s="35">
        <f>IF(E167=0,"",(G167/E167)/12*E167)</f>
        <v>0</v>
      </c>
      <c r="G168" s="32">
        <f>F168</f>
        <v>0</v>
      </c>
      <c r="H168" s="99"/>
      <c r="I168" s="51" t="s">
        <v>476</v>
      </c>
      <c r="J168" s="51" t="str">
        <f>VLOOKUP(I168,Presupuesto!$B$11:$C$565,2,0)</f>
        <v>AGUINALDO Y DECIMO CUARTO MES</v>
      </c>
      <c r="K168" s="33" t="str">
        <f t="shared" si="2"/>
        <v>Posgrado</v>
      </c>
      <c r="L168" s="33" t="s">
        <v>355</v>
      </c>
    </row>
    <row r="169" spans="3:12" ht="15.75" hidden="1" thickBot="1">
      <c r="C169" s="107" t="s">
        <v>27</v>
      </c>
      <c r="D169" s="98"/>
      <c r="E169" s="89">
        <v>0</v>
      </c>
      <c r="F169" s="52">
        <f>IF(E167&lt;6,"",((E167-6)/12)*(G167/E167))</f>
        <v>0</v>
      </c>
      <c r="G169" s="32">
        <f>F169</f>
        <v>0</v>
      </c>
      <c r="H169" s="99"/>
      <c r="I169" s="36" t="s">
        <v>479</v>
      </c>
      <c r="J169" s="36" t="str">
        <f>VLOOKUP(I169,Presupuesto!$B$11:$C$565,2,0)</f>
        <v>DECIMOCUARTO MES</v>
      </c>
      <c r="K169" s="33" t="str">
        <f t="shared" si="2"/>
        <v>Posgrado</v>
      </c>
      <c r="L169" s="33" t="s">
        <v>355</v>
      </c>
    </row>
    <row r="170" spans="3:12" ht="15.75" hidden="1" thickBot="1">
      <c r="C170" s="72" t="s">
        <v>453</v>
      </c>
      <c r="D170" s="134"/>
      <c r="E170" s="87">
        <v>12</v>
      </c>
      <c r="F170" s="235">
        <f>HLOOKUP($C170,$BZ$2:$CM$3,2,0)</f>
        <v>12356.31</v>
      </c>
      <c r="G170" s="48">
        <f>D170*E170*F170</f>
        <v>0</v>
      </c>
      <c r="H170" s="101"/>
      <c r="I170" s="49" t="s">
        <v>456</v>
      </c>
      <c r="J170" s="49" t="str">
        <f>VLOOKUP(I170,Presupuesto!$B$11:$C$565,2,0)</f>
        <v>SUELDOS Y SALARIOS PERMANENTES</v>
      </c>
      <c r="K170" s="33" t="str">
        <f t="shared" ref="K170:K187" si="3">$K$137</f>
        <v>Posgrado</v>
      </c>
      <c r="L170" s="33" t="s">
        <v>355</v>
      </c>
    </row>
    <row r="171" spans="3:12" ht="15.75" hidden="1" thickBot="1">
      <c r="C171" s="106" t="s">
        <v>26</v>
      </c>
      <c r="D171" s="98"/>
      <c r="E171" s="89">
        <v>0</v>
      </c>
      <c r="F171" s="35">
        <f>IF(E170=0,"",(G170/E170)/12*E170)</f>
        <v>0</v>
      </c>
      <c r="G171" s="32">
        <f>F171</f>
        <v>0</v>
      </c>
      <c r="H171" s="99"/>
      <c r="I171" s="51" t="s">
        <v>476</v>
      </c>
      <c r="J171" s="51" t="str">
        <f>VLOOKUP(I171,Presupuesto!$B$11:$C$565,2,0)</f>
        <v>AGUINALDO Y DECIMO CUARTO MES</v>
      </c>
      <c r="K171" s="33" t="str">
        <f t="shared" si="3"/>
        <v>Posgrado</v>
      </c>
      <c r="L171" s="33" t="s">
        <v>355</v>
      </c>
    </row>
    <row r="172" spans="3:12" ht="15.75" hidden="1" thickBot="1">
      <c r="C172" s="107" t="s">
        <v>27</v>
      </c>
      <c r="D172" s="98"/>
      <c r="E172" s="89">
        <v>0</v>
      </c>
      <c r="F172" s="52">
        <f>IF(E170&lt;6,"",((E170-6)/12)*(G170/E170))</f>
        <v>0</v>
      </c>
      <c r="G172" s="32">
        <f>F172</f>
        <v>0</v>
      </c>
      <c r="H172" s="99"/>
      <c r="I172" s="36" t="s">
        <v>479</v>
      </c>
      <c r="J172" s="36" t="str">
        <f>VLOOKUP(I172,Presupuesto!$B$11:$C$565,2,0)</f>
        <v>DECIMOCUARTO MES</v>
      </c>
      <c r="K172" s="33" t="str">
        <f t="shared" si="3"/>
        <v>Posgrado</v>
      </c>
      <c r="L172" s="33" t="s">
        <v>355</v>
      </c>
    </row>
    <row r="173" spans="3:12" ht="15.75" thickBot="1">
      <c r="C173" s="72" t="s">
        <v>454</v>
      </c>
      <c r="D173" s="134">
        <v>36</v>
      </c>
      <c r="E173" s="87">
        <v>12</v>
      </c>
      <c r="F173" s="235">
        <f>HLOOKUP($C173,$BZ$2:$CM$3,2,0)</f>
        <v>463.22</v>
      </c>
      <c r="G173" s="48">
        <f>D173*E173*F173</f>
        <v>200111.04</v>
      </c>
      <c r="H173" s="523" t="s">
        <v>1624</v>
      </c>
      <c r="I173" s="49" t="s">
        <v>456</v>
      </c>
      <c r="J173" s="49" t="str">
        <f>VLOOKUP(I173,Presupuesto!$B$11:$C$565,2,0)</f>
        <v>SUELDOS Y SALARIOS PERMANENTES</v>
      </c>
      <c r="K173" s="33" t="s">
        <v>1324</v>
      </c>
      <c r="L173" s="33" t="s">
        <v>354</v>
      </c>
    </row>
    <row r="174" spans="3:12" ht="15.75" thickBot="1">
      <c r="C174" s="106" t="s">
        <v>26</v>
      </c>
      <c r="D174" s="98"/>
      <c r="E174" s="89">
        <v>0</v>
      </c>
      <c r="F174" s="35">
        <f>IF(E173=0,"",(G173/E173)/12*E173)</f>
        <v>16675.920000000002</v>
      </c>
      <c r="G174" s="32">
        <f>F174</f>
        <v>16675.920000000002</v>
      </c>
      <c r="H174" s="523" t="s">
        <v>1624</v>
      </c>
      <c r="I174" s="51" t="s">
        <v>476</v>
      </c>
      <c r="J174" s="51" t="str">
        <f>VLOOKUP(I174,Presupuesto!$B$11:$C$565,2,0)</f>
        <v>AGUINALDO Y DECIMO CUARTO MES</v>
      </c>
      <c r="K174" s="33" t="s">
        <v>1324</v>
      </c>
      <c r="L174" s="33" t="s">
        <v>355</v>
      </c>
    </row>
    <row r="175" spans="3:12" ht="15.75" thickBot="1">
      <c r="C175" s="107" t="s">
        <v>27</v>
      </c>
      <c r="D175" s="98"/>
      <c r="E175" s="89">
        <v>0</v>
      </c>
      <c r="F175" s="52">
        <f>IF(E173&lt;6,"",((E173-6)/12)*(G173/E173))</f>
        <v>8337.9600000000009</v>
      </c>
      <c r="G175" s="32">
        <f>F175</f>
        <v>8337.9600000000009</v>
      </c>
      <c r="H175" s="523" t="s">
        <v>1624</v>
      </c>
      <c r="I175" s="36" t="s">
        <v>479</v>
      </c>
      <c r="J175" s="36" t="str">
        <f>VLOOKUP(I175,Presupuesto!$B$11:$C$565,2,0)</f>
        <v>DECIMOCUARTO MES</v>
      </c>
      <c r="K175" s="33" t="s">
        <v>1324</v>
      </c>
      <c r="L175" s="33" t="s">
        <v>355</v>
      </c>
    </row>
    <row r="176" spans="3:12" ht="15.75" hidden="1" thickBot="1">
      <c r="C176" s="72" t="s">
        <v>455</v>
      </c>
      <c r="D176" s="134"/>
      <c r="E176" s="87">
        <v>12</v>
      </c>
      <c r="F176" s="235">
        <f>HLOOKUP($C176,$BZ$2:$CM$3,2,0)</f>
        <v>2007.3</v>
      </c>
      <c r="G176" s="48">
        <f>D176*E176*F176</f>
        <v>0</v>
      </c>
      <c r="H176" s="101"/>
      <c r="I176" s="49" t="s">
        <v>456</v>
      </c>
      <c r="J176" s="49" t="str">
        <f>VLOOKUP(I176,Presupuesto!$B$11:$C$565,2,0)</f>
        <v>SUELDOS Y SALARIOS PERMANENTES</v>
      </c>
      <c r="K176" s="33" t="str">
        <f t="shared" si="3"/>
        <v>Posgrado</v>
      </c>
      <c r="L176" s="33" t="s">
        <v>355</v>
      </c>
    </row>
    <row r="177" spans="3:12" hidden="1">
      <c r="C177" s="106" t="s">
        <v>26</v>
      </c>
      <c r="D177" s="98"/>
      <c r="E177" s="89">
        <v>0</v>
      </c>
      <c r="F177" s="35">
        <f>IF(E176=0,"",(G176/E176)/12*E176)</f>
        <v>0</v>
      </c>
      <c r="G177" s="32">
        <f>F177</f>
        <v>0</v>
      </c>
      <c r="H177" s="99"/>
      <c r="I177" s="51" t="s">
        <v>476</v>
      </c>
      <c r="J177" s="51" t="str">
        <f>VLOOKUP(I177,Presupuesto!$B$11:$C$565,2,0)</f>
        <v>AGUINALDO Y DECIMO CUARTO MES</v>
      </c>
      <c r="K177" s="33" t="str">
        <f t="shared" si="3"/>
        <v>Posgrado</v>
      </c>
      <c r="L177" s="33" t="s">
        <v>355</v>
      </c>
    </row>
    <row r="178" spans="3:12" hidden="1">
      <c r="C178" s="107" t="s">
        <v>27</v>
      </c>
      <c r="D178" s="98"/>
      <c r="E178" s="89">
        <v>0</v>
      </c>
      <c r="F178" s="52">
        <f>IF(E176&lt;6,"",((E176-6)/12)*(G176/E176))</f>
        <v>0</v>
      </c>
      <c r="G178" s="32">
        <f>F178</f>
        <v>0</v>
      </c>
      <c r="H178" s="99"/>
      <c r="I178" s="36" t="s">
        <v>479</v>
      </c>
      <c r="J178" s="36" t="str">
        <f>VLOOKUP(I178,Presupuesto!$B$11:$C$565,2,0)</f>
        <v>DECIMOCUARTO MES</v>
      </c>
      <c r="K178" s="33" t="str">
        <f t="shared" si="3"/>
        <v>Posgrado</v>
      </c>
      <c r="L178" s="33" t="s">
        <v>355</v>
      </c>
    </row>
    <row r="179" spans="3:12" ht="15.75" hidden="1" thickBot="1">
      <c r="C179" s="75" t="s">
        <v>51</v>
      </c>
      <c r="D179" s="134"/>
      <c r="E179" s="87">
        <v>12</v>
      </c>
      <c r="F179" s="74">
        <v>30000</v>
      </c>
      <c r="G179" s="48">
        <f>D179*E179*F179</f>
        <v>0</v>
      </c>
      <c r="H179" s="101"/>
      <c r="I179" s="49" t="s">
        <v>524</v>
      </c>
      <c r="J179" s="49" t="str">
        <f>VLOOKUP(I179,Presupuesto!$B$11:$C$565,2,0)</f>
        <v>CONTRATOS ESPECIALES</v>
      </c>
      <c r="K179" s="33" t="str">
        <f t="shared" si="3"/>
        <v>Posgrado</v>
      </c>
      <c r="L179" s="33" t="s">
        <v>355</v>
      </c>
    </row>
    <row r="180" spans="3:12" hidden="1">
      <c r="C180" s="106" t="s">
        <v>26</v>
      </c>
      <c r="D180" s="98"/>
      <c r="E180" s="89">
        <v>0</v>
      </c>
      <c r="F180" s="52">
        <f>IF(E179=0,"",(G179/E179)/12*E179)</f>
        <v>0</v>
      </c>
      <c r="G180" s="32">
        <f>F180</f>
        <v>0</v>
      </c>
      <c r="H180" s="99"/>
      <c r="I180" s="36" t="s">
        <v>524</v>
      </c>
      <c r="J180" s="36" t="str">
        <f>VLOOKUP(I180,Presupuesto!$B$11:$C$565,2,0)</f>
        <v>CONTRATOS ESPECIALES</v>
      </c>
      <c r="K180" s="33" t="str">
        <f t="shared" si="3"/>
        <v>Posgrado</v>
      </c>
      <c r="L180" s="33" t="s">
        <v>354</v>
      </c>
    </row>
    <row r="181" spans="3:12" hidden="1">
      <c r="C181" s="107" t="s">
        <v>27</v>
      </c>
      <c r="D181" s="98"/>
      <c r="E181" s="89">
        <v>0</v>
      </c>
      <c r="F181" s="35">
        <f>IF(E179&lt;6,"",((E179-6)/12)*(G179/E179))</f>
        <v>0</v>
      </c>
      <c r="G181" s="32">
        <f>F181</f>
        <v>0</v>
      </c>
      <c r="H181" s="99"/>
      <c r="I181" s="36" t="s">
        <v>524</v>
      </c>
      <c r="J181" s="36" t="str">
        <f>VLOOKUP(I181,Presupuesto!$B$11:$C$565,2,0)</f>
        <v>CONTRATOS ESPECIALES</v>
      </c>
      <c r="K181" s="33" t="str">
        <f t="shared" si="3"/>
        <v>Posgrado</v>
      </c>
      <c r="L181" s="33" t="s">
        <v>359</v>
      </c>
    </row>
    <row r="182" spans="3:12" ht="15.75" hidden="1" thickBot="1">
      <c r="C182" s="75" t="s">
        <v>28</v>
      </c>
      <c r="D182" s="134"/>
      <c r="E182" s="87">
        <v>12</v>
      </c>
      <c r="F182" s="53">
        <v>30000</v>
      </c>
      <c r="G182" s="48">
        <f>D182*E182*F182</f>
        <v>0</v>
      </c>
      <c r="H182" s="101"/>
      <c r="I182" s="49" t="s">
        <v>665</v>
      </c>
      <c r="J182" s="49" t="str">
        <f>VLOOKUP(I182,Presupuesto!$B$11:$C$565,2,0)</f>
        <v>OTROS SERVICIOS TECNICOS Y PROFESIONALES</v>
      </c>
      <c r="K182" s="33" t="str">
        <f t="shared" si="3"/>
        <v>Posgrado</v>
      </c>
      <c r="L182" s="33" t="s">
        <v>354</v>
      </c>
    </row>
    <row r="183" spans="3:12" hidden="1">
      <c r="C183" s="106" t="s">
        <v>26</v>
      </c>
      <c r="D183" s="98"/>
      <c r="E183" s="89">
        <v>0</v>
      </c>
      <c r="F183" s="35">
        <v>0</v>
      </c>
      <c r="G183" s="32">
        <f>F183</f>
        <v>0</v>
      </c>
      <c r="H183" s="99"/>
      <c r="I183" s="36" t="s">
        <v>665</v>
      </c>
      <c r="J183" s="36" t="str">
        <f>VLOOKUP(I183,Presupuesto!$B$11:$C$565,2,0)</f>
        <v>OTROS SERVICIOS TECNICOS Y PROFESIONALES</v>
      </c>
      <c r="K183" s="33" t="str">
        <f t="shared" si="3"/>
        <v>Posgrado</v>
      </c>
      <c r="L183" s="33" t="s">
        <v>354</v>
      </c>
    </row>
    <row r="184" spans="3:12" hidden="1">
      <c r="C184" s="107" t="s">
        <v>27</v>
      </c>
      <c r="D184" s="98"/>
      <c r="E184" s="89">
        <v>0</v>
      </c>
      <c r="F184" s="35">
        <v>0</v>
      </c>
      <c r="G184" s="32">
        <f>F184</f>
        <v>0</v>
      </c>
      <c r="H184" s="99"/>
      <c r="I184" s="36" t="s">
        <v>665</v>
      </c>
      <c r="J184" s="36" t="str">
        <f>VLOOKUP(I184,Presupuesto!$B$11:$C$565,2,0)</f>
        <v>OTROS SERVICIOS TECNICOS Y PROFESIONALES</v>
      </c>
      <c r="K184" s="33" t="str">
        <f t="shared" si="3"/>
        <v>Posgrado</v>
      </c>
      <c r="L184" s="33" t="s">
        <v>354</v>
      </c>
    </row>
    <row r="185" spans="3:12" ht="15.75" hidden="1" thickBot="1">
      <c r="C185" s="75" t="s">
        <v>29</v>
      </c>
      <c r="D185" s="134"/>
      <c r="E185" s="87">
        <v>12</v>
      </c>
      <c r="F185" s="53">
        <v>30000</v>
      </c>
      <c r="G185" s="48">
        <f>D185*E185*F185</f>
        <v>0</v>
      </c>
      <c r="H185" s="101"/>
      <c r="I185" s="49" t="s">
        <v>456</v>
      </c>
      <c r="J185" s="49" t="str">
        <f>VLOOKUP(I185,Presupuesto!$B$11:$C$565,2,0)</f>
        <v>SUELDOS Y SALARIOS PERMANENTES</v>
      </c>
      <c r="K185" s="33" t="str">
        <f t="shared" si="3"/>
        <v>Posgrado</v>
      </c>
      <c r="L185" s="33" t="s">
        <v>354</v>
      </c>
    </row>
    <row r="186" spans="3:12" hidden="1">
      <c r="C186" s="106" t="s">
        <v>26</v>
      </c>
      <c r="D186" s="104"/>
      <c r="E186" s="66">
        <v>0</v>
      </c>
      <c r="F186" s="54">
        <f>IF(E185=0,"",(G185/E185)/12*E185)</f>
        <v>0</v>
      </c>
      <c r="G186" s="55">
        <f>F186</f>
        <v>0</v>
      </c>
      <c r="H186" s="99"/>
      <c r="I186" s="36" t="s">
        <v>476</v>
      </c>
      <c r="J186" s="36" t="str">
        <f>VLOOKUP(I186,Presupuesto!$B$11:$C$565,2,0)</f>
        <v>AGUINALDO Y DECIMO CUARTO MES</v>
      </c>
      <c r="K186" s="33" t="str">
        <f t="shared" si="3"/>
        <v>Posgrado</v>
      </c>
      <c r="L186" s="33" t="s">
        <v>354</v>
      </c>
    </row>
    <row r="187" spans="3:12" ht="15.75" hidden="1" thickBot="1">
      <c r="C187" s="108" t="s">
        <v>27</v>
      </c>
      <c r="D187" s="97"/>
      <c r="E187" s="67">
        <v>0</v>
      </c>
      <c r="F187" s="40">
        <f>IF(E185&lt;6,"",((E185-6)/12)*(G185/E185))</f>
        <v>0</v>
      </c>
      <c r="G187" s="40">
        <f>F187</f>
        <v>0</v>
      </c>
      <c r="H187" s="97"/>
      <c r="I187" s="41" t="s">
        <v>479</v>
      </c>
      <c r="J187" s="59" t="str">
        <f>VLOOKUP(I187,Presupuesto!$B$11:$C$565,2,0)</f>
        <v>DECIMOCUARTO MES</v>
      </c>
      <c r="K187" s="41" t="str">
        <f t="shared" si="3"/>
        <v>Posgrado</v>
      </c>
      <c r="L187" s="59" t="s">
        <v>354</v>
      </c>
    </row>
    <row r="189" spans="3:12" ht="15.75" thickBot="1">
      <c r="K189" s="88"/>
    </row>
    <row r="190" spans="3:12" ht="15.75" thickBot="1">
      <c r="C190" s="515" t="s">
        <v>11</v>
      </c>
      <c r="D190" s="2">
        <f>SUM(G197:G247)</f>
        <v>0</v>
      </c>
      <c r="E190" s="28"/>
      <c r="F190" s="28"/>
      <c r="G190" s="28"/>
      <c r="H190" s="11"/>
      <c r="I190" s="11"/>
      <c r="J190" s="11"/>
      <c r="K190" s="88"/>
    </row>
    <row r="191" spans="3:12">
      <c r="D191" s="3"/>
      <c r="E191" s="28"/>
      <c r="F191" s="28"/>
      <c r="G191" s="28"/>
      <c r="H191" s="11"/>
      <c r="I191" s="11"/>
      <c r="J191" s="11"/>
      <c r="K191" s="88"/>
    </row>
    <row r="192" spans="3:12">
      <c r="D192" s="3"/>
      <c r="E192" s="28"/>
      <c r="F192" s="28"/>
      <c r="G192" s="28"/>
      <c r="H192" s="11"/>
      <c r="I192" s="11"/>
      <c r="J192" s="11"/>
      <c r="K192" s="88"/>
    </row>
    <row r="193" spans="3:12" ht="15.75">
      <c r="C193" s="137" t="s">
        <v>352</v>
      </c>
      <c r="D193" s="458" t="s">
        <v>1903</v>
      </c>
      <c r="E193" s="28"/>
      <c r="F193" s="28"/>
      <c r="G193" s="28"/>
      <c r="H193" s="11"/>
      <c r="I193" s="11"/>
      <c r="J193" s="11"/>
      <c r="K193" s="88"/>
    </row>
    <row r="194" spans="3:12" ht="18.75">
      <c r="C194" s="143" t="str">
        <f>IFERROR(VLOOKUP(D193,'1. Desarrollo e Innov. Curricu.'!$F:$G,2,FALSE),IFERROR(VLOOKUP(D193,'2. Investigación Científica'!$F:$G,2,FALSE),IFERROR(VLOOKUP(D193,'3. Vinculación Univ. Sociedad'!$F:$G,2,FALSE),IFERROR(VLOOKUP(D193,'4. Docencia y Profesorado Univ.'!$F:$G,2,FALSE),IFERROR(VLOOKUP(D193,'5. Estudiantes y Graduados'!$F:$G,2,FALSE),IFERROR(VLOOKUP(D193,'Gestion administrativa '!$F:$G,2,FALSE),IFERROR(VLOOKUP(D193,'13. Gestión Académica'!$F:$G,2,FALSE),IFERROR(VLOOKUP(D193,'9. Asegura. de la Calid. y M'!$F:$G,2,FALSE),IFERROR(VLOOKUP(D193,'6. Gestión del Conocimiento'!$F:$G,2,FALSE),IFERROR(VLOOKUP(D193,'15. Gobernabilidad y Proceso...'!$F:$G,2,FALSE),IFERROR(VLOOKUP(D193,'12. Gestión del Talento Humano'!$F:$G,2,FALSE),IFERROR(VLOOKUP(D193,'14. Internacional... de la E.S.'!$F:$G,2,FALSE),IFERROR(VLOOKUP(D193,'10. Posgrado'!$F:$G,2,FALSE),IFERROR(VLOOKUP(D193,'17. Gestión TIC'!$F:$G,2,FALSE),IFERROR(VLOOKUP(D193,'16. Desa. del Sistema Educ.Sup.'!$F:$G,2,FALSE),IFERROR(VLOOKUP(D193,'8. Cultura de Inno. Insti...'!$F:$G,2,FALSE),VLOOKUP(D193,'7. Lo Esencial de la Reforma U.'!$F:$G,2,0)))))))))))))))))</f>
        <v xml:space="preserve">Gestion para la conformación de la unidad de comunicación interna de la Facultad de Odontología </v>
      </c>
      <c r="D194" s="3"/>
      <c r="E194" s="28"/>
      <c r="F194" s="28"/>
      <c r="G194" s="28"/>
      <c r="H194" s="11"/>
      <c r="I194" s="11"/>
      <c r="J194" s="11"/>
      <c r="K194" s="88"/>
    </row>
    <row r="195" spans="3:12" ht="15.75" thickBot="1">
      <c r="C195" s="112"/>
      <c r="D195" s="3"/>
      <c r="E195" s="28"/>
      <c r="F195" s="28"/>
      <c r="G195" s="28"/>
      <c r="H195" s="11"/>
      <c r="I195" s="11"/>
      <c r="J195" s="11"/>
      <c r="K195" s="88"/>
    </row>
    <row r="196" spans="3:12" ht="30.75" thickBot="1">
      <c r="C196" s="69" t="s">
        <v>12</v>
      </c>
      <c r="D196" s="73" t="s">
        <v>23</v>
      </c>
      <c r="E196" s="105" t="s">
        <v>24</v>
      </c>
      <c r="F196" s="73" t="s">
        <v>25</v>
      </c>
      <c r="G196" s="70" t="s">
        <v>6</v>
      </c>
      <c r="H196" s="68" t="s">
        <v>91</v>
      </c>
      <c r="I196" s="71" t="s">
        <v>14</v>
      </c>
      <c r="J196" s="71" t="s">
        <v>92</v>
      </c>
      <c r="K196" s="71" t="s">
        <v>370</v>
      </c>
      <c r="L196" s="71" t="s">
        <v>371</v>
      </c>
    </row>
    <row r="197" spans="3:12" ht="15.75" hidden="1" thickBot="1">
      <c r="C197" s="72" t="s">
        <v>442</v>
      </c>
      <c r="D197" s="134"/>
      <c r="E197" s="87">
        <v>12</v>
      </c>
      <c r="F197" s="235">
        <f>HLOOKUP($C197,$BZ$2:$CM$3,2,0)</f>
        <v>43674.39</v>
      </c>
      <c r="G197" s="48">
        <f>D197*E197*F197</f>
        <v>0</v>
      </c>
      <c r="H197" s="101"/>
      <c r="I197" s="49" t="s">
        <v>456</v>
      </c>
      <c r="J197" s="49" t="str">
        <f>VLOOKUP(I197,Presupuesto!$B$11:$C$565,2,0)</f>
        <v>SUELDOS Y SALARIOS PERMANENTES</v>
      </c>
      <c r="K197" s="151" t="s">
        <v>1403</v>
      </c>
      <c r="L197" s="33" t="s">
        <v>354</v>
      </c>
    </row>
    <row r="198" spans="3:12" hidden="1">
      <c r="C198" s="106" t="s">
        <v>26</v>
      </c>
      <c r="D198" s="98"/>
      <c r="E198" s="89">
        <v>0</v>
      </c>
      <c r="F198" s="35">
        <f>IF(E197=0,"",(G197/E197)/12*E197)</f>
        <v>0</v>
      </c>
      <c r="G198" s="32">
        <f>F198</f>
        <v>0</v>
      </c>
      <c r="H198" s="99"/>
      <c r="I198" s="51" t="s">
        <v>476</v>
      </c>
      <c r="J198" s="51" t="str">
        <f>VLOOKUP(I198,Presupuesto!$B$11:$C$565,2,0)</f>
        <v>AGUINALDO Y DECIMO CUARTO MES</v>
      </c>
      <c r="K198" s="33" t="str">
        <f t="shared" ref="K198:K229" si="4">$K$197</f>
        <v>Posgrado</v>
      </c>
      <c r="L198" s="33" t="s">
        <v>372</v>
      </c>
    </row>
    <row r="199" spans="3:12" hidden="1">
      <c r="C199" s="107" t="s">
        <v>27</v>
      </c>
      <c r="D199" s="98"/>
      <c r="E199" s="89">
        <v>0</v>
      </c>
      <c r="F199" s="52">
        <f>IF(E197&lt;6,"",((E197-6)/12)*(G197/E197))</f>
        <v>0</v>
      </c>
      <c r="G199" s="32">
        <f>F199</f>
        <v>0</v>
      </c>
      <c r="H199" s="99"/>
      <c r="I199" s="36" t="s">
        <v>479</v>
      </c>
      <c r="J199" s="36" t="str">
        <f>VLOOKUP(I199,Presupuesto!$B$11:$C$565,2,0)</f>
        <v>DECIMOCUARTO MES</v>
      </c>
      <c r="K199" s="33" t="str">
        <f t="shared" si="4"/>
        <v>Posgrado</v>
      </c>
      <c r="L199" s="33" t="s">
        <v>355</v>
      </c>
    </row>
    <row r="200" spans="3:12" ht="15.75" hidden="1" thickBot="1">
      <c r="C200" s="72" t="s">
        <v>443</v>
      </c>
      <c r="D200" s="134"/>
      <c r="E200" s="87">
        <v>12</v>
      </c>
      <c r="F200" s="235">
        <f>HLOOKUP($C200,$BZ$2:$CM$3,2,0)</f>
        <v>39703.99</v>
      </c>
      <c r="G200" s="48">
        <f>D200*E200*F200</f>
        <v>0</v>
      </c>
      <c r="H200" s="101"/>
      <c r="I200" s="49" t="s">
        <v>456</v>
      </c>
      <c r="J200" s="49" t="str">
        <f>VLOOKUP(I200,Presupuesto!$B$11:$C$565,2,0)</f>
        <v>SUELDOS Y SALARIOS PERMANENTES</v>
      </c>
      <c r="K200" s="33" t="str">
        <f t="shared" si="4"/>
        <v>Posgrado</v>
      </c>
      <c r="L200" s="33" t="s">
        <v>355</v>
      </c>
    </row>
    <row r="201" spans="3:12" hidden="1">
      <c r="C201" s="106" t="s">
        <v>26</v>
      </c>
      <c r="D201" s="98"/>
      <c r="E201" s="89">
        <v>0</v>
      </c>
      <c r="F201" s="35">
        <f>IF(E200=0,"",(G200/E200)/12*E200)</f>
        <v>0</v>
      </c>
      <c r="G201" s="32">
        <f>F201</f>
        <v>0</v>
      </c>
      <c r="H201" s="99"/>
      <c r="I201" s="51" t="s">
        <v>476</v>
      </c>
      <c r="J201" s="51" t="str">
        <f>VLOOKUP(I201,Presupuesto!$B$11:$C$565,2,0)</f>
        <v>AGUINALDO Y DECIMO CUARTO MES</v>
      </c>
      <c r="K201" s="33" t="str">
        <f t="shared" si="4"/>
        <v>Posgrado</v>
      </c>
      <c r="L201" s="33" t="s">
        <v>355</v>
      </c>
    </row>
    <row r="202" spans="3:12" hidden="1">
      <c r="C202" s="107" t="s">
        <v>27</v>
      </c>
      <c r="D202" s="98"/>
      <c r="E202" s="89">
        <v>0</v>
      </c>
      <c r="F202" s="52">
        <f>IF(E200&lt;6,"",((E200-6)/12)*(G200/E200))</f>
        <v>0</v>
      </c>
      <c r="G202" s="32">
        <f>F202</f>
        <v>0</v>
      </c>
      <c r="H202" s="99"/>
      <c r="I202" s="36" t="s">
        <v>479</v>
      </c>
      <c r="J202" s="36" t="str">
        <f>VLOOKUP(I202,Presupuesto!$B$11:$C$565,2,0)</f>
        <v>DECIMOCUARTO MES</v>
      </c>
      <c r="K202" s="33" t="str">
        <f t="shared" si="4"/>
        <v>Posgrado</v>
      </c>
      <c r="L202" s="33" t="s">
        <v>355</v>
      </c>
    </row>
    <row r="203" spans="3:12" ht="15.75" hidden="1" thickBot="1">
      <c r="C203" s="72" t="s">
        <v>444</v>
      </c>
      <c r="D203" s="134"/>
      <c r="E203" s="87">
        <v>12</v>
      </c>
      <c r="F203" s="235">
        <f>HLOOKUP($C203,$BZ$2:$CM$3,2,0)</f>
        <v>35733.589999999997</v>
      </c>
      <c r="G203" s="48">
        <f>D203*E203*F203</f>
        <v>0</v>
      </c>
      <c r="H203" s="101"/>
      <c r="I203" s="49" t="s">
        <v>456</v>
      </c>
      <c r="J203" s="49" t="str">
        <f>VLOOKUP(I203,Presupuesto!$B$11:$C$565,2,0)</f>
        <v>SUELDOS Y SALARIOS PERMANENTES</v>
      </c>
      <c r="K203" s="33" t="str">
        <f t="shared" si="4"/>
        <v>Posgrado</v>
      </c>
      <c r="L203" s="33" t="s">
        <v>355</v>
      </c>
    </row>
    <row r="204" spans="3:12" hidden="1">
      <c r="C204" s="106" t="s">
        <v>26</v>
      </c>
      <c r="D204" s="98"/>
      <c r="E204" s="89">
        <v>0</v>
      </c>
      <c r="F204" s="35">
        <f>IF(E203=0,"",(G203/E203)/12*E203)</f>
        <v>0</v>
      </c>
      <c r="G204" s="32">
        <f>F204</f>
        <v>0</v>
      </c>
      <c r="H204" s="99"/>
      <c r="I204" s="51" t="s">
        <v>476</v>
      </c>
      <c r="J204" s="51" t="str">
        <f>VLOOKUP(I204,Presupuesto!$B$11:$C$565,2,0)</f>
        <v>AGUINALDO Y DECIMO CUARTO MES</v>
      </c>
      <c r="K204" s="33" t="str">
        <f t="shared" si="4"/>
        <v>Posgrado</v>
      </c>
      <c r="L204" s="33" t="s">
        <v>355</v>
      </c>
    </row>
    <row r="205" spans="3:12" hidden="1">
      <c r="C205" s="107" t="s">
        <v>27</v>
      </c>
      <c r="D205" s="98"/>
      <c r="E205" s="89">
        <v>0</v>
      </c>
      <c r="F205" s="52">
        <f>IF(E203&lt;6,"",((E203-6)/12)*(G203/E203))</f>
        <v>0</v>
      </c>
      <c r="G205" s="32">
        <f>F205</f>
        <v>0</v>
      </c>
      <c r="H205" s="99"/>
      <c r="I205" s="36" t="s">
        <v>479</v>
      </c>
      <c r="J205" s="36" t="str">
        <f>VLOOKUP(I205,Presupuesto!$B$11:$C$565,2,0)</f>
        <v>DECIMOCUARTO MES</v>
      </c>
      <c r="K205" s="33" t="str">
        <f t="shared" si="4"/>
        <v>Posgrado</v>
      </c>
      <c r="L205" s="33" t="s">
        <v>355</v>
      </c>
    </row>
    <row r="206" spans="3:12" ht="15.75" hidden="1" thickBot="1">
      <c r="C206" s="72" t="s">
        <v>445</v>
      </c>
      <c r="D206" s="134"/>
      <c r="E206" s="87">
        <v>12</v>
      </c>
      <c r="F206" s="235">
        <f>HLOOKUP($C206,$BZ$2:$CM$3,2,0)</f>
        <v>31763.19</v>
      </c>
      <c r="G206" s="48">
        <f>D206*E206*F206</f>
        <v>0</v>
      </c>
      <c r="H206" s="101"/>
      <c r="I206" s="49" t="s">
        <v>456</v>
      </c>
      <c r="J206" s="49" t="str">
        <f>VLOOKUP(I206,Presupuesto!$B$11:$C$565,2,0)</f>
        <v>SUELDOS Y SALARIOS PERMANENTES</v>
      </c>
      <c r="K206" s="33" t="str">
        <f t="shared" si="4"/>
        <v>Posgrado</v>
      </c>
      <c r="L206" s="33" t="s">
        <v>355</v>
      </c>
    </row>
    <row r="207" spans="3:12" hidden="1">
      <c r="C207" s="106" t="s">
        <v>26</v>
      </c>
      <c r="D207" s="98"/>
      <c r="E207" s="89">
        <v>0</v>
      </c>
      <c r="F207" s="35">
        <f>IF(E206=0,"",(G206/E206)/12*E206)</f>
        <v>0</v>
      </c>
      <c r="G207" s="32">
        <f>F207</f>
        <v>0</v>
      </c>
      <c r="H207" s="99"/>
      <c r="I207" s="51" t="s">
        <v>476</v>
      </c>
      <c r="J207" s="51" t="str">
        <f>VLOOKUP(I207,Presupuesto!$B$11:$C$565,2,0)</f>
        <v>AGUINALDO Y DECIMO CUARTO MES</v>
      </c>
      <c r="K207" s="33" t="str">
        <f t="shared" si="4"/>
        <v>Posgrado</v>
      </c>
      <c r="L207" s="33" t="s">
        <v>355</v>
      </c>
    </row>
    <row r="208" spans="3:12" hidden="1">
      <c r="C208" s="107" t="s">
        <v>27</v>
      </c>
      <c r="D208" s="98"/>
      <c r="E208" s="89">
        <v>0</v>
      </c>
      <c r="F208" s="52">
        <f>IF(E206&lt;6,"",((E206-6)/12)*(G206/E206))</f>
        <v>0</v>
      </c>
      <c r="G208" s="32">
        <f>F208</f>
        <v>0</v>
      </c>
      <c r="H208" s="99"/>
      <c r="I208" s="36" t="s">
        <v>479</v>
      </c>
      <c r="J208" s="36" t="str">
        <f>VLOOKUP(I208,Presupuesto!$B$11:$C$565,2,0)</f>
        <v>DECIMOCUARTO MES</v>
      </c>
      <c r="K208" s="33" t="str">
        <f t="shared" si="4"/>
        <v>Posgrado</v>
      </c>
      <c r="L208" s="33" t="s">
        <v>355</v>
      </c>
    </row>
    <row r="209" spans="3:12" ht="15.75" hidden="1" thickBot="1">
      <c r="C209" s="72" t="s">
        <v>446</v>
      </c>
      <c r="D209" s="134"/>
      <c r="E209" s="87">
        <v>12</v>
      </c>
      <c r="F209" s="235">
        <f>HLOOKUP($C209,$BZ$2:$CM$3,2,0)</f>
        <v>29777.99</v>
      </c>
      <c r="G209" s="48">
        <f>D209*E209*F209</f>
        <v>0</v>
      </c>
      <c r="H209" s="101"/>
      <c r="I209" s="49" t="s">
        <v>456</v>
      </c>
      <c r="J209" s="49" t="str">
        <f>VLOOKUP(I209,Presupuesto!$B$11:$C$565,2,0)</f>
        <v>SUELDOS Y SALARIOS PERMANENTES</v>
      </c>
      <c r="K209" s="33" t="str">
        <f t="shared" si="4"/>
        <v>Posgrado</v>
      </c>
      <c r="L209" s="33" t="s">
        <v>355</v>
      </c>
    </row>
    <row r="210" spans="3:12" hidden="1">
      <c r="C210" s="106" t="s">
        <v>26</v>
      </c>
      <c r="D210" s="98"/>
      <c r="E210" s="89">
        <v>0</v>
      </c>
      <c r="F210" s="35">
        <f>IF(E209=0,"",(G209/E209)/12*E209)</f>
        <v>0</v>
      </c>
      <c r="G210" s="32">
        <f>F210</f>
        <v>0</v>
      </c>
      <c r="H210" s="99"/>
      <c r="I210" s="51" t="s">
        <v>476</v>
      </c>
      <c r="J210" s="51" t="str">
        <f>VLOOKUP(I210,Presupuesto!$B$11:$C$565,2,0)</f>
        <v>AGUINALDO Y DECIMO CUARTO MES</v>
      </c>
      <c r="K210" s="33" t="str">
        <f t="shared" si="4"/>
        <v>Posgrado</v>
      </c>
      <c r="L210" s="33" t="s">
        <v>355</v>
      </c>
    </row>
    <row r="211" spans="3:12" hidden="1">
      <c r="C211" s="107" t="s">
        <v>27</v>
      </c>
      <c r="D211" s="98"/>
      <c r="E211" s="89">
        <v>0</v>
      </c>
      <c r="F211" s="52">
        <f>IF(E209&lt;6,"",((E209-6)/12)*(G209/E209))</f>
        <v>0</v>
      </c>
      <c r="G211" s="32">
        <f>F211</f>
        <v>0</v>
      </c>
      <c r="H211" s="99"/>
      <c r="I211" s="36" t="s">
        <v>479</v>
      </c>
      <c r="J211" s="36" t="str">
        <f>VLOOKUP(I211,Presupuesto!$B$11:$C$565,2,0)</f>
        <v>DECIMOCUARTO MES</v>
      </c>
      <c r="K211" s="33" t="str">
        <f t="shared" si="4"/>
        <v>Posgrado</v>
      </c>
      <c r="L211" s="33" t="s">
        <v>355</v>
      </c>
    </row>
    <row r="212" spans="3:12" ht="15.75" hidden="1" thickBot="1">
      <c r="C212" s="72" t="s">
        <v>447</v>
      </c>
      <c r="D212" s="134"/>
      <c r="E212" s="87">
        <v>12</v>
      </c>
      <c r="F212" s="235">
        <f>HLOOKUP($C212,$BZ$2:$CM$3,2,0)</f>
        <v>27792.79</v>
      </c>
      <c r="G212" s="48">
        <f>D212*E212*F212</f>
        <v>0</v>
      </c>
      <c r="H212" s="101"/>
      <c r="I212" s="49" t="s">
        <v>456</v>
      </c>
      <c r="J212" s="49" t="str">
        <f>VLOOKUP(I212,Presupuesto!$B$11:$C$565,2,0)</f>
        <v>SUELDOS Y SALARIOS PERMANENTES</v>
      </c>
      <c r="K212" s="33" t="str">
        <f t="shared" si="4"/>
        <v>Posgrado</v>
      </c>
      <c r="L212" s="33" t="s">
        <v>355</v>
      </c>
    </row>
    <row r="213" spans="3:12" hidden="1">
      <c r="C213" s="106" t="s">
        <v>26</v>
      </c>
      <c r="D213" s="98"/>
      <c r="E213" s="89">
        <v>0</v>
      </c>
      <c r="F213" s="35">
        <f>IF(E212=0,"",(G212/E212)/12*E212)</f>
        <v>0</v>
      </c>
      <c r="G213" s="32">
        <f>F213</f>
        <v>0</v>
      </c>
      <c r="H213" s="99"/>
      <c r="I213" s="51" t="s">
        <v>476</v>
      </c>
      <c r="J213" s="51" t="str">
        <f>VLOOKUP(I213,Presupuesto!$B$11:$C$565,2,0)</f>
        <v>AGUINALDO Y DECIMO CUARTO MES</v>
      </c>
      <c r="K213" s="33" t="str">
        <f t="shared" si="4"/>
        <v>Posgrado</v>
      </c>
      <c r="L213" s="33" t="s">
        <v>355</v>
      </c>
    </row>
    <row r="214" spans="3:12" hidden="1">
      <c r="C214" s="107" t="s">
        <v>27</v>
      </c>
      <c r="D214" s="98"/>
      <c r="E214" s="89">
        <v>0</v>
      </c>
      <c r="F214" s="52">
        <f>IF(E212&lt;6,"",((E212-6)/12)*(G212/E212))</f>
        <v>0</v>
      </c>
      <c r="G214" s="32">
        <f>F214</f>
        <v>0</v>
      </c>
      <c r="H214" s="99"/>
      <c r="I214" s="36" t="s">
        <v>479</v>
      </c>
      <c r="J214" s="36" t="str">
        <f>VLOOKUP(I214,Presupuesto!$B$11:$C$565,2,0)</f>
        <v>DECIMOCUARTO MES</v>
      </c>
      <c r="K214" s="33" t="str">
        <f t="shared" si="4"/>
        <v>Posgrado</v>
      </c>
      <c r="L214" s="33" t="s">
        <v>355</v>
      </c>
    </row>
    <row r="215" spans="3:12" ht="15.75" hidden="1" thickBot="1">
      <c r="C215" s="72" t="s">
        <v>448</v>
      </c>
      <c r="D215" s="134"/>
      <c r="E215" s="87">
        <v>12</v>
      </c>
      <c r="F215" s="235">
        <f>HLOOKUP($C215,$BZ$2:$CM$3,2,0)</f>
        <v>18859.39</v>
      </c>
      <c r="G215" s="48">
        <f>D215*E215*F215</f>
        <v>0</v>
      </c>
      <c r="H215" s="101"/>
      <c r="I215" s="49" t="s">
        <v>456</v>
      </c>
      <c r="J215" s="49" t="str">
        <f>VLOOKUP(I215,Presupuesto!$B$11:$C$565,2,0)</f>
        <v>SUELDOS Y SALARIOS PERMANENTES</v>
      </c>
      <c r="K215" s="33" t="str">
        <f t="shared" si="4"/>
        <v>Posgrado</v>
      </c>
      <c r="L215" s="33" t="s">
        <v>355</v>
      </c>
    </row>
    <row r="216" spans="3:12" hidden="1">
      <c r="C216" s="106" t="s">
        <v>26</v>
      </c>
      <c r="D216" s="98"/>
      <c r="E216" s="89">
        <v>0</v>
      </c>
      <c r="F216" s="35">
        <f>IF(E215=0,"",(G215/E215)/12*E215)</f>
        <v>0</v>
      </c>
      <c r="G216" s="32">
        <f>F216</f>
        <v>0</v>
      </c>
      <c r="H216" s="99"/>
      <c r="I216" s="51" t="s">
        <v>476</v>
      </c>
      <c r="J216" s="51" t="str">
        <f>VLOOKUP(I216,Presupuesto!$B$11:$C$565,2,0)</f>
        <v>AGUINALDO Y DECIMO CUARTO MES</v>
      </c>
      <c r="K216" s="33" t="str">
        <f t="shared" si="4"/>
        <v>Posgrado</v>
      </c>
      <c r="L216" s="33" t="s">
        <v>355</v>
      </c>
    </row>
    <row r="217" spans="3:12" hidden="1">
      <c r="C217" s="107" t="s">
        <v>27</v>
      </c>
      <c r="D217" s="98"/>
      <c r="E217" s="89">
        <v>0</v>
      </c>
      <c r="F217" s="52">
        <f>IF(E215&lt;6,"",((E215-6)/12)*(G215/E215))</f>
        <v>0</v>
      </c>
      <c r="G217" s="32">
        <f>F217</f>
        <v>0</v>
      </c>
      <c r="H217" s="99"/>
      <c r="I217" s="36" t="s">
        <v>479</v>
      </c>
      <c r="J217" s="36" t="str">
        <f>VLOOKUP(I217,Presupuesto!$B$11:$C$565,2,0)</f>
        <v>DECIMOCUARTO MES</v>
      </c>
      <c r="K217" s="33" t="str">
        <f t="shared" si="4"/>
        <v>Posgrado</v>
      </c>
      <c r="L217" s="33" t="s">
        <v>355</v>
      </c>
    </row>
    <row r="218" spans="3:12" ht="15.75" hidden="1" thickBot="1">
      <c r="C218" s="72" t="s">
        <v>449</v>
      </c>
      <c r="D218" s="134"/>
      <c r="E218" s="87">
        <v>12</v>
      </c>
      <c r="F218" s="235">
        <f>HLOOKUP($C218,$BZ$2:$CM$3,2,0)</f>
        <v>17866.8</v>
      </c>
      <c r="G218" s="48">
        <f>D218*E218*F218</f>
        <v>0</v>
      </c>
      <c r="H218" s="101"/>
      <c r="I218" s="49" t="s">
        <v>456</v>
      </c>
      <c r="J218" s="49" t="str">
        <f>VLOOKUP(I218,Presupuesto!$B$11:$C$565,2,0)</f>
        <v>SUELDOS Y SALARIOS PERMANENTES</v>
      </c>
      <c r="K218" s="33" t="str">
        <f t="shared" si="4"/>
        <v>Posgrado</v>
      </c>
      <c r="L218" s="33" t="s">
        <v>355</v>
      </c>
    </row>
    <row r="219" spans="3:12" hidden="1">
      <c r="C219" s="106" t="s">
        <v>26</v>
      </c>
      <c r="D219" s="98"/>
      <c r="E219" s="89">
        <v>0</v>
      </c>
      <c r="F219" s="35">
        <f>IF(E218=0,"",(G218/E218)/12*E218)</f>
        <v>0</v>
      </c>
      <c r="G219" s="32">
        <f>F219</f>
        <v>0</v>
      </c>
      <c r="H219" s="99"/>
      <c r="I219" s="51" t="s">
        <v>476</v>
      </c>
      <c r="J219" s="51" t="str">
        <f>VLOOKUP(I219,Presupuesto!$B$11:$C$565,2,0)</f>
        <v>AGUINALDO Y DECIMO CUARTO MES</v>
      </c>
      <c r="K219" s="33" t="str">
        <f t="shared" si="4"/>
        <v>Posgrado</v>
      </c>
      <c r="L219" s="33" t="s">
        <v>355</v>
      </c>
    </row>
    <row r="220" spans="3:12" hidden="1">
      <c r="C220" s="107" t="s">
        <v>27</v>
      </c>
      <c r="D220" s="98"/>
      <c r="E220" s="89">
        <v>0</v>
      </c>
      <c r="F220" s="52">
        <f>IF(E218&lt;6,"",((E218-6)/12)*(G218/E218))</f>
        <v>0</v>
      </c>
      <c r="G220" s="32">
        <f>F220</f>
        <v>0</v>
      </c>
      <c r="H220" s="99"/>
      <c r="I220" s="36" t="s">
        <v>479</v>
      </c>
      <c r="J220" s="36" t="str">
        <f>VLOOKUP(I220,Presupuesto!$B$11:$C$565,2,0)</f>
        <v>DECIMOCUARTO MES</v>
      </c>
      <c r="K220" s="33" t="str">
        <f t="shared" si="4"/>
        <v>Posgrado</v>
      </c>
      <c r="L220" s="33" t="s">
        <v>355</v>
      </c>
    </row>
    <row r="221" spans="3:12" ht="15.75" hidden="1" thickBot="1">
      <c r="C221" s="72" t="s">
        <v>450</v>
      </c>
      <c r="D221" s="134"/>
      <c r="E221" s="87">
        <v>12</v>
      </c>
      <c r="F221" s="235">
        <f>HLOOKUP($C221,$BZ$2:$CM$3,2,0)</f>
        <v>13896.4</v>
      </c>
      <c r="G221" s="48">
        <f>D221*E221*F221</f>
        <v>0</v>
      </c>
      <c r="H221" s="101"/>
      <c r="I221" s="49" t="s">
        <v>456</v>
      </c>
      <c r="J221" s="49" t="str">
        <f>VLOOKUP(I221,Presupuesto!$B$11:$C$565,2,0)</f>
        <v>SUELDOS Y SALARIOS PERMANENTES</v>
      </c>
      <c r="K221" s="33" t="str">
        <f t="shared" si="4"/>
        <v>Posgrado</v>
      </c>
      <c r="L221" s="33" t="s">
        <v>355</v>
      </c>
    </row>
    <row r="222" spans="3:12" hidden="1">
      <c r="C222" s="106" t="s">
        <v>26</v>
      </c>
      <c r="D222" s="98"/>
      <c r="E222" s="89">
        <v>0</v>
      </c>
      <c r="F222" s="35">
        <f>IF(E221=0,"",(G221/E221)/12*E221)</f>
        <v>0</v>
      </c>
      <c r="G222" s="32">
        <f>F222</f>
        <v>0</v>
      </c>
      <c r="H222" s="99"/>
      <c r="I222" s="51" t="s">
        <v>476</v>
      </c>
      <c r="J222" s="51" t="str">
        <f>VLOOKUP(I222,Presupuesto!$B$11:$C$565,2,0)</f>
        <v>AGUINALDO Y DECIMO CUARTO MES</v>
      </c>
      <c r="K222" s="33" t="str">
        <f t="shared" si="4"/>
        <v>Posgrado</v>
      </c>
      <c r="L222" s="33" t="s">
        <v>355</v>
      </c>
    </row>
    <row r="223" spans="3:12" hidden="1">
      <c r="C223" s="107" t="s">
        <v>27</v>
      </c>
      <c r="D223" s="98"/>
      <c r="E223" s="89">
        <v>0</v>
      </c>
      <c r="F223" s="52">
        <f>IF(E221&lt;6,"",((E221-6)/12)*(G221/E221))</f>
        <v>0</v>
      </c>
      <c r="G223" s="32">
        <f>F223</f>
        <v>0</v>
      </c>
      <c r="H223" s="99"/>
      <c r="I223" s="36" t="s">
        <v>479</v>
      </c>
      <c r="J223" s="36" t="str">
        <f>VLOOKUP(I223,Presupuesto!$B$11:$C$565,2,0)</f>
        <v>DECIMOCUARTO MES</v>
      </c>
      <c r="K223" s="33" t="str">
        <f t="shared" si="4"/>
        <v>Posgrado</v>
      </c>
      <c r="L223" s="33" t="s">
        <v>355</v>
      </c>
    </row>
    <row r="224" spans="3:12" ht="15.75" hidden="1" thickBot="1">
      <c r="C224" s="72" t="s">
        <v>451</v>
      </c>
      <c r="D224" s="134"/>
      <c r="E224" s="87">
        <v>12</v>
      </c>
      <c r="F224" s="235">
        <f>HLOOKUP($C224,$BZ$2:$CM$3,2,0)</f>
        <v>15004.09</v>
      </c>
      <c r="G224" s="48">
        <f>D224*E224*F224</f>
        <v>0</v>
      </c>
      <c r="H224" s="101"/>
      <c r="I224" s="49" t="s">
        <v>456</v>
      </c>
      <c r="J224" s="49" t="str">
        <f>VLOOKUP(I224,Presupuesto!$B$11:$C$565,2,0)</f>
        <v>SUELDOS Y SALARIOS PERMANENTES</v>
      </c>
      <c r="K224" s="33" t="str">
        <f t="shared" si="4"/>
        <v>Posgrado</v>
      </c>
      <c r="L224" s="33" t="s">
        <v>355</v>
      </c>
    </row>
    <row r="225" spans="3:12" hidden="1">
      <c r="C225" s="106" t="s">
        <v>26</v>
      </c>
      <c r="D225" s="98"/>
      <c r="E225" s="89">
        <v>0</v>
      </c>
      <c r="F225" s="35">
        <f>IF(E224=0,"",(G224/E224)/12*E224)</f>
        <v>0</v>
      </c>
      <c r="G225" s="32">
        <f>F225</f>
        <v>0</v>
      </c>
      <c r="H225" s="99"/>
      <c r="I225" s="51" t="s">
        <v>476</v>
      </c>
      <c r="J225" s="51" t="str">
        <f>VLOOKUP(I225,Presupuesto!$B$11:$C$565,2,0)</f>
        <v>AGUINALDO Y DECIMO CUARTO MES</v>
      </c>
      <c r="K225" s="33" t="str">
        <f t="shared" si="4"/>
        <v>Posgrado</v>
      </c>
      <c r="L225" s="33" t="s">
        <v>355</v>
      </c>
    </row>
    <row r="226" spans="3:12" hidden="1">
      <c r="C226" s="107" t="s">
        <v>27</v>
      </c>
      <c r="D226" s="98"/>
      <c r="E226" s="89">
        <v>0</v>
      </c>
      <c r="F226" s="52">
        <f>IF(E224&lt;6,"",((E224-6)/12)*(G224/E224))</f>
        <v>0</v>
      </c>
      <c r="G226" s="32">
        <f>F226</f>
        <v>0</v>
      </c>
      <c r="H226" s="99"/>
      <c r="I226" s="36" t="s">
        <v>479</v>
      </c>
      <c r="J226" s="36" t="str">
        <f>VLOOKUP(I226,Presupuesto!$B$11:$C$565,2,0)</f>
        <v>DECIMOCUARTO MES</v>
      </c>
      <c r="K226" s="33" t="str">
        <f t="shared" si="4"/>
        <v>Posgrado</v>
      </c>
      <c r="L226" s="33" t="s">
        <v>355</v>
      </c>
    </row>
    <row r="227" spans="3:12" ht="15.75" hidden="1" thickBot="1">
      <c r="C227" s="72" t="s">
        <v>452</v>
      </c>
      <c r="D227" s="134"/>
      <c r="E227" s="87">
        <v>12</v>
      </c>
      <c r="F227" s="235">
        <f>HLOOKUP($C227,$BZ$2:$CM$3,2,0)</f>
        <v>13238.9</v>
      </c>
      <c r="G227" s="48">
        <f>D227*E227*F227</f>
        <v>0</v>
      </c>
      <c r="H227" s="101"/>
      <c r="I227" s="49" t="s">
        <v>456</v>
      </c>
      <c r="J227" s="49" t="str">
        <f>VLOOKUP(I227,Presupuesto!$B$11:$C$565,2,0)</f>
        <v>SUELDOS Y SALARIOS PERMANENTES</v>
      </c>
      <c r="K227" s="33" t="str">
        <f t="shared" si="4"/>
        <v>Posgrado</v>
      </c>
      <c r="L227" s="33" t="s">
        <v>355</v>
      </c>
    </row>
    <row r="228" spans="3:12" hidden="1">
      <c r="C228" s="106" t="s">
        <v>26</v>
      </c>
      <c r="D228" s="98"/>
      <c r="E228" s="89">
        <v>0</v>
      </c>
      <c r="F228" s="35">
        <f>IF(E227=0,"",(G227/E227)/12*E227)</f>
        <v>0</v>
      </c>
      <c r="G228" s="32">
        <f>F228</f>
        <v>0</v>
      </c>
      <c r="H228" s="99"/>
      <c r="I228" s="51" t="s">
        <v>476</v>
      </c>
      <c r="J228" s="51" t="str">
        <f>VLOOKUP(I228,Presupuesto!$B$11:$C$565,2,0)</f>
        <v>AGUINALDO Y DECIMO CUARTO MES</v>
      </c>
      <c r="K228" s="33" t="str">
        <f t="shared" si="4"/>
        <v>Posgrado</v>
      </c>
      <c r="L228" s="33" t="s">
        <v>355</v>
      </c>
    </row>
    <row r="229" spans="3:12" hidden="1">
      <c r="C229" s="107" t="s">
        <v>27</v>
      </c>
      <c r="D229" s="98"/>
      <c r="E229" s="89">
        <v>0</v>
      </c>
      <c r="F229" s="52">
        <f>IF(E227&lt;6,"",((E227-6)/12)*(G227/E227))</f>
        <v>0</v>
      </c>
      <c r="G229" s="32">
        <f>F229</f>
        <v>0</v>
      </c>
      <c r="H229" s="99"/>
      <c r="I229" s="36" t="s">
        <v>479</v>
      </c>
      <c r="J229" s="36" t="str">
        <f>VLOOKUP(I229,Presupuesto!$B$11:$C$565,2,0)</f>
        <v>DECIMOCUARTO MES</v>
      </c>
      <c r="K229" s="33" t="str">
        <f t="shared" si="4"/>
        <v>Posgrado</v>
      </c>
      <c r="L229" s="33" t="s">
        <v>355</v>
      </c>
    </row>
    <row r="230" spans="3:12" ht="15.75" hidden="1" thickBot="1">
      <c r="C230" s="72" t="s">
        <v>453</v>
      </c>
      <c r="D230" s="134"/>
      <c r="E230" s="87">
        <v>12</v>
      </c>
      <c r="F230" s="235">
        <f>HLOOKUP($C230,$BZ$2:$CM$3,2,0)</f>
        <v>12356.31</v>
      </c>
      <c r="G230" s="48">
        <f>D230*E230*F230</f>
        <v>0</v>
      </c>
      <c r="H230" s="101"/>
      <c r="I230" s="49" t="s">
        <v>456</v>
      </c>
      <c r="J230" s="49" t="str">
        <f>VLOOKUP(I230,Presupuesto!$B$11:$C$565,2,0)</f>
        <v>SUELDOS Y SALARIOS PERMANENTES</v>
      </c>
      <c r="K230" s="33" t="str">
        <f t="shared" ref="K230:K247" si="5">$K$197</f>
        <v>Posgrado</v>
      </c>
      <c r="L230" s="33" t="s">
        <v>355</v>
      </c>
    </row>
    <row r="231" spans="3:12" hidden="1">
      <c r="C231" s="106" t="s">
        <v>26</v>
      </c>
      <c r="D231" s="98"/>
      <c r="E231" s="89">
        <v>0</v>
      </c>
      <c r="F231" s="35">
        <f>IF(E230=0,"",(G230/E230)/12*E230)</f>
        <v>0</v>
      </c>
      <c r="G231" s="32">
        <f>F231</f>
        <v>0</v>
      </c>
      <c r="H231" s="99"/>
      <c r="I231" s="51" t="s">
        <v>476</v>
      </c>
      <c r="J231" s="51" t="str">
        <f>VLOOKUP(I231,Presupuesto!$B$11:$C$565,2,0)</f>
        <v>AGUINALDO Y DECIMO CUARTO MES</v>
      </c>
      <c r="K231" s="33" t="str">
        <f t="shared" si="5"/>
        <v>Posgrado</v>
      </c>
      <c r="L231" s="33" t="s">
        <v>355</v>
      </c>
    </row>
    <row r="232" spans="3:12" hidden="1">
      <c r="C232" s="107" t="s">
        <v>27</v>
      </c>
      <c r="D232" s="98"/>
      <c r="E232" s="89">
        <v>0</v>
      </c>
      <c r="F232" s="52">
        <f>IF(E230&lt;6,"",((E230-6)/12)*(G230/E230))</f>
        <v>0</v>
      </c>
      <c r="G232" s="32">
        <f>F232</f>
        <v>0</v>
      </c>
      <c r="H232" s="99"/>
      <c r="I232" s="36" t="s">
        <v>479</v>
      </c>
      <c r="J232" s="36" t="str">
        <f>VLOOKUP(I232,Presupuesto!$B$11:$C$565,2,0)</f>
        <v>DECIMOCUARTO MES</v>
      </c>
      <c r="K232" s="33" t="str">
        <f t="shared" si="5"/>
        <v>Posgrado</v>
      </c>
      <c r="L232" s="33" t="s">
        <v>355</v>
      </c>
    </row>
    <row r="233" spans="3:12" ht="15.75" hidden="1" thickBot="1">
      <c r="C233" s="72" t="s">
        <v>454</v>
      </c>
      <c r="D233" s="134"/>
      <c r="E233" s="87">
        <v>12</v>
      </c>
      <c r="F233" s="235">
        <f>HLOOKUP($C233,$BZ$2:$CM$3,2,0)</f>
        <v>463.22</v>
      </c>
      <c r="G233" s="48">
        <f>D233*E233*F233</f>
        <v>0</v>
      </c>
      <c r="H233" s="101"/>
      <c r="I233" s="49" t="s">
        <v>456</v>
      </c>
      <c r="J233" s="49" t="str">
        <f>VLOOKUP(I233,Presupuesto!$B$11:$C$565,2,0)</f>
        <v>SUELDOS Y SALARIOS PERMANENTES</v>
      </c>
      <c r="K233" s="33" t="str">
        <f t="shared" si="5"/>
        <v>Posgrado</v>
      </c>
      <c r="L233" s="33" t="s">
        <v>355</v>
      </c>
    </row>
    <row r="234" spans="3:12" hidden="1">
      <c r="C234" s="106" t="s">
        <v>26</v>
      </c>
      <c r="D234" s="98"/>
      <c r="E234" s="89">
        <v>0</v>
      </c>
      <c r="F234" s="35">
        <f>IF(E233=0,"",(G233/E233)/12*E233)</f>
        <v>0</v>
      </c>
      <c r="G234" s="32">
        <f>F234</f>
        <v>0</v>
      </c>
      <c r="H234" s="99"/>
      <c r="I234" s="51" t="s">
        <v>476</v>
      </c>
      <c r="J234" s="51" t="str">
        <f>VLOOKUP(I234,Presupuesto!$B$11:$C$565,2,0)</f>
        <v>AGUINALDO Y DECIMO CUARTO MES</v>
      </c>
      <c r="K234" s="33" t="str">
        <f t="shared" si="5"/>
        <v>Posgrado</v>
      </c>
      <c r="L234" s="33" t="s">
        <v>355</v>
      </c>
    </row>
    <row r="235" spans="3:12" hidden="1">
      <c r="C235" s="107" t="s">
        <v>27</v>
      </c>
      <c r="D235" s="98"/>
      <c r="E235" s="89">
        <v>0</v>
      </c>
      <c r="F235" s="52">
        <f>IF(E233&lt;6,"",((E233-6)/12)*(G233/E233))</f>
        <v>0</v>
      </c>
      <c r="G235" s="32">
        <f>F235</f>
        <v>0</v>
      </c>
      <c r="H235" s="99"/>
      <c r="I235" s="36" t="s">
        <v>479</v>
      </c>
      <c r="J235" s="36" t="str">
        <f>VLOOKUP(I235,Presupuesto!$B$11:$C$565,2,0)</f>
        <v>DECIMOCUARTO MES</v>
      </c>
      <c r="K235" s="33" t="str">
        <f t="shared" si="5"/>
        <v>Posgrado</v>
      </c>
      <c r="L235" s="33" t="s">
        <v>355</v>
      </c>
    </row>
    <row r="236" spans="3:12" ht="15.75" hidden="1" thickBot="1">
      <c r="C236" s="72" t="s">
        <v>455</v>
      </c>
      <c r="D236" s="134"/>
      <c r="E236" s="87">
        <v>12</v>
      </c>
      <c r="F236" s="235">
        <f>HLOOKUP($C236,$BZ$2:$CM$3,2,0)</f>
        <v>2007.3</v>
      </c>
      <c r="G236" s="48">
        <f>D236*E236*F236</f>
        <v>0</v>
      </c>
      <c r="H236" s="101"/>
      <c r="I236" s="49" t="s">
        <v>456</v>
      </c>
      <c r="J236" s="49" t="str">
        <f>VLOOKUP(I236,Presupuesto!$B$11:$C$565,2,0)</f>
        <v>SUELDOS Y SALARIOS PERMANENTES</v>
      </c>
      <c r="K236" s="33" t="str">
        <f t="shared" si="5"/>
        <v>Posgrado</v>
      </c>
      <c r="L236" s="33" t="s">
        <v>355</v>
      </c>
    </row>
    <row r="237" spans="3:12" hidden="1">
      <c r="C237" s="106" t="s">
        <v>26</v>
      </c>
      <c r="D237" s="98"/>
      <c r="E237" s="89">
        <v>0</v>
      </c>
      <c r="F237" s="35">
        <f>IF(E236=0,"",(G236/E236)/12*E236)</f>
        <v>0</v>
      </c>
      <c r="G237" s="32">
        <f>F237</f>
        <v>0</v>
      </c>
      <c r="H237" s="99"/>
      <c r="I237" s="51" t="s">
        <v>476</v>
      </c>
      <c r="J237" s="51" t="str">
        <f>VLOOKUP(I237,Presupuesto!$B$11:$C$565,2,0)</f>
        <v>AGUINALDO Y DECIMO CUARTO MES</v>
      </c>
      <c r="K237" s="33" t="str">
        <f t="shared" si="5"/>
        <v>Posgrado</v>
      </c>
      <c r="L237" s="33" t="s">
        <v>355</v>
      </c>
    </row>
    <row r="238" spans="3:12" hidden="1">
      <c r="C238" s="107" t="s">
        <v>27</v>
      </c>
      <c r="D238" s="98"/>
      <c r="E238" s="89">
        <v>0</v>
      </c>
      <c r="F238" s="52">
        <f>IF(E236&lt;6,"",((E236-6)/12)*(G236/E236))</f>
        <v>0</v>
      </c>
      <c r="G238" s="32">
        <f>F238</f>
        <v>0</v>
      </c>
      <c r="H238" s="99"/>
      <c r="I238" s="36" t="s">
        <v>479</v>
      </c>
      <c r="J238" s="36" t="str">
        <f>VLOOKUP(I238,Presupuesto!$B$11:$C$565,2,0)</f>
        <v>DECIMOCUARTO MES</v>
      </c>
      <c r="K238" s="33" t="str">
        <f t="shared" si="5"/>
        <v>Posgrado</v>
      </c>
      <c r="L238" s="33" t="s">
        <v>355</v>
      </c>
    </row>
    <row r="239" spans="3:12" ht="15.75" hidden="1" thickBot="1">
      <c r="C239" s="75" t="s">
        <v>51</v>
      </c>
      <c r="D239" s="134"/>
      <c r="E239" s="87">
        <v>12</v>
      </c>
      <c r="F239" s="74">
        <v>30000</v>
      </c>
      <c r="G239" s="48">
        <f>D239*E239*F239</f>
        <v>0</v>
      </c>
      <c r="H239" s="101"/>
      <c r="I239" s="49" t="s">
        <v>524</v>
      </c>
      <c r="J239" s="49" t="str">
        <f>VLOOKUP(I239,Presupuesto!$B$11:$C$565,2,0)</f>
        <v>CONTRATOS ESPECIALES</v>
      </c>
      <c r="K239" s="33" t="str">
        <f t="shared" si="5"/>
        <v>Posgrado</v>
      </c>
      <c r="L239" s="33" t="s">
        <v>355</v>
      </c>
    </row>
    <row r="240" spans="3:12" hidden="1">
      <c r="C240" s="106" t="s">
        <v>26</v>
      </c>
      <c r="D240" s="98"/>
      <c r="E240" s="89">
        <v>0</v>
      </c>
      <c r="F240" s="52">
        <f>IF(E239=0,"",(G239/E239)/12*E239)</f>
        <v>0</v>
      </c>
      <c r="G240" s="32">
        <f>F240</f>
        <v>0</v>
      </c>
      <c r="H240" s="99"/>
      <c r="I240" s="36" t="s">
        <v>524</v>
      </c>
      <c r="J240" s="36" t="str">
        <f>VLOOKUP(I240,Presupuesto!$B$11:$C$565,2,0)</f>
        <v>CONTRATOS ESPECIALES</v>
      </c>
      <c r="K240" s="33" t="str">
        <f t="shared" si="5"/>
        <v>Posgrado</v>
      </c>
      <c r="L240" s="33" t="s">
        <v>354</v>
      </c>
    </row>
    <row r="241" spans="3:12" hidden="1">
      <c r="C241" s="107" t="s">
        <v>27</v>
      </c>
      <c r="D241" s="98"/>
      <c r="E241" s="89">
        <v>0</v>
      </c>
      <c r="F241" s="35">
        <f>IF(E239&lt;6,"",((E239-6)/12)*(G239/E239))</f>
        <v>0</v>
      </c>
      <c r="G241" s="32">
        <f>F241</f>
        <v>0</v>
      </c>
      <c r="H241" s="99"/>
      <c r="I241" s="36" t="s">
        <v>524</v>
      </c>
      <c r="J241" s="36" t="str">
        <f>VLOOKUP(I241,Presupuesto!$B$11:$C$565,2,0)</f>
        <v>CONTRATOS ESPECIALES</v>
      </c>
      <c r="K241" s="33" t="str">
        <f t="shared" si="5"/>
        <v>Posgrado</v>
      </c>
      <c r="L241" s="33" t="s">
        <v>359</v>
      </c>
    </row>
    <row r="242" spans="3:12" ht="15.75" hidden="1" thickBot="1">
      <c r="C242" s="75" t="s">
        <v>28</v>
      </c>
      <c r="D242" s="134"/>
      <c r="E242" s="87">
        <v>12</v>
      </c>
      <c r="F242" s="53">
        <v>30000</v>
      </c>
      <c r="G242" s="48">
        <f>D242*E242*F242</f>
        <v>0</v>
      </c>
      <c r="H242" s="101"/>
      <c r="I242" s="49" t="s">
        <v>665</v>
      </c>
      <c r="J242" s="49" t="str">
        <f>VLOOKUP(I242,Presupuesto!$B$11:$C$565,2,0)</f>
        <v>OTROS SERVICIOS TECNICOS Y PROFESIONALES</v>
      </c>
      <c r="K242" s="33" t="str">
        <f t="shared" si="5"/>
        <v>Posgrado</v>
      </c>
      <c r="L242" s="33" t="s">
        <v>354</v>
      </c>
    </row>
    <row r="243" spans="3:12" hidden="1">
      <c r="C243" s="106" t="s">
        <v>26</v>
      </c>
      <c r="D243" s="98"/>
      <c r="E243" s="89">
        <v>0</v>
      </c>
      <c r="F243" s="35">
        <v>0</v>
      </c>
      <c r="G243" s="32">
        <f>F243</f>
        <v>0</v>
      </c>
      <c r="H243" s="99"/>
      <c r="I243" s="36" t="s">
        <v>665</v>
      </c>
      <c r="J243" s="36" t="str">
        <f>VLOOKUP(I243,Presupuesto!$B$11:$C$565,2,0)</f>
        <v>OTROS SERVICIOS TECNICOS Y PROFESIONALES</v>
      </c>
      <c r="K243" s="33" t="str">
        <f t="shared" si="5"/>
        <v>Posgrado</v>
      </c>
      <c r="L243" s="33" t="s">
        <v>354</v>
      </c>
    </row>
    <row r="244" spans="3:12" hidden="1">
      <c r="C244" s="107" t="s">
        <v>27</v>
      </c>
      <c r="D244" s="98"/>
      <c r="E244" s="89">
        <v>0</v>
      </c>
      <c r="F244" s="35">
        <v>0</v>
      </c>
      <c r="G244" s="32">
        <f>F244</f>
        <v>0</v>
      </c>
      <c r="H244" s="99"/>
      <c r="I244" s="36" t="s">
        <v>665</v>
      </c>
      <c r="J244" s="36" t="str">
        <f>VLOOKUP(I244,Presupuesto!$B$11:$C$565,2,0)</f>
        <v>OTROS SERVICIOS TECNICOS Y PROFESIONALES</v>
      </c>
      <c r="K244" s="33" t="str">
        <f t="shared" si="5"/>
        <v>Posgrado</v>
      </c>
      <c r="L244" s="33" t="s">
        <v>354</v>
      </c>
    </row>
    <row r="245" spans="3:12" ht="15.75" hidden="1" thickBot="1">
      <c r="C245" s="75" t="s">
        <v>29</v>
      </c>
      <c r="D245" s="134"/>
      <c r="E245" s="87">
        <v>12</v>
      </c>
      <c r="F245" s="53">
        <v>30000</v>
      </c>
      <c r="G245" s="48">
        <f>D245*E245*F245</f>
        <v>0</v>
      </c>
      <c r="H245" s="101"/>
      <c r="I245" s="49" t="s">
        <v>456</v>
      </c>
      <c r="J245" s="49" t="str">
        <f>VLOOKUP(I245,Presupuesto!$B$11:$C$565,2,0)</f>
        <v>SUELDOS Y SALARIOS PERMANENTES</v>
      </c>
      <c r="K245" s="33" t="str">
        <f t="shared" si="5"/>
        <v>Posgrado</v>
      </c>
      <c r="L245" s="33" t="s">
        <v>354</v>
      </c>
    </row>
    <row r="246" spans="3:12" hidden="1">
      <c r="C246" s="106" t="s">
        <v>26</v>
      </c>
      <c r="D246" s="104"/>
      <c r="E246" s="66">
        <v>0</v>
      </c>
      <c r="F246" s="54">
        <f>IF(E245=0,"",(G245/E245)/12*E245)</f>
        <v>0</v>
      </c>
      <c r="G246" s="55">
        <f>F246</f>
        <v>0</v>
      </c>
      <c r="H246" s="99"/>
      <c r="I246" s="36" t="s">
        <v>476</v>
      </c>
      <c r="J246" s="36" t="str">
        <f>VLOOKUP(I246,Presupuesto!$B$11:$C$565,2,0)</f>
        <v>AGUINALDO Y DECIMO CUARTO MES</v>
      </c>
      <c r="K246" s="33" t="str">
        <f t="shared" si="5"/>
        <v>Posgrado</v>
      </c>
      <c r="L246" s="33" t="s">
        <v>354</v>
      </c>
    </row>
    <row r="247" spans="3:12" ht="15.75" hidden="1" thickBot="1">
      <c r="C247" s="108" t="s">
        <v>27</v>
      </c>
      <c r="D247" s="97"/>
      <c r="E247" s="67">
        <v>0</v>
      </c>
      <c r="F247" s="40">
        <f>IF(E245&lt;6,"",((E245-6)/12)*(G245/E245))</f>
        <v>0</v>
      </c>
      <c r="G247" s="40">
        <f>F247</f>
        <v>0</v>
      </c>
      <c r="H247" s="97"/>
      <c r="I247" s="41" t="s">
        <v>479</v>
      </c>
      <c r="J247" s="59" t="str">
        <f>VLOOKUP(I247,Presupuesto!$B$11:$C$565,2,0)</f>
        <v>DECIMOCUARTO MES</v>
      </c>
      <c r="K247" s="41" t="str">
        <f t="shared" si="5"/>
        <v>Posgrado</v>
      </c>
      <c r="L247" s="59" t="s">
        <v>354</v>
      </c>
    </row>
    <row r="249" spans="3:12" ht="15.75" thickBot="1">
      <c r="K249" s="88"/>
    </row>
    <row r="250" spans="3:12" ht="15.75" thickBot="1">
      <c r="C250" s="515" t="s">
        <v>11</v>
      </c>
      <c r="D250" s="2">
        <f>SUM(G257:G307)</f>
        <v>0</v>
      </c>
      <c r="E250" s="28"/>
      <c r="F250" s="28"/>
      <c r="G250" s="28"/>
      <c r="H250" s="11"/>
      <c r="I250" s="11"/>
      <c r="J250" s="11"/>
      <c r="K250" s="88"/>
    </row>
    <row r="251" spans="3:12">
      <c r="D251" s="3"/>
      <c r="E251" s="28"/>
      <c r="F251" s="28"/>
      <c r="G251" s="28"/>
      <c r="H251" s="11"/>
      <c r="I251" s="11"/>
      <c r="J251" s="11"/>
      <c r="K251" s="88"/>
    </row>
    <row r="252" spans="3:12">
      <c r="D252" s="3"/>
      <c r="E252" s="28"/>
      <c r="F252" s="28"/>
      <c r="G252" s="28"/>
      <c r="H252" s="11"/>
      <c r="I252" s="11"/>
      <c r="J252" s="11"/>
      <c r="K252" s="88"/>
    </row>
    <row r="253" spans="3:12" ht="15.75">
      <c r="C253" s="137" t="s">
        <v>352</v>
      </c>
      <c r="D253" s="290"/>
      <c r="E253" s="28"/>
      <c r="F253" s="28"/>
      <c r="G253" s="28"/>
      <c r="H253" s="11"/>
      <c r="I253" s="11"/>
      <c r="J253" s="11"/>
      <c r="K253" s="88"/>
    </row>
    <row r="254" spans="3:12" ht="18.75">
      <c r="C254" s="143" t="e">
        <f>IFERROR(VLOOKUP(D253,'1. Desarrollo e Innov. Curricu.'!$F:$G,2,FALSE),IFERROR(VLOOKUP(D253,'2. Investigación Científica'!$F:$G,2,FALSE),IFERROR(VLOOKUP(D253,'3. Vinculación Univ. Sociedad'!$F:$G,2,FALSE),IFERROR(VLOOKUP(D253,'4. Docencia y Profesorado Univ.'!$F:$G,2,FALSE),IFERROR(VLOOKUP(D253,'5. Estudiantes y Graduados'!$F:$G,2,FALSE),IFERROR(VLOOKUP(D253,'Gestion administrativa '!$F:$G,2,FALSE),IFERROR(VLOOKUP(D253,'13. Gestión Académica'!$F:$G,2,FALSE),IFERROR(VLOOKUP(D253,'9. Asegura. de la Calid. y M'!$F:$G,2,FALSE),IFERROR(VLOOKUP(D253,'6. Gestión del Conocimiento'!$F:$G,2,FALSE),IFERROR(VLOOKUP(D253,'15. Gobernabilidad y Proceso...'!$F:$G,2,FALSE),IFERROR(VLOOKUP(D253,'12. Gestión del Talento Humano'!$F:$G,2,FALSE),IFERROR(VLOOKUP(D253,'14. Internacional... de la E.S.'!$F:$G,2,FALSE),IFERROR(VLOOKUP(D253,'10. Posgrado'!$F:$G,2,FALSE),IFERROR(VLOOKUP(D253,'17. Gestión TIC'!$F:$G,2,FALSE),IFERROR(VLOOKUP(D253,'16. Desa. del Sistema Educ.Sup.'!$F:$G,2,FALSE),IFERROR(VLOOKUP(D253,'8. Cultura de Inno. Insti...'!$F:$G,2,FALSE),VLOOKUP(D253,'7. Lo Esencial de la Reforma U.'!$F:$G,2,0)))))))))))))))))</f>
        <v>#N/A</v>
      </c>
      <c r="D254" s="3"/>
      <c r="E254" s="28"/>
      <c r="F254" s="28"/>
      <c r="G254" s="28"/>
      <c r="H254" s="11"/>
      <c r="I254" s="11"/>
      <c r="J254" s="11"/>
      <c r="K254" s="88"/>
    </row>
    <row r="255" spans="3:12" ht="15.75" thickBot="1">
      <c r="C255" s="112"/>
      <c r="D255" s="3"/>
      <c r="E255" s="28"/>
      <c r="F255" s="28"/>
      <c r="G255" s="28"/>
      <c r="H255" s="11"/>
      <c r="I255" s="11"/>
      <c r="J255" s="11"/>
      <c r="K255" s="88"/>
    </row>
    <row r="256" spans="3:12" ht="30.75" thickBot="1">
      <c r="C256" s="69" t="s">
        <v>12</v>
      </c>
      <c r="D256" s="73" t="s">
        <v>23</v>
      </c>
      <c r="E256" s="105" t="s">
        <v>24</v>
      </c>
      <c r="F256" s="73" t="s">
        <v>25</v>
      </c>
      <c r="G256" s="70" t="s">
        <v>6</v>
      </c>
      <c r="H256" s="68" t="s">
        <v>91</v>
      </c>
      <c r="I256" s="71" t="s">
        <v>14</v>
      </c>
      <c r="J256" s="71" t="s">
        <v>92</v>
      </c>
      <c r="K256" s="71" t="s">
        <v>370</v>
      </c>
      <c r="L256" s="71" t="s">
        <v>371</v>
      </c>
    </row>
    <row r="257" spans="3:12" ht="15.75" hidden="1" thickBot="1">
      <c r="C257" s="72" t="s">
        <v>442</v>
      </c>
      <c r="D257" s="134"/>
      <c r="E257" s="87">
        <v>12</v>
      </c>
      <c r="F257" s="235">
        <f>HLOOKUP($C257,$BZ$2:$CM$3,2,0)</f>
        <v>43674.39</v>
      </c>
      <c r="G257" s="48">
        <f>D257*E257*F257</f>
        <v>0</v>
      </c>
      <c r="H257" s="101"/>
      <c r="I257" s="49" t="s">
        <v>456</v>
      </c>
      <c r="J257" s="49" t="str">
        <f>VLOOKUP(I257,Presupuesto!$B$11:$C$565,2,0)</f>
        <v>SUELDOS Y SALARIOS PERMANENTES</v>
      </c>
      <c r="K257" s="151" t="s">
        <v>1403</v>
      </c>
      <c r="L257" s="33" t="s">
        <v>354</v>
      </c>
    </row>
    <row r="258" spans="3:12" hidden="1">
      <c r="C258" s="106" t="s">
        <v>26</v>
      </c>
      <c r="D258" s="98"/>
      <c r="E258" s="89">
        <v>0</v>
      </c>
      <c r="F258" s="35">
        <f>IF(E257=0,"",(G257/E257)/12*E257)</f>
        <v>0</v>
      </c>
      <c r="G258" s="32">
        <f>F258</f>
        <v>0</v>
      </c>
      <c r="H258" s="99"/>
      <c r="I258" s="51" t="s">
        <v>476</v>
      </c>
      <c r="J258" s="51" t="str">
        <f>VLOOKUP(I258,Presupuesto!$B$11:$C$565,2,0)</f>
        <v>AGUINALDO Y DECIMO CUARTO MES</v>
      </c>
      <c r="K258" s="33" t="str">
        <f t="shared" ref="K258:K289" si="6">$K$257</f>
        <v>Posgrado</v>
      </c>
      <c r="L258" s="33" t="s">
        <v>372</v>
      </c>
    </row>
    <row r="259" spans="3:12" hidden="1">
      <c r="C259" s="107" t="s">
        <v>27</v>
      </c>
      <c r="D259" s="98"/>
      <c r="E259" s="89">
        <v>0</v>
      </c>
      <c r="F259" s="52">
        <f>IF(E257&lt;6,"",((E257-6)/12)*(G257/E257))</f>
        <v>0</v>
      </c>
      <c r="G259" s="32">
        <f>F259</f>
        <v>0</v>
      </c>
      <c r="H259" s="99"/>
      <c r="I259" s="36" t="s">
        <v>479</v>
      </c>
      <c r="J259" s="36" t="str">
        <f>VLOOKUP(I259,Presupuesto!$B$11:$C$565,2,0)</f>
        <v>DECIMOCUARTO MES</v>
      </c>
      <c r="K259" s="33" t="str">
        <f t="shared" si="6"/>
        <v>Posgrado</v>
      </c>
      <c r="L259" s="33" t="s">
        <v>355</v>
      </c>
    </row>
    <row r="260" spans="3:12" ht="15.75" hidden="1" thickBot="1">
      <c r="C260" s="72" t="s">
        <v>443</v>
      </c>
      <c r="D260" s="134"/>
      <c r="E260" s="87">
        <v>12</v>
      </c>
      <c r="F260" s="235">
        <f>HLOOKUP($C260,$BZ$2:$CM$3,2,0)</f>
        <v>39703.99</v>
      </c>
      <c r="G260" s="48">
        <f>D260*E260*F260</f>
        <v>0</v>
      </c>
      <c r="H260" s="101"/>
      <c r="I260" s="49" t="s">
        <v>456</v>
      </c>
      <c r="J260" s="49" t="str">
        <f>VLOOKUP(I260,Presupuesto!$B$11:$C$565,2,0)</f>
        <v>SUELDOS Y SALARIOS PERMANENTES</v>
      </c>
      <c r="K260" s="33" t="str">
        <f t="shared" si="6"/>
        <v>Posgrado</v>
      </c>
      <c r="L260" s="33" t="s">
        <v>355</v>
      </c>
    </row>
    <row r="261" spans="3:12" hidden="1">
      <c r="C261" s="106" t="s">
        <v>26</v>
      </c>
      <c r="D261" s="98"/>
      <c r="E261" s="89">
        <v>0</v>
      </c>
      <c r="F261" s="35">
        <f>IF(E260=0,"",(G260/E260)/12*E260)</f>
        <v>0</v>
      </c>
      <c r="G261" s="32">
        <f>F261</f>
        <v>0</v>
      </c>
      <c r="H261" s="99"/>
      <c r="I261" s="51" t="s">
        <v>476</v>
      </c>
      <c r="J261" s="51" t="str">
        <f>VLOOKUP(I261,Presupuesto!$B$11:$C$565,2,0)</f>
        <v>AGUINALDO Y DECIMO CUARTO MES</v>
      </c>
      <c r="K261" s="33" t="str">
        <f t="shared" si="6"/>
        <v>Posgrado</v>
      </c>
      <c r="L261" s="33" t="s">
        <v>355</v>
      </c>
    </row>
    <row r="262" spans="3:12" hidden="1">
      <c r="C262" s="107" t="s">
        <v>27</v>
      </c>
      <c r="D262" s="98"/>
      <c r="E262" s="89">
        <v>0</v>
      </c>
      <c r="F262" s="52">
        <f>IF(E260&lt;6,"",((E260-6)/12)*(G260/E260))</f>
        <v>0</v>
      </c>
      <c r="G262" s="32">
        <f>F262</f>
        <v>0</v>
      </c>
      <c r="H262" s="99"/>
      <c r="I262" s="36" t="s">
        <v>479</v>
      </c>
      <c r="J262" s="36" t="str">
        <f>VLOOKUP(I262,Presupuesto!$B$11:$C$565,2,0)</f>
        <v>DECIMOCUARTO MES</v>
      </c>
      <c r="K262" s="33" t="str">
        <f t="shared" si="6"/>
        <v>Posgrado</v>
      </c>
      <c r="L262" s="33" t="s">
        <v>355</v>
      </c>
    </row>
    <row r="263" spans="3:12" ht="15.75" hidden="1" thickBot="1">
      <c r="C263" s="72" t="s">
        <v>444</v>
      </c>
      <c r="D263" s="134"/>
      <c r="E263" s="87">
        <v>12</v>
      </c>
      <c r="F263" s="235">
        <f>HLOOKUP($C263,$BZ$2:$CM$3,2,0)</f>
        <v>35733.589999999997</v>
      </c>
      <c r="G263" s="48">
        <f>D263*E263*F263</f>
        <v>0</v>
      </c>
      <c r="H263" s="101"/>
      <c r="I263" s="49" t="s">
        <v>456</v>
      </c>
      <c r="J263" s="49" t="str">
        <f>VLOOKUP(I263,Presupuesto!$B$11:$C$565,2,0)</f>
        <v>SUELDOS Y SALARIOS PERMANENTES</v>
      </c>
      <c r="K263" s="33" t="str">
        <f t="shared" si="6"/>
        <v>Posgrado</v>
      </c>
      <c r="L263" s="33" t="s">
        <v>355</v>
      </c>
    </row>
    <row r="264" spans="3:12" hidden="1">
      <c r="C264" s="106" t="s">
        <v>26</v>
      </c>
      <c r="D264" s="98"/>
      <c r="E264" s="89">
        <v>0</v>
      </c>
      <c r="F264" s="35">
        <f>IF(E263=0,"",(G263/E263)/12*E263)</f>
        <v>0</v>
      </c>
      <c r="G264" s="32">
        <f>F264</f>
        <v>0</v>
      </c>
      <c r="H264" s="99"/>
      <c r="I264" s="51" t="s">
        <v>476</v>
      </c>
      <c r="J264" s="51" t="str">
        <f>VLOOKUP(I264,Presupuesto!$B$11:$C$565,2,0)</f>
        <v>AGUINALDO Y DECIMO CUARTO MES</v>
      </c>
      <c r="K264" s="33" t="str">
        <f t="shared" si="6"/>
        <v>Posgrado</v>
      </c>
      <c r="L264" s="33" t="s">
        <v>355</v>
      </c>
    </row>
    <row r="265" spans="3:12" hidden="1">
      <c r="C265" s="107" t="s">
        <v>27</v>
      </c>
      <c r="D265" s="98"/>
      <c r="E265" s="89">
        <v>0</v>
      </c>
      <c r="F265" s="52">
        <f>IF(E263&lt;6,"",((E263-6)/12)*(G263/E263))</f>
        <v>0</v>
      </c>
      <c r="G265" s="32">
        <f>F265</f>
        <v>0</v>
      </c>
      <c r="H265" s="99"/>
      <c r="I265" s="36" t="s">
        <v>479</v>
      </c>
      <c r="J265" s="36" t="str">
        <f>VLOOKUP(I265,Presupuesto!$B$11:$C$565,2,0)</f>
        <v>DECIMOCUARTO MES</v>
      </c>
      <c r="K265" s="33" t="str">
        <f t="shared" si="6"/>
        <v>Posgrado</v>
      </c>
      <c r="L265" s="33" t="s">
        <v>355</v>
      </c>
    </row>
    <row r="266" spans="3:12" ht="15.75" hidden="1" thickBot="1">
      <c r="C266" s="72" t="s">
        <v>445</v>
      </c>
      <c r="D266" s="134"/>
      <c r="E266" s="87">
        <v>12</v>
      </c>
      <c r="F266" s="235">
        <f>HLOOKUP($C266,$BZ$2:$CM$3,2,0)</f>
        <v>31763.19</v>
      </c>
      <c r="G266" s="48">
        <f>D266*E266*F266</f>
        <v>0</v>
      </c>
      <c r="H266" s="101"/>
      <c r="I266" s="49" t="s">
        <v>456</v>
      </c>
      <c r="J266" s="49" t="str">
        <f>VLOOKUP(I266,Presupuesto!$B$11:$C$565,2,0)</f>
        <v>SUELDOS Y SALARIOS PERMANENTES</v>
      </c>
      <c r="K266" s="33" t="str">
        <f t="shared" si="6"/>
        <v>Posgrado</v>
      </c>
      <c r="L266" s="33" t="s">
        <v>355</v>
      </c>
    </row>
    <row r="267" spans="3:12" hidden="1">
      <c r="C267" s="106" t="s">
        <v>26</v>
      </c>
      <c r="D267" s="98"/>
      <c r="E267" s="89">
        <v>0</v>
      </c>
      <c r="F267" s="35">
        <f>IF(E266=0,"",(G266/E266)/12*E266)</f>
        <v>0</v>
      </c>
      <c r="G267" s="32">
        <f>F267</f>
        <v>0</v>
      </c>
      <c r="H267" s="99"/>
      <c r="I267" s="51" t="s">
        <v>476</v>
      </c>
      <c r="J267" s="51" t="str">
        <f>VLOOKUP(I267,Presupuesto!$B$11:$C$565,2,0)</f>
        <v>AGUINALDO Y DECIMO CUARTO MES</v>
      </c>
      <c r="K267" s="33" t="str">
        <f t="shared" si="6"/>
        <v>Posgrado</v>
      </c>
      <c r="L267" s="33" t="s">
        <v>355</v>
      </c>
    </row>
    <row r="268" spans="3:12" hidden="1">
      <c r="C268" s="107" t="s">
        <v>27</v>
      </c>
      <c r="D268" s="98"/>
      <c r="E268" s="89">
        <v>0</v>
      </c>
      <c r="F268" s="52">
        <f>IF(E266&lt;6,"",((E266-6)/12)*(G266/E266))</f>
        <v>0</v>
      </c>
      <c r="G268" s="32">
        <f>F268</f>
        <v>0</v>
      </c>
      <c r="H268" s="99"/>
      <c r="I268" s="36" t="s">
        <v>479</v>
      </c>
      <c r="J268" s="36" t="str">
        <f>VLOOKUP(I268,Presupuesto!$B$11:$C$565,2,0)</f>
        <v>DECIMOCUARTO MES</v>
      </c>
      <c r="K268" s="33" t="str">
        <f t="shared" si="6"/>
        <v>Posgrado</v>
      </c>
      <c r="L268" s="33" t="s">
        <v>355</v>
      </c>
    </row>
    <row r="269" spans="3:12" ht="15.75" hidden="1" thickBot="1">
      <c r="C269" s="72" t="s">
        <v>446</v>
      </c>
      <c r="D269" s="134"/>
      <c r="E269" s="87">
        <v>12</v>
      </c>
      <c r="F269" s="235">
        <f>HLOOKUP($C269,$BZ$2:$CM$3,2,0)</f>
        <v>29777.99</v>
      </c>
      <c r="G269" s="48">
        <f>D269*E269*F269</f>
        <v>0</v>
      </c>
      <c r="H269" s="101"/>
      <c r="I269" s="49" t="s">
        <v>456</v>
      </c>
      <c r="J269" s="49" t="str">
        <f>VLOOKUP(I269,Presupuesto!$B$11:$C$565,2,0)</f>
        <v>SUELDOS Y SALARIOS PERMANENTES</v>
      </c>
      <c r="K269" s="33" t="str">
        <f t="shared" si="6"/>
        <v>Posgrado</v>
      </c>
      <c r="L269" s="33" t="s">
        <v>355</v>
      </c>
    </row>
    <row r="270" spans="3:12" hidden="1">
      <c r="C270" s="106" t="s">
        <v>26</v>
      </c>
      <c r="D270" s="98"/>
      <c r="E270" s="89">
        <v>0</v>
      </c>
      <c r="F270" s="35">
        <f>IF(E269=0,"",(G269/E269)/12*E269)</f>
        <v>0</v>
      </c>
      <c r="G270" s="32">
        <f>F270</f>
        <v>0</v>
      </c>
      <c r="H270" s="99"/>
      <c r="I270" s="51" t="s">
        <v>476</v>
      </c>
      <c r="J270" s="51" t="str">
        <f>VLOOKUP(I270,Presupuesto!$B$11:$C$565,2,0)</f>
        <v>AGUINALDO Y DECIMO CUARTO MES</v>
      </c>
      <c r="K270" s="33" t="str">
        <f t="shared" si="6"/>
        <v>Posgrado</v>
      </c>
      <c r="L270" s="33" t="s">
        <v>355</v>
      </c>
    </row>
    <row r="271" spans="3:12" hidden="1">
      <c r="C271" s="107" t="s">
        <v>27</v>
      </c>
      <c r="D271" s="98"/>
      <c r="E271" s="89">
        <v>0</v>
      </c>
      <c r="F271" s="52">
        <f>IF(E269&lt;6,"",((E269-6)/12)*(G269/E269))</f>
        <v>0</v>
      </c>
      <c r="G271" s="32">
        <f>F271</f>
        <v>0</v>
      </c>
      <c r="H271" s="99"/>
      <c r="I271" s="36" t="s">
        <v>479</v>
      </c>
      <c r="J271" s="36" t="str">
        <f>VLOOKUP(I271,Presupuesto!$B$11:$C$565,2,0)</f>
        <v>DECIMOCUARTO MES</v>
      </c>
      <c r="K271" s="33" t="str">
        <f t="shared" si="6"/>
        <v>Posgrado</v>
      </c>
      <c r="L271" s="33" t="s">
        <v>355</v>
      </c>
    </row>
    <row r="272" spans="3:12" ht="15.75" hidden="1" thickBot="1">
      <c r="C272" s="72" t="s">
        <v>447</v>
      </c>
      <c r="D272" s="134"/>
      <c r="E272" s="87">
        <v>12</v>
      </c>
      <c r="F272" s="235">
        <f>HLOOKUP($C272,$BZ$2:$CM$3,2,0)</f>
        <v>27792.79</v>
      </c>
      <c r="G272" s="48">
        <f>D272*E272*F272</f>
        <v>0</v>
      </c>
      <c r="H272" s="101"/>
      <c r="I272" s="49" t="s">
        <v>456</v>
      </c>
      <c r="J272" s="49" t="str">
        <f>VLOOKUP(I272,Presupuesto!$B$11:$C$565,2,0)</f>
        <v>SUELDOS Y SALARIOS PERMANENTES</v>
      </c>
      <c r="K272" s="33" t="str">
        <f t="shared" si="6"/>
        <v>Posgrado</v>
      </c>
      <c r="L272" s="33" t="s">
        <v>355</v>
      </c>
    </row>
    <row r="273" spans="3:12" hidden="1">
      <c r="C273" s="106" t="s">
        <v>26</v>
      </c>
      <c r="D273" s="98"/>
      <c r="E273" s="89">
        <v>0</v>
      </c>
      <c r="F273" s="35">
        <f>IF(E272=0,"",(G272/E272)/12*E272)</f>
        <v>0</v>
      </c>
      <c r="G273" s="32">
        <f>F273</f>
        <v>0</v>
      </c>
      <c r="H273" s="99"/>
      <c r="I273" s="51" t="s">
        <v>476</v>
      </c>
      <c r="J273" s="51" t="str">
        <f>VLOOKUP(I273,Presupuesto!$B$11:$C$565,2,0)</f>
        <v>AGUINALDO Y DECIMO CUARTO MES</v>
      </c>
      <c r="K273" s="33" t="str">
        <f t="shared" si="6"/>
        <v>Posgrado</v>
      </c>
      <c r="L273" s="33" t="s">
        <v>355</v>
      </c>
    </row>
    <row r="274" spans="3:12" hidden="1">
      <c r="C274" s="107" t="s">
        <v>27</v>
      </c>
      <c r="D274" s="98"/>
      <c r="E274" s="89">
        <v>0</v>
      </c>
      <c r="F274" s="52">
        <f>IF(E272&lt;6,"",((E272-6)/12)*(G272/E272))</f>
        <v>0</v>
      </c>
      <c r="G274" s="32">
        <f>F274</f>
        <v>0</v>
      </c>
      <c r="H274" s="99"/>
      <c r="I274" s="36" t="s">
        <v>479</v>
      </c>
      <c r="J274" s="36" t="str">
        <f>VLOOKUP(I274,Presupuesto!$B$11:$C$565,2,0)</f>
        <v>DECIMOCUARTO MES</v>
      </c>
      <c r="K274" s="33" t="str">
        <f t="shared" si="6"/>
        <v>Posgrado</v>
      </c>
      <c r="L274" s="33" t="s">
        <v>355</v>
      </c>
    </row>
    <row r="275" spans="3:12" ht="15.75" hidden="1" thickBot="1">
      <c r="C275" s="72" t="s">
        <v>448</v>
      </c>
      <c r="D275" s="134"/>
      <c r="E275" s="87">
        <v>12</v>
      </c>
      <c r="F275" s="235">
        <f>HLOOKUP($C275,$BZ$2:$CM$3,2,0)</f>
        <v>18859.39</v>
      </c>
      <c r="G275" s="48">
        <f>D275*E275*F275</f>
        <v>0</v>
      </c>
      <c r="H275" s="101"/>
      <c r="I275" s="49" t="s">
        <v>456</v>
      </c>
      <c r="J275" s="49" t="str">
        <f>VLOOKUP(I275,Presupuesto!$B$11:$C$565,2,0)</f>
        <v>SUELDOS Y SALARIOS PERMANENTES</v>
      </c>
      <c r="K275" s="33" t="str">
        <f t="shared" si="6"/>
        <v>Posgrado</v>
      </c>
      <c r="L275" s="33" t="s">
        <v>355</v>
      </c>
    </row>
    <row r="276" spans="3:12" hidden="1">
      <c r="C276" s="106" t="s">
        <v>26</v>
      </c>
      <c r="D276" s="98"/>
      <c r="E276" s="89">
        <v>0</v>
      </c>
      <c r="F276" s="35">
        <f>IF(E275=0,"",(G275/E275)/12*E275)</f>
        <v>0</v>
      </c>
      <c r="G276" s="32">
        <f>F276</f>
        <v>0</v>
      </c>
      <c r="H276" s="99"/>
      <c r="I276" s="51" t="s">
        <v>476</v>
      </c>
      <c r="J276" s="51" t="str">
        <f>VLOOKUP(I276,Presupuesto!$B$11:$C$565,2,0)</f>
        <v>AGUINALDO Y DECIMO CUARTO MES</v>
      </c>
      <c r="K276" s="33" t="str">
        <f t="shared" si="6"/>
        <v>Posgrado</v>
      </c>
      <c r="L276" s="33" t="s">
        <v>355</v>
      </c>
    </row>
    <row r="277" spans="3:12" hidden="1">
      <c r="C277" s="107" t="s">
        <v>27</v>
      </c>
      <c r="D277" s="98"/>
      <c r="E277" s="89">
        <v>0</v>
      </c>
      <c r="F277" s="52">
        <f>IF(E275&lt;6,"",((E275-6)/12)*(G275/E275))</f>
        <v>0</v>
      </c>
      <c r="G277" s="32">
        <f>F277</f>
        <v>0</v>
      </c>
      <c r="H277" s="99"/>
      <c r="I277" s="36" t="s">
        <v>479</v>
      </c>
      <c r="J277" s="36" t="str">
        <f>VLOOKUP(I277,Presupuesto!$B$11:$C$565,2,0)</f>
        <v>DECIMOCUARTO MES</v>
      </c>
      <c r="K277" s="33" t="str">
        <f t="shared" si="6"/>
        <v>Posgrado</v>
      </c>
      <c r="L277" s="33" t="s">
        <v>355</v>
      </c>
    </row>
    <row r="278" spans="3:12" ht="15.75" hidden="1" thickBot="1">
      <c r="C278" s="72" t="s">
        <v>449</v>
      </c>
      <c r="D278" s="134"/>
      <c r="E278" s="87">
        <v>12</v>
      </c>
      <c r="F278" s="235">
        <f>HLOOKUP($C278,$BZ$2:$CM$3,2,0)</f>
        <v>17866.8</v>
      </c>
      <c r="G278" s="48">
        <f>D278*E278*F278</f>
        <v>0</v>
      </c>
      <c r="H278" s="101"/>
      <c r="I278" s="49" t="s">
        <v>456</v>
      </c>
      <c r="J278" s="49" t="str">
        <f>VLOOKUP(I278,Presupuesto!$B$11:$C$565,2,0)</f>
        <v>SUELDOS Y SALARIOS PERMANENTES</v>
      </c>
      <c r="K278" s="33" t="str">
        <f t="shared" si="6"/>
        <v>Posgrado</v>
      </c>
      <c r="L278" s="33" t="s">
        <v>355</v>
      </c>
    </row>
    <row r="279" spans="3:12" hidden="1">
      <c r="C279" s="106" t="s">
        <v>26</v>
      </c>
      <c r="D279" s="98"/>
      <c r="E279" s="89">
        <v>0</v>
      </c>
      <c r="F279" s="35">
        <f>IF(E278=0,"",(G278/E278)/12*E278)</f>
        <v>0</v>
      </c>
      <c r="G279" s="32">
        <f>F279</f>
        <v>0</v>
      </c>
      <c r="H279" s="99"/>
      <c r="I279" s="51" t="s">
        <v>476</v>
      </c>
      <c r="J279" s="51" t="str">
        <f>VLOOKUP(I279,Presupuesto!$B$11:$C$565,2,0)</f>
        <v>AGUINALDO Y DECIMO CUARTO MES</v>
      </c>
      <c r="K279" s="33" t="str">
        <f t="shared" si="6"/>
        <v>Posgrado</v>
      </c>
      <c r="L279" s="33" t="s">
        <v>355</v>
      </c>
    </row>
    <row r="280" spans="3:12" hidden="1">
      <c r="C280" s="107" t="s">
        <v>27</v>
      </c>
      <c r="D280" s="98"/>
      <c r="E280" s="89">
        <v>0</v>
      </c>
      <c r="F280" s="52">
        <f>IF(E278&lt;6,"",((E278-6)/12)*(G278/E278))</f>
        <v>0</v>
      </c>
      <c r="G280" s="32">
        <f>F280</f>
        <v>0</v>
      </c>
      <c r="H280" s="99"/>
      <c r="I280" s="36" t="s">
        <v>479</v>
      </c>
      <c r="J280" s="36" t="str">
        <f>VLOOKUP(I280,Presupuesto!$B$11:$C$565,2,0)</f>
        <v>DECIMOCUARTO MES</v>
      </c>
      <c r="K280" s="33" t="str">
        <f t="shared" si="6"/>
        <v>Posgrado</v>
      </c>
      <c r="L280" s="33" t="s">
        <v>355</v>
      </c>
    </row>
    <row r="281" spans="3:12" ht="15.75" hidden="1" thickBot="1">
      <c r="C281" s="72" t="s">
        <v>450</v>
      </c>
      <c r="D281" s="134"/>
      <c r="E281" s="87">
        <v>12</v>
      </c>
      <c r="F281" s="235">
        <f>HLOOKUP($C281,$BZ$2:$CM$3,2,0)</f>
        <v>13896.4</v>
      </c>
      <c r="G281" s="48">
        <f>D281*E281*F281</f>
        <v>0</v>
      </c>
      <c r="H281" s="101"/>
      <c r="I281" s="49" t="s">
        <v>456</v>
      </c>
      <c r="J281" s="49" t="str">
        <f>VLOOKUP(I281,Presupuesto!$B$11:$C$565,2,0)</f>
        <v>SUELDOS Y SALARIOS PERMANENTES</v>
      </c>
      <c r="K281" s="33" t="str">
        <f t="shared" si="6"/>
        <v>Posgrado</v>
      </c>
      <c r="L281" s="33" t="s">
        <v>355</v>
      </c>
    </row>
    <row r="282" spans="3:12" hidden="1">
      <c r="C282" s="106" t="s">
        <v>26</v>
      </c>
      <c r="D282" s="98"/>
      <c r="E282" s="89">
        <v>0</v>
      </c>
      <c r="F282" s="35">
        <f>IF(E281=0,"",(G281/E281)/12*E281)</f>
        <v>0</v>
      </c>
      <c r="G282" s="32">
        <f>F282</f>
        <v>0</v>
      </c>
      <c r="H282" s="99"/>
      <c r="I282" s="51" t="s">
        <v>476</v>
      </c>
      <c r="J282" s="51" t="str">
        <f>VLOOKUP(I282,Presupuesto!$B$11:$C$565,2,0)</f>
        <v>AGUINALDO Y DECIMO CUARTO MES</v>
      </c>
      <c r="K282" s="33" t="str">
        <f t="shared" si="6"/>
        <v>Posgrado</v>
      </c>
      <c r="L282" s="33" t="s">
        <v>355</v>
      </c>
    </row>
    <row r="283" spans="3:12" hidden="1">
      <c r="C283" s="107" t="s">
        <v>27</v>
      </c>
      <c r="D283" s="98"/>
      <c r="E283" s="89">
        <v>0</v>
      </c>
      <c r="F283" s="52">
        <f>IF(E281&lt;6,"",((E281-6)/12)*(G281/E281))</f>
        <v>0</v>
      </c>
      <c r="G283" s="32">
        <f>F283</f>
        <v>0</v>
      </c>
      <c r="H283" s="99"/>
      <c r="I283" s="36" t="s">
        <v>479</v>
      </c>
      <c r="J283" s="36" t="str">
        <f>VLOOKUP(I283,Presupuesto!$B$11:$C$565,2,0)</f>
        <v>DECIMOCUARTO MES</v>
      </c>
      <c r="K283" s="33" t="str">
        <f t="shared" si="6"/>
        <v>Posgrado</v>
      </c>
      <c r="L283" s="33" t="s">
        <v>355</v>
      </c>
    </row>
    <row r="284" spans="3:12" ht="15.75" hidden="1" thickBot="1">
      <c r="C284" s="72" t="s">
        <v>451</v>
      </c>
      <c r="D284" s="134"/>
      <c r="E284" s="87">
        <v>12</v>
      </c>
      <c r="F284" s="235">
        <f>HLOOKUP($C284,$BZ$2:$CM$3,2,0)</f>
        <v>15004.09</v>
      </c>
      <c r="G284" s="48">
        <f>D284*E284*F284</f>
        <v>0</v>
      </c>
      <c r="H284" s="101"/>
      <c r="I284" s="49" t="s">
        <v>456</v>
      </c>
      <c r="J284" s="49" t="str">
        <f>VLOOKUP(I284,Presupuesto!$B$11:$C$565,2,0)</f>
        <v>SUELDOS Y SALARIOS PERMANENTES</v>
      </c>
      <c r="K284" s="33" t="str">
        <f t="shared" si="6"/>
        <v>Posgrado</v>
      </c>
      <c r="L284" s="33" t="s">
        <v>355</v>
      </c>
    </row>
    <row r="285" spans="3:12" hidden="1">
      <c r="C285" s="106" t="s">
        <v>26</v>
      </c>
      <c r="D285" s="98"/>
      <c r="E285" s="89">
        <v>0</v>
      </c>
      <c r="F285" s="35">
        <f>IF(E284=0,"",(G284/E284)/12*E284)</f>
        <v>0</v>
      </c>
      <c r="G285" s="32">
        <f>F285</f>
        <v>0</v>
      </c>
      <c r="H285" s="99"/>
      <c r="I285" s="51" t="s">
        <v>476</v>
      </c>
      <c r="J285" s="51" t="str">
        <f>VLOOKUP(I285,Presupuesto!$B$11:$C$565,2,0)</f>
        <v>AGUINALDO Y DECIMO CUARTO MES</v>
      </c>
      <c r="K285" s="33" t="str">
        <f t="shared" si="6"/>
        <v>Posgrado</v>
      </c>
      <c r="L285" s="33" t="s">
        <v>355</v>
      </c>
    </row>
    <row r="286" spans="3:12" hidden="1">
      <c r="C286" s="107" t="s">
        <v>27</v>
      </c>
      <c r="D286" s="98"/>
      <c r="E286" s="89">
        <v>0</v>
      </c>
      <c r="F286" s="52">
        <f>IF(E284&lt;6,"",((E284-6)/12)*(G284/E284))</f>
        <v>0</v>
      </c>
      <c r="G286" s="32">
        <f>F286</f>
        <v>0</v>
      </c>
      <c r="H286" s="99"/>
      <c r="I286" s="36" t="s">
        <v>479</v>
      </c>
      <c r="J286" s="36" t="str">
        <f>VLOOKUP(I286,Presupuesto!$B$11:$C$565,2,0)</f>
        <v>DECIMOCUARTO MES</v>
      </c>
      <c r="K286" s="33" t="str">
        <f t="shared" si="6"/>
        <v>Posgrado</v>
      </c>
      <c r="L286" s="33" t="s">
        <v>355</v>
      </c>
    </row>
    <row r="287" spans="3:12" ht="15.75" hidden="1" thickBot="1">
      <c r="C287" s="72" t="s">
        <v>452</v>
      </c>
      <c r="D287" s="134"/>
      <c r="E287" s="87">
        <v>12</v>
      </c>
      <c r="F287" s="235">
        <f>HLOOKUP($C287,$BZ$2:$CM$3,2,0)</f>
        <v>13238.9</v>
      </c>
      <c r="G287" s="48">
        <f>D287*E287*F287</f>
        <v>0</v>
      </c>
      <c r="H287" s="101"/>
      <c r="I287" s="49" t="s">
        <v>456</v>
      </c>
      <c r="J287" s="49" t="str">
        <f>VLOOKUP(I287,Presupuesto!$B$11:$C$565,2,0)</f>
        <v>SUELDOS Y SALARIOS PERMANENTES</v>
      </c>
      <c r="K287" s="33" t="str">
        <f t="shared" si="6"/>
        <v>Posgrado</v>
      </c>
      <c r="L287" s="33" t="s">
        <v>355</v>
      </c>
    </row>
    <row r="288" spans="3:12" hidden="1">
      <c r="C288" s="106" t="s">
        <v>26</v>
      </c>
      <c r="D288" s="98"/>
      <c r="E288" s="89">
        <v>0</v>
      </c>
      <c r="F288" s="35">
        <f>IF(E287=0,"",(G287/E287)/12*E287)</f>
        <v>0</v>
      </c>
      <c r="G288" s="32">
        <f>F288</f>
        <v>0</v>
      </c>
      <c r="H288" s="99"/>
      <c r="I288" s="51" t="s">
        <v>476</v>
      </c>
      <c r="J288" s="51" t="str">
        <f>VLOOKUP(I288,Presupuesto!$B$11:$C$565,2,0)</f>
        <v>AGUINALDO Y DECIMO CUARTO MES</v>
      </c>
      <c r="K288" s="33" t="str">
        <f t="shared" si="6"/>
        <v>Posgrado</v>
      </c>
      <c r="L288" s="33" t="s">
        <v>355</v>
      </c>
    </row>
    <row r="289" spans="3:12" hidden="1">
      <c r="C289" s="107" t="s">
        <v>27</v>
      </c>
      <c r="D289" s="98"/>
      <c r="E289" s="89">
        <v>0</v>
      </c>
      <c r="F289" s="52">
        <f>IF(E287&lt;6,"",((E287-6)/12)*(G287/E287))</f>
        <v>0</v>
      </c>
      <c r="G289" s="32">
        <f>F289</f>
        <v>0</v>
      </c>
      <c r="H289" s="99"/>
      <c r="I289" s="36" t="s">
        <v>479</v>
      </c>
      <c r="J289" s="36" t="str">
        <f>VLOOKUP(I289,Presupuesto!$B$11:$C$565,2,0)</f>
        <v>DECIMOCUARTO MES</v>
      </c>
      <c r="K289" s="33" t="str">
        <f t="shared" si="6"/>
        <v>Posgrado</v>
      </c>
      <c r="L289" s="33" t="s">
        <v>355</v>
      </c>
    </row>
    <row r="290" spans="3:12" ht="15.75" hidden="1" thickBot="1">
      <c r="C290" s="72" t="s">
        <v>453</v>
      </c>
      <c r="D290" s="134"/>
      <c r="E290" s="87">
        <v>12</v>
      </c>
      <c r="F290" s="235">
        <f>HLOOKUP($C290,$BZ$2:$CM$3,2,0)</f>
        <v>12356.31</v>
      </c>
      <c r="G290" s="48">
        <f>D290*E290*F290</f>
        <v>0</v>
      </c>
      <c r="H290" s="101"/>
      <c r="I290" s="49" t="s">
        <v>456</v>
      </c>
      <c r="J290" s="49" t="str">
        <f>VLOOKUP(I290,Presupuesto!$B$11:$C$565,2,0)</f>
        <v>SUELDOS Y SALARIOS PERMANENTES</v>
      </c>
      <c r="K290" s="33" t="str">
        <f t="shared" ref="K290:K307" si="7">$K$257</f>
        <v>Posgrado</v>
      </c>
      <c r="L290" s="33" t="s">
        <v>355</v>
      </c>
    </row>
    <row r="291" spans="3:12" hidden="1">
      <c r="C291" s="106" t="s">
        <v>26</v>
      </c>
      <c r="D291" s="98"/>
      <c r="E291" s="89">
        <v>0</v>
      </c>
      <c r="F291" s="35">
        <f>IF(E290=0,"",(G290/E290)/12*E290)</f>
        <v>0</v>
      </c>
      <c r="G291" s="32">
        <f>F291</f>
        <v>0</v>
      </c>
      <c r="H291" s="99"/>
      <c r="I291" s="51" t="s">
        <v>476</v>
      </c>
      <c r="J291" s="51" t="str">
        <f>VLOOKUP(I291,Presupuesto!$B$11:$C$565,2,0)</f>
        <v>AGUINALDO Y DECIMO CUARTO MES</v>
      </c>
      <c r="K291" s="33" t="str">
        <f t="shared" si="7"/>
        <v>Posgrado</v>
      </c>
      <c r="L291" s="33" t="s">
        <v>355</v>
      </c>
    </row>
    <row r="292" spans="3:12" hidden="1">
      <c r="C292" s="107" t="s">
        <v>27</v>
      </c>
      <c r="D292" s="98"/>
      <c r="E292" s="89">
        <v>0</v>
      </c>
      <c r="F292" s="52">
        <f>IF(E290&lt;6,"",((E290-6)/12)*(G290/E290))</f>
        <v>0</v>
      </c>
      <c r="G292" s="32">
        <f>F292</f>
        <v>0</v>
      </c>
      <c r="H292" s="99"/>
      <c r="I292" s="36" t="s">
        <v>479</v>
      </c>
      <c r="J292" s="36" t="str">
        <f>VLOOKUP(I292,Presupuesto!$B$11:$C$565,2,0)</f>
        <v>DECIMOCUARTO MES</v>
      </c>
      <c r="K292" s="33" t="str">
        <f t="shared" si="7"/>
        <v>Posgrado</v>
      </c>
      <c r="L292" s="33" t="s">
        <v>355</v>
      </c>
    </row>
    <row r="293" spans="3:12" ht="15.75" hidden="1" thickBot="1">
      <c r="C293" s="72" t="s">
        <v>454</v>
      </c>
      <c r="D293" s="134"/>
      <c r="E293" s="87">
        <v>12</v>
      </c>
      <c r="F293" s="235">
        <f>HLOOKUP($C293,$BZ$2:$CM$3,2,0)</f>
        <v>463.22</v>
      </c>
      <c r="G293" s="48">
        <f>D293*E293*F293</f>
        <v>0</v>
      </c>
      <c r="H293" s="101"/>
      <c r="I293" s="49" t="s">
        <v>456</v>
      </c>
      <c r="J293" s="49" t="str">
        <f>VLOOKUP(I293,Presupuesto!$B$11:$C$565,2,0)</f>
        <v>SUELDOS Y SALARIOS PERMANENTES</v>
      </c>
      <c r="K293" s="33" t="str">
        <f t="shared" si="7"/>
        <v>Posgrado</v>
      </c>
      <c r="L293" s="33" t="s">
        <v>355</v>
      </c>
    </row>
    <row r="294" spans="3:12" hidden="1">
      <c r="C294" s="106" t="s">
        <v>26</v>
      </c>
      <c r="D294" s="98"/>
      <c r="E294" s="89">
        <v>0</v>
      </c>
      <c r="F294" s="35">
        <f>IF(E293=0,"",(G293/E293)/12*E293)</f>
        <v>0</v>
      </c>
      <c r="G294" s="32">
        <f>F294</f>
        <v>0</v>
      </c>
      <c r="H294" s="99"/>
      <c r="I294" s="51" t="s">
        <v>476</v>
      </c>
      <c r="J294" s="51" t="str">
        <f>VLOOKUP(I294,Presupuesto!$B$11:$C$565,2,0)</f>
        <v>AGUINALDO Y DECIMO CUARTO MES</v>
      </c>
      <c r="K294" s="33" t="str">
        <f t="shared" si="7"/>
        <v>Posgrado</v>
      </c>
      <c r="L294" s="33" t="s">
        <v>355</v>
      </c>
    </row>
    <row r="295" spans="3:12" hidden="1">
      <c r="C295" s="107" t="s">
        <v>27</v>
      </c>
      <c r="D295" s="98"/>
      <c r="E295" s="89">
        <v>0</v>
      </c>
      <c r="F295" s="52">
        <f>IF(E293&lt;6,"",((E293-6)/12)*(G293/E293))</f>
        <v>0</v>
      </c>
      <c r="G295" s="32">
        <f>F295</f>
        <v>0</v>
      </c>
      <c r="H295" s="99"/>
      <c r="I295" s="36" t="s">
        <v>479</v>
      </c>
      <c r="J295" s="36" t="str">
        <f>VLOOKUP(I295,Presupuesto!$B$11:$C$565,2,0)</f>
        <v>DECIMOCUARTO MES</v>
      </c>
      <c r="K295" s="33" t="str">
        <f t="shared" si="7"/>
        <v>Posgrado</v>
      </c>
      <c r="L295" s="33" t="s">
        <v>355</v>
      </c>
    </row>
    <row r="296" spans="3:12" ht="15.75" hidden="1" thickBot="1">
      <c r="C296" s="72" t="s">
        <v>455</v>
      </c>
      <c r="D296" s="134"/>
      <c r="E296" s="87">
        <v>12</v>
      </c>
      <c r="F296" s="235">
        <f>HLOOKUP($C296,$BZ$2:$CM$3,2,0)</f>
        <v>2007.3</v>
      </c>
      <c r="G296" s="48">
        <f>D296*E296*F296</f>
        <v>0</v>
      </c>
      <c r="H296" s="101"/>
      <c r="I296" s="49" t="s">
        <v>456</v>
      </c>
      <c r="J296" s="49" t="str">
        <f>VLOOKUP(I296,Presupuesto!$B$11:$C$565,2,0)</f>
        <v>SUELDOS Y SALARIOS PERMANENTES</v>
      </c>
      <c r="K296" s="33" t="str">
        <f t="shared" si="7"/>
        <v>Posgrado</v>
      </c>
      <c r="L296" s="33" t="s">
        <v>355</v>
      </c>
    </row>
    <row r="297" spans="3:12" hidden="1">
      <c r="C297" s="106" t="s">
        <v>26</v>
      </c>
      <c r="D297" s="98"/>
      <c r="E297" s="89">
        <v>0</v>
      </c>
      <c r="F297" s="35">
        <f>IF(E296=0,"",(G296/E296)/12*E296)</f>
        <v>0</v>
      </c>
      <c r="G297" s="32">
        <f>F297</f>
        <v>0</v>
      </c>
      <c r="H297" s="99"/>
      <c r="I297" s="51" t="s">
        <v>476</v>
      </c>
      <c r="J297" s="51" t="str">
        <f>VLOOKUP(I297,Presupuesto!$B$11:$C$565,2,0)</f>
        <v>AGUINALDO Y DECIMO CUARTO MES</v>
      </c>
      <c r="K297" s="33" t="str">
        <f t="shared" si="7"/>
        <v>Posgrado</v>
      </c>
      <c r="L297" s="33" t="s">
        <v>355</v>
      </c>
    </row>
    <row r="298" spans="3:12" hidden="1">
      <c r="C298" s="107" t="s">
        <v>27</v>
      </c>
      <c r="D298" s="98"/>
      <c r="E298" s="89">
        <v>0</v>
      </c>
      <c r="F298" s="52">
        <f>IF(E296&lt;6,"",((E296-6)/12)*(G296/E296))</f>
        <v>0</v>
      </c>
      <c r="G298" s="32">
        <f>F298</f>
        <v>0</v>
      </c>
      <c r="H298" s="99"/>
      <c r="I298" s="36" t="s">
        <v>479</v>
      </c>
      <c r="J298" s="36" t="str">
        <f>VLOOKUP(I298,Presupuesto!$B$11:$C$565,2,0)</f>
        <v>DECIMOCUARTO MES</v>
      </c>
      <c r="K298" s="33" t="str">
        <f t="shared" si="7"/>
        <v>Posgrado</v>
      </c>
      <c r="L298" s="33" t="s">
        <v>355</v>
      </c>
    </row>
    <row r="299" spans="3:12" ht="15.75" hidden="1" thickBot="1">
      <c r="C299" s="75" t="s">
        <v>51</v>
      </c>
      <c r="D299" s="134"/>
      <c r="E299" s="87">
        <v>12</v>
      </c>
      <c r="F299" s="74">
        <v>30000</v>
      </c>
      <c r="G299" s="48">
        <f>D299*E299*F299</f>
        <v>0</v>
      </c>
      <c r="H299" s="101"/>
      <c r="I299" s="49" t="s">
        <v>524</v>
      </c>
      <c r="J299" s="49" t="str">
        <f>VLOOKUP(I299,Presupuesto!$B$11:$C$565,2,0)</f>
        <v>CONTRATOS ESPECIALES</v>
      </c>
      <c r="K299" s="33" t="str">
        <f t="shared" si="7"/>
        <v>Posgrado</v>
      </c>
      <c r="L299" s="33" t="s">
        <v>355</v>
      </c>
    </row>
    <row r="300" spans="3:12" hidden="1">
      <c r="C300" s="106" t="s">
        <v>26</v>
      </c>
      <c r="D300" s="98"/>
      <c r="E300" s="89">
        <v>0</v>
      </c>
      <c r="F300" s="52">
        <f>IF(E299=0,"",(G299/E299)/12*E299)</f>
        <v>0</v>
      </c>
      <c r="G300" s="32">
        <f>F300</f>
        <v>0</v>
      </c>
      <c r="H300" s="99"/>
      <c r="I300" s="36" t="s">
        <v>524</v>
      </c>
      <c r="J300" s="36" t="str">
        <f>VLOOKUP(I300,Presupuesto!$B$11:$C$565,2,0)</f>
        <v>CONTRATOS ESPECIALES</v>
      </c>
      <c r="K300" s="33" t="str">
        <f t="shared" si="7"/>
        <v>Posgrado</v>
      </c>
      <c r="L300" s="33" t="s">
        <v>354</v>
      </c>
    </row>
    <row r="301" spans="3:12" hidden="1">
      <c r="C301" s="107" t="s">
        <v>27</v>
      </c>
      <c r="D301" s="98"/>
      <c r="E301" s="89">
        <v>0</v>
      </c>
      <c r="F301" s="35">
        <f>IF(E299&lt;6,"",((E299-6)/12)*(G299/E299))</f>
        <v>0</v>
      </c>
      <c r="G301" s="32">
        <f>F301</f>
        <v>0</v>
      </c>
      <c r="H301" s="99"/>
      <c r="I301" s="36" t="s">
        <v>524</v>
      </c>
      <c r="J301" s="36" t="str">
        <f>VLOOKUP(I301,Presupuesto!$B$11:$C$565,2,0)</f>
        <v>CONTRATOS ESPECIALES</v>
      </c>
      <c r="K301" s="33" t="str">
        <f t="shared" si="7"/>
        <v>Posgrado</v>
      </c>
      <c r="L301" s="33" t="s">
        <v>359</v>
      </c>
    </row>
    <row r="302" spans="3:12" ht="15.75" hidden="1" thickBot="1">
      <c r="C302" s="75" t="s">
        <v>28</v>
      </c>
      <c r="D302" s="134"/>
      <c r="E302" s="87">
        <v>12</v>
      </c>
      <c r="F302" s="53">
        <v>30000</v>
      </c>
      <c r="G302" s="48">
        <f>D302*E302*F302</f>
        <v>0</v>
      </c>
      <c r="H302" s="101"/>
      <c r="I302" s="49" t="s">
        <v>665</v>
      </c>
      <c r="J302" s="49" t="str">
        <f>VLOOKUP(I302,Presupuesto!$B$11:$C$565,2,0)</f>
        <v>OTROS SERVICIOS TECNICOS Y PROFESIONALES</v>
      </c>
      <c r="K302" s="33" t="str">
        <f t="shared" si="7"/>
        <v>Posgrado</v>
      </c>
      <c r="L302" s="33" t="s">
        <v>354</v>
      </c>
    </row>
    <row r="303" spans="3:12" hidden="1">
      <c r="C303" s="106" t="s">
        <v>26</v>
      </c>
      <c r="D303" s="98"/>
      <c r="E303" s="89">
        <v>0</v>
      </c>
      <c r="F303" s="35">
        <v>0</v>
      </c>
      <c r="G303" s="32">
        <f>F303</f>
        <v>0</v>
      </c>
      <c r="H303" s="99"/>
      <c r="I303" s="36" t="s">
        <v>665</v>
      </c>
      <c r="J303" s="36" t="str">
        <f>VLOOKUP(I303,Presupuesto!$B$11:$C$565,2,0)</f>
        <v>OTROS SERVICIOS TECNICOS Y PROFESIONALES</v>
      </c>
      <c r="K303" s="33" t="str">
        <f t="shared" si="7"/>
        <v>Posgrado</v>
      </c>
      <c r="L303" s="33" t="s">
        <v>354</v>
      </c>
    </row>
    <row r="304" spans="3:12" hidden="1">
      <c r="C304" s="107" t="s">
        <v>27</v>
      </c>
      <c r="D304" s="98"/>
      <c r="E304" s="89">
        <v>0</v>
      </c>
      <c r="F304" s="35">
        <v>0</v>
      </c>
      <c r="G304" s="32">
        <f>F304</f>
        <v>0</v>
      </c>
      <c r="H304" s="99"/>
      <c r="I304" s="36" t="s">
        <v>665</v>
      </c>
      <c r="J304" s="36" t="str">
        <f>VLOOKUP(I304,Presupuesto!$B$11:$C$565,2,0)</f>
        <v>OTROS SERVICIOS TECNICOS Y PROFESIONALES</v>
      </c>
      <c r="K304" s="33" t="str">
        <f t="shared" si="7"/>
        <v>Posgrado</v>
      </c>
      <c r="L304" s="33" t="s">
        <v>354</v>
      </c>
    </row>
    <row r="305" spans="3:12" ht="15.75" hidden="1" thickBot="1">
      <c r="C305" s="75" t="s">
        <v>29</v>
      </c>
      <c r="D305" s="134"/>
      <c r="E305" s="87">
        <v>12</v>
      </c>
      <c r="F305" s="53">
        <v>30000</v>
      </c>
      <c r="G305" s="48">
        <f>D305*E305*F305</f>
        <v>0</v>
      </c>
      <c r="H305" s="101"/>
      <c r="I305" s="49" t="s">
        <v>456</v>
      </c>
      <c r="J305" s="49" t="str">
        <f>VLOOKUP(I305,Presupuesto!$B$11:$C$565,2,0)</f>
        <v>SUELDOS Y SALARIOS PERMANENTES</v>
      </c>
      <c r="K305" s="33" t="str">
        <f t="shared" si="7"/>
        <v>Posgrado</v>
      </c>
      <c r="L305" s="33" t="s">
        <v>354</v>
      </c>
    </row>
    <row r="306" spans="3:12" hidden="1">
      <c r="C306" s="106" t="s">
        <v>26</v>
      </c>
      <c r="D306" s="104"/>
      <c r="E306" s="66">
        <v>0</v>
      </c>
      <c r="F306" s="54">
        <f>IF(E305=0,"",(G305/E305)/12*E305)</f>
        <v>0</v>
      </c>
      <c r="G306" s="55">
        <f>F306</f>
        <v>0</v>
      </c>
      <c r="H306" s="99"/>
      <c r="I306" s="36" t="s">
        <v>476</v>
      </c>
      <c r="J306" s="36" t="str">
        <f>VLOOKUP(I306,Presupuesto!$B$11:$C$565,2,0)</f>
        <v>AGUINALDO Y DECIMO CUARTO MES</v>
      </c>
      <c r="K306" s="33" t="str">
        <f t="shared" si="7"/>
        <v>Posgrado</v>
      </c>
      <c r="L306" s="33" t="s">
        <v>354</v>
      </c>
    </row>
    <row r="307" spans="3:12" ht="15.75" hidden="1" thickBot="1">
      <c r="C307" s="108" t="s">
        <v>27</v>
      </c>
      <c r="D307" s="97"/>
      <c r="E307" s="67">
        <v>0</v>
      </c>
      <c r="F307" s="40">
        <f>IF(E305&lt;6,"",((E305-6)/12)*(G305/E305))</f>
        <v>0</v>
      </c>
      <c r="G307" s="40">
        <f>F307</f>
        <v>0</v>
      </c>
      <c r="H307" s="97"/>
      <c r="I307" s="41" t="s">
        <v>479</v>
      </c>
      <c r="J307" s="59" t="str">
        <f>VLOOKUP(I307,Presupuesto!$B$11:$C$565,2,0)</f>
        <v>DECIMOCUARTO MES</v>
      </c>
      <c r="K307" s="41" t="str">
        <f t="shared" si="7"/>
        <v>Posgrado</v>
      </c>
      <c r="L307" s="59" t="s">
        <v>354</v>
      </c>
    </row>
    <row r="309" spans="3:12" ht="15.75" thickBot="1">
      <c r="K309" s="88"/>
    </row>
    <row r="310" spans="3:12" ht="15.75" thickBot="1">
      <c r="C310" s="515" t="s">
        <v>11</v>
      </c>
      <c r="D310" s="2">
        <f>SUM(G317:G367)</f>
        <v>0</v>
      </c>
      <c r="E310" s="28"/>
      <c r="F310" s="28"/>
      <c r="G310" s="28"/>
      <c r="H310" s="11"/>
      <c r="I310" s="11"/>
      <c r="J310" s="11"/>
      <c r="K310" s="88"/>
    </row>
    <row r="311" spans="3:12">
      <c r="D311" s="3"/>
      <c r="E311" s="28"/>
      <c r="F311" s="28"/>
      <c r="G311" s="28"/>
      <c r="H311" s="11"/>
      <c r="I311" s="11"/>
      <c r="J311" s="11"/>
      <c r="K311" s="88"/>
    </row>
    <row r="312" spans="3:12">
      <c r="D312" s="3"/>
      <c r="E312" s="28"/>
      <c r="F312" s="28"/>
      <c r="G312" s="28"/>
      <c r="H312" s="11"/>
      <c r="I312" s="11"/>
      <c r="J312" s="11"/>
      <c r="K312" s="88"/>
    </row>
    <row r="313" spans="3:12" ht="15.75">
      <c r="C313" s="137" t="s">
        <v>352</v>
      </c>
      <c r="D313" s="290"/>
      <c r="E313" s="28"/>
      <c r="F313" s="28"/>
      <c r="G313" s="28"/>
      <c r="H313" s="11"/>
      <c r="I313" s="11"/>
      <c r="J313" s="11"/>
      <c r="K313" s="88"/>
    </row>
    <row r="314" spans="3:12" ht="18.75">
      <c r="C314" s="143" t="e">
        <f>IFERROR(VLOOKUP(D313,'1. Desarrollo e Innov. Curricu.'!$F:$G,2,FALSE),IFERROR(VLOOKUP(D313,'2. Investigación Científica'!$F:$G,2,FALSE),IFERROR(VLOOKUP(D313,'3. Vinculación Univ. Sociedad'!$F:$G,2,FALSE),IFERROR(VLOOKUP(D313,'4. Docencia y Profesorado Univ.'!$F:$G,2,FALSE),IFERROR(VLOOKUP(D313,'5. Estudiantes y Graduados'!$F:$G,2,FALSE),IFERROR(VLOOKUP(D313,'Gestion administrativa '!$F:$G,2,FALSE),IFERROR(VLOOKUP(D313,'13. Gestión Académica'!$F:$G,2,FALSE),IFERROR(VLOOKUP(D313,'9. Asegura. de la Calid. y M'!$F:$G,2,FALSE),IFERROR(VLOOKUP(D313,'6. Gestión del Conocimiento'!$F:$G,2,FALSE),IFERROR(VLOOKUP(D313,'15. Gobernabilidad y Proceso...'!$F:$G,2,FALSE),IFERROR(VLOOKUP(D313,'12. Gestión del Talento Humano'!$F:$G,2,FALSE),IFERROR(VLOOKUP(D313,'14. Internacional... de la E.S.'!$F:$G,2,FALSE),IFERROR(VLOOKUP(D313,'10. Posgrado'!$F:$G,2,FALSE),IFERROR(VLOOKUP(D313,'17. Gestión TIC'!$F:$G,2,FALSE),IFERROR(VLOOKUP(D313,'16. Desa. del Sistema Educ.Sup.'!$F:$G,2,FALSE),IFERROR(VLOOKUP(D313,'8. Cultura de Inno. Insti...'!$F:$G,2,FALSE),VLOOKUP(D313,'7. Lo Esencial de la Reforma U.'!$F:$G,2,0)))))))))))))))))</f>
        <v>#N/A</v>
      </c>
      <c r="D314" s="3"/>
      <c r="E314" s="28"/>
      <c r="F314" s="28"/>
      <c r="G314" s="28"/>
      <c r="H314" s="11"/>
      <c r="I314" s="11"/>
      <c r="J314" s="11"/>
      <c r="K314" s="88"/>
    </row>
    <row r="315" spans="3:12" ht="15.75" thickBot="1">
      <c r="C315" s="112"/>
      <c r="D315" s="3"/>
      <c r="E315" s="28"/>
      <c r="F315" s="28"/>
      <c r="G315" s="28"/>
      <c r="H315" s="11"/>
      <c r="I315" s="11"/>
      <c r="J315" s="11"/>
      <c r="K315" s="88"/>
    </row>
    <row r="316" spans="3:12" ht="30.75" thickBot="1">
      <c r="C316" s="69" t="s">
        <v>12</v>
      </c>
      <c r="D316" s="73" t="s">
        <v>23</v>
      </c>
      <c r="E316" s="105" t="s">
        <v>24</v>
      </c>
      <c r="F316" s="73" t="s">
        <v>25</v>
      </c>
      <c r="G316" s="70" t="s">
        <v>6</v>
      </c>
      <c r="H316" s="68" t="s">
        <v>91</v>
      </c>
      <c r="I316" s="71" t="s">
        <v>14</v>
      </c>
      <c r="J316" s="71" t="s">
        <v>92</v>
      </c>
      <c r="K316" s="71" t="s">
        <v>370</v>
      </c>
      <c r="L316" s="71" t="s">
        <v>371</v>
      </c>
    </row>
    <row r="317" spans="3:12" ht="15.75" hidden="1" thickBot="1">
      <c r="C317" s="72" t="s">
        <v>442</v>
      </c>
      <c r="D317" s="134"/>
      <c r="E317" s="87">
        <v>12</v>
      </c>
      <c r="F317" s="235">
        <f>HLOOKUP($C317,$BZ$2:$CM$3,2,0)</f>
        <v>43674.39</v>
      </c>
      <c r="G317" s="48">
        <f>D317*E317*F317</f>
        <v>0</v>
      </c>
      <c r="H317" s="101"/>
      <c r="I317" s="49" t="s">
        <v>456</v>
      </c>
      <c r="J317" s="49" t="str">
        <f>VLOOKUP(I317,Presupuesto!$B$11:$C$565,2,0)</f>
        <v>SUELDOS Y SALARIOS PERMANENTES</v>
      </c>
      <c r="K317" s="151" t="s">
        <v>1403</v>
      </c>
      <c r="L317" s="33" t="s">
        <v>354</v>
      </c>
    </row>
    <row r="318" spans="3:12" hidden="1">
      <c r="C318" s="106" t="s">
        <v>26</v>
      </c>
      <c r="D318" s="98"/>
      <c r="E318" s="89">
        <v>0</v>
      </c>
      <c r="F318" s="35">
        <f>IF(E317=0,"",(G317/E317)/12*E317)</f>
        <v>0</v>
      </c>
      <c r="G318" s="32">
        <f>F318</f>
        <v>0</v>
      </c>
      <c r="H318" s="99"/>
      <c r="I318" s="51" t="s">
        <v>476</v>
      </c>
      <c r="J318" s="51" t="str">
        <f>VLOOKUP(I318,Presupuesto!$B$11:$C$565,2,0)</f>
        <v>AGUINALDO Y DECIMO CUARTO MES</v>
      </c>
      <c r="K318" s="33" t="str">
        <f t="shared" ref="K318:K349" si="8">$K$317</f>
        <v>Posgrado</v>
      </c>
      <c r="L318" s="33" t="s">
        <v>372</v>
      </c>
    </row>
    <row r="319" spans="3:12" hidden="1">
      <c r="C319" s="107" t="s">
        <v>27</v>
      </c>
      <c r="D319" s="98"/>
      <c r="E319" s="89">
        <v>0</v>
      </c>
      <c r="F319" s="52">
        <f>IF(E317&lt;6,"",((E317-6)/12)*(G317/E317))</f>
        <v>0</v>
      </c>
      <c r="G319" s="32">
        <f>F319</f>
        <v>0</v>
      </c>
      <c r="H319" s="99"/>
      <c r="I319" s="36" t="s">
        <v>479</v>
      </c>
      <c r="J319" s="36" t="str">
        <f>VLOOKUP(I319,Presupuesto!$B$11:$C$565,2,0)</f>
        <v>DECIMOCUARTO MES</v>
      </c>
      <c r="K319" s="33" t="str">
        <f t="shared" si="8"/>
        <v>Posgrado</v>
      </c>
      <c r="L319" s="33" t="s">
        <v>355</v>
      </c>
    </row>
    <row r="320" spans="3:12" ht="15.75" hidden="1" thickBot="1">
      <c r="C320" s="72" t="s">
        <v>443</v>
      </c>
      <c r="D320" s="134"/>
      <c r="E320" s="87">
        <v>12</v>
      </c>
      <c r="F320" s="235">
        <f>HLOOKUP($C320,$BZ$2:$CM$3,2,0)</f>
        <v>39703.99</v>
      </c>
      <c r="G320" s="48">
        <f>D320*E320*F320</f>
        <v>0</v>
      </c>
      <c r="H320" s="101"/>
      <c r="I320" s="49" t="s">
        <v>456</v>
      </c>
      <c r="J320" s="49" t="str">
        <f>VLOOKUP(I320,Presupuesto!$B$11:$C$565,2,0)</f>
        <v>SUELDOS Y SALARIOS PERMANENTES</v>
      </c>
      <c r="K320" s="33" t="str">
        <f t="shared" si="8"/>
        <v>Posgrado</v>
      </c>
      <c r="L320" s="33" t="s">
        <v>355</v>
      </c>
    </row>
    <row r="321" spans="3:12" hidden="1">
      <c r="C321" s="106" t="s">
        <v>26</v>
      </c>
      <c r="D321" s="98"/>
      <c r="E321" s="89">
        <v>0</v>
      </c>
      <c r="F321" s="35">
        <f>IF(E320=0,"",(G320/E320)/12*E320)</f>
        <v>0</v>
      </c>
      <c r="G321" s="32">
        <f>F321</f>
        <v>0</v>
      </c>
      <c r="H321" s="99"/>
      <c r="I321" s="51" t="s">
        <v>476</v>
      </c>
      <c r="J321" s="51" t="str">
        <f>VLOOKUP(I321,Presupuesto!$B$11:$C$565,2,0)</f>
        <v>AGUINALDO Y DECIMO CUARTO MES</v>
      </c>
      <c r="K321" s="33" t="str">
        <f t="shared" si="8"/>
        <v>Posgrado</v>
      </c>
      <c r="L321" s="33" t="s">
        <v>355</v>
      </c>
    </row>
    <row r="322" spans="3:12" hidden="1">
      <c r="C322" s="107" t="s">
        <v>27</v>
      </c>
      <c r="D322" s="98"/>
      <c r="E322" s="89">
        <v>0</v>
      </c>
      <c r="F322" s="52">
        <f>IF(E320&lt;6,"",((E320-6)/12)*(G320/E320))</f>
        <v>0</v>
      </c>
      <c r="G322" s="32">
        <f>F322</f>
        <v>0</v>
      </c>
      <c r="H322" s="99"/>
      <c r="I322" s="36" t="s">
        <v>479</v>
      </c>
      <c r="J322" s="36" t="str">
        <f>VLOOKUP(I322,Presupuesto!$B$11:$C$565,2,0)</f>
        <v>DECIMOCUARTO MES</v>
      </c>
      <c r="K322" s="33" t="str">
        <f t="shared" si="8"/>
        <v>Posgrado</v>
      </c>
      <c r="L322" s="33" t="s">
        <v>355</v>
      </c>
    </row>
    <row r="323" spans="3:12" ht="15.75" hidden="1" thickBot="1">
      <c r="C323" s="72" t="s">
        <v>444</v>
      </c>
      <c r="D323" s="134"/>
      <c r="E323" s="87">
        <v>12</v>
      </c>
      <c r="F323" s="235">
        <f>HLOOKUP($C323,$BZ$2:$CM$3,2,0)</f>
        <v>35733.589999999997</v>
      </c>
      <c r="G323" s="48">
        <f>D323*E323*F323</f>
        <v>0</v>
      </c>
      <c r="H323" s="101"/>
      <c r="I323" s="49" t="s">
        <v>456</v>
      </c>
      <c r="J323" s="49" t="str">
        <f>VLOOKUP(I323,Presupuesto!$B$11:$C$565,2,0)</f>
        <v>SUELDOS Y SALARIOS PERMANENTES</v>
      </c>
      <c r="K323" s="33" t="str">
        <f t="shared" si="8"/>
        <v>Posgrado</v>
      </c>
      <c r="L323" s="33" t="s">
        <v>355</v>
      </c>
    </row>
    <row r="324" spans="3:12" hidden="1">
      <c r="C324" s="106" t="s">
        <v>26</v>
      </c>
      <c r="D324" s="98"/>
      <c r="E324" s="89">
        <v>0</v>
      </c>
      <c r="F324" s="35">
        <f>IF(E323=0,"",(G323/E323)/12*E323)</f>
        <v>0</v>
      </c>
      <c r="G324" s="32">
        <f>F324</f>
        <v>0</v>
      </c>
      <c r="H324" s="99"/>
      <c r="I324" s="51" t="s">
        <v>476</v>
      </c>
      <c r="J324" s="51" t="str">
        <f>VLOOKUP(I324,Presupuesto!$B$11:$C$565,2,0)</f>
        <v>AGUINALDO Y DECIMO CUARTO MES</v>
      </c>
      <c r="K324" s="33" t="str">
        <f t="shared" si="8"/>
        <v>Posgrado</v>
      </c>
      <c r="L324" s="33" t="s">
        <v>355</v>
      </c>
    </row>
    <row r="325" spans="3:12" hidden="1">
      <c r="C325" s="107" t="s">
        <v>27</v>
      </c>
      <c r="D325" s="98"/>
      <c r="E325" s="89">
        <v>0</v>
      </c>
      <c r="F325" s="52">
        <f>IF(E323&lt;6,"",((E323-6)/12)*(G323/E323))</f>
        <v>0</v>
      </c>
      <c r="G325" s="32">
        <f>F325</f>
        <v>0</v>
      </c>
      <c r="H325" s="99"/>
      <c r="I325" s="36" t="s">
        <v>479</v>
      </c>
      <c r="J325" s="36" t="str">
        <f>VLOOKUP(I325,Presupuesto!$B$11:$C$565,2,0)</f>
        <v>DECIMOCUARTO MES</v>
      </c>
      <c r="K325" s="33" t="str">
        <f t="shared" si="8"/>
        <v>Posgrado</v>
      </c>
      <c r="L325" s="33" t="s">
        <v>355</v>
      </c>
    </row>
    <row r="326" spans="3:12" ht="15.75" hidden="1" thickBot="1">
      <c r="C326" s="72" t="s">
        <v>445</v>
      </c>
      <c r="D326" s="134"/>
      <c r="E326" s="87">
        <v>12</v>
      </c>
      <c r="F326" s="235">
        <f>HLOOKUP($C326,$BZ$2:$CM$3,2,0)</f>
        <v>31763.19</v>
      </c>
      <c r="G326" s="48">
        <f>D326*E326*F326</f>
        <v>0</v>
      </c>
      <c r="H326" s="101"/>
      <c r="I326" s="49" t="s">
        <v>456</v>
      </c>
      <c r="J326" s="49" t="str">
        <f>VLOOKUP(I326,Presupuesto!$B$11:$C$565,2,0)</f>
        <v>SUELDOS Y SALARIOS PERMANENTES</v>
      </c>
      <c r="K326" s="33" t="str">
        <f t="shared" si="8"/>
        <v>Posgrado</v>
      </c>
      <c r="L326" s="33" t="s">
        <v>355</v>
      </c>
    </row>
    <row r="327" spans="3:12" hidden="1">
      <c r="C327" s="106" t="s">
        <v>26</v>
      </c>
      <c r="D327" s="98"/>
      <c r="E327" s="89">
        <v>0</v>
      </c>
      <c r="F327" s="35">
        <f>IF(E326=0,"",(G326/E326)/12*E326)</f>
        <v>0</v>
      </c>
      <c r="G327" s="32">
        <f>F327</f>
        <v>0</v>
      </c>
      <c r="H327" s="99"/>
      <c r="I327" s="51" t="s">
        <v>476</v>
      </c>
      <c r="J327" s="51" t="str">
        <f>VLOOKUP(I327,Presupuesto!$B$11:$C$565,2,0)</f>
        <v>AGUINALDO Y DECIMO CUARTO MES</v>
      </c>
      <c r="K327" s="33" t="str">
        <f t="shared" si="8"/>
        <v>Posgrado</v>
      </c>
      <c r="L327" s="33" t="s">
        <v>355</v>
      </c>
    </row>
    <row r="328" spans="3:12" hidden="1">
      <c r="C328" s="107" t="s">
        <v>27</v>
      </c>
      <c r="D328" s="98"/>
      <c r="E328" s="89">
        <v>0</v>
      </c>
      <c r="F328" s="52">
        <f>IF(E326&lt;6,"",((E326-6)/12)*(G326/E326))</f>
        <v>0</v>
      </c>
      <c r="G328" s="32">
        <f>F328</f>
        <v>0</v>
      </c>
      <c r="H328" s="99"/>
      <c r="I328" s="36" t="s">
        <v>479</v>
      </c>
      <c r="J328" s="36" t="str">
        <f>VLOOKUP(I328,Presupuesto!$B$11:$C$565,2,0)</f>
        <v>DECIMOCUARTO MES</v>
      </c>
      <c r="K328" s="33" t="str">
        <f t="shared" si="8"/>
        <v>Posgrado</v>
      </c>
      <c r="L328" s="33" t="s">
        <v>355</v>
      </c>
    </row>
    <row r="329" spans="3:12" ht="15.75" hidden="1" thickBot="1">
      <c r="C329" s="72" t="s">
        <v>446</v>
      </c>
      <c r="D329" s="134"/>
      <c r="E329" s="87">
        <v>12</v>
      </c>
      <c r="F329" s="235">
        <f>HLOOKUP($C329,$BZ$2:$CM$3,2,0)</f>
        <v>29777.99</v>
      </c>
      <c r="G329" s="48">
        <f>D329*E329*F329</f>
        <v>0</v>
      </c>
      <c r="H329" s="101"/>
      <c r="I329" s="49" t="s">
        <v>456</v>
      </c>
      <c r="J329" s="49" t="str">
        <f>VLOOKUP(I329,Presupuesto!$B$11:$C$565,2,0)</f>
        <v>SUELDOS Y SALARIOS PERMANENTES</v>
      </c>
      <c r="K329" s="33" t="str">
        <f t="shared" si="8"/>
        <v>Posgrado</v>
      </c>
      <c r="L329" s="33" t="s">
        <v>355</v>
      </c>
    </row>
    <row r="330" spans="3:12" hidden="1">
      <c r="C330" s="106" t="s">
        <v>26</v>
      </c>
      <c r="D330" s="98"/>
      <c r="E330" s="89">
        <v>0</v>
      </c>
      <c r="F330" s="35">
        <f>IF(E329=0,"",(G329/E329)/12*E329)</f>
        <v>0</v>
      </c>
      <c r="G330" s="32">
        <f>F330</f>
        <v>0</v>
      </c>
      <c r="H330" s="99"/>
      <c r="I330" s="51" t="s">
        <v>476</v>
      </c>
      <c r="J330" s="51" t="str">
        <f>VLOOKUP(I330,Presupuesto!$B$11:$C$565,2,0)</f>
        <v>AGUINALDO Y DECIMO CUARTO MES</v>
      </c>
      <c r="K330" s="33" t="str">
        <f t="shared" si="8"/>
        <v>Posgrado</v>
      </c>
      <c r="L330" s="33" t="s">
        <v>355</v>
      </c>
    </row>
    <row r="331" spans="3:12" hidden="1">
      <c r="C331" s="107" t="s">
        <v>27</v>
      </c>
      <c r="D331" s="98"/>
      <c r="E331" s="89">
        <v>0</v>
      </c>
      <c r="F331" s="52">
        <f>IF(E329&lt;6,"",((E329-6)/12)*(G329/E329))</f>
        <v>0</v>
      </c>
      <c r="G331" s="32">
        <f>F331</f>
        <v>0</v>
      </c>
      <c r="H331" s="99"/>
      <c r="I331" s="36" t="s">
        <v>479</v>
      </c>
      <c r="J331" s="36" t="str">
        <f>VLOOKUP(I331,Presupuesto!$B$11:$C$565,2,0)</f>
        <v>DECIMOCUARTO MES</v>
      </c>
      <c r="K331" s="33" t="str">
        <f t="shared" si="8"/>
        <v>Posgrado</v>
      </c>
      <c r="L331" s="33" t="s">
        <v>355</v>
      </c>
    </row>
    <row r="332" spans="3:12" ht="15.75" hidden="1" thickBot="1">
      <c r="C332" s="72" t="s">
        <v>447</v>
      </c>
      <c r="D332" s="134"/>
      <c r="E332" s="87">
        <v>12</v>
      </c>
      <c r="F332" s="235">
        <f>HLOOKUP($C332,$BZ$2:$CM$3,2,0)</f>
        <v>27792.79</v>
      </c>
      <c r="G332" s="48">
        <f>D332*E332*F332</f>
        <v>0</v>
      </c>
      <c r="H332" s="101"/>
      <c r="I332" s="49" t="s">
        <v>456</v>
      </c>
      <c r="J332" s="49" t="str">
        <f>VLOOKUP(I332,Presupuesto!$B$11:$C$565,2,0)</f>
        <v>SUELDOS Y SALARIOS PERMANENTES</v>
      </c>
      <c r="K332" s="33" t="str">
        <f t="shared" si="8"/>
        <v>Posgrado</v>
      </c>
      <c r="L332" s="33" t="s">
        <v>355</v>
      </c>
    </row>
    <row r="333" spans="3:12" hidden="1">
      <c r="C333" s="106" t="s">
        <v>26</v>
      </c>
      <c r="D333" s="98"/>
      <c r="E333" s="89">
        <v>0</v>
      </c>
      <c r="F333" s="35">
        <f>IF(E332=0,"",(G332/E332)/12*E332)</f>
        <v>0</v>
      </c>
      <c r="G333" s="32">
        <f>F333</f>
        <v>0</v>
      </c>
      <c r="H333" s="99"/>
      <c r="I333" s="51" t="s">
        <v>476</v>
      </c>
      <c r="J333" s="51" t="str">
        <f>VLOOKUP(I333,Presupuesto!$B$11:$C$565,2,0)</f>
        <v>AGUINALDO Y DECIMO CUARTO MES</v>
      </c>
      <c r="K333" s="33" t="str">
        <f t="shared" si="8"/>
        <v>Posgrado</v>
      </c>
      <c r="L333" s="33" t="s">
        <v>355</v>
      </c>
    </row>
    <row r="334" spans="3:12" hidden="1">
      <c r="C334" s="107" t="s">
        <v>27</v>
      </c>
      <c r="D334" s="98"/>
      <c r="E334" s="89">
        <v>0</v>
      </c>
      <c r="F334" s="52">
        <f>IF(E332&lt;6,"",((E332-6)/12)*(G332/E332))</f>
        <v>0</v>
      </c>
      <c r="G334" s="32">
        <f>F334</f>
        <v>0</v>
      </c>
      <c r="H334" s="99"/>
      <c r="I334" s="36" t="s">
        <v>479</v>
      </c>
      <c r="J334" s="36" t="str">
        <f>VLOOKUP(I334,Presupuesto!$B$11:$C$565,2,0)</f>
        <v>DECIMOCUARTO MES</v>
      </c>
      <c r="K334" s="33" t="str">
        <f t="shared" si="8"/>
        <v>Posgrado</v>
      </c>
      <c r="L334" s="33" t="s">
        <v>355</v>
      </c>
    </row>
    <row r="335" spans="3:12" ht="15.75" hidden="1" thickBot="1">
      <c r="C335" s="72" t="s">
        <v>448</v>
      </c>
      <c r="D335" s="134"/>
      <c r="E335" s="87">
        <v>12</v>
      </c>
      <c r="F335" s="235">
        <f>HLOOKUP($C335,$BZ$2:$CM$3,2,0)</f>
        <v>18859.39</v>
      </c>
      <c r="G335" s="48">
        <f>D335*E335*F335</f>
        <v>0</v>
      </c>
      <c r="H335" s="101"/>
      <c r="I335" s="49" t="s">
        <v>456</v>
      </c>
      <c r="J335" s="49" t="str">
        <f>VLOOKUP(I335,Presupuesto!$B$11:$C$565,2,0)</f>
        <v>SUELDOS Y SALARIOS PERMANENTES</v>
      </c>
      <c r="K335" s="33" t="str">
        <f t="shared" si="8"/>
        <v>Posgrado</v>
      </c>
      <c r="L335" s="33" t="s">
        <v>355</v>
      </c>
    </row>
    <row r="336" spans="3:12" hidden="1">
      <c r="C336" s="106" t="s">
        <v>26</v>
      </c>
      <c r="D336" s="98"/>
      <c r="E336" s="89">
        <v>0</v>
      </c>
      <c r="F336" s="35">
        <f>IF(E335=0,"",(G335/E335)/12*E335)</f>
        <v>0</v>
      </c>
      <c r="G336" s="32">
        <f>F336</f>
        <v>0</v>
      </c>
      <c r="H336" s="99"/>
      <c r="I336" s="51" t="s">
        <v>476</v>
      </c>
      <c r="J336" s="51" t="str">
        <f>VLOOKUP(I336,Presupuesto!$B$11:$C$565,2,0)</f>
        <v>AGUINALDO Y DECIMO CUARTO MES</v>
      </c>
      <c r="K336" s="33" t="str">
        <f t="shared" si="8"/>
        <v>Posgrado</v>
      </c>
      <c r="L336" s="33" t="s">
        <v>355</v>
      </c>
    </row>
    <row r="337" spans="3:12" hidden="1">
      <c r="C337" s="107" t="s">
        <v>27</v>
      </c>
      <c r="D337" s="98"/>
      <c r="E337" s="89">
        <v>0</v>
      </c>
      <c r="F337" s="52">
        <f>IF(E335&lt;6,"",((E335-6)/12)*(G335/E335))</f>
        <v>0</v>
      </c>
      <c r="G337" s="32">
        <f>F337</f>
        <v>0</v>
      </c>
      <c r="H337" s="99"/>
      <c r="I337" s="36" t="s">
        <v>479</v>
      </c>
      <c r="J337" s="36" t="str">
        <f>VLOOKUP(I337,Presupuesto!$B$11:$C$565,2,0)</f>
        <v>DECIMOCUARTO MES</v>
      </c>
      <c r="K337" s="33" t="str">
        <f t="shared" si="8"/>
        <v>Posgrado</v>
      </c>
      <c r="L337" s="33" t="s">
        <v>355</v>
      </c>
    </row>
    <row r="338" spans="3:12" ht="15.75" hidden="1" thickBot="1">
      <c r="C338" s="72" t="s">
        <v>449</v>
      </c>
      <c r="D338" s="134"/>
      <c r="E338" s="87">
        <v>12</v>
      </c>
      <c r="F338" s="235">
        <f>HLOOKUP($C338,$BZ$2:$CM$3,2,0)</f>
        <v>17866.8</v>
      </c>
      <c r="G338" s="48">
        <f>D338*E338*F338</f>
        <v>0</v>
      </c>
      <c r="H338" s="101"/>
      <c r="I338" s="49" t="s">
        <v>456</v>
      </c>
      <c r="J338" s="49" t="str">
        <f>VLOOKUP(I338,Presupuesto!$B$11:$C$565,2,0)</f>
        <v>SUELDOS Y SALARIOS PERMANENTES</v>
      </c>
      <c r="K338" s="33" t="str">
        <f t="shared" si="8"/>
        <v>Posgrado</v>
      </c>
      <c r="L338" s="33" t="s">
        <v>355</v>
      </c>
    </row>
    <row r="339" spans="3:12" hidden="1">
      <c r="C339" s="106" t="s">
        <v>26</v>
      </c>
      <c r="D339" s="98"/>
      <c r="E339" s="89">
        <v>0</v>
      </c>
      <c r="F339" s="35">
        <f>IF(E338=0,"",(G338/E338)/12*E338)</f>
        <v>0</v>
      </c>
      <c r="G339" s="32">
        <f>F339</f>
        <v>0</v>
      </c>
      <c r="H339" s="99"/>
      <c r="I339" s="51" t="s">
        <v>476</v>
      </c>
      <c r="J339" s="51" t="str">
        <f>VLOOKUP(I339,Presupuesto!$B$11:$C$565,2,0)</f>
        <v>AGUINALDO Y DECIMO CUARTO MES</v>
      </c>
      <c r="K339" s="33" t="str">
        <f t="shared" si="8"/>
        <v>Posgrado</v>
      </c>
      <c r="L339" s="33" t="s">
        <v>355</v>
      </c>
    </row>
    <row r="340" spans="3:12" hidden="1">
      <c r="C340" s="107" t="s">
        <v>27</v>
      </c>
      <c r="D340" s="98"/>
      <c r="E340" s="89">
        <v>0</v>
      </c>
      <c r="F340" s="52">
        <f>IF(E338&lt;6,"",((E338-6)/12)*(G338/E338))</f>
        <v>0</v>
      </c>
      <c r="G340" s="32">
        <f>F340</f>
        <v>0</v>
      </c>
      <c r="H340" s="99"/>
      <c r="I340" s="36" t="s">
        <v>479</v>
      </c>
      <c r="J340" s="36" t="str">
        <f>VLOOKUP(I340,Presupuesto!$B$11:$C$565,2,0)</f>
        <v>DECIMOCUARTO MES</v>
      </c>
      <c r="K340" s="33" t="str">
        <f t="shared" si="8"/>
        <v>Posgrado</v>
      </c>
      <c r="L340" s="33" t="s">
        <v>355</v>
      </c>
    </row>
    <row r="341" spans="3:12" ht="15.75" hidden="1" thickBot="1">
      <c r="C341" s="72" t="s">
        <v>450</v>
      </c>
      <c r="D341" s="134"/>
      <c r="E341" s="87">
        <v>12</v>
      </c>
      <c r="F341" s="235">
        <f>HLOOKUP($C341,$BZ$2:$CM$3,2,0)</f>
        <v>13896.4</v>
      </c>
      <c r="G341" s="48">
        <f>D341*E341*F341</f>
        <v>0</v>
      </c>
      <c r="H341" s="101"/>
      <c r="I341" s="49" t="s">
        <v>456</v>
      </c>
      <c r="J341" s="49" t="str">
        <f>VLOOKUP(I341,Presupuesto!$B$11:$C$565,2,0)</f>
        <v>SUELDOS Y SALARIOS PERMANENTES</v>
      </c>
      <c r="K341" s="33" t="str">
        <f t="shared" si="8"/>
        <v>Posgrado</v>
      </c>
      <c r="L341" s="33" t="s">
        <v>355</v>
      </c>
    </row>
    <row r="342" spans="3:12" hidden="1">
      <c r="C342" s="106" t="s">
        <v>26</v>
      </c>
      <c r="D342" s="98"/>
      <c r="E342" s="89">
        <v>0</v>
      </c>
      <c r="F342" s="35">
        <f>IF(E341=0,"",(G341/E341)/12*E341)</f>
        <v>0</v>
      </c>
      <c r="G342" s="32">
        <f>F342</f>
        <v>0</v>
      </c>
      <c r="H342" s="99"/>
      <c r="I342" s="51" t="s">
        <v>476</v>
      </c>
      <c r="J342" s="51" t="str">
        <f>VLOOKUP(I342,Presupuesto!$B$11:$C$565,2,0)</f>
        <v>AGUINALDO Y DECIMO CUARTO MES</v>
      </c>
      <c r="K342" s="33" t="str">
        <f t="shared" si="8"/>
        <v>Posgrado</v>
      </c>
      <c r="L342" s="33" t="s">
        <v>355</v>
      </c>
    </row>
    <row r="343" spans="3:12" hidden="1">
      <c r="C343" s="107" t="s">
        <v>27</v>
      </c>
      <c r="D343" s="98"/>
      <c r="E343" s="89">
        <v>0</v>
      </c>
      <c r="F343" s="52">
        <f>IF(E341&lt;6,"",((E341-6)/12)*(G341/E341))</f>
        <v>0</v>
      </c>
      <c r="G343" s="32">
        <f>F343</f>
        <v>0</v>
      </c>
      <c r="H343" s="99"/>
      <c r="I343" s="36" t="s">
        <v>479</v>
      </c>
      <c r="J343" s="36" t="str">
        <f>VLOOKUP(I343,Presupuesto!$B$11:$C$565,2,0)</f>
        <v>DECIMOCUARTO MES</v>
      </c>
      <c r="K343" s="33" t="str">
        <f t="shared" si="8"/>
        <v>Posgrado</v>
      </c>
      <c r="L343" s="33" t="s">
        <v>355</v>
      </c>
    </row>
    <row r="344" spans="3:12" ht="15.75" hidden="1" thickBot="1">
      <c r="C344" s="72" t="s">
        <v>451</v>
      </c>
      <c r="D344" s="134"/>
      <c r="E344" s="87">
        <v>12</v>
      </c>
      <c r="F344" s="235">
        <f>HLOOKUP($C344,$BZ$2:$CM$3,2,0)</f>
        <v>15004.09</v>
      </c>
      <c r="G344" s="48">
        <f>D344*E344*F344</f>
        <v>0</v>
      </c>
      <c r="H344" s="101"/>
      <c r="I344" s="49" t="s">
        <v>456</v>
      </c>
      <c r="J344" s="49" t="str">
        <f>VLOOKUP(I344,Presupuesto!$B$11:$C$565,2,0)</f>
        <v>SUELDOS Y SALARIOS PERMANENTES</v>
      </c>
      <c r="K344" s="33" t="str">
        <f t="shared" si="8"/>
        <v>Posgrado</v>
      </c>
      <c r="L344" s="33" t="s">
        <v>355</v>
      </c>
    </row>
    <row r="345" spans="3:12" hidden="1">
      <c r="C345" s="106" t="s">
        <v>26</v>
      </c>
      <c r="D345" s="98"/>
      <c r="E345" s="89">
        <v>0</v>
      </c>
      <c r="F345" s="35">
        <f>IF(E344=0,"",(G344/E344)/12*E344)</f>
        <v>0</v>
      </c>
      <c r="G345" s="32">
        <f>F345</f>
        <v>0</v>
      </c>
      <c r="H345" s="99"/>
      <c r="I345" s="51" t="s">
        <v>476</v>
      </c>
      <c r="J345" s="51" t="str">
        <f>VLOOKUP(I345,Presupuesto!$B$11:$C$565,2,0)</f>
        <v>AGUINALDO Y DECIMO CUARTO MES</v>
      </c>
      <c r="K345" s="33" t="str">
        <f t="shared" si="8"/>
        <v>Posgrado</v>
      </c>
      <c r="L345" s="33" t="s">
        <v>355</v>
      </c>
    </row>
    <row r="346" spans="3:12" hidden="1">
      <c r="C346" s="107" t="s">
        <v>27</v>
      </c>
      <c r="D346" s="98"/>
      <c r="E346" s="89">
        <v>0</v>
      </c>
      <c r="F346" s="52">
        <f>IF(E344&lt;6,"",((E344-6)/12)*(G344/E344))</f>
        <v>0</v>
      </c>
      <c r="G346" s="32">
        <f>F346</f>
        <v>0</v>
      </c>
      <c r="H346" s="99"/>
      <c r="I346" s="36" t="s">
        <v>479</v>
      </c>
      <c r="J346" s="36" t="str">
        <f>VLOOKUP(I346,Presupuesto!$B$11:$C$565,2,0)</f>
        <v>DECIMOCUARTO MES</v>
      </c>
      <c r="K346" s="33" t="str">
        <f t="shared" si="8"/>
        <v>Posgrado</v>
      </c>
      <c r="L346" s="33" t="s">
        <v>355</v>
      </c>
    </row>
    <row r="347" spans="3:12" ht="15.75" hidden="1" thickBot="1">
      <c r="C347" s="72" t="s">
        <v>452</v>
      </c>
      <c r="D347" s="134"/>
      <c r="E347" s="87">
        <v>12</v>
      </c>
      <c r="F347" s="235">
        <f>HLOOKUP($C347,$BZ$2:$CM$3,2,0)</f>
        <v>13238.9</v>
      </c>
      <c r="G347" s="48">
        <f>D347*E347*F347</f>
        <v>0</v>
      </c>
      <c r="H347" s="101"/>
      <c r="I347" s="49" t="s">
        <v>456</v>
      </c>
      <c r="J347" s="49" t="str">
        <f>VLOOKUP(I347,Presupuesto!$B$11:$C$565,2,0)</f>
        <v>SUELDOS Y SALARIOS PERMANENTES</v>
      </c>
      <c r="K347" s="33" t="str">
        <f t="shared" si="8"/>
        <v>Posgrado</v>
      </c>
      <c r="L347" s="33" t="s">
        <v>355</v>
      </c>
    </row>
    <row r="348" spans="3:12" hidden="1">
      <c r="C348" s="106" t="s">
        <v>26</v>
      </c>
      <c r="D348" s="98"/>
      <c r="E348" s="89">
        <v>0</v>
      </c>
      <c r="F348" s="35">
        <f>IF(E347=0,"",(G347/E347)/12*E347)</f>
        <v>0</v>
      </c>
      <c r="G348" s="32">
        <f>F348</f>
        <v>0</v>
      </c>
      <c r="H348" s="99"/>
      <c r="I348" s="51" t="s">
        <v>476</v>
      </c>
      <c r="J348" s="51" t="str">
        <f>VLOOKUP(I348,Presupuesto!$B$11:$C$565,2,0)</f>
        <v>AGUINALDO Y DECIMO CUARTO MES</v>
      </c>
      <c r="K348" s="33" t="str">
        <f t="shared" si="8"/>
        <v>Posgrado</v>
      </c>
      <c r="L348" s="33" t="s">
        <v>355</v>
      </c>
    </row>
    <row r="349" spans="3:12" hidden="1">
      <c r="C349" s="107" t="s">
        <v>27</v>
      </c>
      <c r="D349" s="98"/>
      <c r="E349" s="89">
        <v>0</v>
      </c>
      <c r="F349" s="52">
        <f>IF(E347&lt;6,"",((E347-6)/12)*(G347/E347))</f>
        <v>0</v>
      </c>
      <c r="G349" s="32">
        <f>F349</f>
        <v>0</v>
      </c>
      <c r="H349" s="99"/>
      <c r="I349" s="36" t="s">
        <v>479</v>
      </c>
      <c r="J349" s="36" t="str">
        <f>VLOOKUP(I349,Presupuesto!$B$11:$C$565,2,0)</f>
        <v>DECIMOCUARTO MES</v>
      </c>
      <c r="K349" s="33" t="str">
        <f t="shared" si="8"/>
        <v>Posgrado</v>
      </c>
      <c r="L349" s="33" t="s">
        <v>355</v>
      </c>
    </row>
    <row r="350" spans="3:12" ht="15.75" hidden="1" thickBot="1">
      <c r="C350" s="72" t="s">
        <v>453</v>
      </c>
      <c r="D350" s="134"/>
      <c r="E350" s="87">
        <v>12</v>
      </c>
      <c r="F350" s="235">
        <f>HLOOKUP($C350,$BZ$2:$CM$3,2,0)</f>
        <v>12356.31</v>
      </c>
      <c r="G350" s="48">
        <f>D350*E350*F350</f>
        <v>0</v>
      </c>
      <c r="H350" s="101"/>
      <c r="I350" s="49" t="s">
        <v>456</v>
      </c>
      <c r="J350" s="49" t="str">
        <f>VLOOKUP(I350,Presupuesto!$B$11:$C$565,2,0)</f>
        <v>SUELDOS Y SALARIOS PERMANENTES</v>
      </c>
      <c r="K350" s="33" t="str">
        <f t="shared" ref="K350:K367" si="9">$K$317</f>
        <v>Posgrado</v>
      </c>
      <c r="L350" s="33" t="s">
        <v>355</v>
      </c>
    </row>
    <row r="351" spans="3:12" hidden="1">
      <c r="C351" s="106" t="s">
        <v>26</v>
      </c>
      <c r="D351" s="98"/>
      <c r="E351" s="89">
        <v>0</v>
      </c>
      <c r="F351" s="35">
        <f>IF(E350=0,"",(G350/E350)/12*E350)</f>
        <v>0</v>
      </c>
      <c r="G351" s="32">
        <f>F351</f>
        <v>0</v>
      </c>
      <c r="H351" s="99"/>
      <c r="I351" s="51" t="s">
        <v>476</v>
      </c>
      <c r="J351" s="51" t="str">
        <f>VLOOKUP(I351,Presupuesto!$B$11:$C$565,2,0)</f>
        <v>AGUINALDO Y DECIMO CUARTO MES</v>
      </c>
      <c r="K351" s="33" t="str">
        <f t="shared" si="9"/>
        <v>Posgrado</v>
      </c>
      <c r="L351" s="33" t="s">
        <v>355</v>
      </c>
    </row>
    <row r="352" spans="3:12" hidden="1">
      <c r="C352" s="107" t="s">
        <v>27</v>
      </c>
      <c r="D352" s="98"/>
      <c r="E352" s="89">
        <v>0</v>
      </c>
      <c r="F352" s="52">
        <f>IF(E350&lt;6,"",((E350-6)/12)*(G350/E350))</f>
        <v>0</v>
      </c>
      <c r="G352" s="32">
        <f>F352</f>
        <v>0</v>
      </c>
      <c r="H352" s="99"/>
      <c r="I352" s="36" t="s">
        <v>479</v>
      </c>
      <c r="J352" s="36" t="str">
        <f>VLOOKUP(I352,Presupuesto!$B$11:$C$565,2,0)</f>
        <v>DECIMOCUARTO MES</v>
      </c>
      <c r="K352" s="33" t="str">
        <f t="shared" si="9"/>
        <v>Posgrado</v>
      </c>
      <c r="L352" s="33" t="s">
        <v>355</v>
      </c>
    </row>
    <row r="353" spans="3:12" ht="15.75" hidden="1" thickBot="1">
      <c r="C353" s="72" t="s">
        <v>454</v>
      </c>
      <c r="D353" s="134"/>
      <c r="E353" s="87">
        <v>12</v>
      </c>
      <c r="F353" s="235">
        <f>HLOOKUP($C353,$BZ$2:$CM$3,2,0)</f>
        <v>463.22</v>
      </c>
      <c r="G353" s="48">
        <f>D353*E353*F353</f>
        <v>0</v>
      </c>
      <c r="H353" s="101"/>
      <c r="I353" s="49" t="s">
        <v>456</v>
      </c>
      <c r="J353" s="49" t="str">
        <f>VLOOKUP(I353,Presupuesto!$B$11:$C$565,2,0)</f>
        <v>SUELDOS Y SALARIOS PERMANENTES</v>
      </c>
      <c r="K353" s="33" t="str">
        <f t="shared" si="9"/>
        <v>Posgrado</v>
      </c>
      <c r="L353" s="33" t="s">
        <v>355</v>
      </c>
    </row>
    <row r="354" spans="3:12" hidden="1">
      <c r="C354" s="106" t="s">
        <v>26</v>
      </c>
      <c r="D354" s="98"/>
      <c r="E354" s="89">
        <v>0</v>
      </c>
      <c r="F354" s="35">
        <f>IF(E353=0,"",(G353/E353)/12*E353)</f>
        <v>0</v>
      </c>
      <c r="G354" s="32">
        <f>F354</f>
        <v>0</v>
      </c>
      <c r="H354" s="99"/>
      <c r="I354" s="51" t="s">
        <v>476</v>
      </c>
      <c r="J354" s="51" t="str">
        <f>VLOOKUP(I354,Presupuesto!$B$11:$C$565,2,0)</f>
        <v>AGUINALDO Y DECIMO CUARTO MES</v>
      </c>
      <c r="K354" s="33" t="str">
        <f t="shared" si="9"/>
        <v>Posgrado</v>
      </c>
      <c r="L354" s="33" t="s">
        <v>355</v>
      </c>
    </row>
    <row r="355" spans="3:12" hidden="1">
      <c r="C355" s="107" t="s">
        <v>27</v>
      </c>
      <c r="D355" s="98"/>
      <c r="E355" s="89">
        <v>0</v>
      </c>
      <c r="F355" s="52">
        <f>IF(E353&lt;6,"",((E353-6)/12)*(G353/E353))</f>
        <v>0</v>
      </c>
      <c r="G355" s="32">
        <f>F355</f>
        <v>0</v>
      </c>
      <c r="H355" s="99"/>
      <c r="I355" s="36" t="s">
        <v>479</v>
      </c>
      <c r="J355" s="36" t="str">
        <f>VLOOKUP(I355,Presupuesto!$B$11:$C$565,2,0)</f>
        <v>DECIMOCUARTO MES</v>
      </c>
      <c r="K355" s="33" t="str">
        <f t="shared" si="9"/>
        <v>Posgrado</v>
      </c>
      <c r="L355" s="33" t="s">
        <v>355</v>
      </c>
    </row>
    <row r="356" spans="3:12" ht="15.75" hidden="1" thickBot="1">
      <c r="C356" s="72" t="s">
        <v>455</v>
      </c>
      <c r="D356" s="134"/>
      <c r="E356" s="87">
        <v>12</v>
      </c>
      <c r="F356" s="235">
        <f>HLOOKUP($C356,$BZ$2:$CM$3,2,0)</f>
        <v>2007.3</v>
      </c>
      <c r="G356" s="48">
        <f>D356*E356*F356</f>
        <v>0</v>
      </c>
      <c r="H356" s="101"/>
      <c r="I356" s="49" t="s">
        <v>456</v>
      </c>
      <c r="J356" s="49" t="str">
        <f>VLOOKUP(I356,Presupuesto!$B$11:$C$565,2,0)</f>
        <v>SUELDOS Y SALARIOS PERMANENTES</v>
      </c>
      <c r="K356" s="33" t="str">
        <f t="shared" si="9"/>
        <v>Posgrado</v>
      </c>
      <c r="L356" s="33" t="s">
        <v>355</v>
      </c>
    </row>
    <row r="357" spans="3:12" hidden="1">
      <c r="C357" s="106" t="s">
        <v>26</v>
      </c>
      <c r="D357" s="98"/>
      <c r="E357" s="89">
        <v>0</v>
      </c>
      <c r="F357" s="35">
        <f>IF(E356=0,"",(G356/E356)/12*E356)</f>
        <v>0</v>
      </c>
      <c r="G357" s="32">
        <f>F357</f>
        <v>0</v>
      </c>
      <c r="H357" s="99"/>
      <c r="I357" s="51" t="s">
        <v>476</v>
      </c>
      <c r="J357" s="51" t="str">
        <f>VLOOKUP(I357,Presupuesto!$B$11:$C$565,2,0)</f>
        <v>AGUINALDO Y DECIMO CUARTO MES</v>
      </c>
      <c r="K357" s="33" t="str">
        <f t="shared" si="9"/>
        <v>Posgrado</v>
      </c>
      <c r="L357" s="33" t="s">
        <v>355</v>
      </c>
    </row>
    <row r="358" spans="3:12" hidden="1">
      <c r="C358" s="107" t="s">
        <v>27</v>
      </c>
      <c r="D358" s="98"/>
      <c r="E358" s="89">
        <v>0</v>
      </c>
      <c r="F358" s="52">
        <f>IF(E356&lt;6,"",((E356-6)/12)*(G356/E356))</f>
        <v>0</v>
      </c>
      <c r="G358" s="32">
        <f>F358</f>
        <v>0</v>
      </c>
      <c r="H358" s="99"/>
      <c r="I358" s="36" t="s">
        <v>479</v>
      </c>
      <c r="J358" s="36" t="str">
        <f>VLOOKUP(I358,Presupuesto!$B$11:$C$565,2,0)</f>
        <v>DECIMOCUARTO MES</v>
      </c>
      <c r="K358" s="33" t="str">
        <f t="shared" si="9"/>
        <v>Posgrado</v>
      </c>
      <c r="L358" s="33" t="s">
        <v>355</v>
      </c>
    </row>
    <row r="359" spans="3:12" ht="15.75" hidden="1" thickBot="1">
      <c r="C359" s="75" t="s">
        <v>51</v>
      </c>
      <c r="D359" s="134"/>
      <c r="E359" s="87">
        <v>12</v>
      </c>
      <c r="F359" s="74">
        <v>30000</v>
      </c>
      <c r="G359" s="48">
        <f>D359*E359*F359</f>
        <v>0</v>
      </c>
      <c r="H359" s="101"/>
      <c r="I359" s="49" t="s">
        <v>524</v>
      </c>
      <c r="J359" s="49" t="str">
        <f>VLOOKUP(I359,Presupuesto!$B$11:$C$565,2,0)</f>
        <v>CONTRATOS ESPECIALES</v>
      </c>
      <c r="K359" s="33" t="str">
        <f t="shared" si="9"/>
        <v>Posgrado</v>
      </c>
      <c r="L359" s="33" t="s">
        <v>355</v>
      </c>
    </row>
    <row r="360" spans="3:12" hidden="1">
      <c r="C360" s="106" t="s">
        <v>26</v>
      </c>
      <c r="D360" s="98"/>
      <c r="E360" s="89">
        <v>0</v>
      </c>
      <c r="F360" s="52">
        <f>IF(E359=0,"",(G359/E359)/12*E359)</f>
        <v>0</v>
      </c>
      <c r="G360" s="32">
        <f>F360</f>
        <v>0</v>
      </c>
      <c r="H360" s="99"/>
      <c r="I360" s="36" t="s">
        <v>524</v>
      </c>
      <c r="J360" s="36" t="str">
        <f>VLOOKUP(I360,Presupuesto!$B$11:$C$565,2,0)</f>
        <v>CONTRATOS ESPECIALES</v>
      </c>
      <c r="K360" s="33" t="str">
        <f t="shared" si="9"/>
        <v>Posgrado</v>
      </c>
      <c r="L360" s="33" t="s">
        <v>354</v>
      </c>
    </row>
    <row r="361" spans="3:12" hidden="1">
      <c r="C361" s="107" t="s">
        <v>27</v>
      </c>
      <c r="D361" s="98"/>
      <c r="E361" s="89">
        <v>0</v>
      </c>
      <c r="F361" s="35">
        <f>IF(E359&lt;6,"",((E359-6)/12)*(G359/E359))</f>
        <v>0</v>
      </c>
      <c r="G361" s="32">
        <f>F361</f>
        <v>0</v>
      </c>
      <c r="H361" s="99"/>
      <c r="I361" s="36" t="s">
        <v>524</v>
      </c>
      <c r="J361" s="36" t="str">
        <f>VLOOKUP(I361,Presupuesto!$B$11:$C$565,2,0)</f>
        <v>CONTRATOS ESPECIALES</v>
      </c>
      <c r="K361" s="33" t="str">
        <f t="shared" si="9"/>
        <v>Posgrado</v>
      </c>
      <c r="L361" s="33" t="s">
        <v>359</v>
      </c>
    </row>
    <row r="362" spans="3:12" ht="15.75" hidden="1" thickBot="1">
      <c r="C362" s="75" t="s">
        <v>28</v>
      </c>
      <c r="D362" s="134"/>
      <c r="E362" s="87">
        <v>12</v>
      </c>
      <c r="F362" s="53">
        <v>30000</v>
      </c>
      <c r="G362" s="48">
        <f>D362*E362*F362</f>
        <v>0</v>
      </c>
      <c r="H362" s="101"/>
      <c r="I362" s="49" t="s">
        <v>665</v>
      </c>
      <c r="J362" s="49" t="str">
        <f>VLOOKUP(I362,Presupuesto!$B$11:$C$565,2,0)</f>
        <v>OTROS SERVICIOS TECNICOS Y PROFESIONALES</v>
      </c>
      <c r="K362" s="33" t="str">
        <f t="shared" si="9"/>
        <v>Posgrado</v>
      </c>
      <c r="L362" s="33" t="s">
        <v>354</v>
      </c>
    </row>
    <row r="363" spans="3:12" hidden="1">
      <c r="C363" s="106" t="s">
        <v>26</v>
      </c>
      <c r="D363" s="98"/>
      <c r="E363" s="89">
        <v>0</v>
      </c>
      <c r="F363" s="35">
        <v>0</v>
      </c>
      <c r="G363" s="32">
        <f>F363</f>
        <v>0</v>
      </c>
      <c r="H363" s="99"/>
      <c r="I363" s="36" t="s">
        <v>665</v>
      </c>
      <c r="J363" s="36" t="str">
        <f>VLOOKUP(I363,Presupuesto!$B$11:$C$565,2,0)</f>
        <v>OTROS SERVICIOS TECNICOS Y PROFESIONALES</v>
      </c>
      <c r="K363" s="33" t="str">
        <f t="shared" si="9"/>
        <v>Posgrado</v>
      </c>
      <c r="L363" s="33" t="s">
        <v>354</v>
      </c>
    </row>
    <row r="364" spans="3:12" hidden="1">
      <c r="C364" s="107" t="s">
        <v>27</v>
      </c>
      <c r="D364" s="98"/>
      <c r="E364" s="89">
        <v>0</v>
      </c>
      <c r="F364" s="35">
        <v>0</v>
      </c>
      <c r="G364" s="32">
        <f>F364</f>
        <v>0</v>
      </c>
      <c r="H364" s="99"/>
      <c r="I364" s="36" t="s">
        <v>665</v>
      </c>
      <c r="J364" s="36" t="str">
        <f>VLOOKUP(I364,Presupuesto!$B$11:$C$565,2,0)</f>
        <v>OTROS SERVICIOS TECNICOS Y PROFESIONALES</v>
      </c>
      <c r="K364" s="33" t="str">
        <f t="shared" si="9"/>
        <v>Posgrado</v>
      </c>
      <c r="L364" s="33" t="s">
        <v>354</v>
      </c>
    </row>
    <row r="365" spans="3:12" ht="15.75" hidden="1" thickBot="1">
      <c r="C365" s="75" t="s">
        <v>29</v>
      </c>
      <c r="D365" s="134"/>
      <c r="E365" s="87">
        <v>12</v>
      </c>
      <c r="F365" s="53">
        <v>30000</v>
      </c>
      <c r="G365" s="48">
        <f>D365*E365*F365</f>
        <v>0</v>
      </c>
      <c r="H365" s="101"/>
      <c r="I365" s="49" t="s">
        <v>456</v>
      </c>
      <c r="J365" s="49" t="str">
        <f>VLOOKUP(I365,Presupuesto!$B$11:$C$565,2,0)</f>
        <v>SUELDOS Y SALARIOS PERMANENTES</v>
      </c>
      <c r="K365" s="33" t="str">
        <f t="shared" si="9"/>
        <v>Posgrado</v>
      </c>
      <c r="L365" s="33" t="s">
        <v>354</v>
      </c>
    </row>
    <row r="366" spans="3:12" hidden="1">
      <c r="C366" s="106" t="s">
        <v>26</v>
      </c>
      <c r="D366" s="104"/>
      <c r="E366" s="66">
        <v>0</v>
      </c>
      <c r="F366" s="54">
        <f>IF(E365=0,"",(G365/E365)/12*E365)</f>
        <v>0</v>
      </c>
      <c r="G366" s="55">
        <f>F366</f>
        <v>0</v>
      </c>
      <c r="H366" s="99"/>
      <c r="I366" s="36" t="s">
        <v>476</v>
      </c>
      <c r="J366" s="36" t="str">
        <f>VLOOKUP(I366,Presupuesto!$B$11:$C$565,2,0)</f>
        <v>AGUINALDO Y DECIMO CUARTO MES</v>
      </c>
      <c r="K366" s="33" t="str">
        <f t="shared" si="9"/>
        <v>Posgrado</v>
      </c>
      <c r="L366" s="33" t="s">
        <v>354</v>
      </c>
    </row>
    <row r="367" spans="3:12" ht="15.75" hidden="1" thickBot="1">
      <c r="C367" s="108" t="s">
        <v>27</v>
      </c>
      <c r="D367" s="97"/>
      <c r="E367" s="67">
        <v>0</v>
      </c>
      <c r="F367" s="40">
        <f>IF(E365&lt;6,"",((E365-6)/12)*(G365/E365))</f>
        <v>0</v>
      </c>
      <c r="G367" s="40">
        <f>F367</f>
        <v>0</v>
      </c>
      <c r="H367" s="97"/>
      <c r="I367" s="41" t="s">
        <v>479</v>
      </c>
      <c r="J367" s="59" t="str">
        <f>VLOOKUP(I367,Presupuesto!$B$11:$C$565,2,0)</f>
        <v>DECIMOCUARTO MES</v>
      </c>
      <c r="K367" s="41" t="str">
        <f t="shared" si="9"/>
        <v>Posgrado</v>
      </c>
      <c r="L367" s="59" t="s">
        <v>354</v>
      </c>
    </row>
    <row r="369" spans="3:12" ht="15.75" thickBot="1">
      <c r="K369" s="88"/>
    </row>
    <row r="370" spans="3:12" ht="15.75" thickBot="1">
      <c r="C370" s="515" t="s">
        <v>11</v>
      </c>
      <c r="D370" s="2">
        <f>SUM(G377:G427)</f>
        <v>0</v>
      </c>
      <c r="E370" s="28"/>
      <c r="F370" s="28"/>
      <c r="G370" s="28"/>
      <c r="H370" s="11"/>
      <c r="I370" s="11"/>
      <c r="J370" s="11"/>
      <c r="K370" s="88"/>
    </row>
    <row r="371" spans="3:12">
      <c r="D371" s="3"/>
      <c r="E371" s="28"/>
      <c r="F371" s="28"/>
      <c r="G371" s="28"/>
      <c r="H371" s="11"/>
      <c r="I371" s="11"/>
      <c r="J371" s="11"/>
      <c r="K371" s="88"/>
    </row>
    <row r="372" spans="3:12">
      <c r="D372" s="3"/>
      <c r="E372" s="28"/>
      <c r="F372" s="28"/>
      <c r="G372" s="28"/>
      <c r="H372" s="11"/>
      <c r="I372" s="11"/>
      <c r="J372" s="11"/>
      <c r="K372" s="88"/>
    </row>
    <row r="373" spans="3:12" ht="15.75">
      <c r="C373" s="137" t="s">
        <v>352</v>
      </c>
      <c r="D373" s="290"/>
      <c r="E373" s="28"/>
      <c r="F373" s="28"/>
      <c r="G373" s="28"/>
      <c r="H373" s="11"/>
      <c r="I373" s="11"/>
      <c r="J373" s="11"/>
      <c r="K373" s="88"/>
    </row>
    <row r="374" spans="3:12" ht="18.75">
      <c r="C374" s="143" t="e">
        <f>IFERROR(VLOOKUP(D373,'1. Desarrollo e Innov. Curricu.'!$F:$G,2,FALSE),IFERROR(VLOOKUP(D373,'2. Investigación Científica'!$F:$G,2,FALSE),IFERROR(VLOOKUP(D373,'3. Vinculación Univ. Sociedad'!$F:$G,2,FALSE),IFERROR(VLOOKUP(D373,'4. Docencia y Profesorado Univ.'!$F:$G,2,FALSE),IFERROR(VLOOKUP(D373,'5. Estudiantes y Graduados'!$F:$G,2,FALSE),IFERROR(VLOOKUP(D373,'Gestion administrativa '!$F:$G,2,FALSE),IFERROR(VLOOKUP(D373,'13. Gestión Académica'!$F:$G,2,FALSE),IFERROR(VLOOKUP(D373,'9. Asegura. de la Calid. y M'!$F:$G,2,FALSE),IFERROR(VLOOKUP(D373,'6. Gestión del Conocimiento'!$F:$G,2,FALSE),IFERROR(VLOOKUP(D373,'15. Gobernabilidad y Proceso...'!$F:$G,2,FALSE),IFERROR(VLOOKUP(D373,'12. Gestión del Talento Humano'!$F:$G,2,FALSE),IFERROR(VLOOKUP(D373,'14. Internacional... de la E.S.'!$F:$G,2,FALSE),IFERROR(VLOOKUP(D373,'10. Posgrado'!$F:$G,2,FALSE),IFERROR(VLOOKUP(D373,'17. Gestión TIC'!$F:$G,2,FALSE),IFERROR(VLOOKUP(D373,'16. Desa. del Sistema Educ.Sup.'!$F:$G,2,FALSE),IFERROR(VLOOKUP(D373,'8. Cultura de Inno. Insti...'!$F:$G,2,FALSE),VLOOKUP(D373,'7. Lo Esencial de la Reforma U.'!$F:$G,2,0)))))))))))))))))</f>
        <v>#N/A</v>
      </c>
      <c r="D374" s="3"/>
      <c r="E374" s="28"/>
      <c r="F374" s="28"/>
      <c r="G374" s="28"/>
      <c r="H374" s="11"/>
      <c r="I374" s="11"/>
      <c r="J374" s="11"/>
      <c r="K374" s="88"/>
    </row>
    <row r="375" spans="3:12" ht="15.75" thickBot="1">
      <c r="C375" s="112"/>
      <c r="D375" s="3"/>
      <c r="E375" s="28"/>
      <c r="F375" s="28"/>
      <c r="G375" s="28"/>
      <c r="H375" s="11"/>
      <c r="I375" s="11"/>
      <c r="J375" s="11"/>
      <c r="K375" s="88"/>
    </row>
    <row r="376" spans="3:12" ht="30.75" thickBot="1">
      <c r="C376" s="69" t="s">
        <v>12</v>
      </c>
      <c r="D376" s="73" t="s">
        <v>23</v>
      </c>
      <c r="E376" s="105" t="s">
        <v>24</v>
      </c>
      <c r="F376" s="73" t="s">
        <v>25</v>
      </c>
      <c r="G376" s="70" t="s">
        <v>6</v>
      </c>
      <c r="H376" s="68" t="s">
        <v>91</v>
      </c>
      <c r="I376" s="71" t="s">
        <v>14</v>
      </c>
      <c r="J376" s="71" t="s">
        <v>92</v>
      </c>
      <c r="K376" s="71" t="s">
        <v>370</v>
      </c>
      <c r="L376" s="71" t="s">
        <v>371</v>
      </c>
    </row>
    <row r="377" spans="3:12" ht="15.75" hidden="1" thickBot="1">
      <c r="C377" s="72" t="s">
        <v>442</v>
      </c>
      <c r="D377" s="134"/>
      <c r="E377" s="87">
        <v>12</v>
      </c>
      <c r="F377" s="235">
        <f>HLOOKUP($C377,$BZ$2:$CM$3,2,0)</f>
        <v>43674.39</v>
      </c>
      <c r="G377" s="48">
        <f>D377*E377*F377</f>
        <v>0</v>
      </c>
      <c r="H377" s="101"/>
      <c r="I377" s="49" t="s">
        <v>456</v>
      </c>
      <c r="J377" s="49" t="str">
        <f>VLOOKUP(I377,Presupuesto!$B$11:$C$565,2,0)</f>
        <v>SUELDOS Y SALARIOS PERMANENTES</v>
      </c>
      <c r="K377" s="151" t="s">
        <v>1403</v>
      </c>
      <c r="L377" s="33" t="s">
        <v>354</v>
      </c>
    </row>
    <row r="378" spans="3:12" hidden="1">
      <c r="C378" s="106" t="s">
        <v>26</v>
      </c>
      <c r="D378" s="98"/>
      <c r="E378" s="89">
        <v>0</v>
      </c>
      <c r="F378" s="35">
        <f>IF(E377=0,"",(G377/E377)/12*E377)</f>
        <v>0</v>
      </c>
      <c r="G378" s="32">
        <f>F378</f>
        <v>0</v>
      </c>
      <c r="H378" s="99"/>
      <c r="I378" s="51" t="s">
        <v>476</v>
      </c>
      <c r="J378" s="51" t="str">
        <f>VLOOKUP(I378,Presupuesto!$B$11:$C$565,2,0)</f>
        <v>AGUINALDO Y DECIMO CUARTO MES</v>
      </c>
      <c r="K378" s="33" t="str">
        <f t="shared" ref="K378:K409" si="10">$K$377</f>
        <v>Posgrado</v>
      </c>
      <c r="L378" s="33" t="s">
        <v>372</v>
      </c>
    </row>
    <row r="379" spans="3:12" hidden="1">
      <c r="C379" s="107" t="s">
        <v>27</v>
      </c>
      <c r="D379" s="98"/>
      <c r="E379" s="89">
        <v>0</v>
      </c>
      <c r="F379" s="52">
        <f>IF(E377&lt;6,"",((E377-6)/12)*(G377/E377))</f>
        <v>0</v>
      </c>
      <c r="G379" s="32">
        <f>F379</f>
        <v>0</v>
      </c>
      <c r="H379" s="99"/>
      <c r="I379" s="36" t="s">
        <v>479</v>
      </c>
      <c r="J379" s="36" t="str">
        <f>VLOOKUP(I379,Presupuesto!$B$11:$C$565,2,0)</f>
        <v>DECIMOCUARTO MES</v>
      </c>
      <c r="K379" s="33" t="str">
        <f t="shared" si="10"/>
        <v>Posgrado</v>
      </c>
      <c r="L379" s="33" t="s">
        <v>355</v>
      </c>
    </row>
    <row r="380" spans="3:12" ht="15.75" hidden="1" thickBot="1">
      <c r="C380" s="72" t="s">
        <v>443</v>
      </c>
      <c r="D380" s="134"/>
      <c r="E380" s="87">
        <v>12</v>
      </c>
      <c r="F380" s="235">
        <f>HLOOKUP($C380,$BZ$2:$CM$3,2,0)</f>
        <v>39703.99</v>
      </c>
      <c r="G380" s="48">
        <f>D380*E380*F380</f>
        <v>0</v>
      </c>
      <c r="H380" s="101"/>
      <c r="I380" s="49" t="s">
        <v>456</v>
      </c>
      <c r="J380" s="49" t="str">
        <f>VLOOKUP(I380,Presupuesto!$B$11:$C$565,2,0)</f>
        <v>SUELDOS Y SALARIOS PERMANENTES</v>
      </c>
      <c r="K380" s="33" t="str">
        <f t="shared" si="10"/>
        <v>Posgrado</v>
      </c>
      <c r="L380" s="33" t="s">
        <v>355</v>
      </c>
    </row>
    <row r="381" spans="3:12" hidden="1">
      <c r="C381" s="106" t="s">
        <v>26</v>
      </c>
      <c r="D381" s="98"/>
      <c r="E381" s="89">
        <v>0</v>
      </c>
      <c r="F381" s="35">
        <f>IF(E380=0,"",(G380/E380)/12*E380)</f>
        <v>0</v>
      </c>
      <c r="G381" s="32">
        <f>F381</f>
        <v>0</v>
      </c>
      <c r="H381" s="99"/>
      <c r="I381" s="51" t="s">
        <v>476</v>
      </c>
      <c r="J381" s="51" t="str">
        <f>VLOOKUP(I381,Presupuesto!$B$11:$C$565,2,0)</f>
        <v>AGUINALDO Y DECIMO CUARTO MES</v>
      </c>
      <c r="K381" s="33" t="str">
        <f t="shared" si="10"/>
        <v>Posgrado</v>
      </c>
      <c r="L381" s="33" t="s">
        <v>355</v>
      </c>
    </row>
    <row r="382" spans="3:12" hidden="1">
      <c r="C382" s="107" t="s">
        <v>27</v>
      </c>
      <c r="D382" s="98"/>
      <c r="E382" s="89">
        <v>0</v>
      </c>
      <c r="F382" s="52">
        <f>IF(E380&lt;6,"",((E380-6)/12)*(G380/E380))</f>
        <v>0</v>
      </c>
      <c r="G382" s="32">
        <f>F382</f>
        <v>0</v>
      </c>
      <c r="H382" s="99"/>
      <c r="I382" s="36" t="s">
        <v>479</v>
      </c>
      <c r="J382" s="36" t="str">
        <f>VLOOKUP(I382,Presupuesto!$B$11:$C$565,2,0)</f>
        <v>DECIMOCUARTO MES</v>
      </c>
      <c r="K382" s="33" t="str">
        <f t="shared" si="10"/>
        <v>Posgrado</v>
      </c>
      <c r="L382" s="33" t="s">
        <v>355</v>
      </c>
    </row>
    <row r="383" spans="3:12" ht="15.75" hidden="1" thickBot="1">
      <c r="C383" s="72" t="s">
        <v>444</v>
      </c>
      <c r="D383" s="134"/>
      <c r="E383" s="87">
        <v>12</v>
      </c>
      <c r="F383" s="235">
        <f>HLOOKUP($C383,$BZ$2:$CM$3,2,0)</f>
        <v>35733.589999999997</v>
      </c>
      <c r="G383" s="48">
        <f>D383*E383*F383</f>
        <v>0</v>
      </c>
      <c r="H383" s="101"/>
      <c r="I383" s="49" t="s">
        <v>456</v>
      </c>
      <c r="J383" s="49" t="str">
        <f>VLOOKUP(I383,Presupuesto!$B$11:$C$565,2,0)</f>
        <v>SUELDOS Y SALARIOS PERMANENTES</v>
      </c>
      <c r="K383" s="33" t="str">
        <f t="shared" si="10"/>
        <v>Posgrado</v>
      </c>
      <c r="L383" s="33" t="s">
        <v>355</v>
      </c>
    </row>
    <row r="384" spans="3:12" hidden="1">
      <c r="C384" s="106" t="s">
        <v>26</v>
      </c>
      <c r="D384" s="98"/>
      <c r="E384" s="89">
        <v>0</v>
      </c>
      <c r="F384" s="35">
        <f>IF(E383=0,"",(G383/E383)/12*E383)</f>
        <v>0</v>
      </c>
      <c r="G384" s="32">
        <f>F384</f>
        <v>0</v>
      </c>
      <c r="H384" s="99"/>
      <c r="I384" s="51" t="s">
        <v>476</v>
      </c>
      <c r="J384" s="51" t="str">
        <f>VLOOKUP(I384,Presupuesto!$B$11:$C$565,2,0)</f>
        <v>AGUINALDO Y DECIMO CUARTO MES</v>
      </c>
      <c r="K384" s="33" t="str">
        <f t="shared" si="10"/>
        <v>Posgrado</v>
      </c>
      <c r="L384" s="33" t="s">
        <v>355</v>
      </c>
    </row>
    <row r="385" spans="3:12" hidden="1">
      <c r="C385" s="107" t="s">
        <v>27</v>
      </c>
      <c r="D385" s="98"/>
      <c r="E385" s="89">
        <v>0</v>
      </c>
      <c r="F385" s="52">
        <f>IF(E383&lt;6,"",((E383-6)/12)*(G383/E383))</f>
        <v>0</v>
      </c>
      <c r="G385" s="32">
        <f>F385</f>
        <v>0</v>
      </c>
      <c r="H385" s="99"/>
      <c r="I385" s="36" t="s">
        <v>479</v>
      </c>
      <c r="J385" s="36" t="str">
        <f>VLOOKUP(I385,Presupuesto!$B$11:$C$565,2,0)</f>
        <v>DECIMOCUARTO MES</v>
      </c>
      <c r="K385" s="33" t="str">
        <f t="shared" si="10"/>
        <v>Posgrado</v>
      </c>
      <c r="L385" s="33" t="s">
        <v>355</v>
      </c>
    </row>
    <row r="386" spans="3:12" ht="15.75" hidden="1" thickBot="1">
      <c r="C386" s="72" t="s">
        <v>445</v>
      </c>
      <c r="D386" s="134"/>
      <c r="E386" s="87">
        <v>12</v>
      </c>
      <c r="F386" s="235">
        <f>HLOOKUP($C386,$BZ$2:$CM$3,2,0)</f>
        <v>31763.19</v>
      </c>
      <c r="G386" s="48">
        <f>D386*E386*F386</f>
        <v>0</v>
      </c>
      <c r="H386" s="101"/>
      <c r="I386" s="49" t="s">
        <v>456</v>
      </c>
      <c r="J386" s="49" t="str">
        <f>VLOOKUP(I386,Presupuesto!$B$11:$C$565,2,0)</f>
        <v>SUELDOS Y SALARIOS PERMANENTES</v>
      </c>
      <c r="K386" s="33" t="str">
        <f t="shared" si="10"/>
        <v>Posgrado</v>
      </c>
      <c r="L386" s="33" t="s">
        <v>355</v>
      </c>
    </row>
    <row r="387" spans="3:12" hidden="1">
      <c r="C387" s="106" t="s">
        <v>26</v>
      </c>
      <c r="D387" s="98"/>
      <c r="E387" s="89">
        <v>0</v>
      </c>
      <c r="F387" s="35">
        <f>IF(E386=0,"",(G386/E386)/12*E386)</f>
        <v>0</v>
      </c>
      <c r="G387" s="32">
        <f>F387</f>
        <v>0</v>
      </c>
      <c r="H387" s="99"/>
      <c r="I387" s="51" t="s">
        <v>476</v>
      </c>
      <c r="J387" s="51" t="str">
        <f>VLOOKUP(I387,Presupuesto!$B$11:$C$565,2,0)</f>
        <v>AGUINALDO Y DECIMO CUARTO MES</v>
      </c>
      <c r="K387" s="33" t="str">
        <f t="shared" si="10"/>
        <v>Posgrado</v>
      </c>
      <c r="L387" s="33" t="s">
        <v>355</v>
      </c>
    </row>
    <row r="388" spans="3:12" hidden="1">
      <c r="C388" s="107" t="s">
        <v>27</v>
      </c>
      <c r="D388" s="98"/>
      <c r="E388" s="89">
        <v>0</v>
      </c>
      <c r="F388" s="52">
        <f>IF(E386&lt;6,"",((E386-6)/12)*(G386/E386))</f>
        <v>0</v>
      </c>
      <c r="G388" s="32">
        <f>F388</f>
        <v>0</v>
      </c>
      <c r="H388" s="99"/>
      <c r="I388" s="36" t="s">
        <v>479</v>
      </c>
      <c r="J388" s="36" t="str">
        <f>VLOOKUP(I388,Presupuesto!$B$11:$C$565,2,0)</f>
        <v>DECIMOCUARTO MES</v>
      </c>
      <c r="K388" s="33" t="str">
        <f t="shared" si="10"/>
        <v>Posgrado</v>
      </c>
      <c r="L388" s="33" t="s">
        <v>355</v>
      </c>
    </row>
    <row r="389" spans="3:12" ht="15.75" hidden="1" thickBot="1">
      <c r="C389" s="72" t="s">
        <v>446</v>
      </c>
      <c r="D389" s="134"/>
      <c r="E389" s="87">
        <v>12</v>
      </c>
      <c r="F389" s="235">
        <f>HLOOKUP($C389,$BZ$2:$CM$3,2,0)</f>
        <v>29777.99</v>
      </c>
      <c r="G389" s="48">
        <f>D389*E389*F389</f>
        <v>0</v>
      </c>
      <c r="H389" s="101"/>
      <c r="I389" s="49" t="s">
        <v>456</v>
      </c>
      <c r="J389" s="49" t="str">
        <f>VLOOKUP(I389,Presupuesto!$B$11:$C$565,2,0)</f>
        <v>SUELDOS Y SALARIOS PERMANENTES</v>
      </c>
      <c r="K389" s="33" t="str">
        <f t="shared" si="10"/>
        <v>Posgrado</v>
      </c>
      <c r="L389" s="33" t="s">
        <v>355</v>
      </c>
    </row>
    <row r="390" spans="3:12" hidden="1">
      <c r="C390" s="106" t="s">
        <v>26</v>
      </c>
      <c r="D390" s="98"/>
      <c r="E390" s="89">
        <v>0</v>
      </c>
      <c r="F390" s="35">
        <f>IF(E389=0,"",(G389/E389)/12*E389)</f>
        <v>0</v>
      </c>
      <c r="G390" s="32">
        <f>F390</f>
        <v>0</v>
      </c>
      <c r="H390" s="99"/>
      <c r="I390" s="51" t="s">
        <v>476</v>
      </c>
      <c r="J390" s="51" t="str">
        <f>VLOOKUP(I390,Presupuesto!$B$11:$C$565,2,0)</f>
        <v>AGUINALDO Y DECIMO CUARTO MES</v>
      </c>
      <c r="K390" s="33" t="str">
        <f t="shared" si="10"/>
        <v>Posgrado</v>
      </c>
      <c r="L390" s="33" t="s">
        <v>355</v>
      </c>
    </row>
    <row r="391" spans="3:12" hidden="1">
      <c r="C391" s="107" t="s">
        <v>27</v>
      </c>
      <c r="D391" s="98"/>
      <c r="E391" s="89">
        <v>0</v>
      </c>
      <c r="F391" s="52">
        <f>IF(E389&lt;6,"",((E389-6)/12)*(G389/E389))</f>
        <v>0</v>
      </c>
      <c r="G391" s="32">
        <f>F391</f>
        <v>0</v>
      </c>
      <c r="H391" s="99"/>
      <c r="I391" s="36" t="s">
        <v>479</v>
      </c>
      <c r="J391" s="36" t="str">
        <f>VLOOKUP(I391,Presupuesto!$B$11:$C$565,2,0)</f>
        <v>DECIMOCUARTO MES</v>
      </c>
      <c r="K391" s="33" t="str">
        <f t="shared" si="10"/>
        <v>Posgrado</v>
      </c>
      <c r="L391" s="33" t="s">
        <v>355</v>
      </c>
    </row>
    <row r="392" spans="3:12" ht="15.75" hidden="1" thickBot="1">
      <c r="C392" s="72" t="s">
        <v>447</v>
      </c>
      <c r="D392" s="134"/>
      <c r="E392" s="87">
        <v>12</v>
      </c>
      <c r="F392" s="235">
        <f>HLOOKUP($C392,$BZ$2:$CM$3,2,0)</f>
        <v>27792.79</v>
      </c>
      <c r="G392" s="48">
        <f>D392*E392*F392</f>
        <v>0</v>
      </c>
      <c r="H392" s="101"/>
      <c r="I392" s="49" t="s">
        <v>456</v>
      </c>
      <c r="J392" s="49" t="str">
        <f>VLOOKUP(I392,Presupuesto!$B$11:$C$565,2,0)</f>
        <v>SUELDOS Y SALARIOS PERMANENTES</v>
      </c>
      <c r="K392" s="33" t="str">
        <f t="shared" si="10"/>
        <v>Posgrado</v>
      </c>
      <c r="L392" s="33" t="s">
        <v>355</v>
      </c>
    </row>
    <row r="393" spans="3:12" hidden="1">
      <c r="C393" s="106" t="s">
        <v>26</v>
      </c>
      <c r="D393" s="98"/>
      <c r="E393" s="89">
        <v>0</v>
      </c>
      <c r="F393" s="35">
        <f>IF(E392=0,"",(G392/E392)/12*E392)</f>
        <v>0</v>
      </c>
      <c r="G393" s="32">
        <f>F393</f>
        <v>0</v>
      </c>
      <c r="H393" s="99"/>
      <c r="I393" s="51" t="s">
        <v>476</v>
      </c>
      <c r="J393" s="51" t="str">
        <f>VLOOKUP(I393,Presupuesto!$B$11:$C$565,2,0)</f>
        <v>AGUINALDO Y DECIMO CUARTO MES</v>
      </c>
      <c r="K393" s="33" t="str">
        <f t="shared" si="10"/>
        <v>Posgrado</v>
      </c>
      <c r="L393" s="33" t="s">
        <v>355</v>
      </c>
    </row>
    <row r="394" spans="3:12" hidden="1">
      <c r="C394" s="107" t="s">
        <v>27</v>
      </c>
      <c r="D394" s="98"/>
      <c r="E394" s="89">
        <v>0</v>
      </c>
      <c r="F394" s="52">
        <f>IF(E392&lt;6,"",((E392-6)/12)*(G392/E392))</f>
        <v>0</v>
      </c>
      <c r="G394" s="32">
        <f>F394</f>
        <v>0</v>
      </c>
      <c r="H394" s="99"/>
      <c r="I394" s="36" t="s">
        <v>479</v>
      </c>
      <c r="J394" s="36" t="str">
        <f>VLOOKUP(I394,Presupuesto!$B$11:$C$565,2,0)</f>
        <v>DECIMOCUARTO MES</v>
      </c>
      <c r="K394" s="33" t="str">
        <f t="shared" si="10"/>
        <v>Posgrado</v>
      </c>
      <c r="L394" s="33" t="s">
        <v>355</v>
      </c>
    </row>
    <row r="395" spans="3:12" ht="15.75" hidden="1" thickBot="1">
      <c r="C395" s="72" t="s">
        <v>448</v>
      </c>
      <c r="D395" s="134"/>
      <c r="E395" s="87">
        <v>12</v>
      </c>
      <c r="F395" s="235">
        <f>HLOOKUP($C395,$BZ$2:$CM$3,2,0)</f>
        <v>18859.39</v>
      </c>
      <c r="G395" s="48">
        <f>D395*E395*F395</f>
        <v>0</v>
      </c>
      <c r="H395" s="101"/>
      <c r="I395" s="49" t="s">
        <v>456</v>
      </c>
      <c r="J395" s="49" t="str">
        <f>VLOOKUP(I395,Presupuesto!$B$11:$C$565,2,0)</f>
        <v>SUELDOS Y SALARIOS PERMANENTES</v>
      </c>
      <c r="K395" s="33" t="str">
        <f t="shared" si="10"/>
        <v>Posgrado</v>
      </c>
      <c r="L395" s="33" t="s">
        <v>355</v>
      </c>
    </row>
    <row r="396" spans="3:12" hidden="1">
      <c r="C396" s="106" t="s">
        <v>26</v>
      </c>
      <c r="D396" s="98"/>
      <c r="E396" s="89">
        <v>0</v>
      </c>
      <c r="F396" s="35">
        <f>IF(E395=0,"",(G395/E395)/12*E395)</f>
        <v>0</v>
      </c>
      <c r="G396" s="32">
        <f>F396</f>
        <v>0</v>
      </c>
      <c r="H396" s="99"/>
      <c r="I396" s="51" t="s">
        <v>476</v>
      </c>
      <c r="J396" s="51" t="str">
        <f>VLOOKUP(I396,Presupuesto!$B$11:$C$565,2,0)</f>
        <v>AGUINALDO Y DECIMO CUARTO MES</v>
      </c>
      <c r="K396" s="33" t="str">
        <f t="shared" si="10"/>
        <v>Posgrado</v>
      </c>
      <c r="L396" s="33" t="s">
        <v>355</v>
      </c>
    </row>
    <row r="397" spans="3:12" hidden="1">
      <c r="C397" s="107" t="s">
        <v>27</v>
      </c>
      <c r="D397" s="98"/>
      <c r="E397" s="89">
        <v>0</v>
      </c>
      <c r="F397" s="52">
        <f>IF(E395&lt;6,"",((E395-6)/12)*(G395/E395))</f>
        <v>0</v>
      </c>
      <c r="G397" s="32">
        <f>F397</f>
        <v>0</v>
      </c>
      <c r="H397" s="99"/>
      <c r="I397" s="36" t="s">
        <v>479</v>
      </c>
      <c r="J397" s="36" t="str">
        <f>VLOOKUP(I397,Presupuesto!$B$11:$C$565,2,0)</f>
        <v>DECIMOCUARTO MES</v>
      </c>
      <c r="K397" s="33" t="str">
        <f t="shared" si="10"/>
        <v>Posgrado</v>
      </c>
      <c r="L397" s="33" t="s">
        <v>355</v>
      </c>
    </row>
    <row r="398" spans="3:12" ht="15.75" hidden="1" thickBot="1">
      <c r="C398" s="72" t="s">
        <v>449</v>
      </c>
      <c r="D398" s="134"/>
      <c r="E398" s="87">
        <v>12</v>
      </c>
      <c r="F398" s="235">
        <f>HLOOKUP($C398,$BZ$2:$CM$3,2,0)</f>
        <v>17866.8</v>
      </c>
      <c r="G398" s="48">
        <f>D398*E398*F398</f>
        <v>0</v>
      </c>
      <c r="H398" s="101"/>
      <c r="I398" s="49" t="s">
        <v>456</v>
      </c>
      <c r="J398" s="49" t="str">
        <f>VLOOKUP(I398,Presupuesto!$B$11:$C$565,2,0)</f>
        <v>SUELDOS Y SALARIOS PERMANENTES</v>
      </c>
      <c r="K398" s="33" t="str">
        <f t="shared" si="10"/>
        <v>Posgrado</v>
      </c>
      <c r="L398" s="33" t="s">
        <v>355</v>
      </c>
    </row>
    <row r="399" spans="3:12" hidden="1">
      <c r="C399" s="106" t="s">
        <v>26</v>
      </c>
      <c r="D399" s="98"/>
      <c r="E399" s="89">
        <v>0</v>
      </c>
      <c r="F399" s="35">
        <f>IF(E398=0,"",(G398/E398)/12*E398)</f>
        <v>0</v>
      </c>
      <c r="G399" s="32">
        <f>F399</f>
        <v>0</v>
      </c>
      <c r="H399" s="99"/>
      <c r="I399" s="51" t="s">
        <v>476</v>
      </c>
      <c r="J399" s="51" t="str">
        <f>VLOOKUP(I399,Presupuesto!$B$11:$C$565,2,0)</f>
        <v>AGUINALDO Y DECIMO CUARTO MES</v>
      </c>
      <c r="K399" s="33" t="str">
        <f t="shared" si="10"/>
        <v>Posgrado</v>
      </c>
      <c r="L399" s="33" t="s">
        <v>355</v>
      </c>
    </row>
    <row r="400" spans="3:12" hidden="1">
      <c r="C400" s="107" t="s">
        <v>27</v>
      </c>
      <c r="D400" s="98"/>
      <c r="E400" s="89">
        <v>0</v>
      </c>
      <c r="F400" s="52">
        <f>IF(E398&lt;6,"",((E398-6)/12)*(G398/E398))</f>
        <v>0</v>
      </c>
      <c r="G400" s="32">
        <f>F400</f>
        <v>0</v>
      </c>
      <c r="H400" s="99"/>
      <c r="I400" s="36" t="s">
        <v>479</v>
      </c>
      <c r="J400" s="36" t="str">
        <f>VLOOKUP(I400,Presupuesto!$B$11:$C$565,2,0)</f>
        <v>DECIMOCUARTO MES</v>
      </c>
      <c r="K400" s="33" t="str">
        <f t="shared" si="10"/>
        <v>Posgrado</v>
      </c>
      <c r="L400" s="33" t="s">
        <v>355</v>
      </c>
    </row>
    <row r="401" spans="3:12" ht="15.75" hidden="1" thickBot="1">
      <c r="C401" s="72" t="s">
        <v>450</v>
      </c>
      <c r="D401" s="134"/>
      <c r="E401" s="87">
        <v>12</v>
      </c>
      <c r="F401" s="235">
        <f>HLOOKUP($C401,$BZ$2:$CM$3,2,0)</f>
        <v>13896.4</v>
      </c>
      <c r="G401" s="48">
        <f>D401*E401*F401</f>
        <v>0</v>
      </c>
      <c r="H401" s="101"/>
      <c r="I401" s="49" t="s">
        <v>456</v>
      </c>
      <c r="J401" s="49" t="str">
        <f>VLOOKUP(I401,Presupuesto!$B$11:$C$565,2,0)</f>
        <v>SUELDOS Y SALARIOS PERMANENTES</v>
      </c>
      <c r="K401" s="33" t="str">
        <f t="shared" si="10"/>
        <v>Posgrado</v>
      </c>
      <c r="L401" s="33" t="s">
        <v>355</v>
      </c>
    </row>
    <row r="402" spans="3:12" hidden="1">
      <c r="C402" s="106" t="s">
        <v>26</v>
      </c>
      <c r="D402" s="98"/>
      <c r="E402" s="89">
        <v>0</v>
      </c>
      <c r="F402" s="35">
        <f>IF(E401=0,"",(G401/E401)/12*E401)</f>
        <v>0</v>
      </c>
      <c r="G402" s="32">
        <f>F402</f>
        <v>0</v>
      </c>
      <c r="H402" s="99"/>
      <c r="I402" s="51" t="s">
        <v>476</v>
      </c>
      <c r="J402" s="51" t="str">
        <f>VLOOKUP(I402,Presupuesto!$B$11:$C$565,2,0)</f>
        <v>AGUINALDO Y DECIMO CUARTO MES</v>
      </c>
      <c r="K402" s="33" t="str">
        <f t="shared" si="10"/>
        <v>Posgrado</v>
      </c>
      <c r="L402" s="33" t="s">
        <v>355</v>
      </c>
    </row>
    <row r="403" spans="3:12" hidden="1">
      <c r="C403" s="107" t="s">
        <v>27</v>
      </c>
      <c r="D403" s="98"/>
      <c r="E403" s="89">
        <v>0</v>
      </c>
      <c r="F403" s="52">
        <f>IF(E401&lt;6,"",((E401-6)/12)*(G401/E401))</f>
        <v>0</v>
      </c>
      <c r="G403" s="32">
        <f>F403</f>
        <v>0</v>
      </c>
      <c r="H403" s="99"/>
      <c r="I403" s="36" t="s">
        <v>479</v>
      </c>
      <c r="J403" s="36" t="str">
        <f>VLOOKUP(I403,Presupuesto!$B$11:$C$565,2,0)</f>
        <v>DECIMOCUARTO MES</v>
      </c>
      <c r="K403" s="33" t="str">
        <f t="shared" si="10"/>
        <v>Posgrado</v>
      </c>
      <c r="L403" s="33" t="s">
        <v>355</v>
      </c>
    </row>
    <row r="404" spans="3:12" ht="15.75" hidden="1" thickBot="1">
      <c r="C404" s="72" t="s">
        <v>451</v>
      </c>
      <c r="D404" s="134"/>
      <c r="E404" s="87">
        <v>12</v>
      </c>
      <c r="F404" s="235">
        <f>HLOOKUP($C404,$BZ$2:$CM$3,2,0)</f>
        <v>15004.09</v>
      </c>
      <c r="G404" s="48">
        <f>D404*E404*F404</f>
        <v>0</v>
      </c>
      <c r="H404" s="101"/>
      <c r="I404" s="49" t="s">
        <v>456</v>
      </c>
      <c r="J404" s="49" t="str">
        <f>VLOOKUP(I404,Presupuesto!$B$11:$C$565,2,0)</f>
        <v>SUELDOS Y SALARIOS PERMANENTES</v>
      </c>
      <c r="K404" s="33" t="str">
        <f t="shared" si="10"/>
        <v>Posgrado</v>
      </c>
      <c r="L404" s="33" t="s">
        <v>355</v>
      </c>
    </row>
    <row r="405" spans="3:12" hidden="1">
      <c r="C405" s="106" t="s">
        <v>26</v>
      </c>
      <c r="D405" s="98"/>
      <c r="E405" s="89">
        <v>0</v>
      </c>
      <c r="F405" s="35">
        <f>IF(E404=0,"",(G404/E404)/12*E404)</f>
        <v>0</v>
      </c>
      <c r="G405" s="32">
        <f>F405</f>
        <v>0</v>
      </c>
      <c r="H405" s="99"/>
      <c r="I405" s="51" t="s">
        <v>476</v>
      </c>
      <c r="J405" s="51" t="str">
        <f>VLOOKUP(I405,Presupuesto!$B$11:$C$565,2,0)</f>
        <v>AGUINALDO Y DECIMO CUARTO MES</v>
      </c>
      <c r="K405" s="33" t="str">
        <f t="shared" si="10"/>
        <v>Posgrado</v>
      </c>
      <c r="L405" s="33" t="s">
        <v>355</v>
      </c>
    </row>
    <row r="406" spans="3:12" hidden="1">
      <c r="C406" s="107" t="s">
        <v>27</v>
      </c>
      <c r="D406" s="98"/>
      <c r="E406" s="89">
        <v>0</v>
      </c>
      <c r="F406" s="52">
        <f>IF(E404&lt;6,"",((E404-6)/12)*(G404/E404))</f>
        <v>0</v>
      </c>
      <c r="G406" s="32">
        <f>F406</f>
        <v>0</v>
      </c>
      <c r="H406" s="99"/>
      <c r="I406" s="36" t="s">
        <v>479</v>
      </c>
      <c r="J406" s="36" t="str">
        <f>VLOOKUP(I406,Presupuesto!$B$11:$C$565,2,0)</f>
        <v>DECIMOCUARTO MES</v>
      </c>
      <c r="K406" s="33" t="str">
        <f t="shared" si="10"/>
        <v>Posgrado</v>
      </c>
      <c r="L406" s="33" t="s">
        <v>355</v>
      </c>
    </row>
    <row r="407" spans="3:12" ht="15.75" hidden="1" thickBot="1">
      <c r="C407" s="72" t="s">
        <v>452</v>
      </c>
      <c r="D407" s="134"/>
      <c r="E407" s="87">
        <v>12</v>
      </c>
      <c r="F407" s="235">
        <f>HLOOKUP($C407,$BZ$2:$CM$3,2,0)</f>
        <v>13238.9</v>
      </c>
      <c r="G407" s="48">
        <f>D407*E407*F407</f>
        <v>0</v>
      </c>
      <c r="H407" s="101"/>
      <c r="I407" s="49" t="s">
        <v>456</v>
      </c>
      <c r="J407" s="49" t="str">
        <f>VLOOKUP(I407,Presupuesto!$B$11:$C$565,2,0)</f>
        <v>SUELDOS Y SALARIOS PERMANENTES</v>
      </c>
      <c r="K407" s="33" t="str">
        <f t="shared" si="10"/>
        <v>Posgrado</v>
      </c>
      <c r="L407" s="33" t="s">
        <v>355</v>
      </c>
    </row>
    <row r="408" spans="3:12" hidden="1">
      <c r="C408" s="106" t="s">
        <v>26</v>
      </c>
      <c r="D408" s="98"/>
      <c r="E408" s="89">
        <v>0</v>
      </c>
      <c r="F408" s="35">
        <f>IF(E407=0,"",(G407/E407)/12*E407)</f>
        <v>0</v>
      </c>
      <c r="G408" s="32">
        <f>F408</f>
        <v>0</v>
      </c>
      <c r="H408" s="99"/>
      <c r="I408" s="51" t="s">
        <v>476</v>
      </c>
      <c r="J408" s="51" t="str">
        <f>VLOOKUP(I408,Presupuesto!$B$11:$C$565,2,0)</f>
        <v>AGUINALDO Y DECIMO CUARTO MES</v>
      </c>
      <c r="K408" s="33" t="str">
        <f t="shared" si="10"/>
        <v>Posgrado</v>
      </c>
      <c r="L408" s="33" t="s">
        <v>355</v>
      </c>
    </row>
    <row r="409" spans="3:12" hidden="1">
      <c r="C409" s="107" t="s">
        <v>27</v>
      </c>
      <c r="D409" s="98"/>
      <c r="E409" s="89">
        <v>0</v>
      </c>
      <c r="F409" s="52">
        <f>IF(E407&lt;6,"",((E407-6)/12)*(G407/E407))</f>
        <v>0</v>
      </c>
      <c r="G409" s="32">
        <f>F409</f>
        <v>0</v>
      </c>
      <c r="H409" s="99"/>
      <c r="I409" s="36" t="s">
        <v>479</v>
      </c>
      <c r="J409" s="36" t="str">
        <f>VLOOKUP(I409,Presupuesto!$B$11:$C$565,2,0)</f>
        <v>DECIMOCUARTO MES</v>
      </c>
      <c r="K409" s="33" t="str">
        <f t="shared" si="10"/>
        <v>Posgrado</v>
      </c>
      <c r="L409" s="33" t="s">
        <v>355</v>
      </c>
    </row>
    <row r="410" spans="3:12" ht="15.75" hidden="1" thickBot="1">
      <c r="C410" s="72" t="s">
        <v>453</v>
      </c>
      <c r="D410" s="134"/>
      <c r="E410" s="87">
        <v>12</v>
      </c>
      <c r="F410" s="235">
        <f>HLOOKUP($C410,$BZ$2:$CM$3,2,0)</f>
        <v>12356.31</v>
      </c>
      <c r="G410" s="48">
        <f>D410*E410*F410</f>
        <v>0</v>
      </c>
      <c r="H410" s="101"/>
      <c r="I410" s="49" t="s">
        <v>456</v>
      </c>
      <c r="J410" s="49" t="str">
        <f>VLOOKUP(I410,Presupuesto!$B$11:$C$565,2,0)</f>
        <v>SUELDOS Y SALARIOS PERMANENTES</v>
      </c>
      <c r="K410" s="33" t="str">
        <f t="shared" ref="K410:K427" si="11">$K$377</f>
        <v>Posgrado</v>
      </c>
      <c r="L410" s="33" t="s">
        <v>355</v>
      </c>
    </row>
    <row r="411" spans="3:12" hidden="1">
      <c r="C411" s="106" t="s">
        <v>26</v>
      </c>
      <c r="D411" s="98"/>
      <c r="E411" s="89">
        <v>0</v>
      </c>
      <c r="F411" s="35">
        <f>IF(E410=0,"",(G410/E410)/12*E410)</f>
        <v>0</v>
      </c>
      <c r="G411" s="32">
        <f>F411</f>
        <v>0</v>
      </c>
      <c r="H411" s="99"/>
      <c r="I411" s="51" t="s">
        <v>476</v>
      </c>
      <c r="J411" s="51" t="str">
        <f>VLOOKUP(I411,Presupuesto!$B$11:$C$565,2,0)</f>
        <v>AGUINALDO Y DECIMO CUARTO MES</v>
      </c>
      <c r="K411" s="33" t="str">
        <f t="shared" si="11"/>
        <v>Posgrado</v>
      </c>
      <c r="L411" s="33" t="s">
        <v>355</v>
      </c>
    </row>
    <row r="412" spans="3:12" hidden="1">
      <c r="C412" s="107" t="s">
        <v>27</v>
      </c>
      <c r="D412" s="98"/>
      <c r="E412" s="89">
        <v>0</v>
      </c>
      <c r="F412" s="52">
        <f>IF(E410&lt;6,"",((E410-6)/12)*(G410/E410))</f>
        <v>0</v>
      </c>
      <c r="G412" s="32">
        <f>F412</f>
        <v>0</v>
      </c>
      <c r="H412" s="99"/>
      <c r="I412" s="36" t="s">
        <v>479</v>
      </c>
      <c r="J412" s="36" t="str">
        <f>VLOOKUP(I412,Presupuesto!$B$11:$C$565,2,0)</f>
        <v>DECIMOCUARTO MES</v>
      </c>
      <c r="K412" s="33" t="str">
        <f t="shared" si="11"/>
        <v>Posgrado</v>
      </c>
      <c r="L412" s="33" t="s">
        <v>355</v>
      </c>
    </row>
    <row r="413" spans="3:12" ht="15.75" hidden="1" thickBot="1">
      <c r="C413" s="72" t="s">
        <v>454</v>
      </c>
      <c r="D413" s="134"/>
      <c r="E413" s="87">
        <v>12</v>
      </c>
      <c r="F413" s="235">
        <f>HLOOKUP($C413,$BZ$2:$CM$3,2,0)</f>
        <v>463.22</v>
      </c>
      <c r="G413" s="48">
        <f>D413*E413*F413</f>
        <v>0</v>
      </c>
      <c r="H413" s="101"/>
      <c r="I413" s="49" t="s">
        <v>456</v>
      </c>
      <c r="J413" s="49" t="str">
        <f>VLOOKUP(I413,Presupuesto!$B$11:$C$565,2,0)</f>
        <v>SUELDOS Y SALARIOS PERMANENTES</v>
      </c>
      <c r="K413" s="33" t="str">
        <f t="shared" si="11"/>
        <v>Posgrado</v>
      </c>
      <c r="L413" s="33" t="s">
        <v>355</v>
      </c>
    </row>
    <row r="414" spans="3:12" hidden="1">
      <c r="C414" s="106" t="s">
        <v>26</v>
      </c>
      <c r="D414" s="98"/>
      <c r="E414" s="89">
        <v>0</v>
      </c>
      <c r="F414" s="35">
        <f>IF(E413=0,"",(G413/E413)/12*E413)</f>
        <v>0</v>
      </c>
      <c r="G414" s="32">
        <f>F414</f>
        <v>0</v>
      </c>
      <c r="H414" s="99"/>
      <c r="I414" s="51" t="s">
        <v>476</v>
      </c>
      <c r="J414" s="51" t="str">
        <f>VLOOKUP(I414,Presupuesto!$B$11:$C$565,2,0)</f>
        <v>AGUINALDO Y DECIMO CUARTO MES</v>
      </c>
      <c r="K414" s="33" t="str">
        <f t="shared" si="11"/>
        <v>Posgrado</v>
      </c>
      <c r="L414" s="33" t="s">
        <v>355</v>
      </c>
    </row>
    <row r="415" spans="3:12" hidden="1">
      <c r="C415" s="107" t="s">
        <v>27</v>
      </c>
      <c r="D415" s="98"/>
      <c r="E415" s="89">
        <v>0</v>
      </c>
      <c r="F415" s="52">
        <f>IF(E413&lt;6,"",((E413-6)/12)*(G413/E413))</f>
        <v>0</v>
      </c>
      <c r="G415" s="32">
        <f>F415</f>
        <v>0</v>
      </c>
      <c r="H415" s="99"/>
      <c r="I415" s="36" t="s">
        <v>479</v>
      </c>
      <c r="J415" s="36" t="str">
        <f>VLOOKUP(I415,Presupuesto!$B$11:$C$565,2,0)</f>
        <v>DECIMOCUARTO MES</v>
      </c>
      <c r="K415" s="33" t="str">
        <f t="shared" si="11"/>
        <v>Posgrado</v>
      </c>
      <c r="L415" s="33" t="s">
        <v>355</v>
      </c>
    </row>
    <row r="416" spans="3:12" ht="15.75" hidden="1" thickBot="1">
      <c r="C416" s="72" t="s">
        <v>455</v>
      </c>
      <c r="D416" s="134"/>
      <c r="E416" s="87">
        <v>12</v>
      </c>
      <c r="F416" s="235">
        <f>HLOOKUP($C416,$BZ$2:$CM$3,2,0)</f>
        <v>2007.3</v>
      </c>
      <c r="G416" s="48">
        <f>D416*E416*F416</f>
        <v>0</v>
      </c>
      <c r="H416" s="101"/>
      <c r="I416" s="49" t="s">
        <v>456</v>
      </c>
      <c r="J416" s="49" t="str">
        <f>VLOOKUP(I416,Presupuesto!$B$11:$C$565,2,0)</f>
        <v>SUELDOS Y SALARIOS PERMANENTES</v>
      </c>
      <c r="K416" s="33" t="str">
        <f t="shared" si="11"/>
        <v>Posgrado</v>
      </c>
      <c r="L416" s="33" t="s">
        <v>355</v>
      </c>
    </row>
    <row r="417" spans="3:12" hidden="1">
      <c r="C417" s="106" t="s">
        <v>26</v>
      </c>
      <c r="D417" s="98"/>
      <c r="E417" s="89">
        <v>0</v>
      </c>
      <c r="F417" s="35">
        <f>IF(E416=0,"",(G416/E416)/12*E416)</f>
        <v>0</v>
      </c>
      <c r="G417" s="32">
        <f>F417</f>
        <v>0</v>
      </c>
      <c r="H417" s="99"/>
      <c r="I417" s="51" t="s">
        <v>476</v>
      </c>
      <c r="J417" s="51" t="str">
        <f>VLOOKUP(I417,Presupuesto!$B$11:$C$565,2,0)</f>
        <v>AGUINALDO Y DECIMO CUARTO MES</v>
      </c>
      <c r="K417" s="33" t="str">
        <f t="shared" si="11"/>
        <v>Posgrado</v>
      </c>
      <c r="L417" s="33" t="s">
        <v>355</v>
      </c>
    </row>
    <row r="418" spans="3:12" hidden="1">
      <c r="C418" s="107" t="s">
        <v>27</v>
      </c>
      <c r="D418" s="98"/>
      <c r="E418" s="89">
        <v>0</v>
      </c>
      <c r="F418" s="52">
        <f>IF(E416&lt;6,"",((E416-6)/12)*(G416/E416))</f>
        <v>0</v>
      </c>
      <c r="G418" s="32">
        <f>F418</f>
        <v>0</v>
      </c>
      <c r="H418" s="99"/>
      <c r="I418" s="36" t="s">
        <v>479</v>
      </c>
      <c r="J418" s="36" t="str">
        <f>VLOOKUP(I418,Presupuesto!$B$11:$C$565,2,0)</f>
        <v>DECIMOCUARTO MES</v>
      </c>
      <c r="K418" s="33" t="str">
        <f t="shared" si="11"/>
        <v>Posgrado</v>
      </c>
      <c r="L418" s="33" t="s">
        <v>355</v>
      </c>
    </row>
    <row r="419" spans="3:12" ht="15.75" hidden="1" thickBot="1">
      <c r="C419" s="75" t="s">
        <v>51</v>
      </c>
      <c r="D419" s="134"/>
      <c r="E419" s="87">
        <v>12</v>
      </c>
      <c r="F419" s="74">
        <v>30000</v>
      </c>
      <c r="G419" s="48">
        <f>D419*E419*F419</f>
        <v>0</v>
      </c>
      <c r="H419" s="101"/>
      <c r="I419" s="49" t="s">
        <v>524</v>
      </c>
      <c r="J419" s="49" t="str">
        <f>VLOOKUP(I419,Presupuesto!$B$11:$C$565,2,0)</f>
        <v>CONTRATOS ESPECIALES</v>
      </c>
      <c r="K419" s="33" t="str">
        <f t="shared" si="11"/>
        <v>Posgrado</v>
      </c>
      <c r="L419" s="33" t="s">
        <v>355</v>
      </c>
    </row>
    <row r="420" spans="3:12" hidden="1">
      <c r="C420" s="106" t="s">
        <v>26</v>
      </c>
      <c r="D420" s="98"/>
      <c r="E420" s="89">
        <v>0</v>
      </c>
      <c r="F420" s="52">
        <f>IF(E419=0,"",(G419/E419)/12*E419)</f>
        <v>0</v>
      </c>
      <c r="G420" s="32">
        <f>F420</f>
        <v>0</v>
      </c>
      <c r="H420" s="99"/>
      <c r="I420" s="36" t="s">
        <v>524</v>
      </c>
      <c r="J420" s="36" t="str">
        <f>VLOOKUP(I420,Presupuesto!$B$11:$C$565,2,0)</f>
        <v>CONTRATOS ESPECIALES</v>
      </c>
      <c r="K420" s="33" t="str">
        <f t="shared" si="11"/>
        <v>Posgrado</v>
      </c>
      <c r="L420" s="33" t="s">
        <v>354</v>
      </c>
    </row>
    <row r="421" spans="3:12" hidden="1">
      <c r="C421" s="107" t="s">
        <v>27</v>
      </c>
      <c r="D421" s="98"/>
      <c r="E421" s="89">
        <v>0</v>
      </c>
      <c r="F421" s="35">
        <f>IF(E419&lt;6,"",((E419-6)/12)*(G419/E419))</f>
        <v>0</v>
      </c>
      <c r="G421" s="32">
        <f>F421</f>
        <v>0</v>
      </c>
      <c r="H421" s="99"/>
      <c r="I421" s="36" t="s">
        <v>524</v>
      </c>
      <c r="J421" s="36" t="str">
        <f>VLOOKUP(I421,Presupuesto!$B$11:$C$565,2,0)</f>
        <v>CONTRATOS ESPECIALES</v>
      </c>
      <c r="K421" s="33" t="str">
        <f t="shared" si="11"/>
        <v>Posgrado</v>
      </c>
      <c r="L421" s="33" t="s">
        <v>359</v>
      </c>
    </row>
    <row r="422" spans="3:12" ht="15.75" hidden="1" thickBot="1">
      <c r="C422" s="75" t="s">
        <v>28</v>
      </c>
      <c r="D422" s="134"/>
      <c r="E422" s="87">
        <v>12</v>
      </c>
      <c r="F422" s="53">
        <v>30000</v>
      </c>
      <c r="G422" s="48">
        <f>D422*E422*F422</f>
        <v>0</v>
      </c>
      <c r="H422" s="101"/>
      <c r="I422" s="49" t="s">
        <v>665</v>
      </c>
      <c r="J422" s="49" t="str">
        <f>VLOOKUP(I422,Presupuesto!$B$11:$C$565,2,0)</f>
        <v>OTROS SERVICIOS TECNICOS Y PROFESIONALES</v>
      </c>
      <c r="K422" s="33" t="str">
        <f t="shared" si="11"/>
        <v>Posgrado</v>
      </c>
      <c r="L422" s="33" t="s">
        <v>354</v>
      </c>
    </row>
    <row r="423" spans="3:12" hidden="1">
      <c r="C423" s="106" t="s">
        <v>26</v>
      </c>
      <c r="D423" s="98"/>
      <c r="E423" s="89">
        <v>0</v>
      </c>
      <c r="F423" s="35">
        <v>0</v>
      </c>
      <c r="G423" s="32">
        <f>F423</f>
        <v>0</v>
      </c>
      <c r="H423" s="99"/>
      <c r="I423" s="36" t="s">
        <v>665</v>
      </c>
      <c r="J423" s="36" t="str">
        <f>VLOOKUP(I423,Presupuesto!$B$11:$C$565,2,0)</f>
        <v>OTROS SERVICIOS TECNICOS Y PROFESIONALES</v>
      </c>
      <c r="K423" s="33" t="str">
        <f t="shared" si="11"/>
        <v>Posgrado</v>
      </c>
      <c r="L423" s="33" t="s">
        <v>354</v>
      </c>
    </row>
    <row r="424" spans="3:12" hidden="1">
      <c r="C424" s="107" t="s">
        <v>27</v>
      </c>
      <c r="D424" s="98"/>
      <c r="E424" s="89">
        <v>0</v>
      </c>
      <c r="F424" s="35">
        <v>0</v>
      </c>
      <c r="G424" s="32">
        <f>F424</f>
        <v>0</v>
      </c>
      <c r="H424" s="99"/>
      <c r="I424" s="36" t="s">
        <v>665</v>
      </c>
      <c r="J424" s="36" t="str">
        <f>VLOOKUP(I424,Presupuesto!$B$11:$C$565,2,0)</f>
        <v>OTROS SERVICIOS TECNICOS Y PROFESIONALES</v>
      </c>
      <c r="K424" s="33" t="str">
        <f t="shared" si="11"/>
        <v>Posgrado</v>
      </c>
      <c r="L424" s="33" t="s">
        <v>354</v>
      </c>
    </row>
    <row r="425" spans="3:12" ht="15.75" hidden="1" thickBot="1">
      <c r="C425" s="75" t="s">
        <v>29</v>
      </c>
      <c r="D425" s="134"/>
      <c r="E425" s="87">
        <v>12</v>
      </c>
      <c r="F425" s="53">
        <v>30000</v>
      </c>
      <c r="G425" s="48">
        <f>D425*E425*F425</f>
        <v>0</v>
      </c>
      <c r="H425" s="101"/>
      <c r="I425" s="49" t="s">
        <v>456</v>
      </c>
      <c r="J425" s="49" t="str">
        <f>VLOOKUP(I425,Presupuesto!$B$11:$C$565,2,0)</f>
        <v>SUELDOS Y SALARIOS PERMANENTES</v>
      </c>
      <c r="K425" s="33" t="str">
        <f t="shared" si="11"/>
        <v>Posgrado</v>
      </c>
      <c r="L425" s="33" t="s">
        <v>354</v>
      </c>
    </row>
    <row r="426" spans="3:12" hidden="1">
      <c r="C426" s="106" t="s">
        <v>26</v>
      </c>
      <c r="D426" s="104"/>
      <c r="E426" s="66">
        <v>0</v>
      </c>
      <c r="F426" s="54">
        <f>IF(E425=0,"",(G425/E425)/12*E425)</f>
        <v>0</v>
      </c>
      <c r="G426" s="55">
        <f>F426</f>
        <v>0</v>
      </c>
      <c r="H426" s="99"/>
      <c r="I426" s="36" t="s">
        <v>476</v>
      </c>
      <c r="J426" s="36" t="str">
        <f>VLOOKUP(I426,Presupuesto!$B$11:$C$565,2,0)</f>
        <v>AGUINALDO Y DECIMO CUARTO MES</v>
      </c>
      <c r="K426" s="33" t="str">
        <f t="shared" si="11"/>
        <v>Posgrado</v>
      </c>
      <c r="L426" s="33" t="s">
        <v>354</v>
      </c>
    </row>
    <row r="427" spans="3:12" ht="15.75" hidden="1" thickBot="1">
      <c r="C427" s="108" t="s">
        <v>27</v>
      </c>
      <c r="D427" s="97"/>
      <c r="E427" s="67">
        <v>0</v>
      </c>
      <c r="F427" s="40">
        <f>IF(E425&lt;6,"",((E425-6)/12)*(G425/E425))</f>
        <v>0</v>
      </c>
      <c r="G427" s="40">
        <f>F427</f>
        <v>0</v>
      </c>
      <c r="H427" s="97"/>
      <c r="I427" s="41" t="s">
        <v>479</v>
      </c>
      <c r="J427" s="59" t="str">
        <f>VLOOKUP(I427,Presupuesto!$B$11:$C$565,2,0)</f>
        <v>DECIMOCUARTO MES</v>
      </c>
      <c r="K427" s="41" t="str">
        <f t="shared" si="11"/>
        <v>Posgrado</v>
      </c>
      <c r="L427" s="59" t="s">
        <v>354</v>
      </c>
    </row>
    <row r="429" spans="3:12" ht="15.75" thickBot="1">
      <c r="K429" s="88"/>
    </row>
    <row r="430" spans="3:12" ht="15.75" thickBot="1">
      <c r="C430" s="515" t="s">
        <v>11</v>
      </c>
      <c r="D430" s="2">
        <f>SUM(G437:G487)</f>
        <v>0</v>
      </c>
      <c r="E430" s="28"/>
      <c r="F430" s="28"/>
      <c r="G430" s="28"/>
      <c r="H430" s="11"/>
      <c r="I430" s="11"/>
      <c r="J430" s="11"/>
      <c r="K430" s="88"/>
    </row>
    <row r="431" spans="3:12">
      <c r="D431" s="3"/>
      <c r="E431" s="28"/>
      <c r="F431" s="28"/>
      <c r="G431" s="28"/>
      <c r="H431" s="11"/>
      <c r="I431" s="11"/>
      <c r="J431" s="11"/>
      <c r="K431" s="88"/>
    </row>
    <row r="432" spans="3:12">
      <c r="D432" s="3"/>
      <c r="E432" s="28"/>
      <c r="F432" s="28"/>
      <c r="G432" s="28"/>
      <c r="H432" s="11"/>
      <c r="I432" s="11"/>
      <c r="J432" s="11"/>
      <c r="K432" s="88"/>
    </row>
    <row r="433" spans="3:12" ht="15.75">
      <c r="C433" s="137" t="s">
        <v>352</v>
      </c>
      <c r="D433" s="290"/>
      <c r="E433" s="28"/>
      <c r="F433" s="28"/>
      <c r="G433" s="28"/>
      <c r="H433" s="11"/>
      <c r="I433" s="11"/>
      <c r="J433" s="11"/>
      <c r="K433" s="88"/>
    </row>
    <row r="434" spans="3:12" ht="18.75">
      <c r="C434" s="143" t="e">
        <f>IFERROR(VLOOKUP(D433,'1. Desarrollo e Innov. Curricu.'!$F:$G,2,FALSE),IFERROR(VLOOKUP(D433,'2. Investigación Científica'!$F:$G,2,FALSE),IFERROR(VLOOKUP(D433,'3. Vinculación Univ. Sociedad'!$F:$G,2,FALSE),IFERROR(VLOOKUP(D433,'4. Docencia y Profesorado Univ.'!$F:$G,2,FALSE),IFERROR(VLOOKUP(D433,'5. Estudiantes y Graduados'!$F:$G,2,FALSE),IFERROR(VLOOKUP(D433,'Gestion administrativa '!$F:$G,2,FALSE),IFERROR(VLOOKUP(D433,'13. Gestión Académica'!$F:$G,2,FALSE),IFERROR(VLOOKUP(D433,'9. Asegura. de la Calid. y M'!$F:$G,2,FALSE),IFERROR(VLOOKUP(D433,'6. Gestión del Conocimiento'!$F:$G,2,FALSE),IFERROR(VLOOKUP(D433,'15. Gobernabilidad y Proceso...'!$F:$G,2,FALSE),IFERROR(VLOOKUP(D433,'12. Gestión del Talento Humano'!$F:$G,2,FALSE),IFERROR(VLOOKUP(D433,'14. Internacional... de la E.S.'!$F:$G,2,FALSE),IFERROR(VLOOKUP(D433,'10. Posgrado'!$F:$G,2,FALSE),IFERROR(VLOOKUP(D433,'17. Gestión TIC'!$F:$G,2,FALSE),IFERROR(VLOOKUP(D433,'16. Desa. del Sistema Educ.Sup.'!$F:$G,2,FALSE),IFERROR(VLOOKUP(D433,'8. Cultura de Inno. Insti...'!$F:$G,2,FALSE),VLOOKUP(D433,'7. Lo Esencial de la Reforma U.'!$F:$G,2,0)))))))))))))))))</f>
        <v>#N/A</v>
      </c>
      <c r="D434" s="3"/>
      <c r="E434" s="28"/>
      <c r="F434" s="28"/>
      <c r="G434" s="28"/>
      <c r="H434" s="11"/>
      <c r="I434" s="11"/>
      <c r="J434" s="11"/>
      <c r="K434" s="88"/>
    </row>
    <row r="435" spans="3:12" ht="15.75" thickBot="1">
      <c r="C435" s="112"/>
      <c r="D435" s="3"/>
      <c r="E435" s="28"/>
      <c r="F435" s="28"/>
      <c r="G435" s="28"/>
      <c r="H435" s="11"/>
      <c r="I435" s="11"/>
      <c r="J435" s="11"/>
      <c r="K435" s="88"/>
    </row>
    <row r="436" spans="3:12" ht="30.75" thickBot="1">
      <c r="C436" s="69" t="s">
        <v>12</v>
      </c>
      <c r="D436" s="73" t="s">
        <v>23</v>
      </c>
      <c r="E436" s="105" t="s">
        <v>24</v>
      </c>
      <c r="F436" s="73" t="s">
        <v>25</v>
      </c>
      <c r="G436" s="70" t="s">
        <v>6</v>
      </c>
      <c r="H436" s="68" t="s">
        <v>91</v>
      </c>
      <c r="I436" s="71" t="s">
        <v>14</v>
      </c>
      <c r="J436" s="71" t="s">
        <v>92</v>
      </c>
      <c r="K436" s="71" t="s">
        <v>370</v>
      </c>
      <c r="L436" s="71" t="s">
        <v>371</v>
      </c>
    </row>
    <row r="437" spans="3:12" ht="15.75" hidden="1" thickBot="1">
      <c r="C437" s="72" t="s">
        <v>442</v>
      </c>
      <c r="D437" s="134"/>
      <c r="E437" s="87">
        <v>12</v>
      </c>
      <c r="F437" s="235">
        <f>HLOOKUP($C437,$BZ$2:$CM$3,2,0)</f>
        <v>43674.39</v>
      </c>
      <c r="G437" s="48">
        <f>D437*E437*F437</f>
        <v>0</v>
      </c>
      <c r="H437" s="101"/>
      <c r="I437" s="49" t="s">
        <v>456</v>
      </c>
      <c r="J437" s="49" t="str">
        <f>VLOOKUP(I437,Presupuesto!$B$11:$C$565,2,0)</f>
        <v>SUELDOS Y SALARIOS PERMANENTES</v>
      </c>
      <c r="K437" s="151" t="s">
        <v>1403</v>
      </c>
      <c r="L437" s="33" t="s">
        <v>354</v>
      </c>
    </row>
    <row r="438" spans="3:12" hidden="1">
      <c r="C438" s="106" t="s">
        <v>26</v>
      </c>
      <c r="D438" s="98"/>
      <c r="E438" s="89">
        <v>0</v>
      </c>
      <c r="F438" s="35">
        <f>IF(E437=0,"",(G437/E437)/12*E437)</f>
        <v>0</v>
      </c>
      <c r="G438" s="32">
        <f>F438</f>
        <v>0</v>
      </c>
      <c r="H438" s="99"/>
      <c r="I438" s="51" t="s">
        <v>476</v>
      </c>
      <c r="J438" s="51" t="str">
        <f>VLOOKUP(I438,Presupuesto!$B$11:$C$565,2,0)</f>
        <v>AGUINALDO Y DECIMO CUARTO MES</v>
      </c>
      <c r="K438" s="33" t="str">
        <f t="shared" ref="K438:K469" si="12">$K$437</f>
        <v>Posgrado</v>
      </c>
      <c r="L438" s="33" t="s">
        <v>372</v>
      </c>
    </row>
    <row r="439" spans="3:12" hidden="1">
      <c r="C439" s="107" t="s">
        <v>27</v>
      </c>
      <c r="D439" s="98"/>
      <c r="E439" s="89">
        <v>0</v>
      </c>
      <c r="F439" s="52">
        <f>IF(E437&lt;6,"",((E437-6)/12)*(G437/E437))</f>
        <v>0</v>
      </c>
      <c r="G439" s="32">
        <f>F439</f>
        <v>0</v>
      </c>
      <c r="H439" s="99"/>
      <c r="I439" s="36" t="s">
        <v>479</v>
      </c>
      <c r="J439" s="36" t="str">
        <f>VLOOKUP(I439,Presupuesto!$B$11:$C$565,2,0)</f>
        <v>DECIMOCUARTO MES</v>
      </c>
      <c r="K439" s="33" t="str">
        <f t="shared" si="12"/>
        <v>Posgrado</v>
      </c>
      <c r="L439" s="33" t="s">
        <v>355</v>
      </c>
    </row>
    <row r="440" spans="3:12" ht="15.75" hidden="1" thickBot="1">
      <c r="C440" s="72" t="s">
        <v>443</v>
      </c>
      <c r="D440" s="134"/>
      <c r="E440" s="87">
        <v>12</v>
      </c>
      <c r="F440" s="235">
        <f>HLOOKUP($C440,$BZ$2:$CM$3,2,0)</f>
        <v>39703.99</v>
      </c>
      <c r="G440" s="48">
        <f>D440*E440*F440</f>
        <v>0</v>
      </c>
      <c r="H440" s="101"/>
      <c r="I440" s="49" t="s">
        <v>456</v>
      </c>
      <c r="J440" s="49" t="str">
        <f>VLOOKUP(I440,Presupuesto!$B$11:$C$565,2,0)</f>
        <v>SUELDOS Y SALARIOS PERMANENTES</v>
      </c>
      <c r="K440" s="33" t="str">
        <f t="shared" si="12"/>
        <v>Posgrado</v>
      </c>
      <c r="L440" s="33" t="s">
        <v>355</v>
      </c>
    </row>
    <row r="441" spans="3:12" hidden="1">
      <c r="C441" s="106" t="s">
        <v>26</v>
      </c>
      <c r="D441" s="98"/>
      <c r="E441" s="89">
        <v>0</v>
      </c>
      <c r="F441" s="35">
        <f>IF(E440=0,"",(G440/E440)/12*E440)</f>
        <v>0</v>
      </c>
      <c r="G441" s="32">
        <f>F441</f>
        <v>0</v>
      </c>
      <c r="H441" s="99"/>
      <c r="I441" s="51" t="s">
        <v>476</v>
      </c>
      <c r="J441" s="51" t="str">
        <f>VLOOKUP(I441,Presupuesto!$B$11:$C$565,2,0)</f>
        <v>AGUINALDO Y DECIMO CUARTO MES</v>
      </c>
      <c r="K441" s="33" t="str">
        <f t="shared" si="12"/>
        <v>Posgrado</v>
      </c>
      <c r="L441" s="33" t="s">
        <v>355</v>
      </c>
    </row>
    <row r="442" spans="3:12" hidden="1">
      <c r="C442" s="107" t="s">
        <v>27</v>
      </c>
      <c r="D442" s="98"/>
      <c r="E442" s="89">
        <v>0</v>
      </c>
      <c r="F442" s="52">
        <f>IF(E440&lt;6,"",((E440-6)/12)*(G440/E440))</f>
        <v>0</v>
      </c>
      <c r="G442" s="32">
        <f>F442</f>
        <v>0</v>
      </c>
      <c r="H442" s="99"/>
      <c r="I442" s="36" t="s">
        <v>479</v>
      </c>
      <c r="J442" s="36" t="str">
        <f>VLOOKUP(I442,Presupuesto!$B$11:$C$565,2,0)</f>
        <v>DECIMOCUARTO MES</v>
      </c>
      <c r="K442" s="33" t="str">
        <f t="shared" si="12"/>
        <v>Posgrado</v>
      </c>
      <c r="L442" s="33" t="s">
        <v>355</v>
      </c>
    </row>
    <row r="443" spans="3:12" ht="15.75" hidden="1" thickBot="1">
      <c r="C443" s="72" t="s">
        <v>444</v>
      </c>
      <c r="D443" s="134"/>
      <c r="E443" s="87">
        <v>12</v>
      </c>
      <c r="F443" s="235">
        <f>HLOOKUP($C443,$BZ$2:$CM$3,2,0)</f>
        <v>35733.589999999997</v>
      </c>
      <c r="G443" s="48">
        <f>D443*E443*F443</f>
        <v>0</v>
      </c>
      <c r="H443" s="101"/>
      <c r="I443" s="49" t="s">
        <v>456</v>
      </c>
      <c r="J443" s="49" t="str">
        <f>VLOOKUP(I443,Presupuesto!$B$11:$C$565,2,0)</f>
        <v>SUELDOS Y SALARIOS PERMANENTES</v>
      </c>
      <c r="K443" s="33" t="str">
        <f t="shared" si="12"/>
        <v>Posgrado</v>
      </c>
      <c r="L443" s="33" t="s">
        <v>355</v>
      </c>
    </row>
    <row r="444" spans="3:12" hidden="1">
      <c r="C444" s="106" t="s">
        <v>26</v>
      </c>
      <c r="D444" s="98"/>
      <c r="E444" s="89">
        <v>0</v>
      </c>
      <c r="F444" s="35">
        <f>IF(E443=0,"",(G443/E443)/12*E443)</f>
        <v>0</v>
      </c>
      <c r="G444" s="32">
        <f>F444</f>
        <v>0</v>
      </c>
      <c r="H444" s="99"/>
      <c r="I444" s="51" t="s">
        <v>476</v>
      </c>
      <c r="J444" s="51" t="str">
        <f>VLOOKUP(I444,Presupuesto!$B$11:$C$565,2,0)</f>
        <v>AGUINALDO Y DECIMO CUARTO MES</v>
      </c>
      <c r="K444" s="33" t="str">
        <f t="shared" si="12"/>
        <v>Posgrado</v>
      </c>
      <c r="L444" s="33" t="s">
        <v>355</v>
      </c>
    </row>
    <row r="445" spans="3:12" hidden="1">
      <c r="C445" s="107" t="s">
        <v>27</v>
      </c>
      <c r="D445" s="98"/>
      <c r="E445" s="89">
        <v>0</v>
      </c>
      <c r="F445" s="52">
        <f>IF(E443&lt;6,"",((E443-6)/12)*(G443/E443))</f>
        <v>0</v>
      </c>
      <c r="G445" s="32">
        <f>F445</f>
        <v>0</v>
      </c>
      <c r="H445" s="99"/>
      <c r="I445" s="36" t="s">
        <v>479</v>
      </c>
      <c r="J445" s="36" t="str">
        <f>VLOOKUP(I445,Presupuesto!$B$11:$C$565,2,0)</f>
        <v>DECIMOCUARTO MES</v>
      </c>
      <c r="K445" s="33" t="str">
        <f t="shared" si="12"/>
        <v>Posgrado</v>
      </c>
      <c r="L445" s="33" t="s">
        <v>355</v>
      </c>
    </row>
    <row r="446" spans="3:12" ht="15.75" hidden="1" thickBot="1">
      <c r="C446" s="72" t="s">
        <v>445</v>
      </c>
      <c r="D446" s="134"/>
      <c r="E446" s="87">
        <v>12</v>
      </c>
      <c r="F446" s="235">
        <f>HLOOKUP($C446,$BZ$2:$CM$3,2,0)</f>
        <v>31763.19</v>
      </c>
      <c r="G446" s="48">
        <f>D446*E446*F446</f>
        <v>0</v>
      </c>
      <c r="H446" s="101"/>
      <c r="I446" s="49" t="s">
        <v>456</v>
      </c>
      <c r="J446" s="49" t="str">
        <f>VLOOKUP(I446,Presupuesto!$B$11:$C$565,2,0)</f>
        <v>SUELDOS Y SALARIOS PERMANENTES</v>
      </c>
      <c r="K446" s="33" t="str">
        <f t="shared" si="12"/>
        <v>Posgrado</v>
      </c>
      <c r="L446" s="33" t="s">
        <v>355</v>
      </c>
    </row>
    <row r="447" spans="3:12" hidden="1">
      <c r="C447" s="106" t="s">
        <v>26</v>
      </c>
      <c r="D447" s="98"/>
      <c r="E447" s="89">
        <v>0</v>
      </c>
      <c r="F447" s="35">
        <f>IF(E446=0,"",(G446/E446)/12*E446)</f>
        <v>0</v>
      </c>
      <c r="G447" s="32">
        <f>F447</f>
        <v>0</v>
      </c>
      <c r="H447" s="99"/>
      <c r="I447" s="51" t="s">
        <v>476</v>
      </c>
      <c r="J447" s="51" t="str">
        <f>VLOOKUP(I447,Presupuesto!$B$11:$C$565,2,0)</f>
        <v>AGUINALDO Y DECIMO CUARTO MES</v>
      </c>
      <c r="K447" s="33" t="str">
        <f t="shared" si="12"/>
        <v>Posgrado</v>
      </c>
      <c r="L447" s="33" t="s">
        <v>355</v>
      </c>
    </row>
    <row r="448" spans="3:12" hidden="1">
      <c r="C448" s="107" t="s">
        <v>27</v>
      </c>
      <c r="D448" s="98"/>
      <c r="E448" s="89">
        <v>0</v>
      </c>
      <c r="F448" s="52">
        <f>IF(E446&lt;6,"",((E446-6)/12)*(G446/E446))</f>
        <v>0</v>
      </c>
      <c r="G448" s="32">
        <f>F448</f>
        <v>0</v>
      </c>
      <c r="H448" s="99"/>
      <c r="I448" s="36" t="s">
        <v>479</v>
      </c>
      <c r="J448" s="36" t="str">
        <f>VLOOKUP(I448,Presupuesto!$B$11:$C$565,2,0)</f>
        <v>DECIMOCUARTO MES</v>
      </c>
      <c r="K448" s="33" t="str">
        <f t="shared" si="12"/>
        <v>Posgrado</v>
      </c>
      <c r="L448" s="33" t="s">
        <v>355</v>
      </c>
    </row>
    <row r="449" spans="3:12" ht="15.75" hidden="1" thickBot="1">
      <c r="C449" s="72" t="s">
        <v>446</v>
      </c>
      <c r="D449" s="134"/>
      <c r="E449" s="87">
        <v>12</v>
      </c>
      <c r="F449" s="235">
        <f>HLOOKUP($C449,$BZ$2:$CM$3,2,0)</f>
        <v>29777.99</v>
      </c>
      <c r="G449" s="48">
        <f>D449*E449*F449</f>
        <v>0</v>
      </c>
      <c r="H449" s="101"/>
      <c r="I449" s="49" t="s">
        <v>456</v>
      </c>
      <c r="J449" s="49" t="str">
        <f>VLOOKUP(I449,Presupuesto!$B$11:$C$565,2,0)</f>
        <v>SUELDOS Y SALARIOS PERMANENTES</v>
      </c>
      <c r="K449" s="33" t="str">
        <f t="shared" si="12"/>
        <v>Posgrado</v>
      </c>
      <c r="L449" s="33" t="s">
        <v>355</v>
      </c>
    </row>
    <row r="450" spans="3:12" hidden="1">
      <c r="C450" s="106" t="s">
        <v>26</v>
      </c>
      <c r="D450" s="98"/>
      <c r="E450" s="89">
        <v>0</v>
      </c>
      <c r="F450" s="35">
        <f>IF(E449=0,"",(G449/E449)/12*E449)</f>
        <v>0</v>
      </c>
      <c r="G450" s="32">
        <f>F450</f>
        <v>0</v>
      </c>
      <c r="H450" s="99"/>
      <c r="I450" s="51" t="s">
        <v>476</v>
      </c>
      <c r="J450" s="51" t="str">
        <f>VLOOKUP(I450,Presupuesto!$B$11:$C$565,2,0)</f>
        <v>AGUINALDO Y DECIMO CUARTO MES</v>
      </c>
      <c r="K450" s="33" t="str">
        <f t="shared" si="12"/>
        <v>Posgrado</v>
      </c>
      <c r="L450" s="33" t="s">
        <v>355</v>
      </c>
    </row>
    <row r="451" spans="3:12" hidden="1">
      <c r="C451" s="107" t="s">
        <v>27</v>
      </c>
      <c r="D451" s="98"/>
      <c r="E451" s="89">
        <v>0</v>
      </c>
      <c r="F451" s="52">
        <f>IF(E449&lt;6,"",((E449-6)/12)*(G449/E449))</f>
        <v>0</v>
      </c>
      <c r="G451" s="32">
        <f>F451</f>
        <v>0</v>
      </c>
      <c r="H451" s="99"/>
      <c r="I451" s="36" t="s">
        <v>479</v>
      </c>
      <c r="J451" s="36" t="str">
        <f>VLOOKUP(I451,Presupuesto!$B$11:$C$565,2,0)</f>
        <v>DECIMOCUARTO MES</v>
      </c>
      <c r="K451" s="33" t="str">
        <f t="shared" si="12"/>
        <v>Posgrado</v>
      </c>
      <c r="L451" s="33" t="s">
        <v>355</v>
      </c>
    </row>
    <row r="452" spans="3:12" ht="15.75" hidden="1" thickBot="1">
      <c r="C452" s="72" t="s">
        <v>447</v>
      </c>
      <c r="D452" s="134"/>
      <c r="E452" s="87">
        <v>12</v>
      </c>
      <c r="F452" s="235">
        <f>HLOOKUP($C452,$BZ$2:$CM$3,2,0)</f>
        <v>27792.79</v>
      </c>
      <c r="G452" s="48">
        <f>D452*E452*F452</f>
        <v>0</v>
      </c>
      <c r="H452" s="101"/>
      <c r="I452" s="49" t="s">
        <v>456</v>
      </c>
      <c r="J452" s="49" t="str">
        <f>VLOOKUP(I452,Presupuesto!$B$11:$C$565,2,0)</f>
        <v>SUELDOS Y SALARIOS PERMANENTES</v>
      </c>
      <c r="K452" s="33" t="str">
        <f t="shared" si="12"/>
        <v>Posgrado</v>
      </c>
      <c r="L452" s="33" t="s">
        <v>355</v>
      </c>
    </row>
    <row r="453" spans="3:12" hidden="1">
      <c r="C453" s="106" t="s">
        <v>26</v>
      </c>
      <c r="D453" s="98"/>
      <c r="E453" s="89">
        <v>0</v>
      </c>
      <c r="F453" s="35">
        <f>IF(E452=0,"",(G452/E452)/12*E452)</f>
        <v>0</v>
      </c>
      <c r="G453" s="32">
        <f>F453</f>
        <v>0</v>
      </c>
      <c r="H453" s="99"/>
      <c r="I453" s="51" t="s">
        <v>476</v>
      </c>
      <c r="J453" s="51" t="str">
        <f>VLOOKUP(I453,Presupuesto!$B$11:$C$565,2,0)</f>
        <v>AGUINALDO Y DECIMO CUARTO MES</v>
      </c>
      <c r="K453" s="33" t="str">
        <f t="shared" si="12"/>
        <v>Posgrado</v>
      </c>
      <c r="L453" s="33" t="s">
        <v>355</v>
      </c>
    </row>
    <row r="454" spans="3:12" hidden="1">
      <c r="C454" s="107" t="s">
        <v>27</v>
      </c>
      <c r="D454" s="98"/>
      <c r="E454" s="89">
        <v>0</v>
      </c>
      <c r="F454" s="52">
        <f>IF(E452&lt;6,"",((E452-6)/12)*(G452/E452))</f>
        <v>0</v>
      </c>
      <c r="G454" s="32">
        <f>F454</f>
        <v>0</v>
      </c>
      <c r="H454" s="99"/>
      <c r="I454" s="36" t="s">
        <v>479</v>
      </c>
      <c r="J454" s="36" t="str">
        <f>VLOOKUP(I454,Presupuesto!$B$11:$C$565,2,0)</f>
        <v>DECIMOCUARTO MES</v>
      </c>
      <c r="K454" s="33" t="str">
        <f t="shared" si="12"/>
        <v>Posgrado</v>
      </c>
      <c r="L454" s="33" t="s">
        <v>355</v>
      </c>
    </row>
    <row r="455" spans="3:12" ht="15.75" hidden="1" thickBot="1">
      <c r="C455" s="72" t="s">
        <v>448</v>
      </c>
      <c r="D455" s="134"/>
      <c r="E455" s="87">
        <v>12</v>
      </c>
      <c r="F455" s="235">
        <f>HLOOKUP($C455,$BZ$2:$CM$3,2,0)</f>
        <v>18859.39</v>
      </c>
      <c r="G455" s="48">
        <f>D455*E455*F455</f>
        <v>0</v>
      </c>
      <c r="H455" s="101"/>
      <c r="I455" s="49" t="s">
        <v>456</v>
      </c>
      <c r="J455" s="49" t="str">
        <f>VLOOKUP(I455,Presupuesto!$B$11:$C$565,2,0)</f>
        <v>SUELDOS Y SALARIOS PERMANENTES</v>
      </c>
      <c r="K455" s="33" t="str">
        <f t="shared" si="12"/>
        <v>Posgrado</v>
      </c>
      <c r="L455" s="33" t="s">
        <v>355</v>
      </c>
    </row>
    <row r="456" spans="3:12" hidden="1">
      <c r="C456" s="106" t="s">
        <v>26</v>
      </c>
      <c r="D456" s="98"/>
      <c r="E456" s="89">
        <v>0</v>
      </c>
      <c r="F456" s="35">
        <f>IF(E455=0,"",(G455/E455)/12*E455)</f>
        <v>0</v>
      </c>
      <c r="G456" s="32">
        <f>F456</f>
        <v>0</v>
      </c>
      <c r="H456" s="99"/>
      <c r="I456" s="51" t="s">
        <v>476</v>
      </c>
      <c r="J456" s="51" t="str">
        <f>VLOOKUP(I456,Presupuesto!$B$11:$C$565,2,0)</f>
        <v>AGUINALDO Y DECIMO CUARTO MES</v>
      </c>
      <c r="K456" s="33" t="str">
        <f t="shared" si="12"/>
        <v>Posgrado</v>
      </c>
      <c r="L456" s="33" t="s">
        <v>355</v>
      </c>
    </row>
    <row r="457" spans="3:12" hidden="1">
      <c r="C457" s="107" t="s">
        <v>27</v>
      </c>
      <c r="D457" s="98"/>
      <c r="E457" s="89">
        <v>0</v>
      </c>
      <c r="F457" s="52">
        <f>IF(E455&lt;6,"",((E455-6)/12)*(G455/E455))</f>
        <v>0</v>
      </c>
      <c r="G457" s="32">
        <f>F457</f>
        <v>0</v>
      </c>
      <c r="H457" s="99"/>
      <c r="I457" s="36" t="s">
        <v>479</v>
      </c>
      <c r="J457" s="36" t="str">
        <f>VLOOKUP(I457,Presupuesto!$B$11:$C$565,2,0)</f>
        <v>DECIMOCUARTO MES</v>
      </c>
      <c r="K457" s="33" t="str">
        <f t="shared" si="12"/>
        <v>Posgrado</v>
      </c>
      <c r="L457" s="33" t="s">
        <v>355</v>
      </c>
    </row>
    <row r="458" spans="3:12" ht="15.75" hidden="1" thickBot="1">
      <c r="C458" s="72" t="s">
        <v>449</v>
      </c>
      <c r="D458" s="134"/>
      <c r="E458" s="87">
        <v>12</v>
      </c>
      <c r="F458" s="235">
        <f>HLOOKUP($C458,$BZ$2:$CM$3,2,0)</f>
        <v>17866.8</v>
      </c>
      <c r="G458" s="48">
        <f>D458*E458*F458</f>
        <v>0</v>
      </c>
      <c r="H458" s="101"/>
      <c r="I458" s="49" t="s">
        <v>456</v>
      </c>
      <c r="J458" s="49" t="str">
        <f>VLOOKUP(I458,Presupuesto!$B$11:$C$565,2,0)</f>
        <v>SUELDOS Y SALARIOS PERMANENTES</v>
      </c>
      <c r="K458" s="33" t="str">
        <f t="shared" si="12"/>
        <v>Posgrado</v>
      </c>
      <c r="L458" s="33" t="s">
        <v>355</v>
      </c>
    </row>
    <row r="459" spans="3:12" hidden="1">
      <c r="C459" s="106" t="s">
        <v>26</v>
      </c>
      <c r="D459" s="98"/>
      <c r="E459" s="89">
        <v>0</v>
      </c>
      <c r="F459" s="35">
        <f>IF(E458=0,"",(G458/E458)/12*E458)</f>
        <v>0</v>
      </c>
      <c r="G459" s="32">
        <f>F459</f>
        <v>0</v>
      </c>
      <c r="H459" s="99"/>
      <c r="I459" s="51" t="s">
        <v>476</v>
      </c>
      <c r="J459" s="51" t="str">
        <f>VLOOKUP(I459,Presupuesto!$B$11:$C$565,2,0)</f>
        <v>AGUINALDO Y DECIMO CUARTO MES</v>
      </c>
      <c r="K459" s="33" t="str">
        <f t="shared" si="12"/>
        <v>Posgrado</v>
      </c>
      <c r="L459" s="33" t="s">
        <v>355</v>
      </c>
    </row>
    <row r="460" spans="3:12" hidden="1">
      <c r="C460" s="107" t="s">
        <v>27</v>
      </c>
      <c r="D460" s="98"/>
      <c r="E460" s="89">
        <v>0</v>
      </c>
      <c r="F460" s="52">
        <f>IF(E458&lt;6,"",((E458-6)/12)*(G458/E458))</f>
        <v>0</v>
      </c>
      <c r="G460" s="32">
        <f>F460</f>
        <v>0</v>
      </c>
      <c r="H460" s="99"/>
      <c r="I460" s="36" t="s">
        <v>479</v>
      </c>
      <c r="J460" s="36" t="str">
        <f>VLOOKUP(I460,Presupuesto!$B$11:$C$565,2,0)</f>
        <v>DECIMOCUARTO MES</v>
      </c>
      <c r="K460" s="33" t="str">
        <f t="shared" si="12"/>
        <v>Posgrado</v>
      </c>
      <c r="L460" s="33" t="s">
        <v>355</v>
      </c>
    </row>
    <row r="461" spans="3:12" ht="15.75" hidden="1" thickBot="1">
      <c r="C461" s="72" t="s">
        <v>450</v>
      </c>
      <c r="D461" s="134"/>
      <c r="E461" s="87">
        <v>12</v>
      </c>
      <c r="F461" s="235">
        <f>HLOOKUP($C461,$BZ$2:$CM$3,2,0)</f>
        <v>13896.4</v>
      </c>
      <c r="G461" s="48">
        <f>D461*E461*F461</f>
        <v>0</v>
      </c>
      <c r="H461" s="101"/>
      <c r="I461" s="49" t="s">
        <v>456</v>
      </c>
      <c r="J461" s="49" t="str">
        <f>VLOOKUP(I461,Presupuesto!$B$11:$C$565,2,0)</f>
        <v>SUELDOS Y SALARIOS PERMANENTES</v>
      </c>
      <c r="K461" s="33" t="str">
        <f t="shared" si="12"/>
        <v>Posgrado</v>
      </c>
      <c r="L461" s="33" t="s">
        <v>355</v>
      </c>
    </row>
    <row r="462" spans="3:12" hidden="1">
      <c r="C462" s="106" t="s">
        <v>26</v>
      </c>
      <c r="D462" s="98"/>
      <c r="E462" s="89">
        <v>0</v>
      </c>
      <c r="F462" s="35">
        <f>IF(E461=0,"",(G461/E461)/12*E461)</f>
        <v>0</v>
      </c>
      <c r="G462" s="32">
        <f>F462</f>
        <v>0</v>
      </c>
      <c r="H462" s="99"/>
      <c r="I462" s="51" t="s">
        <v>476</v>
      </c>
      <c r="J462" s="51" t="str">
        <f>VLOOKUP(I462,Presupuesto!$B$11:$C$565,2,0)</f>
        <v>AGUINALDO Y DECIMO CUARTO MES</v>
      </c>
      <c r="K462" s="33" t="str">
        <f t="shared" si="12"/>
        <v>Posgrado</v>
      </c>
      <c r="L462" s="33" t="s">
        <v>355</v>
      </c>
    </row>
    <row r="463" spans="3:12" hidden="1">
      <c r="C463" s="107" t="s">
        <v>27</v>
      </c>
      <c r="D463" s="98"/>
      <c r="E463" s="89">
        <v>0</v>
      </c>
      <c r="F463" s="52">
        <f>IF(E461&lt;6,"",((E461-6)/12)*(G461/E461))</f>
        <v>0</v>
      </c>
      <c r="G463" s="32">
        <f>F463</f>
        <v>0</v>
      </c>
      <c r="H463" s="99"/>
      <c r="I463" s="36" t="s">
        <v>479</v>
      </c>
      <c r="J463" s="36" t="str">
        <f>VLOOKUP(I463,Presupuesto!$B$11:$C$565,2,0)</f>
        <v>DECIMOCUARTO MES</v>
      </c>
      <c r="K463" s="33" t="str">
        <f t="shared" si="12"/>
        <v>Posgrado</v>
      </c>
      <c r="L463" s="33" t="s">
        <v>355</v>
      </c>
    </row>
    <row r="464" spans="3:12" ht="15.75" hidden="1" thickBot="1">
      <c r="C464" s="72" t="s">
        <v>451</v>
      </c>
      <c r="D464" s="134"/>
      <c r="E464" s="87">
        <v>12</v>
      </c>
      <c r="F464" s="235">
        <f>HLOOKUP($C464,$BZ$2:$CM$3,2,0)</f>
        <v>15004.09</v>
      </c>
      <c r="G464" s="48">
        <f>D464*E464*F464</f>
        <v>0</v>
      </c>
      <c r="H464" s="101"/>
      <c r="I464" s="49" t="s">
        <v>456</v>
      </c>
      <c r="J464" s="49" t="str">
        <f>VLOOKUP(I464,Presupuesto!$B$11:$C$565,2,0)</f>
        <v>SUELDOS Y SALARIOS PERMANENTES</v>
      </c>
      <c r="K464" s="33" t="str">
        <f t="shared" si="12"/>
        <v>Posgrado</v>
      </c>
      <c r="L464" s="33" t="s">
        <v>355</v>
      </c>
    </row>
    <row r="465" spans="3:12" hidden="1">
      <c r="C465" s="106" t="s">
        <v>26</v>
      </c>
      <c r="D465" s="98"/>
      <c r="E465" s="89">
        <v>0</v>
      </c>
      <c r="F465" s="35">
        <f>IF(E464=0,"",(G464/E464)/12*E464)</f>
        <v>0</v>
      </c>
      <c r="G465" s="32">
        <f>F465</f>
        <v>0</v>
      </c>
      <c r="H465" s="99"/>
      <c r="I465" s="51" t="s">
        <v>476</v>
      </c>
      <c r="J465" s="51" t="str">
        <f>VLOOKUP(I465,Presupuesto!$B$11:$C$565,2,0)</f>
        <v>AGUINALDO Y DECIMO CUARTO MES</v>
      </c>
      <c r="K465" s="33" t="str">
        <f t="shared" si="12"/>
        <v>Posgrado</v>
      </c>
      <c r="L465" s="33" t="s">
        <v>355</v>
      </c>
    </row>
    <row r="466" spans="3:12" hidden="1">
      <c r="C466" s="107" t="s">
        <v>27</v>
      </c>
      <c r="D466" s="98"/>
      <c r="E466" s="89">
        <v>0</v>
      </c>
      <c r="F466" s="52">
        <f>IF(E464&lt;6,"",((E464-6)/12)*(G464/E464))</f>
        <v>0</v>
      </c>
      <c r="G466" s="32">
        <f>F466</f>
        <v>0</v>
      </c>
      <c r="H466" s="99"/>
      <c r="I466" s="36" t="s">
        <v>479</v>
      </c>
      <c r="J466" s="36" t="str">
        <f>VLOOKUP(I466,Presupuesto!$B$11:$C$565,2,0)</f>
        <v>DECIMOCUARTO MES</v>
      </c>
      <c r="K466" s="33" t="str">
        <f t="shared" si="12"/>
        <v>Posgrado</v>
      </c>
      <c r="L466" s="33" t="s">
        <v>355</v>
      </c>
    </row>
    <row r="467" spans="3:12" ht="15.75" hidden="1" thickBot="1">
      <c r="C467" s="72" t="s">
        <v>452</v>
      </c>
      <c r="D467" s="134"/>
      <c r="E467" s="87">
        <v>12</v>
      </c>
      <c r="F467" s="235">
        <f>HLOOKUP($C467,$BZ$2:$CM$3,2,0)</f>
        <v>13238.9</v>
      </c>
      <c r="G467" s="48">
        <f>D467*E467*F467</f>
        <v>0</v>
      </c>
      <c r="H467" s="101"/>
      <c r="I467" s="49" t="s">
        <v>456</v>
      </c>
      <c r="J467" s="49" t="str">
        <f>VLOOKUP(I467,Presupuesto!$B$11:$C$565,2,0)</f>
        <v>SUELDOS Y SALARIOS PERMANENTES</v>
      </c>
      <c r="K467" s="33" t="str">
        <f t="shared" si="12"/>
        <v>Posgrado</v>
      </c>
      <c r="L467" s="33" t="s">
        <v>355</v>
      </c>
    </row>
    <row r="468" spans="3:12" hidden="1">
      <c r="C468" s="106" t="s">
        <v>26</v>
      </c>
      <c r="D468" s="98"/>
      <c r="E468" s="89">
        <v>0</v>
      </c>
      <c r="F468" s="35">
        <f>IF(E467=0,"",(G467/E467)/12*E467)</f>
        <v>0</v>
      </c>
      <c r="G468" s="32">
        <f>F468</f>
        <v>0</v>
      </c>
      <c r="H468" s="99"/>
      <c r="I468" s="51" t="s">
        <v>476</v>
      </c>
      <c r="J468" s="51" t="str">
        <f>VLOOKUP(I468,Presupuesto!$B$11:$C$565,2,0)</f>
        <v>AGUINALDO Y DECIMO CUARTO MES</v>
      </c>
      <c r="K468" s="33" t="str">
        <f t="shared" si="12"/>
        <v>Posgrado</v>
      </c>
      <c r="L468" s="33" t="s">
        <v>355</v>
      </c>
    </row>
    <row r="469" spans="3:12" hidden="1">
      <c r="C469" s="107" t="s">
        <v>27</v>
      </c>
      <c r="D469" s="98"/>
      <c r="E469" s="89">
        <v>0</v>
      </c>
      <c r="F469" s="52">
        <f>IF(E467&lt;6,"",((E467-6)/12)*(G467/E467))</f>
        <v>0</v>
      </c>
      <c r="G469" s="32">
        <f>F469</f>
        <v>0</v>
      </c>
      <c r="H469" s="99"/>
      <c r="I469" s="36" t="s">
        <v>479</v>
      </c>
      <c r="J469" s="36" t="str">
        <f>VLOOKUP(I469,Presupuesto!$B$11:$C$565,2,0)</f>
        <v>DECIMOCUARTO MES</v>
      </c>
      <c r="K469" s="33" t="str">
        <f t="shared" si="12"/>
        <v>Posgrado</v>
      </c>
      <c r="L469" s="33" t="s">
        <v>355</v>
      </c>
    </row>
    <row r="470" spans="3:12" ht="15.75" hidden="1" thickBot="1">
      <c r="C470" s="72" t="s">
        <v>453</v>
      </c>
      <c r="D470" s="134"/>
      <c r="E470" s="87">
        <v>12</v>
      </c>
      <c r="F470" s="235">
        <f>HLOOKUP($C470,$BZ$2:$CM$3,2,0)</f>
        <v>12356.31</v>
      </c>
      <c r="G470" s="48">
        <f>D470*E470*F470</f>
        <v>0</v>
      </c>
      <c r="H470" s="101"/>
      <c r="I470" s="49" t="s">
        <v>456</v>
      </c>
      <c r="J470" s="49" t="str">
        <f>VLOOKUP(I470,Presupuesto!$B$11:$C$565,2,0)</f>
        <v>SUELDOS Y SALARIOS PERMANENTES</v>
      </c>
      <c r="K470" s="33" t="str">
        <f t="shared" ref="K470:K487" si="13">$K$437</f>
        <v>Posgrado</v>
      </c>
      <c r="L470" s="33" t="s">
        <v>355</v>
      </c>
    </row>
    <row r="471" spans="3:12" hidden="1">
      <c r="C471" s="106" t="s">
        <v>26</v>
      </c>
      <c r="D471" s="98"/>
      <c r="E471" s="89">
        <v>0</v>
      </c>
      <c r="F471" s="35">
        <f>IF(E470=0,"",(G470/E470)/12*E470)</f>
        <v>0</v>
      </c>
      <c r="G471" s="32">
        <f>F471</f>
        <v>0</v>
      </c>
      <c r="H471" s="99"/>
      <c r="I471" s="51" t="s">
        <v>476</v>
      </c>
      <c r="J471" s="51" t="str">
        <f>VLOOKUP(I471,Presupuesto!$B$11:$C$565,2,0)</f>
        <v>AGUINALDO Y DECIMO CUARTO MES</v>
      </c>
      <c r="K471" s="33" t="str">
        <f t="shared" si="13"/>
        <v>Posgrado</v>
      </c>
      <c r="L471" s="33" t="s">
        <v>355</v>
      </c>
    </row>
    <row r="472" spans="3:12" hidden="1">
      <c r="C472" s="107" t="s">
        <v>27</v>
      </c>
      <c r="D472" s="98"/>
      <c r="E472" s="89">
        <v>0</v>
      </c>
      <c r="F472" s="52">
        <f>IF(E470&lt;6,"",((E470-6)/12)*(G470/E470))</f>
        <v>0</v>
      </c>
      <c r="G472" s="32">
        <f>F472</f>
        <v>0</v>
      </c>
      <c r="H472" s="99"/>
      <c r="I472" s="36" t="s">
        <v>479</v>
      </c>
      <c r="J472" s="36" t="str">
        <f>VLOOKUP(I472,Presupuesto!$B$11:$C$565,2,0)</f>
        <v>DECIMOCUARTO MES</v>
      </c>
      <c r="K472" s="33" t="str">
        <f t="shared" si="13"/>
        <v>Posgrado</v>
      </c>
      <c r="L472" s="33" t="s">
        <v>355</v>
      </c>
    </row>
    <row r="473" spans="3:12" ht="15.75" hidden="1" thickBot="1">
      <c r="C473" s="72" t="s">
        <v>454</v>
      </c>
      <c r="D473" s="134"/>
      <c r="E473" s="87">
        <v>12</v>
      </c>
      <c r="F473" s="235">
        <f>HLOOKUP($C473,$BZ$2:$CM$3,2,0)</f>
        <v>463.22</v>
      </c>
      <c r="G473" s="48">
        <f>D473*E473*F473</f>
        <v>0</v>
      </c>
      <c r="H473" s="101"/>
      <c r="I473" s="49" t="s">
        <v>456</v>
      </c>
      <c r="J473" s="49" t="str">
        <f>VLOOKUP(I473,Presupuesto!$B$11:$C$565,2,0)</f>
        <v>SUELDOS Y SALARIOS PERMANENTES</v>
      </c>
      <c r="K473" s="33" t="str">
        <f t="shared" si="13"/>
        <v>Posgrado</v>
      </c>
      <c r="L473" s="33" t="s">
        <v>355</v>
      </c>
    </row>
    <row r="474" spans="3:12" hidden="1">
      <c r="C474" s="106" t="s">
        <v>26</v>
      </c>
      <c r="D474" s="98"/>
      <c r="E474" s="89">
        <v>0</v>
      </c>
      <c r="F474" s="35">
        <f>IF(E473=0,"",(G473/E473)/12*E473)</f>
        <v>0</v>
      </c>
      <c r="G474" s="32">
        <f>F474</f>
        <v>0</v>
      </c>
      <c r="H474" s="99"/>
      <c r="I474" s="51" t="s">
        <v>476</v>
      </c>
      <c r="J474" s="51" t="str">
        <f>VLOOKUP(I474,Presupuesto!$B$11:$C$565,2,0)</f>
        <v>AGUINALDO Y DECIMO CUARTO MES</v>
      </c>
      <c r="K474" s="33" t="str">
        <f t="shared" si="13"/>
        <v>Posgrado</v>
      </c>
      <c r="L474" s="33" t="s">
        <v>355</v>
      </c>
    </row>
    <row r="475" spans="3:12" hidden="1">
      <c r="C475" s="107" t="s">
        <v>27</v>
      </c>
      <c r="D475" s="98"/>
      <c r="E475" s="89">
        <v>0</v>
      </c>
      <c r="F475" s="52">
        <f>IF(E473&lt;6,"",((E473-6)/12)*(G473/E473))</f>
        <v>0</v>
      </c>
      <c r="G475" s="32">
        <f>F475</f>
        <v>0</v>
      </c>
      <c r="H475" s="99"/>
      <c r="I475" s="36" t="s">
        <v>479</v>
      </c>
      <c r="J475" s="36" t="str">
        <f>VLOOKUP(I475,Presupuesto!$B$11:$C$565,2,0)</f>
        <v>DECIMOCUARTO MES</v>
      </c>
      <c r="K475" s="33" t="str">
        <f t="shared" si="13"/>
        <v>Posgrado</v>
      </c>
      <c r="L475" s="33" t="s">
        <v>355</v>
      </c>
    </row>
    <row r="476" spans="3:12" ht="15.75" hidden="1" thickBot="1">
      <c r="C476" s="72" t="s">
        <v>455</v>
      </c>
      <c r="D476" s="134"/>
      <c r="E476" s="87">
        <v>12</v>
      </c>
      <c r="F476" s="235">
        <f>HLOOKUP($C476,$BZ$2:$CM$3,2,0)</f>
        <v>2007.3</v>
      </c>
      <c r="G476" s="48">
        <f>D476*E476*F476</f>
        <v>0</v>
      </c>
      <c r="H476" s="101"/>
      <c r="I476" s="49" t="s">
        <v>456</v>
      </c>
      <c r="J476" s="49" t="str">
        <f>VLOOKUP(I476,Presupuesto!$B$11:$C$565,2,0)</f>
        <v>SUELDOS Y SALARIOS PERMANENTES</v>
      </c>
      <c r="K476" s="33" t="str">
        <f t="shared" si="13"/>
        <v>Posgrado</v>
      </c>
      <c r="L476" s="33" t="s">
        <v>355</v>
      </c>
    </row>
    <row r="477" spans="3:12" hidden="1">
      <c r="C477" s="106" t="s">
        <v>26</v>
      </c>
      <c r="D477" s="98"/>
      <c r="E477" s="89">
        <v>0</v>
      </c>
      <c r="F477" s="35">
        <f>IF(E476=0,"",(G476/E476)/12*E476)</f>
        <v>0</v>
      </c>
      <c r="G477" s="32">
        <f>F477</f>
        <v>0</v>
      </c>
      <c r="H477" s="99"/>
      <c r="I477" s="51" t="s">
        <v>476</v>
      </c>
      <c r="J477" s="51" t="str">
        <f>VLOOKUP(I477,Presupuesto!$B$11:$C$565,2,0)</f>
        <v>AGUINALDO Y DECIMO CUARTO MES</v>
      </c>
      <c r="K477" s="33" t="str">
        <f t="shared" si="13"/>
        <v>Posgrado</v>
      </c>
      <c r="L477" s="33" t="s">
        <v>355</v>
      </c>
    </row>
    <row r="478" spans="3:12" hidden="1">
      <c r="C478" s="107" t="s">
        <v>27</v>
      </c>
      <c r="D478" s="98"/>
      <c r="E478" s="89">
        <v>0</v>
      </c>
      <c r="F478" s="52">
        <f>IF(E476&lt;6,"",((E476-6)/12)*(G476/E476))</f>
        <v>0</v>
      </c>
      <c r="G478" s="32">
        <f>F478</f>
        <v>0</v>
      </c>
      <c r="H478" s="99"/>
      <c r="I478" s="36" t="s">
        <v>479</v>
      </c>
      <c r="J478" s="36" t="str">
        <f>VLOOKUP(I478,Presupuesto!$B$11:$C$565,2,0)</f>
        <v>DECIMOCUARTO MES</v>
      </c>
      <c r="K478" s="33" t="str">
        <f t="shared" si="13"/>
        <v>Posgrado</v>
      </c>
      <c r="L478" s="33" t="s">
        <v>355</v>
      </c>
    </row>
    <row r="479" spans="3:12" ht="15.75" hidden="1" thickBot="1">
      <c r="C479" s="75" t="s">
        <v>51</v>
      </c>
      <c r="D479" s="134"/>
      <c r="E479" s="87">
        <v>12</v>
      </c>
      <c r="F479" s="74">
        <v>30000</v>
      </c>
      <c r="G479" s="48">
        <f>D479*E479*F479</f>
        <v>0</v>
      </c>
      <c r="H479" s="101"/>
      <c r="I479" s="49" t="s">
        <v>524</v>
      </c>
      <c r="J479" s="49" t="str">
        <f>VLOOKUP(I479,Presupuesto!$B$11:$C$565,2,0)</f>
        <v>CONTRATOS ESPECIALES</v>
      </c>
      <c r="K479" s="33" t="str">
        <f t="shared" si="13"/>
        <v>Posgrado</v>
      </c>
      <c r="L479" s="33" t="s">
        <v>355</v>
      </c>
    </row>
    <row r="480" spans="3:12" hidden="1">
      <c r="C480" s="106" t="s">
        <v>26</v>
      </c>
      <c r="D480" s="98"/>
      <c r="E480" s="89">
        <v>0</v>
      </c>
      <c r="F480" s="52">
        <f>IF(E479=0,"",(G479/E479)/12*E479)</f>
        <v>0</v>
      </c>
      <c r="G480" s="32">
        <f>F480</f>
        <v>0</v>
      </c>
      <c r="H480" s="99"/>
      <c r="I480" s="36" t="s">
        <v>524</v>
      </c>
      <c r="J480" s="36" t="str">
        <f>VLOOKUP(I480,Presupuesto!$B$11:$C$565,2,0)</f>
        <v>CONTRATOS ESPECIALES</v>
      </c>
      <c r="K480" s="33" t="str">
        <f t="shared" si="13"/>
        <v>Posgrado</v>
      </c>
      <c r="L480" s="33" t="s">
        <v>354</v>
      </c>
    </row>
    <row r="481" spans="3:12" hidden="1">
      <c r="C481" s="107" t="s">
        <v>27</v>
      </c>
      <c r="D481" s="98"/>
      <c r="E481" s="89">
        <v>0</v>
      </c>
      <c r="F481" s="35">
        <f>IF(E479&lt;6,"",((E479-6)/12)*(G479/E479))</f>
        <v>0</v>
      </c>
      <c r="G481" s="32">
        <f>F481</f>
        <v>0</v>
      </c>
      <c r="H481" s="99"/>
      <c r="I481" s="36" t="s">
        <v>524</v>
      </c>
      <c r="J481" s="36" t="str">
        <f>VLOOKUP(I481,Presupuesto!$B$11:$C$565,2,0)</f>
        <v>CONTRATOS ESPECIALES</v>
      </c>
      <c r="K481" s="33" t="str">
        <f t="shared" si="13"/>
        <v>Posgrado</v>
      </c>
      <c r="L481" s="33" t="s">
        <v>359</v>
      </c>
    </row>
    <row r="482" spans="3:12" ht="15.75" hidden="1" thickBot="1">
      <c r="C482" s="75" t="s">
        <v>28</v>
      </c>
      <c r="D482" s="134"/>
      <c r="E482" s="87">
        <v>12</v>
      </c>
      <c r="F482" s="53">
        <v>30000</v>
      </c>
      <c r="G482" s="48">
        <f>D482*E482*F482</f>
        <v>0</v>
      </c>
      <c r="H482" s="101"/>
      <c r="I482" s="49" t="s">
        <v>665</v>
      </c>
      <c r="J482" s="49" t="str">
        <f>VLOOKUP(I482,Presupuesto!$B$11:$C$565,2,0)</f>
        <v>OTROS SERVICIOS TECNICOS Y PROFESIONALES</v>
      </c>
      <c r="K482" s="33" t="str">
        <f t="shared" si="13"/>
        <v>Posgrado</v>
      </c>
      <c r="L482" s="33" t="s">
        <v>354</v>
      </c>
    </row>
    <row r="483" spans="3:12" hidden="1">
      <c r="C483" s="106" t="s">
        <v>26</v>
      </c>
      <c r="D483" s="98"/>
      <c r="E483" s="89">
        <v>0</v>
      </c>
      <c r="F483" s="35">
        <v>0</v>
      </c>
      <c r="G483" s="32">
        <f>F483</f>
        <v>0</v>
      </c>
      <c r="H483" s="99"/>
      <c r="I483" s="36" t="s">
        <v>665</v>
      </c>
      <c r="J483" s="36" t="str">
        <f>VLOOKUP(I483,Presupuesto!$B$11:$C$565,2,0)</f>
        <v>OTROS SERVICIOS TECNICOS Y PROFESIONALES</v>
      </c>
      <c r="K483" s="33" t="str">
        <f t="shared" si="13"/>
        <v>Posgrado</v>
      </c>
      <c r="L483" s="33" t="s">
        <v>354</v>
      </c>
    </row>
    <row r="484" spans="3:12" hidden="1">
      <c r="C484" s="107" t="s">
        <v>27</v>
      </c>
      <c r="D484" s="98"/>
      <c r="E484" s="89">
        <v>0</v>
      </c>
      <c r="F484" s="35">
        <v>0</v>
      </c>
      <c r="G484" s="32">
        <f>F484</f>
        <v>0</v>
      </c>
      <c r="H484" s="99"/>
      <c r="I484" s="36" t="s">
        <v>665</v>
      </c>
      <c r="J484" s="36" t="str">
        <f>VLOOKUP(I484,Presupuesto!$B$11:$C$565,2,0)</f>
        <v>OTROS SERVICIOS TECNICOS Y PROFESIONALES</v>
      </c>
      <c r="K484" s="33" t="str">
        <f t="shared" si="13"/>
        <v>Posgrado</v>
      </c>
      <c r="L484" s="33" t="s">
        <v>354</v>
      </c>
    </row>
    <row r="485" spans="3:12" ht="15.75" hidden="1" thickBot="1">
      <c r="C485" s="75" t="s">
        <v>29</v>
      </c>
      <c r="D485" s="134"/>
      <c r="E485" s="87">
        <v>12</v>
      </c>
      <c r="F485" s="53">
        <v>30000</v>
      </c>
      <c r="G485" s="48">
        <f>D485*E485*F485</f>
        <v>0</v>
      </c>
      <c r="H485" s="101"/>
      <c r="I485" s="49" t="s">
        <v>456</v>
      </c>
      <c r="J485" s="49" t="str">
        <f>VLOOKUP(I485,Presupuesto!$B$11:$C$565,2,0)</f>
        <v>SUELDOS Y SALARIOS PERMANENTES</v>
      </c>
      <c r="K485" s="33" t="str">
        <f t="shared" si="13"/>
        <v>Posgrado</v>
      </c>
      <c r="L485" s="33" t="s">
        <v>354</v>
      </c>
    </row>
    <row r="486" spans="3:12" hidden="1">
      <c r="C486" s="106" t="s">
        <v>26</v>
      </c>
      <c r="D486" s="104"/>
      <c r="E486" s="66">
        <v>0</v>
      </c>
      <c r="F486" s="54">
        <f>IF(E485=0,"",(G485/E485)/12*E485)</f>
        <v>0</v>
      </c>
      <c r="G486" s="55">
        <f>F486</f>
        <v>0</v>
      </c>
      <c r="H486" s="99"/>
      <c r="I486" s="36" t="s">
        <v>476</v>
      </c>
      <c r="J486" s="36" t="str">
        <f>VLOOKUP(I486,Presupuesto!$B$11:$C$565,2,0)</f>
        <v>AGUINALDO Y DECIMO CUARTO MES</v>
      </c>
      <c r="K486" s="33" t="str">
        <f t="shared" si="13"/>
        <v>Posgrado</v>
      </c>
      <c r="L486" s="33" t="s">
        <v>354</v>
      </c>
    </row>
    <row r="487" spans="3:12" ht="15.75" hidden="1" thickBot="1">
      <c r="C487" s="108" t="s">
        <v>27</v>
      </c>
      <c r="D487" s="97"/>
      <c r="E487" s="67">
        <v>0</v>
      </c>
      <c r="F487" s="40">
        <f>IF(E485&lt;6,"",((E485-6)/12)*(G485/E485))</f>
        <v>0</v>
      </c>
      <c r="G487" s="40">
        <f>F487</f>
        <v>0</v>
      </c>
      <c r="H487" s="97"/>
      <c r="I487" s="41" t="s">
        <v>479</v>
      </c>
      <c r="J487" s="59" t="str">
        <f>VLOOKUP(I487,Presupuesto!$B$11:$C$565,2,0)</f>
        <v>DECIMOCUARTO MES</v>
      </c>
      <c r="K487" s="41" t="str">
        <f t="shared" si="13"/>
        <v>Posgrado</v>
      </c>
      <c r="L487" s="59" t="s">
        <v>354</v>
      </c>
    </row>
    <row r="489" spans="3:12" ht="15.75" thickBot="1">
      <c r="K489" s="88"/>
    </row>
    <row r="490" spans="3:12" ht="15.75" thickBot="1">
      <c r="C490" s="515" t="s">
        <v>11</v>
      </c>
      <c r="D490" s="2">
        <f>SUM(G497:G547)</f>
        <v>0</v>
      </c>
      <c r="E490" s="28"/>
      <c r="F490" s="28"/>
      <c r="G490" s="28"/>
      <c r="H490" s="11"/>
      <c r="I490" s="11"/>
      <c r="J490" s="11"/>
      <c r="K490" s="88"/>
    </row>
    <row r="491" spans="3:12">
      <c r="D491" s="3"/>
      <c r="E491" s="28"/>
      <c r="F491" s="28"/>
      <c r="G491" s="28"/>
      <c r="H491" s="11"/>
      <c r="I491" s="11"/>
      <c r="J491" s="11"/>
      <c r="K491" s="88"/>
    </row>
    <row r="492" spans="3:12">
      <c r="D492" s="3"/>
      <c r="E492" s="28"/>
      <c r="F492" s="28"/>
      <c r="G492" s="28"/>
      <c r="H492" s="11"/>
      <c r="I492" s="11"/>
      <c r="J492" s="11"/>
      <c r="K492" s="88"/>
    </row>
    <row r="493" spans="3:12" ht="15.75">
      <c r="C493" s="137" t="s">
        <v>352</v>
      </c>
      <c r="D493" s="290"/>
      <c r="E493" s="28"/>
      <c r="F493" s="28"/>
      <c r="G493" s="28"/>
      <c r="H493" s="11"/>
      <c r="I493" s="11"/>
      <c r="J493" s="11"/>
      <c r="K493" s="88"/>
    </row>
    <row r="494" spans="3:12" ht="18.75">
      <c r="C494" s="143" t="e">
        <f>IFERROR(VLOOKUP(D493,'1. Desarrollo e Innov. Curricu.'!$F:$G,2,FALSE),IFERROR(VLOOKUP(D493,'2. Investigación Científica'!$F:$G,2,FALSE),IFERROR(VLOOKUP(D493,'3. Vinculación Univ. Sociedad'!$F:$G,2,FALSE),IFERROR(VLOOKUP(D493,'4. Docencia y Profesorado Univ.'!$F:$G,2,FALSE),IFERROR(VLOOKUP(D493,'5. Estudiantes y Graduados'!$F:$G,2,FALSE),IFERROR(VLOOKUP(D493,'Gestion administrativa '!$F:$G,2,FALSE),IFERROR(VLOOKUP(D493,'13. Gestión Académica'!$F:$G,2,FALSE),IFERROR(VLOOKUP(D493,'9. Asegura. de la Calid. y M'!$F:$G,2,FALSE),IFERROR(VLOOKUP(D493,'6. Gestión del Conocimiento'!$F:$G,2,FALSE),IFERROR(VLOOKUP(D493,'15. Gobernabilidad y Proceso...'!$F:$G,2,FALSE),IFERROR(VLOOKUP(D493,'12. Gestión del Talento Humano'!$F:$G,2,FALSE),IFERROR(VLOOKUP(D493,'14. Internacional... de la E.S.'!$F:$G,2,FALSE),IFERROR(VLOOKUP(D493,'10. Posgrado'!$F:$G,2,FALSE),IFERROR(VLOOKUP(D493,'17. Gestión TIC'!$F:$G,2,FALSE),IFERROR(VLOOKUP(D493,'16. Desa. del Sistema Educ.Sup.'!$F:$G,2,FALSE),IFERROR(VLOOKUP(D493,'8. Cultura de Inno. Insti...'!$F:$G,2,FALSE),VLOOKUP(D493,'7. Lo Esencial de la Reforma U.'!$F:$G,2,0)))))))))))))))))</f>
        <v>#N/A</v>
      </c>
      <c r="D494" s="3"/>
      <c r="E494" s="28"/>
      <c r="F494" s="28"/>
      <c r="G494" s="28"/>
      <c r="H494" s="11"/>
      <c r="I494" s="11"/>
      <c r="J494" s="11"/>
      <c r="K494" s="88"/>
    </row>
    <row r="495" spans="3:12" ht="15.75" thickBot="1">
      <c r="C495" s="112"/>
      <c r="D495" s="3"/>
      <c r="E495" s="28"/>
      <c r="F495" s="28"/>
      <c r="G495" s="28"/>
      <c r="H495" s="11"/>
      <c r="I495" s="11"/>
      <c r="J495" s="11"/>
      <c r="K495" s="88"/>
    </row>
    <row r="496" spans="3:12" ht="30.75" thickBot="1">
      <c r="C496" s="69" t="s">
        <v>12</v>
      </c>
      <c r="D496" s="73" t="s">
        <v>23</v>
      </c>
      <c r="E496" s="105" t="s">
        <v>24</v>
      </c>
      <c r="F496" s="73" t="s">
        <v>25</v>
      </c>
      <c r="G496" s="70" t="s">
        <v>6</v>
      </c>
      <c r="H496" s="68" t="s">
        <v>91</v>
      </c>
      <c r="I496" s="71" t="s">
        <v>14</v>
      </c>
      <c r="J496" s="71" t="s">
        <v>92</v>
      </c>
      <c r="K496" s="71" t="s">
        <v>370</v>
      </c>
      <c r="L496" s="71" t="s">
        <v>371</v>
      </c>
    </row>
    <row r="497" spans="3:12" ht="15.75" hidden="1" thickBot="1">
      <c r="C497" s="72" t="s">
        <v>442</v>
      </c>
      <c r="D497" s="134"/>
      <c r="E497" s="87">
        <v>12</v>
      </c>
      <c r="F497" s="235">
        <f>HLOOKUP($C497,$BZ$2:$CM$3,2,0)</f>
        <v>43674.39</v>
      </c>
      <c r="G497" s="48">
        <f>D497*E497*F497</f>
        <v>0</v>
      </c>
      <c r="H497" s="101"/>
      <c r="I497" s="49" t="s">
        <v>456</v>
      </c>
      <c r="J497" s="49" t="str">
        <f>VLOOKUP(I497,Presupuesto!$B$11:$C$565,2,0)</f>
        <v>SUELDOS Y SALARIOS PERMANENTES</v>
      </c>
      <c r="K497" s="151" t="s">
        <v>1403</v>
      </c>
      <c r="L497" s="33" t="s">
        <v>354</v>
      </c>
    </row>
    <row r="498" spans="3:12" hidden="1">
      <c r="C498" s="106" t="s">
        <v>26</v>
      </c>
      <c r="D498" s="98"/>
      <c r="E498" s="89">
        <v>0</v>
      </c>
      <c r="F498" s="35">
        <f>IF(E497=0,"",(G497/E497)/12*E497)</f>
        <v>0</v>
      </c>
      <c r="G498" s="32">
        <f>F498</f>
        <v>0</v>
      </c>
      <c r="H498" s="99"/>
      <c r="I498" s="51" t="s">
        <v>476</v>
      </c>
      <c r="J498" s="51" t="str">
        <f>VLOOKUP(I498,Presupuesto!$B$11:$C$565,2,0)</f>
        <v>AGUINALDO Y DECIMO CUARTO MES</v>
      </c>
      <c r="K498" s="33" t="str">
        <f t="shared" ref="K498:K529" si="14">$K$497</f>
        <v>Posgrado</v>
      </c>
      <c r="L498" s="33" t="s">
        <v>372</v>
      </c>
    </row>
    <row r="499" spans="3:12" hidden="1">
      <c r="C499" s="107" t="s">
        <v>27</v>
      </c>
      <c r="D499" s="98"/>
      <c r="E499" s="89">
        <v>0</v>
      </c>
      <c r="F499" s="52">
        <f>IF(E497&lt;6,"",((E497-6)/12)*(G497/E497))</f>
        <v>0</v>
      </c>
      <c r="G499" s="32">
        <f>F499</f>
        <v>0</v>
      </c>
      <c r="H499" s="99"/>
      <c r="I499" s="36" t="s">
        <v>479</v>
      </c>
      <c r="J499" s="36" t="str">
        <f>VLOOKUP(I499,Presupuesto!$B$11:$C$565,2,0)</f>
        <v>DECIMOCUARTO MES</v>
      </c>
      <c r="K499" s="33" t="str">
        <f t="shared" si="14"/>
        <v>Posgrado</v>
      </c>
      <c r="L499" s="33" t="s">
        <v>355</v>
      </c>
    </row>
    <row r="500" spans="3:12" ht="15.75" hidden="1" thickBot="1">
      <c r="C500" s="72" t="s">
        <v>443</v>
      </c>
      <c r="D500" s="134"/>
      <c r="E500" s="87">
        <v>12</v>
      </c>
      <c r="F500" s="235">
        <f>HLOOKUP($C500,$BZ$2:$CM$3,2,0)</f>
        <v>39703.99</v>
      </c>
      <c r="G500" s="48">
        <f>D500*E500*F500</f>
        <v>0</v>
      </c>
      <c r="H500" s="101"/>
      <c r="I500" s="49" t="s">
        <v>456</v>
      </c>
      <c r="J500" s="49" t="str">
        <f>VLOOKUP(I500,Presupuesto!$B$11:$C$565,2,0)</f>
        <v>SUELDOS Y SALARIOS PERMANENTES</v>
      </c>
      <c r="K500" s="33" t="str">
        <f t="shared" si="14"/>
        <v>Posgrado</v>
      </c>
      <c r="L500" s="33" t="s">
        <v>355</v>
      </c>
    </row>
    <row r="501" spans="3:12" hidden="1">
      <c r="C501" s="106" t="s">
        <v>26</v>
      </c>
      <c r="D501" s="98"/>
      <c r="E501" s="89">
        <v>0</v>
      </c>
      <c r="F501" s="35">
        <f>IF(E500=0,"",(G500/E500)/12*E500)</f>
        <v>0</v>
      </c>
      <c r="G501" s="32">
        <f>F501</f>
        <v>0</v>
      </c>
      <c r="H501" s="99"/>
      <c r="I501" s="51" t="s">
        <v>476</v>
      </c>
      <c r="J501" s="51" t="str">
        <f>VLOOKUP(I501,Presupuesto!$B$11:$C$565,2,0)</f>
        <v>AGUINALDO Y DECIMO CUARTO MES</v>
      </c>
      <c r="K501" s="33" t="str">
        <f t="shared" si="14"/>
        <v>Posgrado</v>
      </c>
      <c r="L501" s="33" t="s">
        <v>355</v>
      </c>
    </row>
    <row r="502" spans="3:12" hidden="1">
      <c r="C502" s="107" t="s">
        <v>27</v>
      </c>
      <c r="D502" s="98"/>
      <c r="E502" s="89">
        <v>0</v>
      </c>
      <c r="F502" s="52">
        <f>IF(E500&lt;6,"",((E500-6)/12)*(G500/E500))</f>
        <v>0</v>
      </c>
      <c r="G502" s="32">
        <f>F502</f>
        <v>0</v>
      </c>
      <c r="H502" s="99"/>
      <c r="I502" s="36" t="s">
        <v>479</v>
      </c>
      <c r="J502" s="36" t="str">
        <f>VLOOKUP(I502,Presupuesto!$B$11:$C$565,2,0)</f>
        <v>DECIMOCUARTO MES</v>
      </c>
      <c r="K502" s="33" t="str">
        <f t="shared" si="14"/>
        <v>Posgrado</v>
      </c>
      <c r="L502" s="33" t="s">
        <v>355</v>
      </c>
    </row>
    <row r="503" spans="3:12" ht="15.75" hidden="1" thickBot="1">
      <c r="C503" s="72" t="s">
        <v>444</v>
      </c>
      <c r="D503" s="134"/>
      <c r="E503" s="87">
        <v>12</v>
      </c>
      <c r="F503" s="235">
        <f>HLOOKUP($C503,$BZ$2:$CM$3,2,0)</f>
        <v>35733.589999999997</v>
      </c>
      <c r="G503" s="48">
        <f>D503*E503*F503</f>
        <v>0</v>
      </c>
      <c r="H503" s="101"/>
      <c r="I503" s="49" t="s">
        <v>456</v>
      </c>
      <c r="J503" s="49" t="str">
        <f>VLOOKUP(I503,Presupuesto!$B$11:$C$565,2,0)</f>
        <v>SUELDOS Y SALARIOS PERMANENTES</v>
      </c>
      <c r="K503" s="33" t="str">
        <f t="shared" si="14"/>
        <v>Posgrado</v>
      </c>
      <c r="L503" s="33" t="s">
        <v>355</v>
      </c>
    </row>
    <row r="504" spans="3:12" hidden="1">
      <c r="C504" s="106" t="s">
        <v>26</v>
      </c>
      <c r="D504" s="98"/>
      <c r="E504" s="89">
        <v>0</v>
      </c>
      <c r="F504" s="35">
        <f>IF(E503=0,"",(G503/E503)/12*E503)</f>
        <v>0</v>
      </c>
      <c r="G504" s="32">
        <f>F504</f>
        <v>0</v>
      </c>
      <c r="H504" s="99"/>
      <c r="I504" s="51" t="s">
        <v>476</v>
      </c>
      <c r="J504" s="51" t="str">
        <f>VLOOKUP(I504,Presupuesto!$B$11:$C$565,2,0)</f>
        <v>AGUINALDO Y DECIMO CUARTO MES</v>
      </c>
      <c r="K504" s="33" t="str">
        <f t="shared" si="14"/>
        <v>Posgrado</v>
      </c>
      <c r="L504" s="33" t="s">
        <v>355</v>
      </c>
    </row>
    <row r="505" spans="3:12" hidden="1">
      <c r="C505" s="107" t="s">
        <v>27</v>
      </c>
      <c r="D505" s="98"/>
      <c r="E505" s="89">
        <v>0</v>
      </c>
      <c r="F505" s="52">
        <f>IF(E503&lt;6,"",((E503-6)/12)*(G503/E503))</f>
        <v>0</v>
      </c>
      <c r="G505" s="32">
        <f>F505</f>
        <v>0</v>
      </c>
      <c r="H505" s="99"/>
      <c r="I505" s="36" t="s">
        <v>479</v>
      </c>
      <c r="J505" s="36" t="str">
        <f>VLOOKUP(I505,Presupuesto!$B$11:$C$565,2,0)</f>
        <v>DECIMOCUARTO MES</v>
      </c>
      <c r="K505" s="33" t="str">
        <f t="shared" si="14"/>
        <v>Posgrado</v>
      </c>
      <c r="L505" s="33" t="s">
        <v>355</v>
      </c>
    </row>
    <row r="506" spans="3:12" ht="15.75" hidden="1" thickBot="1">
      <c r="C506" s="72" t="s">
        <v>445</v>
      </c>
      <c r="D506" s="134"/>
      <c r="E506" s="87">
        <v>12</v>
      </c>
      <c r="F506" s="235">
        <f>HLOOKUP($C506,$BZ$2:$CM$3,2,0)</f>
        <v>31763.19</v>
      </c>
      <c r="G506" s="48">
        <f>D506*E506*F506</f>
        <v>0</v>
      </c>
      <c r="H506" s="101"/>
      <c r="I506" s="49" t="s">
        <v>456</v>
      </c>
      <c r="J506" s="49" t="str">
        <f>VLOOKUP(I506,Presupuesto!$B$11:$C$565,2,0)</f>
        <v>SUELDOS Y SALARIOS PERMANENTES</v>
      </c>
      <c r="K506" s="33" t="str">
        <f t="shared" si="14"/>
        <v>Posgrado</v>
      </c>
      <c r="L506" s="33" t="s">
        <v>355</v>
      </c>
    </row>
    <row r="507" spans="3:12" hidden="1">
      <c r="C507" s="106" t="s">
        <v>26</v>
      </c>
      <c r="D507" s="98"/>
      <c r="E507" s="89">
        <v>0</v>
      </c>
      <c r="F507" s="35">
        <f>IF(E506=0,"",(G506/E506)/12*E506)</f>
        <v>0</v>
      </c>
      <c r="G507" s="32">
        <f>F507</f>
        <v>0</v>
      </c>
      <c r="H507" s="99"/>
      <c r="I507" s="51" t="s">
        <v>476</v>
      </c>
      <c r="J507" s="51" t="str">
        <f>VLOOKUP(I507,Presupuesto!$B$11:$C$565,2,0)</f>
        <v>AGUINALDO Y DECIMO CUARTO MES</v>
      </c>
      <c r="K507" s="33" t="str">
        <f t="shared" si="14"/>
        <v>Posgrado</v>
      </c>
      <c r="L507" s="33" t="s">
        <v>355</v>
      </c>
    </row>
    <row r="508" spans="3:12" hidden="1">
      <c r="C508" s="107" t="s">
        <v>27</v>
      </c>
      <c r="D508" s="98"/>
      <c r="E508" s="89">
        <v>0</v>
      </c>
      <c r="F508" s="52">
        <f>IF(E506&lt;6,"",((E506-6)/12)*(G506/E506))</f>
        <v>0</v>
      </c>
      <c r="G508" s="32">
        <f>F508</f>
        <v>0</v>
      </c>
      <c r="H508" s="99"/>
      <c r="I508" s="36" t="s">
        <v>479</v>
      </c>
      <c r="J508" s="36" t="str">
        <f>VLOOKUP(I508,Presupuesto!$B$11:$C$565,2,0)</f>
        <v>DECIMOCUARTO MES</v>
      </c>
      <c r="K508" s="33" t="str">
        <f t="shared" si="14"/>
        <v>Posgrado</v>
      </c>
      <c r="L508" s="33" t="s">
        <v>355</v>
      </c>
    </row>
    <row r="509" spans="3:12" ht="15.75" hidden="1" thickBot="1">
      <c r="C509" s="72" t="s">
        <v>446</v>
      </c>
      <c r="D509" s="134"/>
      <c r="E509" s="87">
        <v>12</v>
      </c>
      <c r="F509" s="235">
        <f>HLOOKUP($C509,$BZ$2:$CM$3,2,0)</f>
        <v>29777.99</v>
      </c>
      <c r="G509" s="48">
        <f>D509*E509*F509</f>
        <v>0</v>
      </c>
      <c r="H509" s="101"/>
      <c r="I509" s="49" t="s">
        <v>456</v>
      </c>
      <c r="J509" s="49" t="str">
        <f>VLOOKUP(I509,Presupuesto!$B$11:$C$565,2,0)</f>
        <v>SUELDOS Y SALARIOS PERMANENTES</v>
      </c>
      <c r="K509" s="33" t="str">
        <f t="shared" si="14"/>
        <v>Posgrado</v>
      </c>
      <c r="L509" s="33" t="s">
        <v>355</v>
      </c>
    </row>
    <row r="510" spans="3:12" hidden="1">
      <c r="C510" s="106" t="s">
        <v>26</v>
      </c>
      <c r="D510" s="98"/>
      <c r="E510" s="89">
        <v>0</v>
      </c>
      <c r="F510" s="35">
        <f>IF(E509=0,"",(G509/E509)/12*E509)</f>
        <v>0</v>
      </c>
      <c r="G510" s="32">
        <f>F510</f>
        <v>0</v>
      </c>
      <c r="H510" s="99"/>
      <c r="I510" s="51" t="s">
        <v>476</v>
      </c>
      <c r="J510" s="51" t="str">
        <f>VLOOKUP(I510,Presupuesto!$B$11:$C$565,2,0)</f>
        <v>AGUINALDO Y DECIMO CUARTO MES</v>
      </c>
      <c r="K510" s="33" t="str">
        <f t="shared" si="14"/>
        <v>Posgrado</v>
      </c>
      <c r="L510" s="33" t="s">
        <v>355</v>
      </c>
    </row>
    <row r="511" spans="3:12" hidden="1">
      <c r="C511" s="107" t="s">
        <v>27</v>
      </c>
      <c r="D511" s="98"/>
      <c r="E511" s="89">
        <v>0</v>
      </c>
      <c r="F511" s="52">
        <f>IF(E509&lt;6,"",((E509-6)/12)*(G509/E509))</f>
        <v>0</v>
      </c>
      <c r="G511" s="32">
        <f>F511</f>
        <v>0</v>
      </c>
      <c r="H511" s="99"/>
      <c r="I511" s="36" t="s">
        <v>479</v>
      </c>
      <c r="J511" s="36" t="str">
        <f>VLOOKUP(I511,Presupuesto!$B$11:$C$565,2,0)</f>
        <v>DECIMOCUARTO MES</v>
      </c>
      <c r="K511" s="33" t="str">
        <f t="shared" si="14"/>
        <v>Posgrado</v>
      </c>
      <c r="L511" s="33" t="s">
        <v>355</v>
      </c>
    </row>
    <row r="512" spans="3:12" ht="15.75" hidden="1" thickBot="1">
      <c r="C512" s="72" t="s">
        <v>447</v>
      </c>
      <c r="D512" s="134"/>
      <c r="E512" s="87">
        <v>12</v>
      </c>
      <c r="F512" s="235">
        <f>HLOOKUP($C512,$BZ$2:$CM$3,2,0)</f>
        <v>27792.79</v>
      </c>
      <c r="G512" s="48">
        <f>D512*E512*F512</f>
        <v>0</v>
      </c>
      <c r="H512" s="101"/>
      <c r="I512" s="49" t="s">
        <v>456</v>
      </c>
      <c r="J512" s="49" t="str">
        <f>VLOOKUP(I512,Presupuesto!$B$11:$C$565,2,0)</f>
        <v>SUELDOS Y SALARIOS PERMANENTES</v>
      </c>
      <c r="K512" s="33" t="str">
        <f t="shared" si="14"/>
        <v>Posgrado</v>
      </c>
      <c r="L512" s="33" t="s">
        <v>355</v>
      </c>
    </row>
    <row r="513" spans="3:12" hidden="1">
      <c r="C513" s="106" t="s">
        <v>26</v>
      </c>
      <c r="D513" s="98"/>
      <c r="E513" s="89">
        <v>0</v>
      </c>
      <c r="F513" s="35">
        <f>IF(E512=0,"",(G512/E512)/12*E512)</f>
        <v>0</v>
      </c>
      <c r="G513" s="32">
        <f>F513</f>
        <v>0</v>
      </c>
      <c r="H513" s="99"/>
      <c r="I513" s="51" t="s">
        <v>476</v>
      </c>
      <c r="J513" s="51" t="str">
        <f>VLOOKUP(I513,Presupuesto!$B$11:$C$565,2,0)</f>
        <v>AGUINALDO Y DECIMO CUARTO MES</v>
      </c>
      <c r="K513" s="33" t="str">
        <f t="shared" si="14"/>
        <v>Posgrado</v>
      </c>
      <c r="L513" s="33" t="s">
        <v>355</v>
      </c>
    </row>
    <row r="514" spans="3:12" hidden="1">
      <c r="C514" s="107" t="s">
        <v>27</v>
      </c>
      <c r="D514" s="98"/>
      <c r="E514" s="89">
        <v>0</v>
      </c>
      <c r="F514" s="52">
        <f>IF(E512&lt;6,"",((E512-6)/12)*(G512/E512))</f>
        <v>0</v>
      </c>
      <c r="G514" s="32">
        <f>F514</f>
        <v>0</v>
      </c>
      <c r="H514" s="99"/>
      <c r="I514" s="36" t="s">
        <v>479</v>
      </c>
      <c r="J514" s="36" t="str">
        <f>VLOOKUP(I514,Presupuesto!$B$11:$C$565,2,0)</f>
        <v>DECIMOCUARTO MES</v>
      </c>
      <c r="K514" s="33" t="str">
        <f t="shared" si="14"/>
        <v>Posgrado</v>
      </c>
      <c r="L514" s="33" t="s">
        <v>355</v>
      </c>
    </row>
    <row r="515" spans="3:12" ht="15.75" hidden="1" thickBot="1">
      <c r="C515" s="72" t="s">
        <v>448</v>
      </c>
      <c r="D515" s="134"/>
      <c r="E515" s="87">
        <v>12</v>
      </c>
      <c r="F515" s="235">
        <f>HLOOKUP($C515,$BZ$2:$CM$3,2,0)</f>
        <v>18859.39</v>
      </c>
      <c r="G515" s="48">
        <f>D515*E515*F515</f>
        <v>0</v>
      </c>
      <c r="H515" s="101"/>
      <c r="I515" s="49" t="s">
        <v>456</v>
      </c>
      <c r="J515" s="49" t="str">
        <f>VLOOKUP(I515,Presupuesto!$B$11:$C$565,2,0)</f>
        <v>SUELDOS Y SALARIOS PERMANENTES</v>
      </c>
      <c r="K515" s="33" t="str">
        <f t="shared" si="14"/>
        <v>Posgrado</v>
      </c>
      <c r="L515" s="33" t="s">
        <v>355</v>
      </c>
    </row>
    <row r="516" spans="3:12" hidden="1">
      <c r="C516" s="106" t="s">
        <v>26</v>
      </c>
      <c r="D516" s="98"/>
      <c r="E516" s="89">
        <v>0</v>
      </c>
      <c r="F516" s="35">
        <f>IF(E515=0,"",(G515/E515)/12*E515)</f>
        <v>0</v>
      </c>
      <c r="G516" s="32">
        <f>F516</f>
        <v>0</v>
      </c>
      <c r="H516" s="99"/>
      <c r="I516" s="51" t="s">
        <v>476</v>
      </c>
      <c r="J516" s="51" t="str">
        <f>VLOOKUP(I516,Presupuesto!$B$11:$C$565,2,0)</f>
        <v>AGUINALDO Y DECIMO CUARTO MES</v>
      </c>
      <c r="K516" s="33" t="str">
        <f t="shared" si="14"/>
        <v>Posgrado</v>
      </c>
      <c r="L516" s="33" t="s">
        <v>355</v>
      </c>
    </row>
    <row r="517" spans="3:12" hidden="1">
      <c r="C517" s="107" t="s">
        <v>27</v>
      </c>
      <c r="D517" s="98"/>
      <c r="E517" s="89">
        <v>0</v>
      </c>
      <c r="F517" s="52">
        <f>IF(E515&lt;6,"",((E515-6)/12)*(G515/E515))</f>
        <v>0</v>
      </c>
      <c r="G517" s="32">
        <f>F517</f>
        <v>0</v>
      </c>
      <c r="H517" s="99"/>
      <c r="I517" s="36" t="s">
        <v>479</v>
      </c>
      <c r="J517" s="36" t="str">
        <f>VLOOKUP(I517,Presupuesto!$B$11:$C$565,2,0)</f>
        <v>DECIMOCUARTO MES</v>
      </c>
      <c r="K517" s="33" t="str">
        <f t="shared" si="14"/>
        <v>Posgrado</v>
      </c>
      <c r="L517" s="33" t="s">
        <v>355</v>
      </c>
    </row>
    <row r="518" spans="3:12" ht="15.75" hidden="1" thickBot="1">
      <c r="C518" s="72" t="s">
        <v>449</v>
      </c>
      <c r="D518" s="134"/>
      <c r="E518" s="87">
        <v>12</v>
      </c>
      <c r="F518" s="235">
        <f>HLOOKUP($C518,$BZ$2:$CM$3,2,0)</f>
        <v>17866.8</v>
      </c>
      <c r="G518" s="48">
        <f>D518*E518*F518</f>
        <v>0</v>
      </c>
      <c r="H518" s="101"/>
      <c r="I518" s="49" t="s">
        <v>456</v>
      </c>
      <c r="J518" s="49" t="str">
        <f>VLOOKUP(I518,Presupuesto!$B$11:$C$565,2,0)</f>
        <v>SUELDOS Y SALARIOS PERMANENTES</v>
      </c>
      <c r="K518" s="33" t="str">
        <f t="shared" si="14"/>
        <v>Posgrado</v>
      </c>
      <c r="L518" s="33" t="s">
        <v>355</v>
      </c>
    </row>
    <row r="519" spans="3:12" hidden="1">
      <c r="C519" s="106" t="s">
        <v>26</v>
      </c>
      <c r="D519" s="98"/>
      <c r="E519" s="89">
        <v>0</v>
      </c>
      <c r="F519" s="35">
        <f>IF(E518=0,"",(G518/E518)/12*E518)</f>
        <v>0</v>
      </c>
      <c r="G519" s="32">
        <f>F519</f>
        <v>0</v>
      </c>
      <c r="H519" s="99"/>
      <c r="I519" s="51" t="s">
        <v>476</v>
      </c>
      <c r="J519" s="51" t="str">
        <f>VLOOKUP(I519,Presupuesto!$B$11:$C$565,2,0)</f>
        <v>AGUINALDO Y DECIMO CUARTO MES</v>
      </c>
      <c r="K519" s="33" t="str">
        <f t="shared" si="14"/>
        <v>Posgrado</v>
      </c>
      <c r="L519" s="33" t="s">
        <v>355</v>
      </c>
    </row>
    <row r="520" spans="3:12" hidden="1">
      <c r="C520" s="107" t="s">
        <v>27</v>
      </c>
      <c r="D520" s="98"/>
      <c r="E520" s="89">
        <v>0</v>
      </c>
      <c r="F520" s="52">
        <f>IF(E518&lt;6,"",((E518-6)/12)*(G518/E518))</f>
        <v>0</v>
      </c>
      <c r="G520" s="32">
        <f>F520</f>
        <v>0</v>
      </c>
      <c r="H520" s="99"/>
      <c r="I520" s="36" t="s">
        <v>479</v>
      </c>
      <c r="J520" s="36" t="str">
        <f>VLOOKUP(I520,Presupuesto!$B$11:$C$565,2,0)</f>
        <v>DECIMOCUARTO MES</v>
      </c>
      <c r="K520" s="33" t="str">
        <f t="shared" si="14"/>
        <v>Posgrado</v>
      </c>
      <c r="L520" s="33" t="s">
        <v>355</v>
      </c>
    </row>
    <row r="521" spans="3:12" ht="15.75" hidden="1" thickBot="1">
      <c r="C521" s="72" t="s">
        <v>450</v>
      </c>
      <c r="D521" s="134"/>
      <c r="E521" s="87">
        <v>12</v>
      </c>
      <c r="F521" s="235">
        <f>HLOOKUP($C521,$BZ$2:$CM$3,2,0)</f>
        <v>13896.4</v>
      </c>
      <c r="G521" s="48">
        <f>D521*E521*F521</f>
        <v>0</v>
      </c>
      <c r="H521" s="101"/>
      <c r="I521" s="49" t="s">
        <v>456</v>
      </c>
      <c r="J521" s="49" t="str">
        <f>VLOOKUP(I521,Presupuesto!$B$11:$C$565,2,0)</f>
        <v>SUELDOS Y SALARIOS PERMANENTES</v>
      </c>
      <c r="K521" s="33" t="str">
        <f t="shared" si="14"/>
        <v>Posgrado</v>
      </c>
      <c r="L521" s="33" t="s">
        <v>355</v>
      </c>
    </row>
    <row r="522" spans="3:12" hidden="1">
      <c r="C522" s="106" t="s">
        <v>26</v>
      </c>
      <c r="D522" s="98"/>
      <c r="E522" s="89">
        <v>0</v>
      </c>
      <c r="F522" s="35">
        <f>IF(E521=0,"",(G521/E521)/12*E521)</f>
        <v>0</v>
      </c>
      <c r="G522" s="32">
        <f>F522</f>
        <v>0</v>
      </c>
      <c r="H522" s="99"/>
      <c r="I522" s="51" t="s">
        <v>476</v>
      </c>
      <c r="J522" s="51" t="str">
        <f>VLOOKUP(I522,Presupuesto!$B$11:$C$565,2,0)</f>
        <v>AGUINALDO Y DECIMO CUARTO MES</v>
      </c>
      <c r="K522" s="33" t="str">
        <f t="shared" si="14"/>
        <v>Posgrado</v>
      </c>
      <c r="L522" s="33" t="s">
        <v>355</v>
      </c>
    </row>
    <row r="523" spans="3:12" hidden="1">
      <c r="C523" s="107" t="s">
        <v>27</v>
      </c>
      <c r="D523" s="98"/>
      <c r="E523" s="89">
        <v>0</v>
      </c>
      <c r="F523" s="52">
        <f>IF(E521&lt;6,"",((E521-6)/12)*(G521/E521))</f>
        <v>0</v>
      </c>
      <c r="G523" s="32">
        <f>F523</f>
        <v>0</v>
      </c>
      <c r="H523" s="99"/>
      <c r="I523" s="36" t="s">
        <v>479</v>
      </c>
      <c r="J523" s="36" t="str">
        <f>VLOOKUP(I523,Presupuesto!$B$11:$C$565,2,0)</f>
        <v>DECIMOCUARTO MES</v>
      </c>
      <c r="K523" s="33" t="str">
        <f t="shared" si="14"/>
        <v>Posgrado</v>
      </c>
      <c r="L523" s="33" t="s">
        <v>355</v>
      </c>
    </row>
    <row r="524" spans="3:12" ht="15.75" hidden="1" thickBot="1">
      <c r="C524" s="72" t="s">
        <v>451</v>
      </c>
      <c r="D524" s="134"/>
      <c r="E524" s="87">
        <v>12</v>
      </c>
      <c r="F524" s="235">
        <f>HLOOKUP($C524,$BZ$2:$CM$3,2,0)</f>
        <v>15004.09</v>
      </c>
      <c r="G524" s="48">
        <f>D524*E524*F524</f>
        <v>0</v>
      </c>
      <c r="H524" s="101"/>
      <c r="I524" s="49" t="s">
        <v>456</v>
      </c>
      <c r="J524" s="49" t="str">
        <f>VLOOKUP(I524,Presupuesto!$B$11:$C$565,2,0)</f>
        <v>SUELDOS Y SALARIOS PERMANENTES</v>
      </c>
      <c r="K524" s="33" t="str">
        <f t="shared" si="14"/>
        <v>Posgrado</v>
      </c>
      <c r="L524" s="33" t="s">
        <v>355</v>
      </c>
    </row>
    <row r="525" spans="3:12" hidden="1">
      <c r="C525" s="106" t="s">
        <v>26</v>
      </c>
      <c r="D525" s="98"/>
      <c r="E525" s="89">
        <v>0</v>
      </c>
      <c r="F525" s="35">
        <f>IF(E524=0,"",(G524/E524)/12*E524)</f>
        <v>0</v>
      </c>
      <c r="G525" s="32">
        <f>F525</f>
        <v>0</v>
      </c>
      <c r="H525" s="99"/>
      <c r="I525" s="51" t="s">
        <v>476</v>
      </c>
      <c r="J525" s="51" t="str">
        <f>VLOOKUP(I525,Presupuesto!$B$11:$C$565,2,0)</f>
        <v>AGUINALDO Y DECIMO CUARTO MES</v>
      </c>
      <c r="K525" s="33" t="str">
        <f t="shared" si="14"/>
        <v>Posgrado</v>
      </c>
      <c r="L525" s="33" t="s">
        <v>355</v>
      </c>
    </row>
    <row r="526" spans="3:12" hidden="1">
      <c r="C526" s="107" t="s">
        <v>27</v>
      </c>
      <c r="D526" s="98"/>
      <c r="E526" s="89">
        <v>0</v>
      </c>
      <c r="F526" s="52">
        <f>IF(E524&lt;6,"",((E524-6)/12)*(G524/E524))</f>
        <v>0</v>
      </c>
      <c r="G526" s="32">
        <f>F526</f>
        <v>0</v>
      </c>
      <c r="H526" s="99"/>
      <c r="I526" s="36" t="s">
        <v>479</v>
      </c>
      <c r="J526" s="36" t="str">
        <f>VLOOKUP(I526,Presupuesto!$B$11:$C$565,2,0)</f>
        <v>DECIMOCUARTO MES</v>
      </c>
      <c r="K526" s="33" t="str">
        <f t="shared" si="14"/>
        <v>Posgrado</v>
      </c>
      <c r="L526" s="33" t="s">
        <v>355</v>
      </c>
    </row>
    <row r="527" spans="3:12" ht="15.75" hidden="1" thickBot="1">
      <c r="C527" s="72" t="s">
        <v>452</v>
      </c>
      <c r="D527" s="134"/>
      <c r="E527" s="87">
        <v>12</v>
      </c>
      <c r="F527" s="235">
        <f>HLOOKUP($C527,$BZ$2:$CM$3,2,0)</f>
        <v>13238.9</v>
      </c>
      <c r="G527" s="48">
        <f>D527*E527*F527</f>
        <v>0</v>
      </c>
      <c r="H527" s="101"/>
      <c r="I527" s="49" t="s">
        <v>456</v>
      </c>
      <c r="J527" s="49" t="str">
        <f>VLOOKUP(I527,Presupuesto!$B$11:$C$565,2,0)</f>
        <v>SUELDOS Y SALARIOS PERMANENTES</v>
      </c>
      <c r="K527" s="33" t="str">
        <f t="shared" si="14"/>
        <v>Posgrado</v>
      </c>
      <c r="L527" s="33" t="s">
        <v>355</v>
      </c>
    </row>
    <row r="528" spans="3:12" hidden="1">
      <c r="C528" s="106" t="s">
        <v>26</v>
      </c>
      <c r="D528" s="98"/>
      <c r="E528" s="89">
        <v>0</v>
      </c>
      <c r="F528" s="35">
        <f>IF(E527=0,"",(G527/E527)/12*E527)</f>
        <v>0</v>
      </c>
      <c r="G528" s="32">
        <f>F528</f>
        <v>0</v>
      </c>
      <c r="H528" s="99"/>
      <c r="I528" s="51" t="s">
        <v>476</v>
      </c>
      <c r="J528" s="51" t="str">
        <f>VLOOKUP(I528,Presupuesto!$B$11:$C$565,2,0)</f>
        <v>AGUINALDO Y DECIMO CUARTO MES</v>
      </c>
      <c r="K528" s="33" t="str">
        <f t="shared" si="14"/>
        <v>Posgrado</v>
      </c>
      <c r="L528" s="33" t="s">
        <v>355</v>
      </c>
    </row>
    <row r="529" spans="3:12" hidden="1">
      <c r="C529" s="107" t="s">
        <v>27</v>
      </c>
      <c r="D529" s="98"/>
      <c r="E529" s="89">
        <v>0</v>
      </c>
      <c r="F529" s="52">
        <f>IF(E527&lt;6,"",((E527-6)/12)*(G527/E527))</f>
        <v>0</v>
      </c>
      <c r="G529" s="32">
        <f>F529</f>
        <v>0</v>
      </c>
      <c r="H529" s="99"/>
      <c r="I529" s="36" t="s">
        <v>479</v>
      </c>
      <c r="J529" s="36" t="str">
        <f>VLOOKUP(I529,Presupuesto!$B$11:$C$565,2,0)</f>
        <v>DECIMOCUARTO MES</v>
      </c>
      <c r="K529" s="33" t="str">
        <f t="shared" si="14"/>
        <v>Posgrado</v>
      </c>
      <c r="L529" s="33" t="s">
        <v>355</v>
      </c>
    </row>
    <row r="530" spans="3:12" ht="15.75" hidden="1" thickBot="1">
      <c r="C530" s="72" t="s">
        <v>453</v>
      </c>
      <c r="D530" s="134"/>
      <c r="E530" s="87">
        <v>12</v>
      </c>
      <c r="F530" s="235">
        <f>HLOOKUP($C530,$BZ$2:$CM$3,2,0)</f>
        <v>12356.31</v>
      </c>
      <c r="G530" s="48">
        <f>D530*E530*F530</f>
        <v>0</v>
      </c>
      <c r="H530" s="101"/>
      <c r="I530" s="49" t="s">
        <v>456</v>
      </c>
      <c r="J530" s="49" t="str">
        <f>VLOOKUP(I530,Presupuesto!$B$11:$C$565,2,0)</f>
        <v>SUELDOS Y SALARIOS PERMANENTES</v>
      </c>
      <c r="K530" s="33" t="str">
        <f t="shared" ref="K530:K547" si="15">$K$497</f>
        <v>Posgrado</v>
      </c>
      <c r="L530" s="33" t="s">
        <v>355</v>
      </c>
    </row>
    <row r="531" spans="3:12" hidden="1">
      <c r="C531" s="106" t="s">
        <v>26</v>
      </c>
      <c r="D531" s="98"/>
      <c r="E531" s="89">
        <v>0</v>
      </c>
      <c r="F531" s="35">
        <f>IF(E530=0,"",(G530/E530)/12*E530)</f>
        <v>0</v>
      </c>
      <c r="G531" s="32">
        <f>F531</f>
        <v>0</v>
      </c>
      <c r="H531" s="99"/>
      <c r="I531" s="51" t="s">
        <v>476</v>
      </c>
      <c r="J531" s="51" t="str">
        <f>VLOOKUP(I531,Presupuesto!$B$11:$C$565,2,0)</f>
        <v>AGUINALDO Y DECIMO CUARTO MES</v>
      </c>
      <c r="K531" s="33" t="str">
        <f t="shared" si="15"/>
        <v>Posgrado</v>
      </c>
      <c r="L531" s="33" t="s">
        <v>355</v>
      </c>
    </row>
    <row r="532" spans="3:12" hidden="1">
      <c r="C532" s="107" t="s">
        <v>27</v>
      </c>
      <c r="D532" s="98"/>
      <c r="E532" s="89">
        <v>0</v>
      </c>
      <c r="F532" s="52">
        <f>IF(E530&lt;6,"",((E530-6)/12)*(G530/E530))</f>
        <v>0</v>
      </c>
      <c r="G532" s="32">
        <f>F532</f>
        <v>0</v>
      </c>
      <c r="H532" s="99"/>
      <c r="I532" s="36" t="s">
        <v>479</v>
      </c>
      <c r="J532" s="36" t="str">
        <f>VLOOKUP(I532,Presupuesto!$B$11:$C$565,2,0)</f>
        <v>DECIMOCUARTO MES</v>
      </c>
      <c r="K532" s="33" t="str">
        <f t="shared" si="15"/>
        <v>Posgrado</v>
      </c>
      <c r="L532" s="33" t="s">
        <v>355</v>
      </c>
    </row>
    <row r="533" spans="3:12" ht="15.75" hidden="1" thickBot="1">
      <c r="C533" s="72" t="s">
        <v>454</v>
      </c>
      <c r="D533" s="134"/>
      <c r="E533" s="87">
        <v>12</v>
      </c>
      <c r="F533" s="235">
        <f>HLOOKUP($C533,$BZ$2:$CM$3,2,0)</f>
        <v>463.22</v>
      </c>
      <c r="G533" s="48">
        <f>D533*E533*F533</f>
        <v>0</v>
      </c>
      <c r="H533" s="101"/>
      <c r="I533" s="49" t="s">
        <v>456</v>
      </c>
      <c r="J533" s="49" t="str">
        <f>VLOOKUP(I533,Presupuesto!$B$11:$C$565,2,0)</f>
        <v>SUELDOS Y SALARIOS PERMANENTES</v>
      </c>
      <c r="K533" s="33" t="str">
        <f t="shared" si="15"/>
        <v>Posgrado</v>
      </c>
      <c r="L533" s="33" t="s">
        <v>355</v>
      </c>
    </row>
    <row r="534" spans="3:12" hidden="1">
      <c r="C534" s="106" t="s">
        <v>26</v>
      </c>
      <c r="D534" s="98"/>
      <c r="E534" s="89">
        <v>0</v>
      </c>
      <c r="F534" s="35">
        <f>IF(E533=0,"",(G533/E533)/12*E533)</f>
        <v>0</v>
      </c>
      <c r="G534" s="32">
        <f>F534</f>
        <v>0</v>
      </c>
      <c r="H534" s="99"/>
      <c r="I534" s="51" t="s">
        <v>476</v>
      </c>
      <c r="J534" s="51" t="str">
        <f>VLOOKUP(I534,Presupuesto!$B$11:$C$565,2,0)</f>
        <v>AGUINALDO Y DECIMO CUARTO MES</v>
      </c>
      <c r="K534" s="33" t="str">
        <f t="shared" si="15"/>
        <v>Posgrado</v>
      </c>
      <c r="L534" s="33" t="s">
        <v>355</v>
      </c>
    </row>
    <row r="535" spans="3:12" hidden="1">
      <c r="C535" s="107" t="s">
        <v>27</v>
      </c>
      <c r="D535" s="98"/>
      <c r="E535" s="89">
        <v>0</v>
      </c>
      <c r="F535" s="52">
        <f>IF(E533&lt;6,"",((E533-6)/12)*(G533/E533))</f>
        <v>0</v>
      </c>
      <c r="G535" s="32">
        <f>F535</f>
        <v>0</v>
      </c>
      <c r="H535" s="99"/>
      <c r="I535" s="36" t="s">
        <v>479</v>
      </c>
      <c r="J535" s="36" t="str">
        <f>VLOOKUP(I535,Presupuesto!$B$11:$C$565,2,0)</f>
        <v>DECIMOCUARTO MES</v>
      </c>
      <c r="K535" s="33" t="str">
        <f t="shared" si="15"/>
        <v>Posgrado</v>
      </c>
      <c r="L535" s="33" t="s">
        <v>355</v>
      </c>
    </row>
    <row r="536" spans="3:12" ht="15.75" hidden="1" thickBot="1">
      <c r="C536" s="72" t="s">
        <v>455</v>
      </c>
      <c r="D536" s="134"/>
      <c r="E536" s="87">
        <v>12</v>
      </c>
      <c r="F536" s="235">
        <f>HLOOKUP($C536,$BZ$2:$CM$3,2,0)</f>
        <v>2007.3</v>
      </c>
      <c r="G536" s="48">
        <f>D536*E536*F536</f>
        <v>0</v>
      </c>
      <c r="H536" s="101"/>
      <c r="I536" s="49" t="s">
        <v>456</v>
      </c>
      <c r="J536" s="49" t="str">
        <f>VLOOKUP(I536,Presupuesto!$B$11:$C$565,2,0)</f>
        <v>SUELDOS Y SALARIOS PERMANENTES</v>
      </c>
      <c r="K536" s="33" t="str">
        <f t="shared" si="15"/>
        <v>Posgrado</v>
      </c>
      <c r="L536" s="33" t="s">
        <v>355</v>
      </c>
    </row>
    <row r="537" spans="3:12" hidden="1">
      <c r="C537" s="106" t="s">
        <v>26</v>
      </c>
      <c r="D537" s="98"/>
      <c r="E537" s="89">
        <v>0</v>
      </c>
      <c r="F537" s="35">
        <f>IF(E536=0,"",(G536/E536)/12*E536)</f>
        <v>0</v>
      </c>
      <c r="G537" s="32">
        <f>F537</f>
        <v>0</v>
      </c>
      <c r="H537" s="99"/>
      <c r="I537" s="51" t="s">
        <v>476</v>
      </c>
      <c r="J537" s="51" t="str">
        <f>VLOOKUP(I537,Presupuesto!$B$11:$C$565,2,0)</f>
        <v>AGUINALDO Y DECIMO CUARTO MES</v>
      </c>
      <c r="K537" s="33" t="str">
        <f t="shared" si="15"/>
        <v>Posgrado</v>
      </c>
      <c r="L537" s="33" t="s">
        <v>355</v>
      </c>
    </row>
    <row r="538" spans="3:12" hidden="1">
      <c r="C538" s="107" t="s">
        <v>27</v>
      </c>
      <c r="D538" s="98"/>
      <c r="E538" s="89">
        <v>0</v>
      </c>
      <c r="F538" s="52">
        <f>IF(E536&lt;6,"",((E536-6)/12)*(G536/E536))</f>
        <v>0</v>
      </c>
      <c r="G538" s="32">
        <f>F538</f>
        <v>0</v>
      </c>
      <c r="H538" s="99"/>
      <c r="I538" s="36" t="s">
        <v>479</v>
      </c>
      <c r="J538" s="36" t="str">
        <f>VLOOKUP(I538,Presupuesto!$B$11:$C$565,2,0)</f>
        <v>DECIMOCUARTO MES</v>
      </c>
      <c r="K538" s="33" t="str">
        <f t="shared" si="15"/>
        <v>Posgrado</v>
      </c>
      <c r="L538" s="33" t="s">
        <v>355</v>
      </c>
    </row>
    <row r="539" spans="3:12" ht="15.75" hidden="1" thickBot="1">
      <c r="C539" s="75" t="s">
        <v>51</v>
      </c>
      <c r="D539" s="134"/>
      <c r="E539" s="87">
        <v>12</v>
      </c>
      <c r="F539" s="74">
        <v>30000</v>
      </c>
      <c r="G539" s="48">
        <f>D539*E539*F539</f>
        <v>0</v>
      </c>
      <c r="H539" s="101"/>
      <c r="I539" s="49" t="s">
        <v>524</v>
      </c>
      <c r="J539" s="49" t="str">
        <f>VLOOKUP(I539,Presupuesto!$B$11:$C$565,2,0)</f>
        <v>CONTRATOS ESPECIALES</v>
      </c>
      <c r="K539" s="33" t="str">
        <f t="shared" si="15"/>
        <v>Posgrado</v>
      </c>
      <c r="L539" s="33" t="s">
        <v>355</v>
      </c>
    </row>
    <row r="540" spans="3:12" hidden="1">
      <c r="C540" s="106" t="s">
        <v>26</v>
      </c>
      <c r="D540" s="98"/>
      <c r="E540" s="89">
        <v>0</v>
      </c>
      <c r="F540" s="52">
        <f>IF(E539=0,"",(G539/E539)/12*E539)</f>
        <v>0</v>
      </c>
      <c r="G540" s="32">
        <f>F540</f>
        <v>0</v>
      </c>
      <c r="H540" s="99"/>
      <c r="I540" s="36" t="s">
        <v>524</v>
      </c>
      <c r="J540" s="36" t="str">
        <f>VLOOKUP(I540,Presupuesto!$B$11:$C$565,2,0)</f>
        <v>CONTRATOS ESPECIALES</v>
      </c>
      <c r="K540" s="33" t="str">
        <f t="shared" si="15"/>
        <v>Posgrado</v>
      </c>
      <c r="L540" s="33" t="s">
        <v>354</v>
      </c>
    </row>
    <row r="541" spans="3:12" hidden="1">
      <c r="C541" s="107" t="s">
        <v>27</v>
      </c>
      <c r="D541" s="98"/>
      <c r="E541" s="89">
        <v>0</v>
      </c>
      <c r="F541" s="35">
        <f>IF(E539&lt;6,"",((E539-6)/12)*(G539/E539))</f>
        <v>0</v>
      </c>
      <c r="G541" s="32">
        <f>F541</f>
        <v>0</v>
      </c>
      <c r="H541" s="99"/>
      <c r="I541" s="36" t="s">
        <v>524</v>
      </c>
      <c r="J541" s="36" t="str">
        <f>VLOOKUP(I541,Presupuesto!$B$11:$C$565,2,0)</f>
        <v>CONTRATOS ESPECIALES</v>
      </c>
      <c r="K541" s="33" t="str">
        <f t="shared" si="15"/>
        <v>Posgrado</v>
      </c>
      <c r="L541" s="33" t="s">
        <v>359</v>
      </c>
    </row>
    <row r="542" spans="3:12" ht="15.75" hidden="1" thickBot="1">
      <c r="C542" s="75" t="s">
        <v>28</v>
      </c>
      <c r="D542" s="134"/>
      <c r="E542" s="87">
        <v>12</v>
      </c>
      <c r="F542" s="53">
        <v>30000</v>
      </c>
      <c r="G542" s="48">
        <f>D542*E542*F542</f>
        <v>0</v>
      </c>
      <c r="H542" s="101"/>
      <c r="I542" s="49" t="s">
        <v>665</v>
      </c>
      <c r="J542" s="49" t="str">
        <f>VLOOKUP(I542,Presupuesto!$B$11:$C$565,2,0)</f>
        <v>OTROS SERVICIOS TECNICOS Y PROFESIONALES</v>
      </c>
      <c r="K542" s="33" t="str">
        <f t="shared" si="15"/>
        <v>Posgrado</v>
      </c>
      <c r="L542" s="33" t="s">
        <v>354</v>
      </c>
    </row>
    <row r="543" spans="3:12" hidden="1">
      <c r="C543" s="106" t="s">
        <v>26</v>
      </c>
      <c r="D543" s="98"/>
      <c r="E543" s="89">
        <v>0</v>
      </c>
      <c r="F543" s="35">
        <v>0</v>
      </c>
      <c r="G543" s="32">
        <f>F543</f>
        <v>0</v>
      </c>
      <c r="H543" s="99"/>
      <c r="I543" s="36" t="s">
        <v>665</v>
      </c>
      <c r="J543" s="36" t="str">
        <f>VLOOKUP(I543,Presupuesto!$B$11:$C$565,2,0)</f>
        <v>OTROS SERVICIOS TECNICOS Y PROFESIONALES</v>
      </c>
      <c r="K543" s="33" t="str">
        <f t="shared" si="15"/>
        <v>Posgrado</v>
      </c>
      <c r="L543" s="33" t="s">
        <v>354</v>
      </c>
    </row>
    <row r="544" spans="3:12" hidden="1">
      <c r="C544" s="107" t="s">
        <v>27</v>
      </c>
      <c r="D544" s="98"/>
      <c r="E544" s="89">
        <v>0</v>
      </c>
      <c r="F544" s="35">
        <v>0</v>
      </c>
      <c r="G544" s="32">
        <f>F544</f>
        <v>0</v>
      </c>
      <c r="H544" s="99"/>
      <c r="I544" s="36" t="s">
        <v>665</v>
      </c>
      <c r="J544" s="36" t="str">
        <f>VLOOKUP(I544,Presupuesto!$B$11:$C$565,2,0)</f>
        <v>OTROS SERVICIOS TECNICOS Y PROFESIONALES</v>
      </c>
      <c r="K544" s="33" t="str">
        <f t="shared" si="15"/>
        <v>Posgrado</v>
      </c>
      <c r="L544" s="33" t="s">
        <v>354</v>
      </c>
    </row>
    <row r="545" spans="3:12" ht="15.75" hidden="1" thickBot="1">
      <c r="C545" s="75" t="s">
        <v>29</v>
      </c>
      <c r="D545" s="134"/>
      <c r="E545" s="87">
        <v>12</v>
      </c>
      <c r="F545" s="53">
        <v>30000</v>
      </c>
      <c r="G545" s="48">
        <f>D545*E545*F545</f>
        <v>0</v>
      </c>
      <c r="H545" s="101"/>
      <c r="I545" s="49" t="s">
        <v>456</v>
      </c>
      <c r="J545" s="49" t="str">
        <f>VLOOKUP(I545,Presupuesto!$B$11:$C$565,2,0)</f>
        <v>SUELDOS Y SALARIOS PERMANENTES</v>
      </c>
      <c r="K545" s="33" t="str">
        <f t="shared" si="15"/>
        <v>Posgrado</v>
      </c>
      <c r="L545" s="33" t="s">
        <v>354</v>
      </c>
    </row>
    <row r="546" spans="3:12" hidden="1">
      <c r="C546" s="106" t="s">
        <v>26</v>
      </c>
      <c r="D546" s="104"/>
      <c r="E546" s="66">
        <v>0</v>
      </c>
      <c r="F546" s="54">
        <f>IF(E545=0,"",(G545/E545)/12*E545)</f>
        <v>0</v>
      </c>
      <c r="G546" s="55">
        <f>F546</f>
        <v>0</v>
      </c>
      <c r="H546" s="99"/>
      <c r="I546" s="36" t="s">
        <v>476</v>
      </c>
      <c r="J546" s="36" t="str">
        <f>VLOOKUP(I546,Presupuesto!$B$11:$C$565,2,0)</f>
        <v>AGUINALDO Y DECIMO CUARTO MES</v>
      </c>
      <c r="K546" s="33" t="str">
        <f t="shared" si="15"/>
        <v>Posgrado</v>
      </c>
      <c r="L546" s="33" t="s">
        <v>354</v>
      </c>
    </row>
    <row r="547" spans="3:12" ht="15.75" hidden="1" thickBot="1">
      <c r="C547" s="108" t="s">
        <v>27</v>
      </c>
      <c r="D547" s="97"/>
      <c r="E547" s="67">
        <v>0</v>
      </c>
      <c r="F547" s="40">
        <f>IF(E545&lt;6,"",((E545-6)/12)*(G545/E545))</f>
        <v>0</v>
      </c>
      <c r="G547" s="40">
        <f>F547</f>
        <v>0</v>
      </c>
      <c r="H547" s="97"/>
      <c r="I547" s="41" t="s">
        <v>479</v>
      </c>
      <c r="J547" s="59" t="str">
        <f>VLOOKUP(I547,Presupuesto!$B$11:$C$565,2,0)</f>
        <v>DECIMOCUARTO MES</v>
      </c>
      <c r="K547" s="41" t="str">
        <f t="shared" si="15"/>
        <v>Posgrado</v>
      </c>
      <c r="L547" s="59" t="s">
        <v>354</v>
      </c>
    </row>
    <row r="549" spans="3:12" ht="15.75" thickBot="1">
      <c r="K549" s="88"/>
    </row>
    <row r="550" spans="3:12" ht="15.75" thickBot="1">
      <c r="C550" s="515" t="s">
        <v>11</v>
      </c>
      <c r="D550" s="2">
        <f>SUM(G557:G607)</f>
        <v>0</v>
      </c>
      <c r="E550" s="28"/>
      <c r="F550" s="28"/>
      <c r="G550" s="28"/>
      <c r="H550" s="11"/>
      <c r="I550" s="11"/>
      <c r="J550" s="11"/>
      <c r="K550" s="88"/>
    </row>
    <row r="551" spans="3:12">
      <c r="D551" s="3"/>
      <c r="E551" s="28"/>
      <c r="F551" s="28"/>
      <c r="G551" s="28"/>
      <c r="H551" s="11"/>
      <c r="I551" s="11"/>
      <c r="J551" s="11"/>
      <c r="K551" s="88"/>
    </row>
    <row r="552" spans="3:12">
      <c r="D552" s="3"/>
      <c r="E552" s="28"/>
      <c r="F552" s="28"/>
      <c r="G552" s="28"/>
      <c r="H552" s="11"/>
      <c r="I552" s="11"/>
      <c r="J552" s="11"/>
      <c r="K552" s="88"/>
    </row>
    <row r="553" spans="3:12" ht="15.75">
      <c r="C553" s="137" t="s">
        <v>352</v>
      </c>
      <c r="D553" s="290"/>
      <c r="E553" s="28"/>
      <c r="F553" s="28"/>
      <c r="G553" s="28"/>
      <c r="H553" s="11"/>
      <c r="I553" s="11"/>
      <c r="J553" s="11"/>
      <c r="K553" s="88"/>
    </row>
    <row r="554" spans="3:12" ht="18.75">
      <c r="C554" s="143" t="e">
        <f>IFERROR(VLOOKUP(D553,'1. Desarrollo e Innov. Curricu.'!$F:$G,2,FALSE),IFERROR(VLOOKUP(D553,'2. Investigación Científica'!$F:$G,2,FALSE),IFERROR(VLOOKUP(D553,'3. Vinculación Univ. Sociedad'!$F:$G,2,FALSE),IFERROR(VLOOKUP(D553,'4. Docencia y Profesorado Univ.'!$F:$G,2,FALSE),IFERROR(VLOOKUP(D553,'5. Estudiantes y Graduados'!$F:$G,2,FALSE),IFERROR(VLOOKUP(D553,'Gestion administrativa '!$F:$G,2,FALSE),IFERROR(VLOOKUP(D553,'13. Gestión Académica'!$F:$G,2,FALSE),IFERROR(VLOOKUP(D553,'9. Asegura. de la Calid. y M'!$F:$G,2,FALSE),IFERROR(VLOOKUP(D553,'6. Gestión del Conocimiento'!$F:$G,2,FALSE),IFERROR(VLOOKUP(D553,'15. Gobernabilidad y Proceso...'!$F:$G,2,FALSE),IFERROR(VLOOKUP(D553,'12. Gestión del Talento Humano'!$F:$G,2,FALSE),IFERROR(VLOOKUP(D553,'14. Internacional... de la E.S.'!$F:$G,2,FALSE),IFERROR(VLOOKUP(D553,'10. Posgrado'!$F:$G,2,FALSE),IFERROR(VLOOKUP(D553,'17. Gestión TIC'!$F:$G,2,FALSE),IFERROR(VLOOKUP(D553,'16. Desa. del Sistema Educ.Sup.'!$F:$G,2,FALSE),IFERROR(VLOOKUP(D553,'8. Cultura de Inno. Insti...'!$F:$G,2,FALSE),VLOOKUP(D553,'7. Lo Esencial de la Reforma U.'!$F:$G,2,0)))))))))))))))))</f>
        <v>#N/A</v>
      </c>
      <c r="D554" s="3"/>
      <c r="E554" s="28"/>
      <c r="F554" s="28"/>
      <c r="G554" s="28"/>
      <c r="H554" s="11"/>
      <c r="I554" s="11"/>
      <c r="J554" s="11"/>
      <c r="K554" s="88"/>
    </row>
    <row r="555" spans="3:12" ht="15.75" thickBot="1">
      <c r="C555" s="112"/>
      <c r="D555" s="3"/>
      <c r="E555" s="28"/>
      <c r="F555" s="28"/>
      <c r="G555" s="28"/>
      <c r="H555" s="11"/>
      <c r="I555" s="11"/>
      <c r="J555" s="11"/>
      <c r="K555" s="88"/>
    </row>
    <row r="556" spans="3:12" ht="30.75" thickBot="1">
      <c r="C556" s="69" t="s">
        <v>12</v>
      </c>
      <c r="D556" s="73" t="s">
        <v>23</v>
      </c>
      <c r="E556" s="105" t="s">
        <v>24</v>
      </c>
      <c r="F556" s="73" t="s">
        <v>25</v>
      </c>
      <c r="G556" s="70" t="s">
        <v>6</v>
      </c>
      <c r="H556" s="68" t="s">
        <v>91</v>
      </c>
      <c r="I556" s="71" t="s">
        <v>14</v>
      </c>
      <c r="J556" s="71" t="s">
        <v>92</v>
      </c>
      <c r="K556" s="71" t="s">
        <v>370</v>
      </c>
      <c r="L556" s="71" t="s">
        <v>371</v>
      </c>
    </row>
    <row r="557" spans="3:12" ht="15.75" hidden="1" thickBot="1">
      <c r="C557" s="72" t="s">
        <v>442</v>
      </c>
      <c r="D557" s="134"/>
      <c r="E557" s="87">
        <v>12</v>
      </c>
      <c r="F557" s="235">
        <f>HLOOKUP($C557,$BZ$2:$CM$3,2,0)</f>
        <v>43674.39</v>
      </c>
      <c r="G557" s="48">
        <f>D557*E557*F557</f>
        <v>0</v>
      </c>
      <c r="H557" s="101"/>
      <c r="I557" s="49" t="s">
        <v>456</v>
      </c>
      <c r="J557" s="49" t="str">
        <f>VLOOKUP(I557,Presupuesto!$B$11:$C$565,2,0)</f>
        <v>SUELDOS Y SALARIOS PERMANENTES</v>
      </c>
      <c r="K557" s="151" t="s">
        <v>1403</v>
      </c>
      <c r="L557" s="33" t="s">
        <v>354</v>
      </c>
    </row>
    <row r="558" spans="3:12" hidden="1">
      <c r="C558" s="106" t="s">
        <v>26</v>
      </c>
      <c r="D558" s="98"/>
      <c r="E558" s="89">
        <v>0</v>
      </c>
      <c r="F558" s="35">
        <f>IF(E557=0,"",(G557/E557)/12*E557)</f>
        <v>0</v>
      </c>
      <c r="G558" s="32">
        <f>F558</f>
        <v>0</v>
      </c>
      <c r="H558" s="99"/>
      <c r="I558" s="51" t="s">
        <v>476</v>
      </c>
      <c r="J558" s="51" t="str">
        <f>VLOOKUP(I558,Presupuesto!$B$11:$C$565,2,0)</f>
        <v>AGUINALDO Y DECIMO CUARTO MES</v>
      </c>
      <c r="K558" s="33" t="str">
        <f t="shared" ref="K558:K589" si="16">$K$557</f>
        <v>Posgrado</v>
      </c>
      <c r="L558" s="33" t="s">
        <v>372</v>
      </c>
    </row>
    <row r="559" spans="3:12" hidden="1">
      <c r="C559" s="107" t="s">
        <v>27</v>
      </c>
      <c r="D559" s="98"/>
      <c r="E559" s="89">
        <v>0</v>
      </c>
      <c r="F559" s="52">
        <f>IF(E557&lt;6,"",((E557-6)/12)*(G557/E557))</f>
        <v>0</v>
      </c>
      <c r="G559" s="32">
        <f>F559</f>
        <v>0</v>
      </c>
      <c r="H559" s="99"/>
      <c r="I559" s="36" t="s">
        <v>479</v>
      </c>
      <c r="J559" s="36" t="str">
        <f>VLOOKUP(I559,Presupuesto!$B$11:$C$565,2,0)</f>
        <v>DECIMOCUARTO MES</v>
      </c>
      <c r="K559" s="33" t="str">
        <f t="shared" si="16"/>
        <v>Posgrado</v>
      </c>
      <c r="L559" s="33" t="s">
        <v>355</v>
      </c>
    </row>
    <row r="560" spans="3:12" ht="15.75" hidden="1" thickBot="1">
      <c r="C560" s="72" t="s">
        <v>443</v>
      </c>
      <c r="D560" s="134"/>
      <c r="E560" s="87">
        <v>12</v>
      </c>
      <c r="F560" s="235">
        <f>HLOOKUP($C560,$BZ$2:$CM$3,2,0)</f>
        <v>39703.99</v>
      </c>
      <c r="G560" s="48">
        <f>D560*E560*F560</f>
        <v>0</v>
      </c>
      <c r="H560" s="101"/>
      <c r="I560" s="49" t="s">
        <v>456</v>
      </c>
      <c r="J560" s="49" t="str">
        <f>VLOOKUP(I560,Presupuesto!$B$11:$C$565,2,0)</f>
        <v>SUELDOS Y SALARIOS PERMANENTES</v>
      </c>
      <c r="K560" s="33" t="str">
        <f t="shared" si="16"/>
        <v>Posgrado</v>
      </c>
      <c r="L560" s="33" t="s">
        <v>355</v>
      </c>
    </row>
    <row r="561" spans="3:12" hidden="1">
      <c r="C561" s="106" t="s">
        <v>26</v>
      </c>
      <c r="D561" s="98"/>
      <c r="E561" s="89">
        <v>0</v>
      </c>
      <c r="F561" s="35">
        <f>IF(E560=0,"",(G560/E560)/12*E560)</f>
        <v>0</v>
      </c>
      <c r="G561" s="32">
        <f>F561</f>
        <v>0</v>
      </c>
      <c r="H561" s="99"/>
      <c r="I561" s="51" t="s">
        <v>476</v>
      </c>
      <c r="J561" s="51" t="str">
        <f>VLOOKUP(I561,Presupuesto!$B$11:$C$565,2,0)</f>
        <v>AGUINALDO Y DECIMO CUARTO MES</v>
      </c>
      <c r="K561" s="33" t="str">
        <f t="shared" si="16"/>
        <v>Posgrado</v>
      </c>
      <c r="L561" s="33" t="s">
        <v>355</v>
      </c>
    </row>
    <row r="562" spans="3:12" hidden="1">
      <c r="C562" s="107" t="s">
        <v>27</v>
      </c>
      <c r="D562" s="98"/>
      <c r="E562" s="89">
        <v>0</v>
      </c>
      <c r="F562" s="52">
        <f>IF(E560&lt;6,"",((E560-6)/12)*(G560/E560))</f>
        <v>0</v>
      </c>
      <c r="G562" s="32">
        <f>F562</f>
        <v>0</v>
      </c>
      <c r="H562" s="99"/>
      <c r="I562" s="36" t="s">
        <v>479</v>
      </c>
      <c r="J562" s="36" t="str">
        <f>VLOOKUP(I562,Presupuesto!$B$11:$C$565,2,0)</f>
        <v>DECIMOCUARTO MES</v>
      </c>
      <c r="K562" s="33" t="str">
        <f t="shared" si="16"/>
        <v>Posgrado</v>
      </c>
      <c r="L562" s="33" t="s">
        <v>355</v>
      </c>
    </row>
    <row r="563" spans="3:12" ht="15.75" hidden="1" thickBot="1">
      <c r="C563" s="72" t="s">
        <v>444</v>
      </c>
      <c r="D563" s="134"/>
      <c r="E563" s="87">
        <v>12</v>
      </c>
      <c r="F563" s="235">
        <f>HLOOKUP($C563,$BZ$2:$CM$3,2,0)</f>
        <v>35733.589999999997</v>
      </c>
      <c r="G563" s="48">
        <f>D563*E563*F563</f>
        <v>0</v>
      </c>
      <c r="H563" s="101"/>
      <c r="I563" s="49" t="s">
        <v>456</v>
      </c>
      <c r="J563" s="49" t="str">
        <f>VLOOKUP(I563,Presupuesto!$B$11:$C$565,2,0)</f>
        <v>SUELDOS Y SALARIOS PERMANENTES</v>
      </c>
      <c r="K563" s="33" t="str">
        <f t="shared" si="16"/>
        <v>Posgrado</v>
      </c>
      <c r="L563" s="33" t="s">
        <v>355</v>
      </c>
    </row>
    <row r="564" spans="3:12" hidden="1">
      <c r="C564" s="106" t="s">
        <v>26</v>
      </c>
      <c r="D564" s="98"/>
      <c r="E564" s="89">
        <v>0</v>
      </c>
      <c r="F564" s="35">
        <f>IF(E563=0,"",(G563/E563)/12*E563)</f>
        <v>0</v>
      </c>
      <c r="G564" s="32">
        <f>F564</f>
        <v>0</v>
      </c>
      <c r="H564" s="99"/>
      <c r="I564" s="51" t="s">
        <v>476</v>
      </c>
      <c r="J564" s="51" t="str">
        <f>VLOOKUP(I564,Presupuesto!$B$11:$C$565,2,0)</f>
        <v>AGUINALDO Y DECIMO CUARTO MES</v>
      </c>
      <c r="K564" s="33" t="str">
        <f t="shared" si="16"/>
        <v>Posgrado</v>
      </c>
      <c r="L564" s="33" t="s">
        <v>355</v>
      </c>
    </row>
    <row r="565" spans="3:12" hidden="1">
      <c r="C565" s="107" t="s">
        <v>27</v>
      </c>
      <c r="D565" s="98"/>
      <c r="E565" s="89">
        <v>0</v>
      </c>
      <c r="F565" s="52">
        <f>IF(E563&lt;6,"",((E563-6)/12)*(G563/E563))</f>
        <v>0</v>
      </c>
      <c r="G565" s="32">
        <f>F565</f>
        <v>0</v>
      </c>
      <c r="H565" s="99"/>
      <c r="I565" s="36" t="s">
        <v>479</v>
      </c>
      <c r="J565" s="36" t="str">
        <f>VLOOKUP(I565,Presupuesto!$B$11:$C$565,2,0)</f>
        <v>DECIMOCUARTO MES</v>
      </c>
      <c r="K565" s="33" t="str">
        <f t="shared" si="16"/>
        <v>Posgrado</v>
      </c>
      <c r="L565" s="33" t="s">
        <v>355</v>
      </c>
    </row>
    <row r="566" spans="3:12" ht="15.75" hidden="1" thickBot="1">
      <c r="C566" s="72" t="s">
        <v>445</v>
      </c>
      <c r="D566" s="134"/>
      <c r="E566" s="87">
        <v>12</v>
      </c>
      <c r="F566" s="235">
        <f>HLOOKUP($C566,$BZ$2:$CM$3,2,0)</f>
        <v>31763.19</v>
      </c>
      <c r="G566" s="48">
        <f>D566*E566*F566</f>
        <v>0</v>
      </c>
      <c r="H566" s="101"/>
      <c r="I566" s="49" t="s">
        <v>456</v>
      </c>
      <c r="J566" s="49" t="str">
        <f>VLOOKUP(I566,Presupuesto!$B$11:$C$565,2,0)</f>
        <v>SUELDOS Y SALARIOS PERMANENTES</v>
      </c>
      <c r="K566" s="33" t="str">
        <f t="shared" si="16"/>
        <v>Posgrado</v>
      </c>
      <c r="L566" s="33" t="s">
        <v>355</v>
      </c>
    </row>
    <row r="567" spans="3:12" hidden="1">
      <c r="C567" s="106" t="s">
        <v>26</v>
      </c>
      <c r="D567" s="98"/>
      <c r="E567" s="89">
        <v>0</v>
      </c>
      <c r="F567" s="35">
        <f>IF(E566=0,"",(G566/E566)/12*E566)</f>
        <v>0</v>
      </c>
      <c r="G567" s="32">
        <f>F567</f>
        <v>0</v>
      </c>
      <c r="H567" s="99"/>
      <c r="I567" s="51" t="s">
        <v>476</v>
      </c>
      <c r="J567" s="51" t="str">
        <f>VLOOKUP(I567,Presupuesto!$B$11:$C$565,2,0)</f>
        <v>AGUINALDO Y DECIMO CUARTO MES</v>
      </c>
      <c r="K567" s="33" t="str">
        <f t="shared" si="16"/>
        <v>Posgrado</v>
      </c>
      <c r="L567" s="33" t="s">
        <v>355</v>
      </c>
    </row>
    <row r="568" spans="3:12" hidden="1">
      <c r="C568" s="107" t="s">
        <v>27</v>
      </c>
      <c r="D568" s="98"/>
      <c r="E568" s="89">
        <v>0</v>
      </c>
      <c r="F568" s="52">
        <f>IF(E566&lt;6,"",((E566-6)/12)*(G566/E566))</f>
        <v>0</v>
      </c>
      <c r="G568" s="32">
        <f>F568</f>
        <v>0</v>
      </c>
      <c r="H568" s="99"/>
      <c r="I568" s="36" t="s">
        <v>479</v>
      </c>
      <c r="J568" s="36" t="str">
        <f>VLOOKUP(I568,Presupuesto!$B$11:$C$565,2,0)</f>
        <v>DECIMOCUARTO MES</v>
      </c>
      <c r="K568" s="33" t="str">
        <f t="shared" si="16"/>
        <v>Posgrado</v>
      </c>
      <c r="L568" s="33" t="s">
        <v>355</v>
      </c>
    </row>
    <row r="569" spans="3:12" ht="15.75" hidden="1" thickBot="1">
      <c r="C569" s="72" t="s">
        <v>446</v>
      </c>
      <c r="D569" s="134"/>
      <c r="E569" s="87">
        <v>12</v>
      </c>
      <c r="F569" s="235">
        <f>HLOOKUP($C569,$BZ$2:$CM$3,2,0)</f>
        <v>29777.99</v>
      </c>
      <c r="G569" s="48">
        <f>D569*E569*F569</f>
        <v>0</v>
      </c>
      <c r="H569" s="101"/>
      <c r="I569" s="49" t="s">
        <v>456</v>
      </c>
      <c r="J569" s="49" t="str">
        <f>VLOOKUP(I569,Presupuesto!$B$11:$C$565,2,0)</f>
        <v>SUELDOS Y SALARIOS PERMANENTES</v>
      </c>
      <c r="K569" s="33" t="str">
        <f t="shared" si="16"/>
        <v>Posgrado</v>
      </c>
      <c r="L569" s="33" t="s">
        <v>355</v>
      </c>
    </row>
    <row r="570" spans="3:12" hidden="1">
      <c r="C570" s="106" t="s">
        <v>26</v>
      </c>
      <c r="D570" s="98"/>
      <c r="E570" s="89">
        <v>0</v>
      </c>
      <c r="F570" s="35">
        <f>IF(E569=0,"",(G569/E569)/12*E569)</f>
        <v>0</v>
      </c>
      <c r="G570" s="32">
        <f>F570</f>
        <v>0</v>
      </c>
      <c r="H570" s="99"/>
      <c r="I570" s="51" t="s">
        <v>476</v>
      </c>
      <c r="J570" s="51" t="str">
        <f>VLOOKUP(I570,Presupuesto!$B$11:$C$565,2,0)</f>
        <v>AGUINALDO Y DECIMO CUARTO MES</v>
      </c>
      <c r="K570" s="33" t="str">
        <f t="shared" si="16"/>
        <v>Posgrado</v>
      </c>
      <c r="L570" s="33" t="s">
        <v>355</v>
      </c>
    </row>
    <row r="571" spans="3:12" hidden="1">
      <c r="C571" s="107" t="s">
        <v>27</v>
      </c>
      <c r="D571" s="98"/>
      <c r="E571" s="89">
        <v>0</v>
      </c>
      <c r="F571" s="52">
        <f>IF(E569&lt;6,"",((E569-6)/12)*(G569/E569))</f>
        <v>0</v>
      </c>
      <c r="G571" s="32">
        <f>F571</f>
        <v>0</v>
      </c>
      <c r="H571" s="99"/>
      <c r="I571" s="36" t="s">
        <v>479</v>
      </c>
      <c r="J571" s="36" t="str">
        <f>VLOOKUP(I571,Presupuesto!$B$11:$C$565,2,0)</f>
        <v>DECIMOCUARTO MES</v>
      </c>
      <c r="K571" s="33" t="str">
        <f t="shared" si="16"/>
        <v>Posgrado</v>
      </c>
      <c r="L571" s="33" t="s">
        <v>355</v>
      </c>
    </row>
    <row r="572" spans="3:12" ht="15.75" hidden="1" thickBot="1">
      <c r="C572" s="72" t="s">
        <v>447</v>
      </c>
      <c r="D572" s="134"/>
      <c r="E572" s="87">
        <v>12</v>
      </c>
      <c r="F572" s="235">
        <f>HLOOKUP($C572,$BZ$2:$CM$3,2,0)</f>
        <v>27792.79</v>
      </c>
      <c r="G572" s="48">
        <f>D572*E572*F572</f>
        <v>0</v>
      </c>
      <c r="H572" s="101"/>
      <c r="I572" s="49" t="s">
        <v>456</v>
      </c>
      <c r="J572" s="49" t="str">
        <f>VLOOKUP(I572,Presupuesto!$B$11:$C$565,2,0)</f>
        <v>SUELDOS Y SALARIOS PERMANENTES</v>
      </c>
      <c r="K572" s="33" t="str">
        <f t="shared" si="16"/>
        <v>Posgrado</v>
      </c>
      <c r="L572" s="33" t="s">
        <v>355</v>
      </c>
    </row>
    <row r="573" spans="3:12" hidden="1">
      <c r="C573" s="106" t="s">
        <v>26</v>
      </c>
      <c r="D573" s="98"/>
      <c r="E573" s="89">
        <v>0</v>
      </c>
      <c r="F573" s="35">
        <f>IF(E572=0,"",(G572/E572)/12*E572)</f>
        <v>0</v>
      </c>
      <c r="G573" s="32">
        <f>F573</f>
        <v>0</v>
      </c>
      <c r="H573" s="99"/>
      <c r="I573" s="51" t="s">
        <v>476</v>
      </c>
      <c r="J573" s="51" t="str">
        <f>VLOOKUP(I573,Presupuesto!$B$11:$C$565,2,0)</f>
        <v>AGUINALDO Y DECIMO CUARTO MES</v>
      </c>
      <c r="K573" s="33" t="str">
        <f t="shared" si="16"/>
        <v>Posgrado</v>
      </c>
      <c r="L573" s="33" t="s">
        <v>355</v>
      </c>
    </row>
    <row r="574" spans="3:12" hidden="1">
      <c r="C574" s="107" t="s">
        <v>27</v>
      </c>
      <c r="D574" s="98"/>
      <c r="E574" s="89">
        <v>0</v>
      </c>
      <c r="F574" s="52">
        <f>IF(E572&lt;6,"",((E572-6)/12)*(G572/E572))</f>
        <v>0</v>
      </c>
      <c r="G574" s="32">
        <f>F574</f>
        <v>0</v>
      </c>
      <c r="H574" s="99"/>
      <c r="I574" s="36" t="s">
        <v>479</v>
      </c>
      <c r="J574" s="36" t="str">
        <f>VLOOKUP(I574,Presupuesto!$B$11:$C$565,2,0)</f>
        <v>DECIMOCUARTO MES</v>
      </c>
      <c r="K574" s="33" t="str">
        <f t="shared" si="16"/>
        <v>Posgrado</v>
      </c>
      <c r="L574" s="33" t="s">
        <v>355</v>
      </c>
    </row>
    <row r="575" spans="3:12" ht="15.75" hidden="1" thickBot="1">
      <c r="C575" s="72" t="s">
        <v>448</v>
      </c>
      <c r="D575" s="134"/>
      <c r="E575" s="87">
        <v>12</v>
      </c>
      <c r="F575" s="235">
        <f>HLOOKUP($C575,$BZ$2:$CM$3,2,0)</f>
        <v>18859.39</v>
      </c>
      <c r="G575" s="48">
        <f>D575*E575*F575</f>
        <v>0</v>
      </c>
      <c r="H575" s="101"/>
      <c r="I575" s="49" t="s">
        <v>456</v>
      </c>
      <c r="J575" s="49" t="str">
        <f>VLOOKUP(I575,Presupuesto!$B$11:$C$565,2,0)</f>
        <v>SUELDOS Y SALARIOS PERMANENTES</v>
      </c>
      <c r="K575" s="33" t="str">
        <f t="shared" si="16"/>
        <v>Posgrado</v>
      </c>
      <c r="L575" s="33" t="s">
        <v>355</v>
      </c>
    </row>
    <row r="576" spans="3:12" hidden="1">
      <c r="C576" s="106" t="s">
        <v>26</v>
      </c>
      <c r="D576" s="98"/>
      <c r="E576" s="89">
        <v>0</v>
      </c>
      <c r="F576" s="35">
        <f>IF(E575=0,"",(G575/E575)/12*E575)</f>
        <v>0</v>
      </c>
      <c r="G576" s="32">
        <f>F576</f>
        <v>0</v>
      </c>
      <c r="H576" s="99"/>
      <c r="I576" s="51" t="s">
        <v>476</v>
      </c>
      <c r="J576" s="51" t="str">
        <f>VLOOKUP(I576,Presupuesto!$B$11:$C$565,2,0)</f>
        <v>AGUINALDO Y DECIMO CUARTO MES</v>
      </c>
      <c r="K576" s="33" t="str">
        <f t="shared" si="16"/>
        <v>Posgrado</v>
      </c>
      <c r="L576" s="33" t="s">
        <v>355</v>
      </c>
    </row>
    <row r="577" spans="3:12" hidden="1">
      <c r="C577" s="107" t="s">
        <v>27</v>
      </c>
      <c r="D577" s="98"/>
      <c r="E577" s="89">
        <v>0</v>
      </c>
      <c r="F577" s="52">
        <f>IF(E575&lt;6,"",((E575-6)/12)*(G575/E575))</f>
        <v>0</v>
      </c>
      <c r="G577" s="32">
        <f>F577</f>
        <v>0</v>
      </c>
      <c r="H577" s="99"/>
      <c r="I577" s="36" t="s">
        <v>479</v>
      </c>
      <c r="J577" s="36" t="str">
        <f>VLOOKUP(I577,Presupuesto!$B$11:$C$565,2,0)</f>
        <v>DECIMOCUARTO MES</v>
      </c>
      <c r="K577" s="33" t="str">
        <f t="shared" si="16"/>
        <v>Posgrado</v>
      </c>
      <c r="L577" s="33" t="s">
        <v>355</v>
      </c>
    </row>
    <row r="578" spans="3:12" ht="15.75" hidden="1" thickBot="1">
      <c r="C578" s="72" t="s">
        <v>449</v>
      </c>
      <c r="D578" s="134"/>
      <c r="E578" s="87">
        <v>12</v>
      </c>
      <c r="F578" s="235">
        <f>HLOOKUP($C578,$BZ$2:$CM$3,2,0)</f>
        <v>17866.8</v>
      </c>
      <c r="G578" s="48">
        <f>D578*E578*F578</f>
        <v>0</v>
      </c>
      <c r="H578" s="101"/>
      <c r="I578" s="49" t="s">
        <v>456</v>
      </c>
      <c r="J578" s="49" t="str">
        <f>VLOOKUP(I578,Presupuesto!$B$11:$C$565,2,0)</f>
        <v>SUELDOS Y SALARIOS PERMANENTES</v>
      </c>
      <c r="K578" s="33" t="str">
        <f t="shared" si="16"/>
        <v>Posgrado</v>
      </c>
      <c r="L578" s="33" t="s">
        <v>355</v>
      </c>
    </row>
    <row r="579" spans="3:12" hidden="1">
      <c r="C579" s="106" t="s">
        <v>26</v>
      </c>
      <c r="D579" s="98"/>
      <c r="E579" s="89">
        <v>0</v>
      </c>
      <c r="F579" s="35">
        <f>IF(E578=0,"",(G578/E578)/12*E578)</f>
        <v>0</v>
      </c>
      <c r="G579" s="32">
        <f>F579</f>
        <v>0</v>
      </c>
      <c r="H579" s="99"/>
      <c r="I579" s="51" t="s">
        <v>476</v>
      </c>
      <c r="J579" s="51" t="str">
        <f>VLOOKUP(I579,Presupuesto!$B$11:$C$565,2,0)</f>
        <v>AGUINALDO Y DECIMO CUARTO MES</v>
      </c>
      <c r="K579" s="33" t="str">
        <f t="shared" si="16"/>
        <v>Posgrado</v>
      </c>
      <c r="L579" s="33" t="s">
        <v>355</v>
      </c>
    </row>
    <row r="580" spans="3:12" hidden="1">
      <c r="C580" s="107" t="s">
        <v>27</v>
      </c>
      <c r="D580" s="98"/>
      <c r="E580" s="89">
        <v>0</v>
      </c>
      <c r="F580" s="52">
        <f>IF(E578&lt;6,"",((E578-6)/12)*(G578/E578))</f>
        <v>0</v>
      </c>
      <c r="G580" s="32">
        <f>F580</f>
        <v>0</v>
      </c>
      <c r="H580" s="99"/>
      <c r="I580" s="36" t="s">
        <v>479</v>
      </c>
      <c r="J580" s="36" t="str">
        <f>VLOOKUP(I580,Presupuesto!$B$11:$C$565,2,0)</f>
        <v>DECIMOCUARTO MES</v>
      </c>
      <c r="K580" s="33" t="str">
        <f t="shared" si="16"/>
        <v>Posgrado</v>
      </c>
      <c r="L580" s="33" t="s">
        <v>355</v>
      </c>
    </row>
    <row r="581" spans="3:12" ht="15.75" hidden="1" thickBot="1">
      <c r="C581" s="72" t="s">
        <v>450</v>
      </c>
      <c r="D581" s="134"/>
      <c r="E581" s="87">
        <v>12</v>
      </c>
      <c r="F581" s="235">
        <f>HLOOKUP($C581,$BZ$2:$CM$3,2,0)</f>
        <v>13896.4</v>
      </c>
      <c r="G581" s="48">
        <f>D581*E581*F581</f>
        <v>0</v>
      </c>
      <c r="H581" s="101"/>
      <c r="I581" s="49" t="s">
        <v>456</v>
      </c>
      <c r="J581" s="49" t="str">
        <f>VLOOKUP(I581,Presupuesto!$B$11:$C$565,2,0)</f>
        <v>SUELDOS Y SALARIOS PERMANENTES</v>
      </c>
      <c r="K581" s="33" t="str">
        <f t="shared" si="16"/>
        <v>Posgrado</v>
      </c>
      <c r="L581" s="33" t="s">
        <v>355</v>
      </c>
    </row>
    <row r="582" spans="3:12" hidden="1">
      <c r="C582" s="106" t="s">
        <v>26</v>
      </c>
      <c r="D582" s="98"/>
      <c r="E582" s="89">
        <v>0</v>
      </c>
      <c r="F582" s="35">
        <f>IF(E581=0,"",(G581/E581)/12*E581)</f>
        <v>0</v>
      </c>
      <c r="G582" s="32">
        <f>F582</f>
        <v>0</v>
      </c>
      <c r="H582" s="99"/>
      <c r="I582" s="51" t="s">
        <v>476</v>
      </c>
      <c r="J582" s="51" t="str">
        <f>VLOOKUP(I582,Presupuesto!$B$11:$C$565,2,0)</f>
        <v>AGUINALDO Y DECIMO CUARTO MES</v>
      </c>
      <c r="K582" s="33" t="str">
        <f t="shared" si="16"/>
        <v>Posgrado</v>
      </c>
      <c r="L582" s="33" t="s">
        <v>355</v>
      </c>
    </row>
    <row r="583" spans="3:12" hidden="1">
      <c r="C583" s="107" t="s">
        <v>27</v>
      </c>
      <c r="D583" s="98"/>
      <c r="E583" s="89">
        <v>0</v>
      </c>
      <c r="F583" s="52">
        <f>IF(E581&lt;6,"",((E581-6)/12)*(G581/E581))</f>
        <v>0</v>
      </c>
      <c r="G583" s="32">
        <f>F583</f>
        <v>0</v>
      </c>
      <c r="H583" s="99"/>
      <c r="I583" s="36" t="s">
        <v>479</v>
      </c>
      <c r="J583" s="36" t="str">
        <f>VLOOKUP(I583,Presupuesto!$B$11:$C$565,2,0)</f>
        <v>DECIMOCUARTO MES</v>
      </c>
      <c r="K583" s="33" t="str">
        <f t="shared" si="16"/>
        <v>Posgrado</v>
      </c>
      <c r="L583" s="33" t="s">
        <v>355</v>
      </c>
    </row>
    <row r="584" spans="3:12" ht="15.75" hidden="1" thickBot="1">
      <c r="C584" s="72" t="s">
        <v>451</v>
      </c>
      <c r="D584" s="134"/>
      <c r="E584" s="87">
        <v>12</v>
      </c>
      <c r="F584" s="235">
        <f>HLOOKUP($C584,$BZ$2:$CM$3,2,0)</f>
        <v>15004.09</v>
      </c>
      <c r="G584" s="48">
        <f>D584*E584*F584</f>
        <v>0</v>
      </c>
      <c r="H584" s="101"/>
      <c r="I584" s="49" t="s">
        <v>456</v>
      </c>
      <c r="J584" s="49" t="str">
        <f>VLOOKUP(I584,Presupuesto!$B$11:$C$565,2,0)</f>
        <v>SUELDOS Y SALARIOS PERMANENTES</v>
      </c>
      <c r="K584" s="33" t="str">
        <f t="shared" si="16"/>
        <v>Posgrado</v>
      </c>
      <c r="L584" s="33" t="s">
        <v>355</v>
      </c>
    </row>
    <row r="585" spans="3:12" hidden="1">
      <c r="C585" s="106" t="s">
        <v>26</v>
      </c>
      <c r="D585" s="98"/>
      <c r="E585" s="89">
        <v>0</v>
      </c>
      <c r="F585" s="35">
        <f>IF(E584=0,"",(G584/E584)/12*E584)</f>
        <v>0</v>
      </c>
      <c r="G585" s="32">
        <f>F585</f>
        <v>0</v>
      </c>
      <c r="H585" s="99"/>
      <c r="I585" s="51" t="s">
        <v>476</v>
      </c>
      <c r="J585" s="51" t="str">
        <f>VLOOKUP(I585,Presupuesto!$B$11:$C$565,2,0)</f>
        <v>AGUINALDO Y DECIMO CUARTO MES</v>
      </c>
      <c r="K585" s="33" t="str">
        <f t="shared" si="16"/>
        <v>Posgrado</v>
      </c>
      <c r="L585" s="33" t="s">
        <v>355</v>
      </c>
    </row>
    <row r="586" spans="3:12" hidden="1">
      <c r="C586" s="107" t="s">
        <v>27</v>
      </c>
      <c r="D586" s="98"/>
      <c r="E586" s="89">
        <v>0</v>
      </c>
      <c r="F586" s="52">
        <f>IF(E584&lt;6,"",((E584-6)/12)*(G584/E584))</f>
        <v>0</v>
      </c>
      <c r="G586" s="32">
        <f>F586</f>
        <v>0</v>
      </c>
      <c r="H586" s="99"/>
      <c r="I586" s="36" t="s">
        <v>479</v>
      </c>
      <c r="J586" s="36" t="str">
        <f>VLOOKUP(I586,Presupuesto!$B$11:$C$565,2,0)</f>
        <v>DECIMOCUARTO MES</v>
      </c>
      <c r="K586" s="33" t="str">
        <f t="shared" si="16"/>
        <v>Posgrado</v>
      </c>
      <c r="L586" s="33" t="s">
        <v>355</v>
      </c>
    </row>
    <row r="587" spans="3:12" ht="15.75" hidden="1" thickBot="1">
      <c r="C587" s="72" t="s">
        <v>452</v>
      </c>
      <c r="D587" s="134"/>
      <c r="E587" s="87">
        <v>12</v>
      </c>
      <c r="F587" s="235">
        <f>HLOOKUP($C587,$BZ$2:$CM$3,2,0)</f>
        <v>13238.9</v>
      </c>
      <c r="G587" s="48">
        <f>D587*E587*F587</f>
        <v>0</v>
      </c>
      <c r="H587" s="101"/>
      <c r="I587" s="49" t="s">
        <v>456</v>
      </c>
      <c r="J587" s="49" t="str">
        <f>VLOOKUP(I587,Presupuesto!$B$11:$C$565,2,0)</f>
        <v>SUELDOS Y SALARIOS PERMANENTES</v>
      </c>
      <c r="K587" s="33" t="str">
        <f t="shared" si="16"/>
        <v>Posgrado</v>
      </c>
      <c r="L587" s="33" t="s">
        <v>355</v>
      </c>
    </row>
    <row r="588" spans="3:12" hidden="1">
      <c r="C588" s="106" t="s">
        <v>26</v>
      </c>
      <c r="D588" s="98"/>
      <c r="E588" s="89">
        <v>0</v>
      </c>
      <c r="F588" s="35">
        <f>IF(E587=0,"",(G587/E587)/12*E587)</f>
        <v>0</v>
      </c>
      <c r="G588" s="32">
        <f>F588</f>
        <v>0</v>
      </c>
      <c r="H588" s="99"/>
      <c r="I588" s="51" t="s">
        <v>476</v>
      </c>
      <c r="J588" s="51" t="str">
        <f>VLOOKUP(I588,Presupuesto!$B$11:$C$565,2,0)</f>
        <v>AGUINALDO Y DECIMO CUARTO MES</v>
      </c>
      <c r="K588" s="33" t="str">
        <f t="shared" si="16"/>
        <v>Posgrado</v>
      </c>
      <c r="L588" s="33" t="s">
        <v>355</v>
      </c>
    </row>
    <row r="589" spans="3:12" hidden="1">
      <c r="C589" s="107" t="s">
        <v>27</v>
      </c>
      <c r="D589" s="98"/>
      <c r="E589" s="89">
        <v>0</v>
      </c>
      <c r="F589" s="52">
        <f>IF(E587&lt;6,"",((E587-6)/12)*(G587/E587))</f>
        <v>0</v>
      </c>
      <c r="G589" s="32">
        <f>F589</f>
        <v>0</v>
      </c>
      <c r="H589" s="99"/>
      <c r="I589" s="36" t="s">
        <v>479</v>
      </c>
      <c r="J589" s="36" t="str">
        <f>VLOOKUP(I589,Presupuesto!$B$11:$C$565,2,0)</f>
        <v>DECIMOCUARTO MES</v>
      </c>
      <c r="K589" s="33" t="str">
        <f t="shared" si="16"/>
        <v>Posgrado</v>
      </c>
      <c r="L589" s="33" t="s">
        <v>355</v>
      </c>
    </row>
    <row r="590" spans="3:12" ht="15.75" hidden="1" thickBot="1">
      <c r="C590" s="72" t="s">
        <v>453</v>
      </c>
      <c r="D590" s="134"/>
      <c r="E590" s="87">
        <v>12</v>
      </c>
      <c r="F590" s="235">
        <f>HLOOKUP($C590,$BZ$2:$CM$3,2,0)</f>
        <v>12356.31</v>
      </c>
      <c r="G590" s="48">
        <f>D590*E590*F590</f>
        <v>0</v>
      </c>
      <c r="H590" s="101"/>
      <c r="I590" s="49" t="s">
        <v>456</v>
      </c>
      <c r="J590" s="49" t="str">
        <f>VLOOKUP(I590,Presupuesto!$B$11:$C$565,2,0)</f>
        <v>SUELDOS Y SALARIOS PERMANENTES</v>
      </c>
      <c r="K590" s="33" t="str">
        <f t="shared" ref="K590:K607" si="17">$K$557</f>
        <v>Posgrado</v>
      </c>
      <c r="L590" s="33" t="s">
        <v>355</v>
      </c>
    </row>
    <row r="591" spans="3:12" hidden="1">
      <c r="C591" s="106" t="s">
        <v>26</v>
      </c>
      <c r="D591" s="98"/>
      <c r="E591" s="89">
        <v>0</v>
      </c>
      <c r="F591" s="35">
        <f>IF(E590=0,"",(G590/E590)/12*E590)</f>
        <v>0</v>
      </c>
      <c r="G591" s="32">
        <f>F591</f>
        <v>0</v>
      </c>
      <c r="H591" s="99"/>
      <c r="I591" s="51" t="s">
        <v>476</v>
      </c>
      <c r="J591" s="51" t="str">
        <f>VLOOKUP(I591,Presupuesto!$B$11:$C$565,2,0)</f>
        <v>AGUINALDO Y DECIMO CUARTO MES</v>
      </c>
      <c r="K591" s="33" t="str">
        <f t="shared" si="17"/>
        <v>Posgrado</v>
      </c>
      <c r="L591" s="33" t="s">
        <v>355</v>
      </c>
    </row>
    <row r="592" spans="3:12" hidden="1">
      <c r="C592" s="107" t="s">
        <v>27</v>
      </c>
      <c r="D592" s="98"/>
      <c r="E592" s="89">
        <v>0</v>
      </c>
      <c r="F592" s="52">
        <f>IF(E590&lt;6,"",((E590-6)/12)*(G590/E590))</f>
        <v>0</v>
      </c>
      <c r="G592" s="32">
        <f>F592</f>
        <v>0</v>
      </c>
      <c r="H592" s="99"/>
      <c r="I592" s="36" t="s">
        <v>479</v>
      </c>
      <c r="J592" s="36" t="str">
        <f>VLOOKUP(I592,Presupuesto!$B$11:$C$565,2,0)</f>
        <v>DECIMOCUARTO MES</v>
      </c>
      <c r="K592" s="33" t="str">
        <f t="shared" si="17"/>
        <v>Posgrado</v>
      </c>
      <c r="L592" s="33" t="s">
        <v>355</v>
      </c>
    </row>
    <row r="593" spans="3:12" ht="15.75" hidden="1" thickBot="1">
      <c r="C593" s="72" t="s">
        <v>454</v>
      </c>
      <c r="D593" s="134"/>
      <c r="E593" s="87">
        <v>12</v>
      </c>
      <c r="F593" s="235">
        <f>HLOOKUP($C593,$BZ$2:$CM$3,2,0)</f>
        <v>463.22</v>
      </c>
      <c r="G593" s="48">
        <f>D593*E593*F593</f>
        <v>0</v>
      </c>
      <c r="H593" s="101"/>
      <c r="I593" s="49" t="s">
        <v>456</v>
      </c>
      <c r="J593" s="49" t="str">
        <f>VLOOKUP(I593,Presupuesto!$B$11:$C$565,2,0)</f>
        <v>SUELDOS Y SALARIOS PERMANENTES</v>
      </c>
      <c r="K593" s="33" t="str">
        <f t="shared" si="17"/>
        <v>Posgrado</v>
      </c>
      <c r="L593" s="33" t="s">
        <v>355</v>
      </c>
    </row>
    <row r="594" spans="3:12" hidden="1">
      <c r="C594" s="106" t="s">
        <v>26</v>
      </c>
      <c r="D594" s="98"/>
      <c r="E594" s="89">
        <v>0</v>
      </c>
      <c r="F594" s="35">
        <f>IF(E593=0,"",(G593/E593)/12*E593)</f>
        <v>0</v>
      </c>
      <c r="G594" s="32">
        <f>F594</f>
        <v>0</v>
      </c>
      <c r="H594" s="99"/>
      <c r="I594" s="51" t="s">
        <v>476</v>
      </c>
      <c r="J594" s="51" t="str">
        <f>VLOOKUP(I594,Presupuesto!$B$11:$C$565,2,0)</f>
        <v>AGUINALDO Y DECIMO CUARTO MES</v>
      </c>
      <c r="K594" s="33" t="str">
        <f t="shared" si="17"/>
        <v>Posgrado</v>
      </c>
      <c r="L594" s="33" t="s">
        <v>355</v>
      </c>
    </row>
    <row r="595" spans="3:12" hidden="1">
      <c r="C595" s="107" t="s">
        <v>27</v>
      </c>
      <c r="D595" s="98"/>
      <c r="E595" s="89">
        <v>0</v>
      </c>
      <c r="F595" s="52">
        <f>IF(E593&lt;6,"",((E593-6)/12)*(G593/E593))</f>
        <v>0</v>
      </c>
      <c r="G595" s="32">
        <f>F595</f>
        <v>0</v>
      </c>
      <c r="H595" s="99"/>
      <c r="I595" s="36" t="s">
        <v>479</v>
      </c>
      <c r="J595" s="36" t="str">
        <f>VLOOKUP(I595,Presupuesto!$B$11:$C$565,2,0)</f>
        <v>DECIMOCUARTO MES</v>
      </c>
      <c r="K595" s="33" t="str">
        <f t="shared" si="17"/>
        <v>Posgrado</v>
      </c>
      <c r="L595" s="33" t="s">
        <v>355</v>
      </c>
    </row>
    <row r="596" spans="3:12" ht="15.75" hidden="1" thickBot="1">
      <c r="C596" s="72" t="s">
        <v>455</v>
      </c>
      <c r="D596" s="134"/>
      <c r="E596" s="87">
        <v>12</v>
      </c>
      <c r="F596" s="235">
        <f>HLOOKUP($C596,$BZ$2:$CM$3,2,0)</f>
        <v>2007.3</v>
      </c>
      <c r="G596" s="48">
        <f>D596*E596*F596</f>
        <v>0</v>
      </c>
      <c r="H596" s="101"/>
      <c r="I596" s="49" t="s">
        <v>456</v>
      </c>
      <c r="J596" s="49" t="str">
        <f>VLOOKUP(I596,Presupuesto!$B$11:$C$565,2,0)</f>
        <v>SUELDOS Y SALARIOS PERMANENTES</v>
      </c>
      <c r="K596" s="33" t="str">
        <f t="shared" si="17"/>
        <v>Posgrado</v>
      </c>
      <c r="L596" s="33" t="s">
        <v>355</v>
      </c>
    </row>
    <row r="597" spans="3:12" hidden="1">
      <c r="C597" s="106" t="s">
        <v>26</v>
      </c>
      <c r="D597" s="98"/>
      <c r="E597" s="89">
        <v>0</v>
      </c>
      <c r="F597" s="35">
        <f>IF(E596=0,"",(G596/E596)/12*E596)</f>
        <v>0</v>
      </c>
      <c r="G597" s="32">
        <f>F597</f>
        <v>0</v>
      </c>
      <c r="H597" s="99"/>
      <c r="I597" s="51" t="s">
        <v>476</v>
      </c>
      <c r="J597" s="51" t="str">
        <f>VLOOKUP(I597,Presupuesto!$B$11:$C$565,2,0)</f>
        <v>AGUINALDO Y DECIMO CUARTO MES</v>
      </c>
      <c r="K597" s="33" t="str">
        <f t="shared" si="17"/>
        <v>Posgrado</v>
      </c>
      <c r="L597" s="33" t="s">
        <v>355</v>
      </c>
    </row>
    <row r="598" spans="3:12" hidden="1">
      <c r="C598" s="107" t="s">
        <v>27</v>
      </c>
      <c r="D598" s="98"/>
      <c r="E598" s="89">
        <v>0</v>
      </c>
      <c r="F598" s="52">
        <f>IF(E596&lt;6,"",((E596-6)/12)*(G596/E596))</f>
        <v>0</v>
      </c>
      <c r="G598" s="32">
        <f>F598</f>
        <v>0</v>
      </c>
      <c r="H598" s="99"/>
      <c r="I598" s="36" t="s">
        <v>479</v>
      </c>
      <c r="J598" s="36" t="str">
        <f>VLOOKUP(I598,Presupuesto!$B$11:$C$565,2,0)</f>
        <v>DECIMOCUARTO MES</v>
      </c>
      <c r="K598" s="33" t="str">
        <f t="shared" si="17"/>
        <v>Posgrado</v>
      </c>
      <c r="L598" s="33" t="s">
        <v>355</v>
      </c>
    </row>
    <row r="599" spans="3:12" ht="15.75" hidden="1" thickBot="1">
      <c r="C599" s="75" t="s">
        <v>51</v>
      </c>
      <c r="D599" s="134"/>
      <c r="E599" s="87">
        <v>12</v>
      </c>
      <c r="F599" s="74">
        <v>30000</v>
      </c>
      <c r="G599" s="48">
        <f>D599*E599*F599</f>
        <v>0</v>
      </c>
      <c r="H599" s="101"/>
      <c r="I599" s="49" t="s">
        <v>524</v>
      </c>
      <c r="J599" s="49" t="str">
        <f>VLOOKUP(I599,Presupuesto!$B$11:$C$565,2,0)</f>
        <v>CONTRATOS ESPECIALES</v>
      </c>
      <c r="K599" s="33" t="str">
        <f t="shared" si="17"/>
        <v>Posgrado</v>
      </c>
      <c r="L599" s="33" t="s">
        <v>355</v>
      </c>
    </row>
    <row r="600" spans="3:12" hidden="1">
      <c r="C600" s="106" t="s">
        <v>26</v>
      </c>
      <c r="D600" s="98"/>
      <c r="E600" s="89">
        <v>0</v>
      </c>
      <c r="F600" s="52">
        <f>IF(E599=0,"",(G599/E599)/12*E599)</f>
        <v>0</v>
      </c>
      <c r="G600" s="32">
        <f>F600</f>
        <v>0</v>
      </c>
      <c r="H600" s="99"/>
      <c r="I600" s="36" t="s">
        <v>524</v>
      </c>
      <c r="J600" s="36" t="str">
        <f>VLOOKUP(I600,Presupuesto!$B$11:$C$565,2,0)</f>
        <v>CONTRATOS ESPECIALES</v>
      </c>
      <c r="K600" s="33" t="str">
        <f t="shared" si="17"/>
        <v>Posgrado</v>
      </c>
      <c r="L600" s="33" t="s">
        <v>354</v>
      </c>
    </row>
    <row r="601" spans="3:12" hidden="1">
      <c r="C601" s="107" t="s">
        <v>27</v>
      </c>
      <c r="D601" s="98"/>
      <c r="E601" s="89">
        <v>0</v>
      </c>
      <c r="F601" s="35">
        <f>IF(E599&lt;6,"",((E599-6)/12)*(G599/E599))</f>
        <v>0</v>
      </c>
      <c r="G601" s="32">
        <f>F601</f>
        <v>0</v>
      </c>
      <c r="H601" s="99"/>
      <c r="I601" s="36" t="s">
        <v>524</v>
      </c>
      <c r="J601" s="36" t="str">
        <f>VLOOKUP(I601,Presupuesto!$B$11:$C$565,2,0)</f>
        <v>CONTRATOS ESPECIALES</v>
      </c>
      <c r="K601" s="33" t="str">
        <f t="shared" si="17"/>
        <v>Posgrado</v>
      </c>
      <c r="L601" s="33" t="s">
        <v>359</v>
      </c>
    </row>
    <row r="602" spans="3:12" ht="15.75" hidden="1" thickBot="1">
      <c r="C602" s="75" t="s">
        <v>28</v>
      </c>
      <c r="D602" s="134"/>
      <c r="E602" s="87">
        <v>12</v>
      </c>
      <c r="F602" s="53">
        <v>30000</v>
      </c>
      <c r="G602" s="48">
        <f>D602*E602*F602</f>
        <v>0</v>
      </c>
      <c r="H602" s="101"/>
      <c r="I602" s="49" t="s">
        <v>665</v>
      </c>
      <c r="J602" s="49" t="str">
        <f>VLOOKUP(I602,Presupuesto!$B$11:$C$565,2,0)</f>
        <v>OTROS SERVICIOS TECNICOS Y PROFESIONALES</v>
      </c>
      <c r="K602" s="33" t="str">
        <f t="shared" si="17"/>
        <v>Posgrado</v>
      </c>
      <c r="L602" s="33" t="s">
        <v>354</v>
      </c>
    </row>
    <row r="603" spans="3:12" hidden="1">
      <c r="C603" s="106" t="s">
        <v>26</v>
      </c>
      <c r="D603" s="98"/>
      <c r="E603" s="89">
        <v>0</v>
      </c>
      <c r="F603" s="35">
        <v>0</v>
      </c>
      <c r="G603" s="32">
        <f>F603</f>
        <v>0</v>
      </c>
      <c r="H603" s="99"/>
      <c r="I603" s="36" t="s">
        <v>665</v>
      </c>
      <c r="J603" s="36" t="str">
        <f>VLOOKUP(I603,Presupuesto!$B$11:$C$565,2,0)</f>
        <v>OTROS SERVICIOS TECNICOS Y PROFESIONALES</v>
      </c>
      <c r="K603" s="33" t="str">
        <f t="shared" si="17"/>
        <v>Posgrado</v>
      </c>
      <c r="L603" s="33" t="s">
        <v>354</v>
      </c>
    </row>
    <row r="604" spans="3:12" hidden="1">
      <c r="C604" s="107" t="s">
        <v>27</v>
      </c>
      <c r="D604" s="98"/>
      <c r="E604" s="89">
        <v>0</v>
      </c>
      <c r="F604" s="35">
        <v>0</v>
      </c>
      <c r="G604" s="32">
        <f>F604</f>
        <v>0</v>
      </c>
      <c r="H604" s="99"/>
      <c r="I604" s="36" t="s">
        <v>665</v>
      </c>
      <c r="J604" s="36" t="str">
        <f>VLOOKUP(I604,Presupuesto!$B$11:$C$565,2,0)</f>
        <v>OTROS SERVICIOS TECNICOS Y PROFESIONALES</v>
      </c>
      <c r="K604" s="33" t="str">
        <f t="shared" si="17"/>
        <v>Posgrado</v>
      </c>
      <c r="L604" s="33" t="s">
        <v>354</v>
      </c>
    </row>
    <row r="605" spans="3:12" ht="15.75" hidden="1" thickBot="1">
      <c r="C605" s="75" t="s">
        <v>29</v>
      </c>
      <c r="D605" s="134"/>
      <c r="E605" s="87">
        <v>12</v>
      </c>
      <c r="F605" s="53">
        <v>30000</v>
      </c>
      <c r="G605" s="48">
        <f>D605*E605*F605</f>
        <v>0</v>
      </c>
      <c r="H605" s="101"/>
      <c r="I605" s="49" t="s">
        <v>456</v>
      </c>
      <c r="J605" s="49" t="str">
        <f>VLOOKUP(I605,Presupuesto!$B$11:$C$565,2,0)</f>
        <v>SUELDOS Y SALARIOS PERMANENTES</v>
      </c>
      <c r="K605" s="33" t="str">
        <f t="shared" si="17"/>
        <v>Posgrado</v>
      </c>
      <c r="L605" s="33" t="s">
        <v>354</v>
      </c>
    </row>
    <row r="606" spans="3:12" hidden="1">
      <c r="C606" s="106" t="s">
        <v>26</v>
      </c>
      <c r="D606" s="104"/>
      <c r="E606" s="66">
        <v>0</v>
      </c>
      <c r="F606" s="54">
        <f>IF(E605=0,"",(G605/E605)/12*E605)</f>
        <v>0</v>
      </c>
      <c r="G606" s="55">
        <f>F606</f>
        <v>0</v>
      </c>
      <c r="H606" s="99"/>
      <c r="I606" s="36" t="s">
        <v>476</v>
      </c>
      <c r="J606" s="36" t="str">
        <f>VLOOKUP(I606,Presupuesto!$B$11:$C$565,2,0)</f>
        <v>AGUINALDO Y DECIMO CUARTO MES</v>
      </c>
      <c r="K606" s="33" t="str">
        <f t="shared" si="17"/>
        <v>Posgrado</v>
      </c>
      <c r="L606" s="33" t="s">
        <v>354</v>
      </c>
    </row>
    <row r="607" spans="3:12" ht="15.75" hidden="1" thickBot="1">
      <c r="C607" s="108" t="s">
        <v>27</v>
      </c>
      <c r="D607" s="97"/>
      <c r="E607" s="67">
        <v>0</v>
      </c>
      <c r="F607" s="40">
        <f>IF(E605&lt;6,"",((E605-6)/12)*(G605/E605))</f>
        <v>0</v>
      </c>
      <c r="G607" s="40">
        <f>F607</f>
        <v>0</v>
      </c>
      <c r="H607" s="97"/>
      <c r="I607" s="41" t="s">
        <v>479</v>
      </c>
      <c r="J607" s="59" t="str">
        <f>VLOOKUP(I607,Presupuesto!$B$11:$C$565,2,0)</f>
        <v>DECIMOCUARTO MES</v>
      </c>
      <c r="K607" s="41" t="str">
        <f t="shared" si="17"/>
        <v>Posgrado</v>
      </c>
      <c r="L607" s="59" t="s">
        <v>354</v>
      </c>
    </row>
    <row r="609" spans="3:12" ht="15.75" thickBot="1"/>
    <row r="610" spans="3:12" ht="15.75" thickBot="1">
      <c r="C610" s="515" t="s">
        <v>11</v>
      </c>
      <c r="D610" s="2">
        <f>SUM(G617:G667)</f>
        <v>0</v>
      </c>
      <c r="E610" s="28"/>
      <c r="F610" s="28"/>
      <c r="G610" s="28"/>
      <c r="H610" s="11"/>
      <c r="I610" s="11"/>
      <c r="J610" s="11"/>
      <c r="K610" s="88"/>
    </row>
    <row r="611" spans="3:12">
      <c r="D611" s="3"/>
      <c r="E611" s="28"/>
      <c r="F611" s="28"/>
      <c r="G611" s="28"/>
      <c r="H611" s="11"/>
      <c r="I611" s="11"/>
      <c r="J611" s="11"/>
      <c r="K611" s="88"/>
    </row>
    <row r="612" spans="3:12">
      <c r="D612" s="3"/>
      <c r="E612" s="28"/>
      <c r="F612" s="28"/>
      <c r="G612" s="28"/>
      <c r="H612" s="11"/>
      <c r="I612" s="11"/>
      <c r="J612" s="11"/>
      <c r="K612" s="88"/>
    </row>
    <row r="613" spans="3:12" ht="15.75">
      <c r="C613" s="137" t="s">
        <v>352</v>
      </c>
      <c r="D613" s="290"/>
      <c r="E613" s="28"/>
      <c r="F613" s="28"/>
      <c r="G613" s="28"/>
      <c r="H613" s="11"/>
      <c r="I613" s="11"/>
      <c r="J613" s="11"/>
      <c r="K613" s="88"/>
    </row>
    <row r="614" spans="3:12" ht="18.75">
      <c r="C614" s="143" t="e">
        <f>IFERROR(VLOOKUP(D613,'1. Desarrollo e Innov. Curricu.'!$F:$G,2,FALSE),IFERROR(VLOOKUP(D613,'2. Investigación Científica'!$F:$G,2,FALSE),IFERROR(VLOOKUP(D613,'3. Vinculación Univ. Sociedad'!$F:$G,2,FALSE),IFERROR(VLOOKUP(D613,'4. Docencia y Profesorado Univ.'!$F:$G,2,FALSE),IFERROR(VLOOKUP(D613,'5. Estudiantes y Graduados'!$F:$G,2,FALSE),IFERROR(VLOOKUP(D613,'Gestion administrativa '!$F:$G,2,FALSE),IFERROR(VLOOKUP(D613,'13. Gestión Académica'!$F:$G,2,FALSE),IFERROR(VLOOKUP(D613,'9. Asegura. de la Calid. y M'!$F:$G,2,FALSE),IFERROR(VLOOKUP(D613,'6. Gestión del Conocimiento'!$F:$G,2,FALSE),IFERROR(VLOOKUP(D613,'15. Gobernabilidad y Proceso...'!$F:$G,2,FALSE),IFERROR(VLOOKUP(D613,'12. Gestión del Talento Humano'!$F:$G,2,FALSE),IFERROR(VLOOKUP(D613,'14. Internacional... de la E.S.'!$F:$G,2,FALSE),IFERROR(VLOOKUP(D613,'10. Posgrado'!$F:$G,2,FALSE),IFERROR(VLOOKUP(D613,'17. Gestión TIC'!$F:$G,2,FALSE),IFERROR(VLOOKUP(D613,'16. Desa. del Sistema Educ.Sup.'!$F:$G,2,FALSE),IFERROR(VLOOKUP(D613,'8. Cultura de Inno. Insti...'!$F:$G,2,FALSE),VLOOKUP(D613,'7. Lo Esencial de la Reforma U.'!$F:$G,2,0)))))))))))))))))</f>
        <v>#N/A</v>
      </c>
      <c r="D614" s="3"/>
      <c r="E614" s="28"/>
      <c r="F614" s="28"/>
      <c r="G614" s="28"/>
      <c r="H614" s="11"/>
      <c r="I614" s="11"/>
      <c r="J614" s="11"/>
      <c r="K614" s="88"/>
    </row>
    <row r="615" spans="3:12" ht="15.75" thickBot="1">
      <c r="C615" s="112"/>
      <c r="D615" s="3"/>
      <c r="E615" s="28"/>
      <c r="F615" s="28"/>
      <c r="G615" s="28"/>
      <c r="H615" s="11"/>
      <c r="I615" s="11"/>
      <c r="J615" s="11"/>
      <c r="K615" s="88"/>
    </row>
    <row r="616" spans="3:12" ht="30.75" thickBot="1">
      <c r="C616" s="69" t="s">
        <v>12</v>
      </c>
      <c r="D616" s="73" t="s">
        <v>23</v>
      </c>
      <c r="E616" s="105" t="s">
        <v>24</v>
      </c>
      <c r="F616" s="73" t="s">
        <v>25</v>
      </c>
      <c r="G616" s="70" t="s">
        <v>6</v>
      </c>
      <c r="H616" s="68" t="s">
        <v>91</v>
      </c>
      <c r="I616" s="71" t="s">
        <v>14</v>
      </c>
      <c r="J616" s="71" t="s">
        <v>92</v>
      </c>
      <c r="K616" s="71" t="s">
        <v>370</v>
      </c>
      <c r="L616" s="71" t="s">
        <v>371</v>
      </c>
    </row>
    <row r="617" spans="3:12" ht="15.75" hidden="1" thickBot="1">
      <c r="C617" s="72" t="s">
        <v>442</v>
      </c>
      <c r="D617" s="134"/>
      <c r="E617" s="87">
        <v>12</v>
      </c>
      <c r="F617" s="235">
        <f>HLOOKUP($C617,$BZ$2:$CM$3,2,0)</f>
        <v>43674.39</v>
      </c>
      <c r="G617" s="48">
        <f>D617*E617*F617</f>
        <v>0</v>
      </c>
      <c r="H617" s="101"/>
      <c r="I617" s="49" t="s">
        <v>456</v>
      </c>
      <c r="J617" s="49" t="str">
        <f>VLOOKUP(I617,Presupuesto!$B$11:$C$565,2,0)</f>
        <v>SUELDOS Y SALARIOS PERMANENTES</v>
      </c>
      <c r="K617" s="151" t="s">
        <v>1403</v>
      </c>
      <c r="L617" s="33" t="s">
        <v>354</v>
      </c>
    </row>
    <row r="618" spans="3:12" hidden="1">
      <c r="C618" s="106" t="s">
        <v>26</v>
      </c>
      <c r="D618" s="98"/>
      <c r="E618" s="89">
        <v>0</v>
      </c>
      <c r="F618" s="35">
        <f>IF(E617=0,"",(G617/E617)/12*E617)</f>
        <v>0</v>
      </c>
      <c r="G618" s="32">
        <f>F618</f>
        <v>0</v>
      </c>
      <c r="H618" s="99"/>
      <c r="I618" s="51" t="s">
        <v>476</v>
      </c>
      <c r="J618" s="51" t="str">
        <f>VLOOKUP(I618,Presupuesto!$B$11:$C$565,2,0)</f>
        <v>AGUINALDO Y DECIMO CUARTO MES</v>
      </c>
      <c r="K618" s="33" t="str">
        <f t="shared" ref="K618:K649" si="18">$K$617</f>
        <v>Posgrado</v>
      </c>
      <c r="L618" s="33" t="s">
        <v>372</v>
      </c>
    </row>
    <row r="619" spans="3:12" hidden="1">
      <c r="C619" s="107" t="s">
        <v>27</v>
      </c>
      <c r="D619" s="98"/>
      <c r="E619" s="89">
        <v>0</v>
      </c>
      <c r="F619" s="52">
        <f>IF(E617&lt;6,"",((E617-6)/12)*(G617/E617))</f>
        <v>0</v>
      </c>
      <c r="G619" s="32">
        <f>F619</f>
        <v>0</v>
      </c>
      <c r="H619" s="99"/>
      <c r="I619" s="36" t="s">
        <v>479</v>
      </c>
      <c r="J619" s="36" t="str">
        <f>VLOOKUP(I619,Presupuesto!$B$11:$C$565,2,0)</f>
        <v>DECIMOCUARTO MES</v>
      </c>
      <c r="K619" s="33" t="str">
        <f t="shared" si="18"/>
        <v>Posgrado</v>
      </c>
      <c r="L619" s="33" t="s">
        <v>355</v>
      </c>
    </row>
    <row r="620" spans="3:12" ht="15.75" hidden="1" thickBot="1">
      <c r="C620" s="72" t="s">
        <v>443</v>
      </c>
      <c r="D620" s="134"/>
      <c r="E620" s="87">
        <v>12</v>
      </c>
      <c r="F620" s="235">
        <f>HLOOKUP($C620,$BZ$2:$CM$3,2,0)</f>
        <v>39703.99</v>
      </c>
      <c r="G620" s="48">
        <f>D620*E620*F620</f>
        <v>0</v>
      </c>
      <c r="H620" s="101"/>
      <c r="I620" s="49" t="s">
        <v>456</v>
      </c>
      <c r="J620" s="49" t="str">
        <f>VLOOKUP(I620,Presupuesto!$B$11:$C$565,2,0)</f>
        <v>SUELDOS Y SALARIOS PERMANENTES</v>
      </c>
      <c r="K620" s="33" t="str">
        <f t="shared" si="18"/>
        <v>Posgrado</v>
      </c>
      <c r="L620" s="33" t="s">
        <v>355</v>
      </c>
    </row>
    <row r="621" spans="3:12" hidden="1">
      <c r="C621" s="106" t="s">
        <v>26</v>
      </c>
      <c r="D621" s="98"/>
      <c r="E621" s="89">
        <v>0</v>
      </c>
      <c r="F621" s="35">
        <f>IF(E620=0,"",(G620/E620)/12*E620)</f>
        <v>0</v>
      </c>
      <c r="G621" s="32">
        <f>F621</f>
        <v>0</v>
      </c>
      <c r="H621" s="99"/>
      <c r="I621" s="51" t="s">
        <v>476</v>
      </c>
      <c r="J621" s="51" t="str">
        <f>VLOOKUP(I621,Presupuesto!$B$11:$C$565,2,0)</f>
        <v>AGUINALDO Y DECIMO CUARTO MES</v>
      </c>
      <c r="K621" s="33" t="str">
        <f t="shared" si="18"/>
        <v>Posgrado</v>
      </c>
      <c r="L621" s="33" t="s">
        <v>355</v>
      </c>
    </row>
    <row r="622" spans="3:12" hidden="1">
      <c r="C622" s="107" t="s">
        <v>27</v>
      </c>
      <c r="D622" s="98"/>
      <c r="E622" s="89">
        <v>0</v>
      </c>
      <c r="F622" s="52">
        <f>IF(E620&lt;6,"",((E620-6)/12)*(G620/E620))</f>
        <v>0</v>
      </c>
      <c r="G622" s="32">
        <f>F622</f>
        <v>0</v>
      </c>
      <c r="H622" s="99"/>
      <c r="I622" s="36" t="s">
        <v>479</v>
      </c>
      <c r="J622" s="36" t="str">
        <f>VLOOKUP(I622,Presupuesto!$B$11:$C$565,2,0)</f>
        <v>DECIMOCUARTO MES</v>
      </c>
      <c r="K622" s="33" t="str">
        <f t="shared" si="18"/>
        <v>Posgrado</v>
      </c>
      <c r="L622" s="33" t="s">
        <v>355</v>
      </c>
    </row>
    <row r="623" spans="3:12" ht="15.75" hidden="1" thickBot="1">
      <c r="C623" s="72" t="s">
        <v>444</v>
      </c>
      <c r="D623" s="134"/>
      <c r="E623" s="87">
        <v>12</v>
      </c>
      <c r="F623" s="235">
        <f>HLOOKUP($C623,$BZ$2:$CM$3,2,0)</f>
        <v>35733.589999999997</v>
      </c>
      <c r="G623" s="48">
        <f>D623*E623*F623</f>
        <v>0</v>
      </c>
      <c r="H623" s="101"/>
      <c r="I623" s="49" t="s">
        <v>456</v>
      </c>
      <c r="J623" s="49" t="str">
        <f>VLOOKUP(I623,Presupuesto!$B$11:$C$565,2,0)</f>
        <v>SUELDOS Y SALARIOS PERMANENTES</v>
      </c>
      <c r="K623" s="33" t="str">
        <f t="shared" si="18"/>
        <v>Posgrado</v>
      </c>
      <c r="L623" s="33" t="s">
        <v>355</v>
      </c>
    </row>
    <row r="624" spans="3:12" hidden="1">
      <c r="C624" s="106" t="s">
        <v>26</v>
      </c>
      <c r="D624" s="98"/>
      <c r="E624" s="89">
        <v>0</v>
      </c>
      <c r="F624" s="35">
        <f>IF(E623=0,"",(G623/E623)/12*E623)</f>
        <v>0</v>
      </c>
      <c r="G624" s="32">
        <f>F624</f>
        <v>0</v>
      </c>
      <c r="H624" s="99"/>
      <c r="I624" s="51" t="s">
        <v>476</v>
      </c>
      <c r="J624" s="51" t="str">
        <f>VLOOKUP(I624,Presupuesto!$B$11:$C$565,2,0)</f>
        <v>AGUINALDO Y DECIMO CUARTO MES</v>
      </c>
      <c r="K624" s="33" t="str">
        <f t="shared" si="18"/>
        <v>Posgrado</v>
      </c>
      <c r="L624" s="33" t="s">
        <v>355</v>
      </c>
    </row>
    <row r="625" spans="3:12" hidden="1">
      <c r="C625" s="107" t="s">
        <v>27</v>
      </c>
      <c r="D625" s="98"/>
      <c r="E625" s="89">
        <v>0</v>
      </c>
      <c r="F625" s="52">
        <f>IF(E623&lt;6,"",((E623-6)/12)*(G623/E623))</f>
        <v>0</v>
      </c>
      <c r="G625" s="32">
        <f>F625</f>
        <v>0</v>
      </c>
      <c r="H625" s="99"/>
      <c r="I625" s="36" t="s">
        <v>479</v>
      </c>
      <c r="J625" s="36" t="str">
        <f>VLOOKUP(I625,Presupuesto!$B$11:$C$565,2,0)</f>
        <v>DECIMOCUARTO MES</v>
      </c>
      <c r="K625" s="33" t="str">
        <f t="shared" si="18"/>
        <v>Posgrado</v>
      </c>
      <c r="L625" s="33" t="s">
        <v>355</v>
      </c>
    </row>
    <row r="626" spans="3:12" ht="15.75" hidden="1" thickBot="1">
      <c r="C626" s="72" t="s">
        <v>445</v>
      </c>
      <c r="D626" s="134"/>
      <c r="E626" s="87">
        <v>12</v>
      </c>
      <c r="F626" s="235">
        <f>HLOOKUP($C626,$BZ$2:$CM$3,2,0)</f>
        <v>31763.19</v>
      </c>
      <c r="G626" s="48">
        <f>D626*E626*F626</f>
        <v>0</v>
      </c>
      <c r="H626" s="101"/>
      <c r="I626" s="49" t="s">
        <v>456</v>
      </c>
      <c r="J626" s="49" t="str">
        <f>VLOOKUP(I626,Presupuesto!$B$11:$C$565,2,0)</f>
        <v>SUELDOS Y SALARIOS PERMANENTES</v>
      </c>
      <c r="K626" s="33" t="str">
        <f t="shared" si="18"/>
        <v>Posgrado</v>
      </c>
      <c r="L626" s="33" t="s">
        <v>355</v>
      </c>
    </row>
    <row r="627" spans="3:12" hidden="1">
      <c r="C627" s="106" t="s">
        <v>26</v>
      </c>
      <c r="D627" s="98"/>
      <c r="E627" s="89">
        <v>0</v>
      </c>
      <c r="F627" s="35">
        <f>IF(E626=0,"",(G626/E626)/12*E626)</f>
        <v>0</v>
      </c>
      <c r="G627" s="32">
        <f>F627</f>
        <v>0</v>
      </c>
      <c r="H627" s="99"/>
      <c r="I627" s="51" t="s">
        <v>476</v>
      </c>
      <c r="J627" s="51" t="str">
        <f>VLOOKUP(I627,Presupuesto!$B$11:$C$565,2,0)</f>
        <v>AGUINALDO Y DECIMO CUARTO MES</v>
      </c>
      <c r="K627" s="33" t="str">
        <f t="shared" si="18"/>
        <v>Posgrado</v>
      </c>
      <c r="L627" s="33" t="s">
        <v>355</v>
      </c>
    </row>
    <row r="628" spans="3:12" hidden="1">
      <c r="C628" s="107" t="s">
        <v>27</v>
      </c>
      <c r="D628" s="98"/>
      <c r="E628" s="89">
        <v>0</v>
      </c>
      <c r="F628" s="52">
        <f>IF(E626&lt;6,"",((E626-6)/12)*(G626/E626))</f>
        <v>0</v>
      </c>
      <c r="G628" s="32">
        <f>F628</f>
        <v>0</v>
      </c>
      <c r="H628" s="99"/>
      <c r="I628" s="36" t="s">
        <v>479</v>
      </c>
      <c r="J628" s="36" t="str">
        <f>VLOOKUP(I628,Presupuesto!$B$11:$C$565,2,0)</f>
        <v>DECIMOCUARTO MES</v>
      </c>
      <c r="K628" s="33" t="str">
        <f t="shared" si="18"/>
        <v>Posgrado</v>
      </c>
      <c r="L628" s="33" t="s">
        <v>355</v>
      </c>
    </row>
    <row r="629" spans="3:12" ht="15.75" hidden="1" thickBot="1">
      <c r="C629" s="72" t="s">
        <v>446</v>
      </c>
      <c r="D629" s="134"/>
      <c r="E629" s="87">
        <v>12</v>
      </c>
      <c r="F629" s="235">
        <f>HLOOKUP($C629,$BZ$2:$CM$3,2,0)</f>
        <v>29777.99</v>
      </c>
      <c r="G629" s="48">
        <f>D629*E629*F629</f>
        <v>0</v>
      </c>
      <c r="H629" s="101"/>
      <c r="I629" s="49" t="s">
        <v>456</v>
      </c>
      <c r="J629" s="49" t="str">
        <f>VLOOKUP(I629,Presupuesto!$B$11:$C$565,2,0)</f>
        <v>SUELDOS Y SALARIOS PERMANENTES</v>
      </c>
      <c r="K629" s="33" t="str">
        <f t="shared" si="18"/>
        <v>Posgrado</v>
      </c>
      <c r="L629" s="33" t="s">
        <v>355</v>
      </c>
    </row>
    <row r="630" spans="3:12" hidden="1">
      <c r="C630" s="106" t="s">
        <v>26</v>
      </c>
      <c r="D630" s="98"/>
      <c r="E630" s="89">
        <v>0</v>
      </c>
      <c r="F630" s="35">
        <f>IF(E629=0,"",(G629/E629)/12*E629)</f>
        <v>0</v>
      </c>
      <c r="G630" s="32">
        <f>F630</f>
        <v>0</v>
      </c>
      <c r="H630" s="99"/>
      <c r="I630" s="51" t="s">
        <v>476</v>
      </c>
      <c r="J630" s="51" t="str">
        <f>VLOOKUP(I630,Presupuesto!$B$11:$C$565,2,0)</f>
        <v>AGUINALDO Y DECIMO CUARTO MES</v>
      </c>
      <c r="K630" s="33" t="str">
        <f t="shared" si="18"/>
        <v>Posgrado</v>
      </c>
      <c r="L630" s="33" t="s">
        <v>355</v>
      </c>
    </row>
    <row r="631" spans="3:12" hidden="1">
      <c r="C631" s="107" t="s">
        <v>27</v>
      </c>
      <c r="D631" s="98"/>
      <c r="E631" s="89">
        <v>0</v>
      </c>
      <c r="F631" s="52">
        <f>IF(E629&lt;6,"",((E629-6)/12)*(G629/E629))</f>
        <v>0</v>
      </c>
      <c r="G631" s="32">
        <f>F631</f>
        <v>0</v>
      </c>
      <c r="H631" s="99"/>
      <c r="I631" s="36" t="s">
        <v>479</v>
      </c>
      <c r="J631" s="36" t="str">
        <f>VLOOKUP(I631,Presupuesto!$B$11:$C$565,2,0)</f>
        <v>DECIMOCUARTO MES</v>
      </c>
      <c r="K631" s="33" t="str">
        <f t="shared" si="18"/>
        <v>Posgrado</v>
      </c>
      <c r="L631" s="33" t="s">
        <v>355</v>
      </c>
    </row>
    <row r="632" spans="3:12" ht="15.75" hidden="1" thickBot="1">
      <c r="C632" s="72" t="s">
        <v>447</v>
      </c>
      <c r="D632" s="134"/>
      <c r="E632" s="87">
        <v>12</v>
      </c>
      <c r="F632" s="235">
        <f>HLOOKUP($C632,$BZ$2:$CM$3,2,0)</f>
        <v>27792.79</v>
      </c>
      <c r="G632" s="48">
        <f>D632*E632*F632</f>
        <v>0</v>
      </c>
      <c r="H632" s="101"/>
      <c r="I632" s="49" t="s">
        <v>456</v>
      </c>
      <c r="J632" s="49" t="str">
        <f>VLOOKUP(I632,Presupuesto!$B$11:$C$565,2,0)</f>
        <v>SUELDOS Y SALARIOS PERMANENTES</v>
      </c>
      <c r="K632" s="33" t="str">
        <f t="shared" si="18"/>
        <v>Posgrado</v>
      </c>
      <c r="L632" s="33" t="s">
        <v>355</v>
      </c>
    </row>
    <row r="633" spans="3:12" hidden="1">
      <c r="C633" s="106" t="s">
        <v>26</v>
      </c>
      <c r="D633" s="98"/>
      <c r="E633" s="89">
        <v>0</v>
      </c>
      <c r="F633" s="35">
        <f>IF(E632=0,"",(G632/E632)/12*E632)</f>
        <v>0</v>
      </c>
      <c r="G633" s="32">
        <f>F633</f>
        <v>0</v>
      </c>
      <c r="H633" s="99"/>
      <c r="I633" s="51" t="s">
        <v>476</v>
      </c>
      <c r="J633" s="51" t="str">
        <f>VLOOKUP(I633,Presupuesto!$B$11:$C$565,2,0)</f>
        <v>AGUINALDO Y DECIMO CUARTO MES</v>
      </c>
      <c r="K633" s="33" t="str">
        <f t="shared" si="18"/>
        <v>Posgrado</v>
      </c>
      <c r="L633" s="33" t="s">
        <v>355</v>
      </c>
    </row>
    <row r="634" spans="3:12" hidden="1">
      <c r="C634" s="107" t="s">
        <v>27</v>
      </c>
      <c r="D634" s="98"/>
      <c r="E634" s="89">
        <v>0</v>
      </c>
      <c r="F634" s="52">
        <f>IF(E632&lt;6,"",((E632-6)/12)*(G632/E632))</f>
        <v>0</v>
      </c>
      <c r="G634" s="32">
        <f>F634</f>
        <v>0</v>
      </c>
      <c r="H634" s="99"/>
      <c r="I634" s="36" t="s">
        <v>479</v>
      </c>
      <c r="J634" s="36" t="str">
        <f>VLOOKUP(I634,Presupuesto!$B$11:$C$565,2,0)</f>
        <v>DECIMOCUARTO MES</v>
      </c>
      <c r="K634" s="33" t="str">
        <f t="shared" si="18"/>
        <v>Posgrado</v>
      </c>
      <c r="L634" s="33" t="s">
        <v>355</v>
      </c>
    </row>
    <row r="635" spans="3:12" ht="15.75" hidden="1" thickBot="1">
      <c r="C635" s="72" t="s">
        <v>448</v>
      </c>
      <c r="D635" s="134"/>
      <c r="E635" s="87">
        <v>12</v>
      </c>
      <c r="F635" s="235">
        <f>HLOOKUP($C635,$BZ$2:$CM$3,2,0)</f>
        <v>18859.39</v>
      </c>
      <c r="G635" s="48">
        <f>D635*E635*F635</f>
        <v>0</v>
      </c>
      <c r="H635" s="101"/>
      <c r="I635" s="49" t="s">
        <v>456</v>
      </c>
      <c r="J635" s="49" t="str">
        <f>VLOOKUP(I635,Presupuesto!$B$11:$C$565,2,0)</f>
        <v>SUELDOS Y SALARIOS PERMANENTES</v>
      </c>
      <c r="K635" s="33" t="str">
        <f t="shared" si="18"/>
        <v>Posgrado</v>
      </c>
      <c r="L635" s="33" t="s">
        <v>355</v>
      </c>
    </row>
    <row r="636" spans="3:12" hidden="1">
      <c r="C636" s="106" t="s">
        <v>26</v>
      </c>
      <c r="D636" s="98"/>
      <c r="E636" s="89">
        <v>0</v>
      </c>
      <c r="F636" s="35">
        <f>IF(E635=0,"",(G635/E635)/12*E635)</f>
        <v>0</v>
      </c>
      <c r="G636" s="32">
        <f>F636</f>
        <v>0</v>
      </c>
      <c r="H636" s="99"/>
      <c r="I636" s="51" t="s">
        <v>476</v>
      </c>
      <c r="J636" s="51" t="str">
        <f>VLOOKUP(I636,Presupuesto!$B$11:$C$565,2,0)</f>
        <v>AGUINALDO Y DECIMO CUARTO MES</v>
      </c>
      <c r="K636" s="33" t="str">
        <f t="shared" si="18"/>
        <v>Posgrado</v>
      </c>
      <c r="L636" s="33" t="s">
        <v>355</v>
      </c>
    </row>
    <row r="637" spans="3:12" hidden="1">
      <c r="C637" s="107" t="s">
        <v>27</v>
      </c>
      <c r="D637" s="98"/>
      <c r="E637" s="89">
        <v>0</v>
      </c>
      <c r="F637" s="52">
        <f>IF(E635&lt;6,"",((E635-6)/12)*(G635/E635))</f>
        <v>0</v>
      </c>
      <c r="G637" s="32">
        <f>F637</f>
        <v>0</v>
      </c>
      <c r="H637" s="99"/>
      <c r="I637" s="36" t="s">
        <v>479</v>
      </c>
      <c r="J637" s="36" t="str">
        <f>VLOOKUP(I637,Presupuesto!$B$11:$C$565,2,0)</f>
        <v>DECIMOCUARTO MES</v>
      </c>
      <c r="K637" s="33" t="str">
        <f t="shared" si="18"/>
        <v>Posgrado</v>
      </c>
      <c r="L637" s="33" t="s">
        <v>355</v>
      </c>
    </row>
    <row r="638" spans="3:12" ht="15.75" hidden="1" thickBot="1">
      <c r="C638" s="72" t="s">
        <v>449</v>
      </c>
      <c r="D638" s="134"/>
      <c r="E638" s="87">
        <v>12</v>
      </c>
      <c r="F638" s="235">
        <f>HLOOKUP($C638,$BZ$2:$CM$3,2,0)</f>
        <v>17866.8</v>
      </c>
      <c r="G638" s="48">
        <f>D638*E638*F638</f>
        <v>0</v>
      </c>
      <c r="H638" s="101"/>
      <c r="I638" s="49" t="s">
        <v>456</v>
      </c>
      <c r="J638" s="49" t="str">
        <f>VLOOKUP(I638,Presupuesto!$B$11:$C$565,2,0)</f>
        <v>SUELDOS Y SALARIOS PERMANENTES</v>
      </c>
      <c r="K638" s="33" t="str">
        <f t="shared" si="18"/>
        <v>Posgrado</v>
      </c>
      <c r="L638" s="33" t="s">
        <v>355</v>
      </c>
    </row>
    <row r="639" spans="3:12" hidden="1">
      <c r="C639" s="106" t="s">
        <v>26</v>
      </c>
      <c r="D639" s="98"/>
      <c r="E639" s="89">
        <v>0</v>
      </c>
      <c r="F639" s="35">
        <f>IF(E638=0,"",(G638/E638)/12*E638)</f>
        <v>0</v>
      </c>
      <c r="G639" s="32">
        <f>F639</f>
        <v>0</v>
      </c>
      <c r="H639" s="99"/>
      <c r="I639" s="51" t="s">
        <v>476</v>
      </c>
      <c r="J639" s="51" t="str">
        <f>VLOOKUP(I639,Presupuesto!$B$11:$C$565,2,0)</f>
        <v>AGUINALDO Y DECIMO CUARTO MES</v>
      </c>
      <c r="K639" s="33" t="str">
        <f t="shared" si="18"/>
        <v>Posgrado</v>
      </c>
      <c r="L639" s="33" t="s">
        <v>355</v>
      </c>
    </row>
    <row r="640" spans="3:12" hidden="1">
      <c r="C640" s="107" t="s">
        <v>27</v>
      </c>
      <c r="D640" s="98"/>
      <c r="E640" s="89">
        <v>0</v>
      </c>
      <c r="F640" s="52">
        <f>IF(E638&lt;6,"",((E638-6)/12)*(G638/E638))</f>
        <v>0</v>
      </c>
      <c r="G640" s="32">
        <f>F640</f>
        <v>0</v>
      </c>
      <c r="H640" s="99"/>
      <c r="I640" s="36" t="s">
        <v>479</v>
      </c>
      <c r="J640" s="36" t="str">
        <f>VLOOKUP(I640,Presupuesto!$B$11:$C$565,2,0)</f>
        <v>DECIMOCUARTO MES</v>
      </c>
      <c r="K640" s="33" t="str">
        <f t="shared" si="18"/>
        <v>Posgrado</v>
      </c>
      <c r="L640" s="33" t="s">
        <v>355</v>
      </c>
    </row>
    <row r="641" spans="3:12" ht="15.75" hidden="1" thickBot="1">
      <c r="C641" s="72" t="s">
        <v>450</v>
      </c>
      <c r="D641" s="134"/>
      <c r="E641" s="87">
        <v>12</v>
      </c>
      <c r="F641" s="235">
        <f>HLOOKUP($C641,$BZ$2:$CM$3,2,0)</f>
        <v>13896.4</v>
      </c>
      <c r="G641" s="48">
        <f>D641*E641*F641</f>
        <v>0</v>
      </c>
      <c r="H641" s="101"/>
      <c r="I641" s="49" t="s">
        <v>456</v>
      </c>
      <c r="J641" s="49" t="str">
        <f>VLOOKUP(I641,Presupuesto!$B$11:$C$565,2,0)</f>
        <v>SUELDOS Y SALARIOS PERMANENTES</v>
      </c>
      <c r="K641" s="33" t="str">
        <f t="shared" si="18"/>
        <v>Posgrado</v>
      </c>
      <c r="L641" s="33" t="s">
        <v>355</v>
      </c>
    </row>
    <row r="642" spans="3:12" hidden="1">
      <c r="C642" s="106" t="s">
        <v>26</v>
      </c>
      <c r="D642" s="98"/>
      <c r="E642" s="89">
        <v>0</v>
      </c>
      <c r="F642" s="35">
        <f>IF(E641=0,"",(G641/E641)/12*E641)</f>
        <v>0</v>
      </c>
      <c r="G642" s="32">
        <f>F642</f>
        <v>0</v>
      </c>
      <c r="H642" s="99"/>
      <c r="I642" s="51" t="s">
        <v>476</v>
      </c>
      <c r="J642" s="51" t="str">
        <f>VLOOKUP(I642,Presupuesto!$B$11:$C$565,2,0)</f>
        <v>AGUINALDO Y DECIMO CUARTO MES</v>
      </c>
      <c r="K642" s="33" t="str">
        <f t="shared" si="18"/>
        <v>Posgrado</v>
      </c>
      <c r="L642" s="33" t="s">
        <v>355</v>
      </c>
    </row>
    <row r="643" spans="3:12" hidden="1">
      <c r="C643" s="107" t="s">
        <v>27</v>
      </c>
      <c r="D643" s="98"/>
      <c r="E643" s="89">
        <v>0</v>
      </c>
      <c r="F643" s="52">
        <f>IF(E641&lt;6,"",((E641-6)/12)*(G641/E641))</f>
        <v>0</v>
      </c>
      <c r="G643" s="32">
        <f>F643</f>
        <v>0</v>
      </c>
      <c r="H643" s="99"/>
      <c r="I643" s="36" t="s">
        <v>479</v>
      </c>
      <c r="J643" s="36" t="str">
        <f>VLOOKUP(I643,Presupuesto!$B$11:$C$565,2,0)</f>
        <v>DECIMOCUARTO MES</v>
      </c>
      <c r="K643" s="33" t="str">
        <f t="shared" si="18"/>
        <v>Posgrado</v>
      </c>
      <c r="L643" s="33" t="s">
        <v>355</v>
      </c>
    </row>
    <row r="644" spans="3:12" ht="15.75" hidden="1" thickBot="1">
      <c r="C644" s="72" t="s">
        <v>451</v>
      </c>
      <c r="D644" s="134"/>
      <c r="E644" s="87">
        <v>12</v>
      </c>
      <c r="F644" s="235">
        <f>HLOOKUP($C644,$BZ$2:$CM$3,2,0)</f>
        <v>15004.09</v>
      </c>
      <c r="G644" s="48">
        <f>D644*E644*F644</f>
        <v>0</v>
      </c>
      <c r="H644" s="101"/>
      <c r="I644" s="49" t="s">
        <v>456</v>
      </c>
      <c r="J644" s="49" t="str">
        <f>VLOOKUP(I644,Presupuesto!$B$11:$C$565,2,0)</f>
        <v>SUELDOS Y SALARIOS PERMANENTES</v>
      </c>
      <c r="K644" s="33" t="str">
        <f t="shared" si="18"/>
        <v>Posgrado</v>
      </c>
      <c r="L644" s="33" t="s">
        <v>355</v>
      </c>
    </row>
    <row r="645" spans="3:12" hidden="1">
      <c r="C645" s="106" t="s">
        <v>26</v>
      </c>
      <c r="D645" s="98"/>
      <c r="E645" s="89">
        <v>0</v>
      </c>
      <c r="F645" s="35">
        <f>IF(E644=0,"",(G644/E644)/12*E644)</f>
        <v>0</v>
      </c>
      <c r="G645" s="32">
        <f>F645</f>
        <v>0</v>
      </c>
      <c r="H645" s="99"/>
      <c r="I645" s="51" t="s">
        <v>476</v>
      </c>
      <c r="J645" s="51" t="str">
        <f>VLOOKUP(I645,Presupuesto!$B$11:$C$565,2,0)</f>
        <v>AGUINALDO Y DECIMO CUARTO MES</v>
      </c>
      <c r="K645" s="33" t="str">
        <f t="shared" si="18"/>
        <v>Posgrado</v>
      </c>
      <c r="L645" s="33" t="s">
        <v>355</v>
      </c>
    </row>
    <row r="646" spans="3:12" hidden="1">
      <c r="C646" s="107" t="s">
        <v>27</v>
      </c>
      <c r="D646" s="98"/>
      <c r="E646" s="89">
        <v>0</v>
      </c>
      <c r="F646" s="52">
        <f>IF(E644&lt;6,"",((E644-6)/12)*(G644/E644))</f>
        <v>0</v>
      </c>
      <c r="G646" s="32">
        <f>F646</f>
        <v>0</v>
      </c>
      <c r="H646" s="99"/>
      <c r="I646" s="36" t="s">
        <v>479</v>
      </c>
      <c r="J646" s="36" t="str">
        <f>VLOOKUP(I646,Presupuesto!$B$11:$C$565,2,0)</f>
        <v>DECIMOCUARTO MES</v>
      </c>
      <c r="K646" s="33" t="str">
        <f t="shared" si="18"/>
        <v>Posgrado</v>
      </c>
      <c r="L646" s="33" t="s">
        <v>355</v>
      </c>
    </row>
    <row r="647" spans="3:12" ht="15.75" hidden="1" thickBot="1">
      <c r="C647" s="72" t="s">
        <v>452</v>
      </c>
      <c r="D647" s="134"/>
      <c r="E647" s="87">
        <v>12</v>
      </c>
      <c r="F647" s="235">
        <f>HLOOKUP($C647,$BZ$2:$CM$3,2,0)</f>
        <v>13238.9</v>
      </c>
      <c r="G647" s="48">
        <f>D647*E647*F647</f>
        <v>0</v>
      </c>
      <c r="H647" s="101"/>
      <c r="I647" s="49" t="s">
        <v>456</v>
      </c>
      <c r="J647" s="49" t="str">
        <f>VLOOKUP(I647,Presupuesto!$B$11:$C$565,2,0)</f>
        <v>SUELDOS Y SALARIOS PERMANENTES</v>
      </c>
      <c r="K647" s="33" t="str">
        <f t="shared" si="18"/>
        <v>Posgrado</v>
      </c>
      <c r="L647" s="33" t="s">
        <v>355</v>
      </c>
    </row>
    <row r="648" spans="3:12" hidden="1">
      <c r="C648" s="106" t="s">
        <v>26</v>
      </c>
      <c r="D648" s="98"/>
      <c r="E648" s="89">
        <v>0</v>
      </c>
      <c r="F648" s="35">
        <f>IF(E647=0,"",(G647/E647)/12*E647)</f>
        <v>0</v>
      </c>
      <c r="G648" s="32">
        <f>F648</f>
        <v>0</v>
      </c>
      <c r="H648" s="99"/>
      <c r="I648" s="51" t="s">
        <v>476</v>
      </c>
      <c r="J648" s="51" t="str">
        <f>VLOOKUP(I648,Presupuesto!$B$11:$C$565,2,0)</f>
        <v>AGUINALDO Y DECIMO CUARTO MES</v>
      </c>
      <c r="K648" s="33" t="str">
        <f t="shared" si="18"/>
        <v>Posgrado</v>
      </c>
      <c r="L648" s="33" t="s">
        <v>355</v>
      </c>
    </row>
    <row r="649" spans="3:12" hidden="1">
      <c r="C649" s="107" t="s">
        <v>27</v>
      </c>
      <c r="D649" s="98"/>
      <c r="E649" s="89">
        <v>0</v>
      </c>
      <c r="F649" s="52">
        <f>IF(E647&lt;6,"",((E647-6)/12)*(G647/E647))</f>
        <v>0</v>
      </c>
      <c r="G649" s="32">
        <f>F649</f>
        <v>0</v>
      </c>
      <c r="H649" s="99"/>
      <c r="I649" s="36" t="s">
        <v>479</v>
      </c>
      <c r="J649" s="36" t="str">
        <f>VLOOKUP(I649,Presupuesto!$B$11:$C$565,2,0)</f>
        <v>DECIMOCUARTO MES</v>
      </c>
      <c r="K649" s="33" t="str">
        <f t="shared" si="18"/>
        <v>Posgrado</v>
      </c>
      <c r="L649" s="33" t="s">
        <v>355</v>
      </c>
    </row>
    <row r="650" spans="3:12" ht="15.75" hidden="1" thickBot="1">
      <c r="C650" s="72" t="s">
        <v>453</v>
      </c>
      <c r="D650" s="134"/>
      <c r="E650" s="87">
        <v>12</v>
      </c>
      <c r="F650" s="235">
        <f>HLOOKUP($C650,$BZ$2:$CM$3,2,0)</f>
        <v>12356.31</v>
      </c>
      <c r="G650" s="48">
        <f>D650*E650*F650</f>
        <v>0</v>
      </c>
      <c r="H650" s="101"/>
      <c r="I650" s="49" t="s">
        <v>456</v>
      </c>
      <c r="J650" s="49" t="str">
        <f>VLOOKUP(I650,Presupuesto!$B$11:$C$565,2,0)</f>
        <v>SUELDOS Y SALARIOS PERMANENTES</v>
      </c>
      <c r="K650" s="33" t="str">
        <f t="shared" ref="K650:K667" si="19">$K$617</f>
        <v>Posgrado</v>
      </c>
      <c r="L650" s="33" t="s">
        <v>355</v>
      </c>
    </row>
    <row r="651" spans="3:12" hidden="1">
      <c r="C651" s="106" t="s">
        <v>26</v>
      </c>
      <c r="D651" s="98"/>
      <c r="E651" s="89">
        <v>0</v>
      </c>
      <c r="F651" s="35">
        <f>IF(E650=0,"",(G650/E650)/12*E650)</f>
        <v>0</v>
      </c>
      <c r="G651" s="32">
        <f>F651</f>
        <v>0</v>
      </c>
      <c r="H651" s="99"/>
      <c r="I651" s="51" t="s">
        <v>476</v>
      </c>
      <c r="J651" s="51" t="str">
        <f>VLOOKUP(I651,Presupuesto!$B$11:$C$565,2,0)</f>
        <v>AGUINALDO Y DECIMO CUARTO MES</v>
      </c>
      <c r="K651" s="33" t="str">
        <f t="shared" si="19"/>
        <v>Posgrado</v>
      </c>
      <c r="L651" s="33" t="s">
        <v>355</v>
      </c>
    </row>
    <row r="652" spans="3:12" hidden="1">
      <c r="C652" s="107" t="s">
        <v>27</v>
      </c>
      <c r="D652" s="98"/>
      <c r="E652" s="89">
        <v>0</v>
      </c>
      <c r="F652" s="52">
        <f>IF(E650&lt;6,"",((E650-6)/12)*(G650/E650))</f>
        <v>0</v>
      </c>
      <c r="G652" s="32">
        <f>F652</f>
        <v>0</v>
      </c>
      <c r="H652" s="99"/>
      <c r="I652" s="36" t="s">
        <v>479</v>
      </c>
      <c r="J652" s="36" t="str">
        <f>VLOOKUP(I652,Presupuesto!$B$11:$C$565,2,0)</f>
        <v>DECIMOCUARTO MES</v>
      </c>
      <c r="K652" s="33" t="str">
        <f t="shared" si="19"/>
        <v>Posgrado</v>
      </c>
      <c r="L652" s="33" t="s">
        <v>355</v>
      </c>
    </row>
    <row r="653" spans="3:12" ht="15.75" hidden="1" thickBot="1">
      <c r="C653" s="72" t="s">
        <v>454</v>
      </c>
      <c r="D653" s="134"/>
      <c r="E653" s="87">
        <v>12</v>
      </c>
      <c r="F653" s="235">
        <f>HLOOKUP($C653,$BZ$2:$CM$3,2,0)</f>
        <v>463.22</v>
      </c>
      <c r="G653" s="48">
        <f>D653*E653*F653</f>
        <v>0</v>
      </c>
      <c r="H653" s="101"/>
      <c r="I653" s="49" t="s">
        <v>456</v>
      </c>
      <c r="J653" s="49" t="str">
        <f>VLOOKUP(I653,Presupuesto!$B$11:$C$565,2,0)</f>
        <v>SUELDOS Y SALARIOS PERMANENTES</v>
      </c>
      <c r="K653" s="33" t="str">
        <f t="shared" si="19"/>
        <v>Posgrado</v>
      </c>
      <c r="L653" s="33" t="s">
        <v>355</v>
      </c>
    </row>
    <row r="654" spans="3:12" hidden="1">
      <c r="C654" s="106" t="s">
        <v>26</v>
      </c>
      <c r="D654" s="98"/>
      <c r="E654" s="89">
        <v>0</v>
      </c>
      <c r="F654" s="35">
        <f>IF(E653=0,"",(G653/E653)/12*E653)</f>
        <v>0</v>
      </c>
      <c r="G654" s="32">
        <f>F654</f>
        <v>0</v>
      </c>
      <c r="H654" s="99"/>
      <c r="I654" s="51" t="s">
        <v>476</v>
      </c>
      <c r="J654" s="51" t="str">
        <f>VLOOKUP(I654,Presupuesto!$B$11:$C$565,2,0)</f>
        <v>AGUINALDO Y DECIMO CUARTO MES</v>
      </c>
      <c r="K654" s="33" t="str">
        <f t="shared" si="19"/>
        <v>Posgrado</v>
      </c>
      <c r="L654" s="33" t="s">
        <v>355</v>
      </c>
    </row>
    <row r="655" spans="3:12" hidden="1">
      <c r="C655" s="107" t="s">
        <v>27</v>
      </c>
      <c r="D655" s="98"/>
      <c r="E655" s="89">
        <v>0</v>
      </c>
      <c r="F655" s="52">
        <f>IF(E653&lt;6,"",((E653-6)/12)*(G653/E653))</f>
        <v>0</v>
      </c>
      <c r="G655" s="32">
        <f>F655</f>
        <v>0</v>
      </c>
      <c r="H655" s="99"/>
      <c r="I655" s="36" t="s">
        <v>479</v>
      </c>
      <c r="J655" s="36" t="str">
        <f>VLOOKUP(I655,Presupuesto!$B$11:$C$565,2,0)</f>
        <v>DECIMOCUARTO MES</v>
      </c>
      <c r="K655" s="33" t="str">
        <f t="shared" si="19"/>
        <v>Posgrado</v>
      </c>
      <c r="L655" s="33" t="s">
        <v>355</v>
      </c>
    </row>
    <row r="656" spans="3:12" ht="15.75" hidden="1" thickBot="1">
      <c r="C656" s="72" t="s">
        <v>455</v>
      </c>
      <c r="D656" s="134"/>
      <c r="E656" s="87">
        <v>12</v>
      </c>
      <c r="F656" s="235">
        <f>HLOOKUP($C656,$BZ$2:$CM$3,2,0)</f>
        <v>2007.3</v>
      </c>
      <c r="G656" s="48">
        <f>D656*E656*F656</f>
        <v>0</v>
      </c>
      <c r="H656" s="101"/>
      <c r="I656" s="49" t="s">
        <v>456</v>
      </c>
      <c r="J656" s="49" t="str">
        <f>VLOOKUP(I656,Presupuesto!$B$11:$C$565,2,0)</f>
        <v>SUELDOS Y SALARIOS PERMANENTES</v>
      </c>
      <c r="K656" s="33" t="str">
        <f t="shared" si="19"/>
        <v>Posgrado</v>
      </c>
      <c r="L656" s="33" t="s">
        <v>355</v>
      </c>
    </row>
    <row r="657" spans="3:12" hidden="1">
      <c r="C657" s="106" t="s">
        <v>26</v>
      </c>
      <c r="D657" s="98"/>
      <c r="E657" s="89">
        <v>0</v>
      </c>
      <c r="F657" s="35">
        <f>IF(E656=0,"",(G656/E656)/12*E656)</f>
        <v>0</v>
      </c>
      <c r="G657" s="32">
        <f>F657</f>
        <v>0</v>
      </c>
      <c r="H657" s="99"/>
      <c r="I657" s="51" t="s">
        <v>476</v>
      </c>
      <c r="J657" s="51" t="str">
        <f>VLOOKUP(I657,Presupuesto!$B$11:$C$565,2,0)</f>
        <v>AGUINALDO Y DECIMO CUARTO MES</v>
      </c>
      <c r="K657" s="33" t="str">
        <f t="shared" si="19"/>
        <v>Posgrado</v>
      </c>
      <c r="L657" s="33" t="s">
        <v>355</v>
      </c>
    </row>
    <row r="658" spans="3:12" hidden="1">
      <c r="C658" s="107" t="s">
        <v>27</v>
      </c>
      <c r="D658" s="98"/>
      <c r="E658" s="89">
        <v>0</v>
      </c>
      <c r="F658" s="52">
        <f>IF(E656&lt;6,"",((E656-6)/12)*(G656/E656))</f>
        <v>0</v>
      </c>
      <c r="G658" s="32">
        <f>F658</f>
        <v>0</v>
      </c>
      <c r="H658" s="99"/>
      <c r="I658" s="36" t="s">
        <v>479</v>
      </c>
      <c r="J658" s="36" t="str">
        <f>VLOOKUP(I658,Presupuesto!$B$11:$C$565,2,0)</f>
        <v>DECIMOCUARTO MES</v>
      </c>
      <c r="K658" s="33" t="str">
        <f t="shared" si="19"/>
        <v>Posgrado</v>
      </c>
      <c r="L658" s="33" t="s">
        <v>355</v>
      </c>
    </row>
    <row r="659" spans="3:12" ht="15.75" hidden="1" thickBot="1">
      <c r="C659" s="75" t="s">
        <v>51</v>
      </c>
      <c r="D659" s="134"/>
      <c r="E659" s="87">
        <v>12</v>
      </c>
      <c r="F659" s="74">
        <v>30000</v>
      </c>
      <c r="G659" s="48">
        <f>D659*E659*F659</f>
        <v>0</v>
      </c>
      <c r="H659" s="101"/>
      <c r="I659" s="49" t="s">
        <v>524</v>
      </c>
      <c r="J659" s="49" t="str">
        <f>VLOOKUP(I659,Presupuesto!$B$11:$C$565,2,0)</f>
        <v>CONTRATOS ESPECIALES</v>
      </c>
      <c r="K659" s="33" t="str">
        <f t="shared" si="19"/>
        <v>Posgrado</v>
      </c>
      <c r="L659" s="33" t="s">
        <v>355</v>
      </c>
    </row>
    <row r="660" spans="3:12" hidden="1">
      <c r="C660" s="106" t="s">
        <v>26</v>
      </c>
      <c r="D660" s="98"/>
      <c r="E660" s="89">
        <v>0</v>
      </c>
      <c r="F660" s="52">
        <f>IF(E659=0,"",(G659/E659)/12*E659)</f>
        <v>0</v>
      </c>
      <c r="G660" s="32">
        <f>F660</f>
        <v>0</v>
      </c>
      <c r="H660" s="99"/>
      <c r="I660" s="36" t="s">
        <v>524</v>
      </c>
      <c r="J660" s="36" t="str">
        <f>VLOOKUP(I660,Presupuesto!$B$11:$C$565,2,0)</f>
        <v>CONTRATOS ESPECIALES</v>
      </c>
      <c r="K660" s="33" t="str">
        <f t="shared" si="19"/>
        <v>Posgrado</v>
      </c>
      <c r="L660" s="33" t="s">
        <v>354</v>
      </c>
    </row>
    <row r="661" spans="3:12" hidden="1">
      <c r="C661" s="107" t="s">
        <v>27</v>
      </c>
      <c r="D661" s="98"/>
      <c r="E661" s="89">
        <v>0</v>
      </c>
      <c r="F661" s="35">
        <f>IF(E659&lt;6,"",((E659-6)/12)*(G659/E659))</f>
        <v>0</v>
      </c>
      <c r="G661" s="32">
        <f>F661</f>
        <v>0</v>
      </c>
      <c r="H661" s="99"/>
      <c r="I661" s="36" t="s">
        <v>524</v>
      </c>
      <c r="J661" s="36" t="str">
        <f>VLOOKUP(I661,Presupuesto!$B$11:$C$565,2,0)</f>
        <v>CONTRATOS ESPECIALES</v>
      </c>
      <c r="K661" s="33" t="str">
        <f t="shared" si="19"/>
        <v>Posgrado</v>
      </c>
      <c r="L661" s="33" t="s">
        <v>359</v>
      </c>
    </row>
    <row r="662" spans="3:12" ht="15.75" hidden="1" thickBot="1">
      <c r="C662" s="75" t="s">
        <v>28</v>
      </c>
      <c r="D662" s="134"/>
      <c r="E662" s="87">
        <v>12</v>
      </c>
      <c r="F662" s="53">
        <v>30000</v>
      </c>
      <c r="G662" s="48">
        <f>D662*E662*F662</f>
        <v>0</v>
      </c>
      <c r="H662" s="101"/>
      <c r="I662" s="49" t="s">
        <v>665</v>
      </c>
      <c r="J662" s="49" t="str">
        <f>VLOOKUP(I662,Presupuesto!$B$11:$C$565,2,0)</f>
        <v>OTROS SERVICIOS TECNICOS Y PROFESIONALES</v>
      </c>
      <c r="K662" s="33" t="str">
        <f t="shared" si="19"/>
        <v>Posgrado</v>
      </c>
      <c r="L662" s="33" t="s">
        <v>354</v>
      </c>
    </row>
    <row r="663" spans="3:12" hidden="1">
      <c r="C663" s="106" t="s">
        <v>26</v>
      </c>
      <c r="D663" s="98"/>
      <c r="E663" s="89">
        <v>0</v>
      </c>
      <c r="F663" s="35">
        <v>0</v>
      </c>
      <c r="G663" s="32">
        <f>F663</f>
        <v>0</v>
      </c>
      <c r="H663" s="99"/>
      <c r="I663" s="36" t="s">
        <v>665</v>
      </c>
      <c r="J663" s="36" t="str">
        <f>VLOOKUP(I663,Presupuesto!$B$11:$C$565,2,0)</f>
        <v>OTROS SERVICIOS TECNICOS Y PROFESIONALES</v>
      </c>
      <c r="K663" s="33" t="str">
        <f t="shared" si="19"/>
        <v>Posgrado</v>
      </c>
      <c r="L663" s="33" t="s">
        <v>354</v>
      </c>
    </row>
    <row r="664" spans="3:12" hidden="1">
      <c r="C664" s="107" t="s">
        <v>27</v>
      </c>
      <c r="D664" s="98"/>
      <c r="E664" s="89">
        <v>0</v>
      </c>
      <c r="F664" s="35">
        <v>0</v>
      </c>
      <c r="G664" s="32">
        <f>F664</f>
        <v>0</v>
      </c>
      <c r="H664" s="99"/>
      <c r="I664" s="36" t="s">
        <v>665</v>
      </c>
      <c r="J664" s="36" t="str">
        <f>VLOOKUP(I664,Presupuesto!$B$11:$C$565,2,0)</f>
        <v>OTROS SERVICIOS TECNICOS Y PROFESIONALES</v>
      </c>
      <c r="K664" s="33" t="str">
        <f t="shared" si="19"/>
        <v>Posgrado</v>
      </c>
      <c r="L664" s="33" t="s">
        <v>354</v>
      </c>
    </row>
    <row r="665" spans="3:12" ht="15.75" hidden="1" thickBot="1">
      <c r="C665" s="75" t="s">
        <v>29</v>
      </c>
      <c r="D665" s="134"/>
      <c r="E665" s="87">
        <v>12</v>
      </c>
      <c r="F665" s="53">
        <v>30000</v>
      </c>
      <c r="G665" s="48">
        <f>D665*E665*F665</f>
        <v>0</v>
      </c>
      <c r="H665" s="101"/>
      <c r="I665" s="49" t="s">
        <v>456</v>
      </c>
      <c r="J665" s="49" t="str">
        <f>VLOOKUP(I665,Presupuesto!$B$11:$C$565,2,0)</f>
        <v>SUELDOS Y SALARIOS PERMANENTES</v>
      </c>
      <c r="K665" s="33" t="str">
        <f t="shared" si="19"/>
        <v>Posgrado</v>
      </c>
      <c r="L665" s="33" t="s">
        <v>354</v>
      </c>
    </row>
    <row r="666" spans="3:12" hidden="1">
      <c r="C666" s="106" t="s">
        <v>26</v>
      </c>
      <c r="D666" s="104"/>
      <c r="E666" s="66">
        <v>0</v>
      </c>
      <c r="F666" s="54">
        <f>IF(E665=0,"",(G665/E665)/12*E665)</f>
        <v>0</v>
      </c>
      <c r="G666" s="55">
        <f>F666</f>
        <v>0</v>
      </c>
      <c r="H666" s="99"/>
      <c r="I666" s="36" t="s">
        <v>476</v>
      </c>
      <c r="J666" s="36" t="str">
        <f>VLOOKUP(I666,Presupuesto!$B$11:$C$565,2,0)</f>
        <v>AGUINALDO Y DECIMO CUARTO MES</v>
      </c>
      <c r="K666" s="33" t="str">
        <f t="shared" si="19"/>
        <v>Posgrado</v>
      </c>
      <c r="L666" s="33" t="s">
        <v>354</v>
      </c>
    </row>
    <row r="667" spans="3:12" ht="15.75" hidden="1" thickBot="1">
      <c r="C667" s="108" t="s">
        <v>27</v>
      </c>
      <c r="D667" s="97"/>
      <c r="E667" s="67">
        <v>0</v>
      </c>
      <c r="F667" s="40">
        <f>IF(E665&lt;6,"",((E665-6)/12)*(G665/E665))</f>
        <v>0</v>
      </c>
      <c r="G667" s="40">
        <f>F667</f>
        <v>0</v>
      </c>
      <c r="H667" s="97"/>
      <c r="I667" s="41" t="s">
        <v>479</v>
      </c>
      <c r="J667" s="59" t="str">
        <f>VLOOKUP(I667,Presupuesto!$B$11:$C$565,2,0)</f>
        <v>DECIMOCUARTO MES</v>
      </c>
      <c r="K667" s="41" t="str">
        <f t="shared" si="19"/>
        <v>Posgrado</v>
      </c>
      <c r="L667" s="59" t="s">
        <v>354</v>
      </c>
    </row>
    <row r="669" spans="3:12" ht="15.75" thickBot="1"/>
    <row r="670" spans="3:12" ht="15.75" thickBot="1">
      <c r="C670" s="515" t="s">
        <v>11</v>
      </c>
      <c r="D670" s="2">
        <f>SUM(G677:G727)</f>
        <v>0</v>
      </c>
      <c r="E670" s="28"/>
      <c r="F670" s="28"/>
      <c r="G670" s="28"/>
      <c r="H670" s="11"/>
      <c r="I670" s="11"/>
      <c r="J670" s="11"/>
    </row>
    <row r="671" spans="3:12">
      <c r="D671" s="3"/>
      <c r="E671" s="28"/>
      <c r="F671" s="28"/>
      <c r="G671" s="28"/>
      <c r="H671" s="11"/>
      <c r="I671" s="11"/>
      <c r="J671" s="11"/>
      <c r="K671" s="88"/>
    </row>
    <row r="672" spans="3:12">
      <c r="D672" s="3"/>
      <c r="E672" s="28"/>
      <c r="F672" s="28"/>
      <c r="G672" s="28"/>
      <c r="H672" s="11"/>
      <c r="I672" s="11"/>
      <c r="J672" s="11"/>
      <c r="K672" s="88"/>
    </row>
    <row r="673" spans="3:12" ht="15.75">
      <c r="C673" s="137" t="s">
        <v>352</v>
      </c>
      <c r="D673" s="290"/>
      <c r="E673" s="28"/>
      <c r="F673" s="28"/>
      <c r="G673" s="28"/>
      <c r="H673" s="11"/>
      <c r="I673" s="11"/>
      <c r="J673" s="11"/>
      <c r="K673" s="88"/>
    </row>
    <row r="674" spans="3:12" ht="18.75">
      <c r="C674" s="143" t="e">
        <f>IFERROR(VLOOKUP(D673,'1. Desarrollo e Innov. Curricu.'!$F:$G,2,FALSE),IFERROR(VLOOKUP(D673,'2. Investigación Científica'!$F:$G,2,FALSE),IFERROR(VLOOKUP(D673,'3. Vinculación Univ. Sociedad'!$F:$G,2,FALSE),IFERROR(VLOOKUP(D673,'4. Docencia y Profesorado Univ.'!$F:$G,2,FALSE),IFERROR(VLOOKUP(D673,'5. Estudiantes y Graduados'!$F:$G,2,FALSE),IFERROR(VLOOKUP(D673,'Gestion administrativa '!$F:$G,2,FALSE),IFERROR(VLOOKUP(D673,'13. Gestión Académica'!$F:$G,2,FALSE),IFERROR(VLOOKUP(D673,'9. Asegura. de la Calid. y M'!$F:$G,2,FALSE),IFERROR(VLOOKUP(D673,'6. Gestión del Conocimiento'!$F:$G,2,FALSE),IFERROR(VLOOKUP(D673,'15. Gobernabilidad y Proceso...'!$F:$G,2,FALSE),IFERROR(VLOOKUP(D673,'12. Gestión del Talento Humano'!$F:$G,2,FALSE),IFERROR(VLOOKUP(D673,'14. Internacional... de la E.S.'!$F:$G,2,FALSE),IFERROR(VLOOKUP(D673,'10. Posgrado'!$F:$G,2,FALSE),IFERROR(VLOOKUP(D673,'17. Gestión TIC'!$F:$G,2,FALSE),IFERROR(VLOOKUP(D673,'16. Desa. del Sistema Educ.Sup.'!$F:$G,2,FALSE),IFERROR(VLOOKUP(D673,'8. Cultura de Inno. Insti...'!$F:$G,2,FALSE),VLOOKUP(D673,'7. Lo Esencial de la Reforma U.'!$F:$G,2,0)))))))))))))))))</f>
        <v>#N/A</v>
      </c>
      <c r="D674" s="3"/>
      <c r="E674" s="28"/>
      <c r="F674" s="28"/>
      <c r="G674" s="28"/>
      <c r="H674" s="11"/>
      <c r="I674" s="11"/>
      <c r="J674" s="11"/>
      <c r="K674" s="88"/>
    </row>
    <row r="675" spans="3:12" ht="15.75" thickBot="1">
      <c r="C675" s="112"/>
      <c r="D675" s="3"/>
      <c r="E675" s="28"/>
      <c r="F675" s="28"/>
      <c r="G675" s="28"/>
      <c r="H675" s="11"/>
      <c r="I675" s="11"/>
      <c r="J675" s="11"/>
      <c r="K675" s="88"/>
    </row>
    <row r="676" spans="3:12" ht="30.75" thickBot="1">
      <c r="C676" s="69" t="s">
        <v>12</v>
      </c>
      <c r="D676" s="73" t="s">
        <v>23</v>
      </c>
      <c r="E676" s="105" t="s">
        <v>24</v>
      </c>
      <c r="F676" s="73" t="s">
        <v>25</v>
      </c>
      <c r="G676" s="70" t="s">
        <v>6</v>
      </c>
      <c r="H676" s="68" t="s">
        <v>91</v>
      </c>
      <c r="I676" s="71" t="s">
        <v>14</v>
      </c>
      <c r="J676" s="71" t="s">
        <v>92</v>
      </c>
      <c r="K676" s="71" t="s">
        <v>370</v>
      </c>
      <c r="L676" s="71" t="s">
        <v>371</v>
      </c>
    </row>
    <row r="677" spans="3:12" ht="15.75" hidden="1" thickBot="1">
      <c r="C677" s="72" t="s">
        <v>442</v>
      </c>
      <c r="D677" s="134"/>
      <c r="E677" s="87">
        <v>12</v>
      </c>
      <c r="F677" s="235">
        <f>HLOOKUP($C677,$BZ$2:$CM$3,2,0)</f>
        <v>43674.39</v>
      </c>
      <c r="G677" s="48">
        <f>D677*E677*F677</f>
        <v>0</v>
      </c>
      <c r="H677" s="101"/>
      <c r="I677" s="49" t="s">
        <v>456</v>
      </c>
      <c r="J677" s="49" t="str">
        <f>VLOOKUP(I677,Presupuesto!$B$11:$C$565,2,0)</f>
        <v>SUELDOS Y SALARIOS PERMANENTES</v>
      </c>
      <c r="K677" s="151" t="s">
        <v>1403</v>
      </c>
      <c r="L677" s="33" t="s">
        <v>354</v>
      </c>
    </row>
    <row r="678" spans="3:12" hidden="1">
      <c r="C678" s="106" t="s">
        <v>26</v>
      </c>
      <c r="D678" s="98"/>
      <c r="E678" s="89">
        <v>0</v>
      </c>
      <c r="F678" s="35">
        <f>IF(E677=0,"",(G677/E677)/12*E677)</f>
        <v>0</v>
      </c>
      <c r="G678" s="32">
        <f>F678</f>
        <v>0</v>
      </c>
      <c r="H678" s="99"/>
      <c r="I678" s="51" t="s">
        <v>476</v>
      </c>
      <c r="J678" s="51" t="str">
        <f>VLOOKUP(I678,Presupuesto!$B$11:$C$565,2,0)</f>
        <v>AGUINALDO Y DECIMO CUARTO MES</v>
      </c>
      <c r="K678" s="33" t="str">
        <f t="shared" ref="K678:K709" si="20">$K$677</f>
        <v>Posgrado</v>
      </c>
      <c r="L678" s="33" t="s">
        <v>372</v>
      </c>
    </row>
    <row r="679" spans="3:12" hidden="1">
      <c r="C679" s="107" t="s">
        <v>27</v>
      </c>
      <c r="D679" s="98"/>
      <c r="E679" s="89">
        <v>0</v>
      </c>
      <c r="F679" s="52">
        <f>IF(E677&lt;6,"",((E677-6)/12)*(G677/E677))</f>
        <v>0</v>
      </c>
      <c r="G679" s="32">
        <f>F679</f>
        <v>0</v>
      </c>
      <c r="H679" s="99"/>
      <c r="I679" s="36" t="s">
        <v>479</v>
      </c>
      <c r="J679" s="36" t="str">
        <f>VLOOKUP(I679,Presupuesto!$B$11:$C$565,2,0)</f>
        <v>DECIMOCUARTO MES</v>
      </c>
      <c r="K679" s="33" t="str">
        <f t="shared" si="20"/>
        <v>Posgrado</v>
      </c>
      <c r="L679" s="33" t="s">
        <v>355</v>
      </c>
    </row>
    <row r="680" spans="3:12" ht="15.75" hidden="1" thickBot="1">
      <c r="C680" s="72" t="s">
        <v>443</v>
      </c>
      <c r="D680" s="134"/>
      <c r="E680" s="87">
        <v>12</v>
      </c>
      <c r="F680" s="235">
        <f>HLOOKUP($C680,$BZ$2:$CM$3,2,0)</f>
        <v>39703.99</v>
      </c>
      <c r="G680" s="48">
        <f>D680*E680*F680</f>
        <v>0</v>
      </c>
      <c r="H680" s="101"/>
      <c r="I680" s="49" t="s">
        <v>456</v>
      </c>
      <c r="J680" s="49" t="str">
        <f>VLOOKUP(I680,Presupuesto!$B$11:$C$565,2,0)</f>
        <v>SUELDOS Y SALARIOS PERMANENTES</v>
      </c>
      <c r="K680" s="33" t="str">
        <f t="shared" si="20"/>
        <v>Posgrado</v>
      </c>
      <c r="L680" s="33" t="s">
        <v>355</v>
      </c>
    </row>
    <row r="681" spans="3:12" hidden="1">
      <c r="C681" s="106" t="s">
        <v>26</v>
      </c>
      <c r="D681" s="98"/>
      <c r="E681" s="89">
        <v>0</v>
      </c>
      <c r="F681" s="35">
        <f>IF(E680=0,"",(G680/E680)/12*E680)</f>
        <v>0</v>
      </c>
      <c r="G681" s="32">
        <f>F681</f>
        <v>0</v>
      </c>
      <c r="H681" s="99"/>
      <c r="I681" s="51" t="s">
        <v>476</v>
      </c>
      <c r="J681" s="51" t="str">
        <f>VLOOKUP(I681,Presupuesto!$B$11:$C$565,2,0)</f>
        <v>AGUINALDO Y DECIMO CUARTO MES</v>
      </c>
      <c r="K681" s="33" t="str">
        <f t="shared" si="20"/>
        <v>Posgrado</v>
      </c>
      <c r="L681" s="33" t="s">
        <v>355</v>
      </c>
    </row>
    <row r="682" spans="3:12" hidden="1">
      <c r="C682" s="107" t="s">
        <v>27</v>
      </c>
      <c r="D682" s="98"/>
      <c r="E682" s="89">
        <v>0</v>
      </c>
      <c r="F682" s="52">
        <f>IF(E680&lt;6,"",((E680-6)/12)*(G680/E680))</f>
        <v>0</v>
      </c>
      <c r="G682" s="32">
        <f>F682</f>
        <v>0</v>
      </c>
      <c r="H682" s="99"/>
      <c r="I682" s="36" t="s">
        <v>479</v>
      </c>
      <c r="J682" s="36" t="str">
        <f>VLOOKUP(I682,Presupuesto!$B$11:$C$565,2,0)</f>
        <v>DECIMOCUARTO MES</v>
      </c>
      <c r="K682" s="33" t="str">
        <f t="shared" si="20"/>
        <v>Posgrado</v>
      </c>
      <c r="L682" s="33" t="s">
        <v>355</v>
      </c>
    </row>
    <row r="683" spans="3:12" ht="15.75" hidden="1" thickBot="1">
      <c r="C683" s="72" t="s">
        <v>444</v>
      </c>
      <c r="D683" s="134"/>
      <c r="E683" s="87">
        <v>12</v>
      </c>
      <c r="F683" s="235">
        <f>HLOOKUP($C683,$BZ$2:$CM$3,2,0)</f>
        <v>35733.589999999997</v>
      </c>
      <c r="G683" s="48">
        <f>D683*E683*F683</f>
        <v>0</v>
      </c>
      <c r="H683" s="101"/>
      <c r="I683" s="49" t="s">
        <v>456</v>
      </c>
      <c r="J683" s="49" t="str">
        <f>VLOOKUP(I683,Presupuesto!$B$11:$C$565,2,0)</f>
        <v>SUELDOS Y SALARIOS PERMANENTES</v>
      </c>
      <c r="K683" s="33" t="str">
        <f t="shared" si="20"/>
        <v>Posgrado</v>
      </c>
      <c r="L683" s="33" t="s">
        <v>355</v>
      </c>
    </row>
    <row r="684" spans="3:12" hidden="1">
      <c r="C684" s="106" t="s">
        <v>26</v>
      </c>
      <c r="D684" s="98"/>
      <c r="E684" s="89">
        <v>0</v>
      </c>
      <c r="F684" s="35">
        <f>IF(E683=0,"",(G683/E683)/12*E683)</f>
        <v>0</v>
      </c>
      <c r="G684" s="32">
        <f>F684</f>
        <v>0</v>
      </c>
      <c r="H684" s="99"/>
      <c r="I684" s="51" t="s">
        <v>476</v>
      </c>
      <c r="J684" s="51" t="str">
        <f>VLOOKUP(I684,Presupuesto!$B$11:$C$565,2,0)</f>
        <v>AGUINALDO Y DECIMO CUARTO MES</v>
      </c>
      <c r="K684" s="33" t="str">
        <f t="shared" si="20"/>
        <v>Posgrado</v>
      </c>
      <c r="L684" s="33" t="s">
        <v>355</v>
      </c>
    </row>
    <row r="685" spans="3:12" hidden="1">
      <c r="C685" s="107" t="s">
        <v>27</v>
      </c>
      <c r="D685" s="98"/>
      <c r="E685" s="89">
        <v>0</v>
      </c>
      <c r="F685" s="52">
        <f>IF(E683&lt;6,"",((E683-6)/12)*(G683/E683))</f>
        <v>0</v>
      </c>
      <c r="G685" s="32">
        <f>F685</f>
        <v>0</v>
      </c>
      <c r="H685" s="99"/>
      <c r="I685" s="36" t="s">
        <v>479</v>
      </c>
      <c r="J685" s="36" t="str">
        <f>VLOOKUP(I685,Presupuesto!$B$11:$C$565,2,0)</f>
        <v>DECIMOCUARTO MES</v>
      </c>
      <c r="K685" s="33" t="str">
        <f t="shared" si="20"/>
        <v>Posgrado</v>
      </c>
      <c r="L685" s="33" t="s">
        <v>355</v>
      </c>
    </row>
    <row r="686" spans="3:12" ht="15.75" hidden="1" thickBot="1">
      <c r="C686" s="72" t="s">
        <v>445</v>
      </c>
      <c r="D686" s="134"/>
      <c r="E686" s="87">
        <v>12</v>
      </c>
      <c r="F686" s="235">
        <f>HLOOKUP($C686,$BZ$2:$CM$3,2,0)</f>
        <v>31763.19</v>
      </c>
      <c r="G686" s="48">
        <f>D686*E686*F686</f>
        <v>0</v>
      </c>
      <c r="H686" s="101"/>
      <c r="I686" s="49" t="s">
        <v>456</v>
      </c>
      <c r="J686" s="49" t="str">
        <f>VLOOKUP(I686,Presupuesto!$B$11:$C$565,2,0)</f>
        <v>SUELDOS Y SALARIOS PERMANENTES</v>
      </c>
      <c r="K686" s="33" t="str">
        <f t="shared" si="20"/>
        <v>Posgrado</v>
      </c>
      <c r="L686" s="33" t="s">
        <v>355</v>
      </c>
    </row>
    <row r="687" spans="3:12" hidden="1">
      <c r="C687" s="106" t="s">
        <v>26</v>
      </c>
      <c r="D687" s="98"/>
      <c r="E687" s="89">
        <v>0</v>
      </c>
      <c r="F687" s="35">
        <f>IF(E686=0,"",(G686/E686)/12*E686)</f>
        <v>0</v>
      </c>
      <c r="G687" s="32">
        <f>F687</f>
        <v>0</v>
      </c>
      <c r="H687" s="99"/>
      <c r="I687" s="51" t="s">
        <v>476</v>
      </c>
      <c r="J687" s="51" t="str">
        <f>VLOOKUP(I687,Presupuesto!$B$11:$C$565,2,0)</f>
        <v>AGUINALDO Y DECIMO CUARTO MES</v>
      </c>
      <c r="K687" s="33" t="str">
        <f t="shared" si="20"/>
        <v>Posgrado</v>
      </c>
      <c r="L687" s="33" t="s">
        <v>355</v>
      </c>
    </row>
    <row r="688" spans="3:12" hidden="1">
      <c r="C688" s="107" t="s">
        <v>27</v>
      </c>
      <c r="D688" s="98"/>
      <c r="E688" s="89">
        <v>0</v>
      </c>
      <c r="F688" s="52">
        <f>IF(E686&lt;6,"",((E686-6)/12)*(G686/E686))</f>
        <v>0</v>
      </c>
      <c r="G688" s="32">
        <f>F688</f>
        <v>0</v>
      </c>
      <c r="H688" s="99"/>
      <c r="I688" s="36" t="s">
        <v>479</v>
      </c>
      <c r="J688" s="36" t="str">
        <f>VLOOKUP(I688,Presupuesto!$B$11:$C$565,2,0)</f>
        <v>DECIMOCUARTO MES</v>
      </c>
      <c r="K688" s="33" t="str">
        <f t="shared" si="20"/>
        <v>Posgrado</v>
      </c>
      <c r="L688" s="33" t="s">
        <v>355</v>
      </c>
    </row>
    <row r="689" spans="3:12" ht="15.75" hidden="1" thickBot="1">
      <c r="C689" s="72" t="s">
        <v>446</v>
      </c>
      <c r="D689" s="134"/>
      <c r="E689" s="87">
        <v>12</v>
      </c>
      <c r="F689" s="235">
        <f>HLOOKUP($C689,$BZ$2:$CM$3,2,0)</f>
        <v>29777.99</v>
      </c>
      <c r="G689" s="48">
        <f>D689*E689*F689</f>
        <v>0</v>
      </c>
      <c r="H689" s="101"/>
      <c r="I689" s="49" t="s">
        <v>456</v>
      </c>
      <c r="J689" s="49" t="str">
        <f>VLOOKUP(I689,Presupuesto!$B$11:$C$565,2,0)</f>
        <v>SUELDOS Y SALARIOS PERMANENTES</v>
      </c>
      <c r="K689" s="33" t="str">
        <f t="shared" si="20"/>
        <v>Posgrado</v>
      </c>
      <c r="L689" s="33" t="s">
        <v>355</v>
      </c>
    </row>
    <row r="690" spans="3:12" hidden="1">
      <c r="C690" s="106" t="s">
        <v>26</v>
      </c>
      <c r="D690" s="98"/>
      <c r="E690" s="89">
        <v>0</v>
      </c>
      <c r="F690" s="35">
        <f>IF(E689=0,"",(G689/E689)/12*E689)</f>
        <v>0</v>
      </c>
      <c r="G690" s="32">
        <f>F690</f>
        <v>0</v>
      </c>
      <c r="H690" s="99"/>
      <c r="I690" s="51" t="s">
        <v>476</v>
      </c>
      <c r="J690" s="51" t="str">
        <f>VLOOKUP(I690,Presupuesto!$B$11:$C$565,2,0)</f>
        <v>AGUINALDO Y DECIMO CUARTO MES</v>
      </c>
      <c r="K690" s="33" t="str">
        <f t="shared" si="20"/>
        <v>Posgrado</v>
      </c>
      <c r="L690" s="33" t="s">
        <v>355</v>
      </c>
    </row>
    <row r="691" spans="3:12" hidden="1">
      <c r="C691" s="107" t="s">
        <v>27</v>
      </c>
      <c r="D691" s="98"/>
      <c r="E691" s="89">
        <v>0</v>
      </c>
      <c r="F691" s="52">
        <f>IF(E689&lt;6,"",((E689-6)/12)*(G689/E689))</f>
        <v>0</v>
      </c>
      <c r="G691" s="32">
        <f>F691</f>
        <v>0</v>
      </c>
      <c r="H691" s="99"/>
      <c r="I691" s="36" t="s">
        <v>479</v>
      </c>
      <c r="J691" s="36" t="str">
        <f>VLOOKUP(I691,Presupuesto!$B$11:$C$565,2,0)</f>
        <v>DECIMOCUARTO MES</v>
      </c>
      <c r="K691" s="33" t="str">
        <f t="shared" si="20"/>
        <v>Posgrado</v>
      </c>
      <c r="L691" s="33" t="s">
        <v>355</v>
      </c>
    </row>
    <row r="692" spans="3:12" ht="15.75" hidden="1" thickBot="1">
      <c r="C692" s="72" t="s">
        <v>447</v>
      </c>
      <c r="D692" s="134"/>
      <c r="E692" s="87">
        <v>12</v>
      </c>
      <c r="F692" s="235">
        <f>HLOOKUP($C692,$BZ$2:$CM$3,2,0)</f>
        <v>27792.79</v>
      </c>
      <c r="G692" s="48">
        <f>D692*E692*F692</f>
        <v>0</v>
      </c>
      <c r="H692" s="101"/>
      <c r="I692" s="49" t="s">
        <v>456</v>
      </c>
      <c r="J692" s="49" t="str">
        <f>VLOOKUP(I692,Presupuesto!$B$11:$C$565,2,0)</f>
        <v>SUELDOS Y SALARIOS PERMANENTES</v>
      </c>
      <c r="K692" s="33" t="str">
        <f t="shared" si="20"/>
        <v>Posgrado</v>
      </c>
      <c r="L692" s="33" t="s">
        <v>355</v>
      </c>
    </row>
    <row r="693" spans="3:12" hidden="1">
      <c r="C693" s="106" t="s">
        <v>26</v>
      </c>
      <c r="D693" s="98"/>
      <c r="E693" s="89">
        <v>0</v>
      </c>
      <c r="F693" s="35">
        <f>IF(E692=0,"",(G692/E692)/12*E692)</f>
        <v>0</v>
      </c>
      <c r="G693" s="32">
        <f>F693</f>
        <v>0</v>
      </c>
      <c r="H693" s="99"/>
      <c r="I693" s="51" t="s">
        <v>476</v>
      </c>
      <c r="J693" s="51" t="str">
        <f>VLOOKUP(I693,Presupuesto!$B$11:$C$565,2,0)</f>
        <v>AGUINALDO Y DECIMO CUARTO MES</v>
      </c>
      <c r="K693" s="33" t="str">
        <f t="shared" si="20"/>
        <v>Posgrado</v>
      </c>
      <c r="L693" s="33" t="s">
        <v>355</v>
      </c>
    </row>
    <row r="694" spans="3:12" hidden="1">
      <c r="C694" s="107" t="s">
        <v>27</v>
      </c>
      <c r="D694" s="98"/>
      <c r="E694" s="89">
        <v>0</v>
      </c>
      <c r="F694" s="52">
        <f>IF(E692&lt;6,"",((E692-6)/12)*(G692/E692))</f>
        <v>0</v>
      </c>
      <c r="G694" s="32">
        <f>F694</f>
        <v>0</v>
      </c>
      <c r="H694" s="99"/>
      <c r="I694" s="36" t="s">
        <v>479</v>
      </c>
      <c r="J694" s="36" t="str">
        <f>VLOOKUP(I694,Presupuesto!$B$11:$C$565,2,0)</f>
        <v>DECIMOCUARTO MES</v>
      </c>
      <c r="K694" s="33" t="str">
        <f t="shared" si="20"/>
        <v>Posgrado</v>
      </c>
      <c r="L694" s="33" t="s">
        <v>355</v>
      </c>
    </row>
    <row r="695" spans="3:12" ht="15.75" hidden="1" thickBot="1">
      <c r="C695" s="72" t="s">
        <v>448</v>
      </c>
      <c r="D695" s="134"/>
      <c r="E695" s="87">
        <v>12</v>
      </c>
      <c r="F695" s="235">
        <f>HLOOKUP($C695,$BZ$2:$CM$3,2,0)</f>
        <v>18859.39</v>
      </c>
      <c r="G695" s="48">
        <f>D695*E695*F695</f>
        <v>0</v>
      </c>
      <c r="H695" s="101"/>
      <c r="I695" s="49" t="s">
        <v>456</v>
      </c>
      <c r="J695" s="49" t="str">
        <f>VLOOKUP(I695,Presupuesto!$B$11:$C$565,2,0)</f>
        <v>SUELDOS Y SALARIOS PERMANENTES</v>
      </c>
      <c r="K695" s="33" t="str">
        <f t="shared" si="20"/>
        <v>Posgrado</v>
      </c>
      <c r="L695" s="33" t="s">
        <v>355</v>
      </c>
    </row>
    <row r="696" spans="3:12" hidden="1">
      <c r="C696" s="106" t="s">
        <v>26</v>
      </c>
      <c r="D696" s="98"/>
      <c r="E696" s="89">
        <v>0</v>
      </c>
      <c r="F696" s="35">
        <f>IF(E695=0,"",(G695/E695)/12*E695)</f>
        <v>0</v>
      </c>
      <c r="G696" s="32">
        <f>F696</f>
        <v>0</v>
      </c>
      <c r="H696" s="99"/>
      <c r="I696" s="51" t="s">
        <v>476</v>
      </c>
      <c r="J696" s="51" t="str">
        <f>VLOOKUP(I696,Presupuesto!$B$11:$C$565,2,0)</f>
        <v>AGUINALDO Y DECIMO CUARTO MES</v>
      </c>
      <c r="K696" s="33" t="str">
        <f t="shared" si="20"/>
        <v>Posgrado</v>
      </c>
      <c r="L696" s="33" t="s">
        <v>355</v>
      </c>
    </row>
    <row r="697" spans="3:12" hidden="1">
      <c r="C697" s="107" t="s">
        <v>27</v>
      </c>
      <c r="D697" s="98"/>
      <c r="E697" s="89">
        <v>0</v>
      </c>
      <c r="F697" s="52">
        <f>IF(E695&lt;6,"",((E695-6)/12)*(G695/E695))</f>
        <v>0</v>
      </c>
      <c r="G697" s="32">
        <f>F697</f>
        <v>0</v>
      </c>
      <c r="H697" s="99"/>
      <c r="I697" s="36" t="s">
        <v>479</v>
      </c>
      <c r="J697" s="36" t="str">
        <f>VLOOKUP(I697,Presupuesto!$B$11:$C$565,2,0)</f>
        <v>DECIMOCUARTO MES</v>
      </c>
      <c r="K697" s="33" t="str">
        <f t="shared" si="20"/>
        <v>Posgrado</v>
      </c>
      <c r="L697" s="33" t="s">
        <v>355</v>
      </c>
    </row>
    <row r="698" spans="3:12" ht="15.75" hidden="1" thickBot="1">
      <c r="C698" s="72" t="s">
        <v>449</v>
      </c>
      <c r="D698" s="134"/>
      <c r="E698" s="87">
        <v>12</v>
      </c>
      <c r="F698" s="235">
        <f>HLOOKUP($C698,$BZ$2:$CM$3,2,0)</f>
        <v>17866.8</v>
      </c>
      <c r="G698" s="48">
        <f>D698*E698*F698</f>
        <v>0</v>
      </c>
      <c r="H698" s="101"/>
      <c r="I698" s="49" t="s">
        <v>456</v>
      </c>
      <c r="J698" s="49" t="str">
        <f>VLOOKUP(I698,Presupuesto!$B$11:$C$565,2,0)</f>
        <v>SUELDOS Y SALARIOS PERMANENTES</v>
      </c>
      <c r="K698" s="33" t="str">
        <f t="shared" si="20"/>
        <v>Posgrado</v>
      </c>
      <c r="L698" s="33" t="s">
        <v>355</v>
      </c>
    </row>
    <row r="699" spans="3:12" hidden="1">
      <c r="C699" s="106" t="s">
        <v>26</v>
      </c>
      <c r="D699" s="98"/>
      <c r="E699" s="89">
        <v>0</v>
      </c>
      <c r="F699" s="35">
        <f>IF(E698=0,"",(G698/E698)/12*E698)</f>
        <v>0</v>
      </c>
      <c r="G699" s="32">
        <f>F699</f>
        <v>0</v>
      </c>
      <c r="H699" s="99"/>
      <c r="I699" s="51" t="s">
        <v>476</v>
      </c>
      <c r="J699" s="51" t="str">
        <f>VLOOKUP(I699,Presupuesto!$B$11:$C$565,2,0)</f>
        <v>AGUINALDO Y DECIMO CUARTO MES</v>
      </c>
      <c r="K699" s="33" t="str">
        <f t="shared" si="20"/>
        <v>Posgrado</v>
      </c>
      <c r="L699" s="33" t="s">
        <v>355</v>
      </c>
    </row>
    <row r="700" spans="3:12" hidden="1">
      <c r="C700" s="107" t="s">
        <v>27</v>
      </c>
      <c r="D700" s="98"/>
      <c r="E700" s="89">
        <v>0</v>
      </c>
      <c r="F700" s="52">
        <f>IF(E698&lt;6,"",((E698-6)/12)*(G698/E698))</f>
        <v>0</v>
      </c>
      <c r="G700" s="32">
        <f>F700</f>
        <v>0</v>
      </c>
      <c r="H700" s="99"/>
      <c r="I700" s="36" t="s">
        <v>479</v>
      </c>
      <c r="J700" s="36" t="str">
        <f>VLOOKUP(I700,Presupuesto!$B$11:$C$565,2,0)</f>
        <v>DECIMOCUARTO MES</v>
      </c>
      <c r="K700" s="33" t="str">
        <f t="shared" si="20"/>
        <v>Posgrado</v>
      </c>
      <c r="L700" s="33" t="s">
        <v>355</v>
      </c>
    </row>
    <row r="701" spans="3:12" ht="15.75" hidden="1" thickBot="1">
      <c r="C701" s="72" t="s">
        <v>450</v>
      </c>
      <c r="D701" s="134"/>
      <c r="E701" s="87">
        <v>12</v>
      </c>
      <c r="F701" s="235">
        <f>HLOOKUP($C701,$BZ$2:$CM$3,2,0)</f>
        <v>13896.4</v>
      </c>
      <c r="G701" s="48">
        <f>D701*E701*F701</f>
        <v>0</v>
      </c>
      <c r="H701" s="101"/>
      <c r="I701" s="49" t="s">
        <v>456</v>
      </c>
      <c r="J701" s="49" t="str">
        <f>VLOOKUP(I701,Presupuesto!$B$11:$C$565,2,0)</f>
        <v>SUELDOS Y SALARIOS PERMANENTES</v>
      </c>
      <c r="K701" s="33" t="str">
        <f t="shared" si="20"/>
        <v>Posgrado</v>
      </c>
      <c r="L701" s="33" t="s">
        <v>355</v>
      </c>
    </row>
    <row r="702" spans="3:12" hidden="1">
      <c r="C702" s="106" t="s">
        <v>26</v>
      </c>
      <c r="D702" s="98"/>
      <c r="E702" s="89">
        <v>0</v>
      </c>
      <c r="F702" s="35">
        <f>IF(E701=0,"",(G701/E701)/12*E701)</f>
        <v>0</v>
      </c>
      <c r="G702" s="32">
        <f>F702</f>
        <v>0</v>
      </c>
      <c r="H702" s="99"/>
      <c r="I702" s="51" t="s">
        <v>476</v>
      </c>
      <c r="J702" s="51" t="str">
        <f>VLOOKUP(I702,Presupuesto!$B$11:$C$565,2,0)</f>
        <v>AGUINALDO Y DECIMO CUARTO MES</v>
      </c>
      <c r="K702" s="33" t="str">
        <f t="shared" si="20"/>
        <v>Posgrado</v>
      </c>
      <c r="L702" s="33" t="s">
        <v>355</v>
      </c>
    </row>
    <row r="703" spans="3:12" hidden="1">
      <c r="C703" s="107" t="s">
        <v>27</v>
      </c>
      <c r="D703" s="98"/>
      <c r="E703" s="89">
        <v>0</v>
      </c>
      <c r="F703" s="52">
        <f>IF(E701&lt;6,"",((E701-6)/12)*(G701/E701))</f>
        <v>0</v>
      </c>
      <c r="G703" s="32">
        <f>F703</f>
        <v>0</v>
      </c>
      <c r="H703" s="99"/>
      <c r="I703" s="36" t="s">
        <v>479</v>
      </c>
      <c r="J703" s="36" t="str">
        <f>VLOOKUP(I703,Presupuesto!$B$11:$C$565,2,0)</f>
        <v>DECIMOCUARTO MES</v>
      </c>
      <c r="K703" s="33" t="str">
        <f t="shared" si="20"/>
        <v>Posgrado</v>
      </c>
      <c r="L703" s="33" t="s">
        <v>355</v>
      </c>
    </row>
    <row r="704" spans="3:12" ht="15.75" hidden="1" thickBot="1">
      <c r="C704" s="72" t="s">
        <v>451</v>
      </c>
      <c r="D704" s="134"/>
      <c r="E704" s="87">
        <v>12</v>
      </c>
      <c r="F704" s="235">
        <f>HLOOKUP($C704,$BZ$2:$CM$3,2,0)</f>
        <v>15004.09</v>
      </c>
      <c r="G704" s="48">
        <f>D704*E704*F704</f>
        <v>0</v>
      </c>
      <c r="H704" s="101"/>
      <c r="I704" s="49" t="s">
        <v>456</v>
      </c>
      <c r="J704" s="49" t="str">
        <f>VLOOKUP(I704,Presupuesto!$B$11:$C$565,2,0)</f>
        <v>SUELDOS Y SALARIOS PERMANENTES</v>
      </c>
      <c r="K704" s="33" t="str">
        <f t="shared" si="20"/>
        <v>Posgrado</v>
      </c>
      <c r="L704" s="33" t="s">
        <v>355</v>
      </c>
    </row>
    <row r="705" spans="3:12" hidden="1">
      <c r="C705" s="106" t="s">
        <v>26</v>
      </c>
      <c r="D705" s="98"/>
      <c r="E705" s="89">
        <v>0</v>
      </c>
      <c r="F705" s="35">
        <f>IF(E704=0,"",(G704/E704)/12*E704)</f>
        <v>0</v>
      </c>
      <c r="G705" s="32">
        <f>F705</f>
        <v>0</v>
      </c>
      <c r="H705" s="99"/>
      <c r="I705" s="51" t="s">
        <v>476</v>
      </c>
      <c r="J705" s="51" t="str">
        <f>VLOOKUP(I705,Presupuesto!$B$11:$C$565,2,0)</f>
        <v>AGUINALDO Y DECIMO CUARTO MES</v>
      </c>
      <c r="K705" s="33" t="str">
        <f t="shared" si="20"/>
        <v>Posgrado</v>
      </c>
      <c r="L705" s="33" t="s">
        <v>355</v>
      </c>
    </row>
    <row r="706" spans="3:12" hidden="1">
      <c r="C706" s="107" t="s">
        <v>27</v>
      </c>
      <c r="D706" s="98"/>
      <c r="E706" s="89">
        <v>0</v>
      </c>
      <c r="F706" s="52">
        <f>IF(E704&lt;6,"",((E704-6)/12)*(G704/E704))</f>
        <v>0</v>
      </c>
      <c r="G706" s="32">
        <f>F706</f>
        <v>0</v>
      </c>
      <c r="H706" s="99"/>
      <c r="I706" s="36" t="s">
        <v>479</v>
      </c>
      <c r="J706" s="36" t="str">
        <f>VLOOKUP(I706,Presupuesto!$B$11:$C$565,2,0)</f>
        <v>DECIMOCUARTO MES</v>
      </c>
      <c r="K706" s="33" t="str">
        <f t="shared" si="20"/>
        <v>Posgrado</v>
      </c>
      <c r="L706" s="33" t="s">
        <v>355</v>
      </c>
    </row>
    <row r="707" spans="3:12" ht="15.75" hidden="1" thickBot="1">
      <c r="C707" s="72" t="s">
        <v>452</v>
      </c>
      <c r="D707" s="134"/>
      <c r="E707" s="87">
        <v>12</v>
      </c>
      <c r="F707" s="235">
        <f>HLOOKUP($C707,$BZ$2:$CM$3,2,0)</f>
        <v>13238.9</v>
      </c>
      <c r="G707" s="48">
        <f>D707*E707*F707</f>
        <v>0</v>
      </c>
      <c r="H707" s="101"/>
      <c r="I707" s="49" t="s">
        <v>456</v>
      </c>
      <c r="J707" s="49" t="str">
        <f>VLOOKUP(I707,Presupuesto!$B$11:$C$565,2,0)</f>
        <v>SUELDOS Y SALARIOS PERMANENTES</v>
      </c>
      <c r="K707" s="33" t="str">
        <f t="shared" si="20"/>
        <v>Posgrado</v>
      </c>
      <c r="L707" s="33" t="s">
        <v>355</v>
      </c>
    </row>
    <row r="708" spans="3:12" hidden="1">
      <c r="C708" s="106" t="s">
        <v>26</v>
      </c>
      <c r="D708" s="98"/>
      <c r="E708" s="89">
        <v>0</v>
      </c>
      <c r="F708" s="35">
        <f>IF(E707=0,"",(G707/E707)/12*E707)</f>
        <v>0</v>
      </c>
      <c r="G708" s="32">
        <f>F708</f>
        <v>0</v>
      </c>
      <c r="H708" s="99"/>
      <c r="I708" s="51" t="s">
        <v>476</v>
      </c>
      <c r="J708" s="51" t="str">
        <f>VLOOKUP(I708,Presupuesto!$B$11:$C$565,2,0)</f>
        <v>AGUINALDO Y DECIMO CUARTO MES</v>
      </c>
      <c r="K708" s="33" t="str">
        <f t="shared" si="20"/>
        <v>Posgrado</v>
      </c>
      <c r="L708" s="33" t="s">
        <v>355</v>
      </c>
    </row>
    <row r="709" spans="3:12" hidden="1">
      <c r="C709" s="107" t="s">
        <v>27</v>
      </c>
      <c r="D709" s="98"/>
      <c r="E709" s="89">
        <v>0</v>
      </c>
      <c r="F709" s="52">
        <f>IF(E707&lt;6,"",((E707-6)/12)*(G707/E707))</f>
        <v>0</v>
      </c>
      <c r="G709" s="32">
        <f>F709</f>
        <v>0</v>
      </c>
      <c r="H709" s="99"/>
      <c r="I709" s="36" t="s">
        <v>479</v>
      </c>
      <c r="J709" s="36" t="str">
        <f>VLOOKUP(I709,Presupuesto!$B$11:$C$565,2,0)</f>
        <v>DECIMOCUARTO MES</v>
      </c>
      <c r="K709" s="33" t="str">
        <f t="shared" si="20"/>
        <v>Posgrado</v>
      </c>
      <c r="L709" s="33" t="s">
        <v>355</v>
      </c>
    </row>
    <row r="710" spans="3:12" ht="15.75" hidden="1" thickBot="1">
      <c r="C710" s="72" t="s">
        <v>453</v>
      </c>
      <c r="D710" s="134"/>
      <c r="E710" s="87">
        <v>12</v>
      </c>
      <c r="F710" s="235">
        <f>HLOOKUP($C710,$BZ$2:$CM$3,2,0)</f>
        <v>12356.31</v>
      </c>
      <c r="G710" s="48">
        <f>D710*E710*F710</f>
        <v>0</v>
      </c>
      <c r="H710" s="101"/>
      <c r="I710" s="49" t="s">
        <v>456</v>
      </c>
      <c r="J710" s="49" t="str">
        <f>VLOOKUP(I710,Presupuesto!$B$11:$C$565,2,0)</f>
        <v>SUELDOS Y SALARIOS PERMANENTES</v>
      </c>
      <c r="K710" s="33" t="str">
        <f t="shared" ref="K710:K727" si="21">$K$677</f>
        <v>Posgrado</v>
      </c>
      <c r="L710" s="33" t="s">
        <v>355</v>
      </c>
    </row>
    <row r="711" spans="3:12" hidden="1">
      <c r="C711" s="106" t="s">
        <v>26</v>
      </c>
      <c r="D711" s="98"/>
      <c r="E711" s="89">
        <v>0</v>
      </c>
      <c r="F711" s="35">
        <f>IF(E710=0,"",(G710/E710)/12*E710)</f>
        <v>0</v>
      </c>
      <c r="G711" s="32">
        <f>F711</f>
        <v>0</v>
      </c>
      <c r="H711" s="99"/>
      <c r="I711" s="51" t="s">
        <v>476</v>
      </c>
      <c r="J711" s="51" t="str">
        <f>VLOOKUP(I711,Presupuesto!$B$11:$C$565,2,0)</f>
        <v>AGUINALDO Y DECIMO CUARTO MES</v>
      </c>
      <c r="K711" s="33" t="str">
        <f t="shared" si="21"/>
        <v>Posgrado</v>
      </c>
      <c r="L711" s="33" t="s">
        <v>355</v>
      </c>
    </row>
    <row r="712" spans="3:12" hidden="1">
      <c r="C712" s="107" t="s">
        <v>27</v>
      </c>
      <c r="D712" s="98"/>
      <c r="E712" s="89">
        <v>0</v>
      </c>
      <c r="F712" s="52">
        <f>IF(E710&lt;6,"",((E710-6)/12)*(G710/E710))</f>
        <v>0</v>
      </c>
      <c r="G712" s="32">
        <f>F712</f>
        <v>0</v>
      </c>
      <c r="H712" s="99"/>
      <c r="I712" s="36" t="s">
        <v>479</v>
      </c>
      <c r="J712" s="36" t="str">
        <f>VLOOKUP(I712,Presupuesto!$B$11:$C$565,2,0)</f>
        <v>DECIMOCUARTO MES</v>
      </c>
      <c r="K712" s="33" t="str">
        <f t="shared" si="21"/>
        <v>Posgrado</v>
      </c>
      <c r="L712" s="33" t="s">
        <v>355</v>
      </c>
    </row>
    <row r="713" spans="3:12" ht="15.75" hidden="1" thickBot="1">
      <c r="C713" s="72" t="s">
        <v>454</v>
      </c>
      <c r="D713" s="134"/>
      <c r="E713" s="87">
        <v>12</v>
      </c>
      <c r="F713" s="235">
        <f>HLOOKUP($C713,$BZ$2:$CM$3,2,0)</f>
        <v>463.22</v>
      </c>
      <c r="G713" s="48">
        <f>D713*E713*F713</f>
        <v>0</v>
      </c>
      <c r="H713" s="101"/>
      <c r="I713" s="49" t="s">
        <v>456</v>
      </c>
      <c r="J713" s="49" t="str">
        <f>VLOOKUP(I713,Presupuesto!$B$11:$C$565,2,0)</f>
        <v>SUELDOS Y SALARIOS PERMANENTES</v>
      </c>
      <c r="K713" s="33" t="str">
        <f t="shared" si="21"/>
        <v>Posgrado</v>
      </c>
      <c r="L713" s="33" t="s">
        <v>355</v>
      </c>
    </row>
    <row r="714" spans="3:12" hidden="1">
      <c r="C714" s="106" t="s">
        <v>26</v>
      </c>
      <c r="D714" s="98"/>
      <c r="E714" s="89">
        <v>0</v>
      </c>
      <c r="F714" s="35">
        <f>IF(E713=0,"",(G713/E713)/12*E713)</f>
        <v>0</v>
      </c>
      <c r="G714" s="32">
        <f>F714</f>
        <v>0</v>
      </c>
      <c r="H714" s="99"/>
      <c r="I714" s="51" t="s">
        <v>476</v>
      </c>
      <c r="J714" s="51" t="str">
        <f>VLOOKUP(I714,Presupuesto!$B$11:$C$565,2,0)</f>
        <v>AGUINALDO Y DECIMO CUARTO MES</v>
      </c>
      <c r="K714" s="33" t="str">
        <f t="shared" si="21"/>
        <v>Posgrado</v>
      </c>
      <c r="L714" s="33" t="s">
        <v>355</v>
      </c>
    </row>
    <row r="715" spans="3:12" hidden="1">
      <c r="C715" s="107" t="s">
        <v>27</v>
      </c>
      <c r="D715" s="98"/>
      <c r="E715" s="89">
        <v>0</v>
      </c>
      <c r="F715" s="52">
        <f>IF(E713&lt;6,"",((E713-6)/12)*(G713/E713))</f>
        <v>0</v>
      </c>
      <c r="G715" s="32">
        <f>F715</f>
        <v>0</v>
      </c>
      <c r="H715" s="99"/>
      <c r="I715" s="36" t="s">
        <v>479</v>
      </c>
      <c r="J715" s="36" t="str">
        <f>VLOOKUP(I715,Presupuesto!$B$11:$C$565,2,0)</f>
        <v>DECIMOCUARTO MES</v>
      </c>
      <c r="K715" s="33" t="str">
        <f t="shared" si="21"/>
        <v>Posgrado</v>
      </c>
      <c r="L715" s="33" t="s">
        <v>355</v>
      </c>
    </row>
    <row r="716" spans="3:12" ht="15.75" hidden="1" thickBot="1">
      <c r="C716" s="72" t="s">
        <v>455</v>
      </c>
      <c r="D716" s="134"/>
      <c r="E716" s="87">
        <v>12</v>
      </c>
      <c r="F716" s="235">
        <f>HLOOKUP($C716,$BZ$2:$CM$3,2,0)</f>
        <v>2007.3</v>
      </c>
      <c r="G716" s="48">
        <f>D716*E716*F716</f>
        <v>0</v>
      </c>
      <c r="H716" s="101"/>
      <c r="I716" s="49" t="s">
        <v>456</v>
      </c>
      <c r="J716" s="49" t="str">
        <f>VLOOKUP(I716,Presupuesto!$B$11:$C$565,2,0)</f>
        <v>SUELDOS Y SALARIOS PERMANENTES</v>
      </c>
      <c r="K716" s="33" t="str">
        <f t="shared" si="21"/>
        <v>Posgrado</v>
      </c>
      <c r="L716" s="33" t="s">
        <v>355</v>
      </c>
    </row>
    <row r="717" spans="3:12" hidden="1">
      <c r="C717" s="106" t="s">
        <v>26</v>
      </c>
      <c r="D717" s="98"/>
      <c r="E717" s="89">
        <v>0</v>
      </c>
      <c r="F717" s="35">
        <f>IF(E716=0,"",(G716/E716)/12*E716)</f>
        <v>0</v>
      </c>
      <c r="G717" s="32">
        <f>F717</f>
        <v>0</v>
      </c>
      <c r="H717" s="99"/>
      <c r="I717" s="51" t="s">
        <v>476</v>
      </c>
      <c r="J717" s="51" t="str">
        <f>VLOOKUP(I717,Presupuesto!$B$11:$C$565,2,0)</f>
        <v>AGUINALDO Y DECIMO CUARTO MES</v>
      </c>
      <c r="K717" s="33" t="str">
        <f t="shared" si="21"/>
        <v>Posgrado</v>
      </c>
      <c r="L717" s="33" t="s">
        <v>355</v>
      </c>
    </row>
    <row r="718" spans="3:12" hidden="1">
      <c r="C718" s="107" t="s">
        <v>27</v>
      </c>
      <c r="D718" s="98"/>
      <c r="E718" s="89">
        <v>0</v>
      </c>
      <c r="F718" s="52">
        <f>IF(E716&lt;6,"",((E716-6)/12)*(G716/E716))</f>
        <v>0</v>
      </c>
      <c r="G718" s="32">
        <f>F718</f>
        <v>0</v>
      </c>
      <c r="H718" s="99"/>
      <c r="I718" s="36" t="s">
        <v>479</v>
      </c>
      <c r="J718" s="36" t="str">
        <f>VLOOKUP(I718,Presupuesto!$B$11:$C$565,2,0)</f>
        <v>DECIMOCUARTO MES</v>
      </c>
      <c r="K718" s="33" t="str">
        <f t="shared" si="21"/>
        <v>Posgrado</v>
      </c>
      <c r="L718" s="33" t="s">
        <v>355</v>
      </c>
    </row>
    <row r="719" spans="3:12" ht="15.75" hidden="1" thickBot="1">
      <c r="C719" s="75" t="s">
        <v>51</v>
      </c>
      <c r="D719" s="134"/>
      <c r="E719" s="87">
        <v>12</v>
      </c>
      <c r="F719" s="74">
        <v>30000</v>
      </c>
      <c r="G719" s="48">
        <f>D719*E719*F719</f>
        <v>0</v>
      </c>
      <c r="H719" s="101"/>
      <c r="I719" s="49" t="s">
        <v>524</v>
      </c>
      <c r="J719" s="49" t="str">
        <f>VLOOKUP(I719,Presupuesto!$B$11:$C$565,2,0)</f>
        <v>CONTRATOS ESPECIALES</v>
      </c>
      <c r="K719" s="33" t="str">
        <f t="shared" si="21"/>
        <v>Posgrado</v>
      </c>
      <c r="L719" s="33" t="s">
        <v>355</v>
      </c>
    </row>
    <row r="720" spans="3:12" hidden="1">
      <c r="C720" s="106" t="s">
        <v>26</v>
      </c>
      <c r="D720" s="98"/>
      <c r="E720" s="89">
        <v>0</v>
      </c>
      <c r="F720" s="52">
        <f>IF(E719=0,"",(G719/E719)/12*E719)</f>
        <v>0</v>
      </c>
      <c r="G720" s="32">
        <f>F720</f>
        <v>0</v>
      </c>
      <c r="H720" s="99"/>
      <c r="I720" s="36" t="s">
        <v>524</v>
      </c>
      <c r="J720" s="36" t="str">
        <f>VLOOKUP(I720,Presupuesto!$B$11:$C$565,2,0)</f>
        <v>CONTRATOS ESPECIALES</v>
      </c>
      <c r="K720" s="33" t="str">
        <f t="shared" si="21"/>
        <v>Posgrado</v>
      </c>
      <c r="L720" s="33" t="s">
        <v>354</v>
      </c>
    </row>
    <row r="721" spans="3:12" hidden="1">
      <c r="C721" s="107" t="s">
        <v>27</v>
      </c>
      <c r="D721" s="98"/>
      <c r="E721" s="89">
        <v>0</v>
      </c>
      <c r="F721" s="35">
        <f>IF(E719&lt;6,"",((E719-6)/12)*(G719/E719))</f>
        <v>0</v>
      </c>
      <c r="G721" s="32">
        <f>F721</f>
        <v>0</v>
      </c>
      <c r="H721" s="99"/>
      <c r="I721" s="36" t="s">
        <v>524</v>
      </c>
      <c r="J721" s="36" t="str">
        <f>VLOOKUP(I721,Presupuesto!$B$11:$C$565,2,0)</f>
        <v>CONTRATOS ESPECIALES</v>
      </c>
      <c r="K721" s="33" t="str">
        <f t="shared" si="21"/>
        <v>Posgrado</v>
      </c>
      <c r="L721" s="33" t="s">
        <v>359</v>
      </c>
    </row>
    <row r="722" spans="3:12" ht="15.75" hidden="1" thickBot="1">
      <c r="C722" s="75" t="s">
        <v>28</v>
      </c>
      <c r="D722" s="134"/>
      <c r="E722" s="87">
        <v>12</v>
      </c>
      <c r="F722" s="53">
        <v>30000</v>
      </c>
      <c r="G722" s="48">
        <f>D722*E722*F722</f>
        <v>0</v>
      </c>
      <c r="H722" s="101"/>
      <c r="I722" s="49" t="s">
        <v>665</v>
      </c>
      <c r="J722" s="49" t="str">
        <f>VLOOKUP(I722,Presupuesto!$B$11:$C$565,2,0)</f>
        <v>OTROS SERVICIOS TECNICOS Y PROFESIONALES</v>
      </c>
      <c r="K722" s="33" t="str">
        <f t="shared" si="21"/>
        <v>Posgrado</v>
      </c>
      <c r="L722" s="33" t="s">
        <v>354</v>
      </c>
    </row>
    <row r="723" spans="3:12" hidden="1">
      <c r="C723" s="106" t="s">
        <v>26</v>
      </c>
      <c r="D723" s="98"/>
      <c r="E723" s="89">
        <v>0</v>
      </c>
      <c r="F723" s="35">
        <v>0</v>
      </c>
      <c r="G723" s="32">
        <f>F723</f>
        <v>0</v>
      </c>
      <c r="H723" s="99"/>
      <c r="I723" s="36" t="s">
        <v>665</v>
      </c>
      <c r="J723" s="36" t="str">
        <f>VLOOKUP(I723,Presupuesto!$B$11:$C$565,2,0)</f>
        <v>OTROS SERVICIOS TECNICOS Y PROFESIONALES</v>
      </c>
      <c r="K723" s="33" t="str">
        <f t="shared" si="21"/>
        <v>Posgrado</v>
      </c>
      <c r="L723" s="33" t="s">
        <v>354</v>
      </c>
    </row>
    <row r="724" spans="3:12" hidden="1">
      <c r="C724" s="107" t="s">
        <v>27</v>
      </c>
      <c r="D724" s="98"/>
      <c r="E724" s="89">
        <v>0</v>
      </c>
      <c r="F724" s="35">
        <v>0</v>
      </c>
      <c r="G724" s="32">
        <f>F724</f>
        <v>0</v>
      </c>
      <c r="H724" s="99"/>
      <c r="I724" s="36" t="s">
        <v>665</v>
      </c>
      <c r="J724" s="36" t="str">
        <f>VLOOKUP(I724,Presupuesto!$B$11:$C$565,2,0)</f>
        <v>OTROS SERVICIOS TECNICOS Y PROFESIONALES</v>
      </c>
      <c r="K724" s="33" t="str">
        <f t="shared" si="21"/>
        <v>Posgrado</v>
      </c>
      <c r="L724" s="33" t="s">
        <v>354</v>
      </c>
    </row>
    <row r="725" spans="3:12" ht="15.75" hidden="1" thickBot="1">
      <c r="C725" s="75" t="s">
        <v>29</v>
      </c>
      <c r="D725" s="134"/>
      <c r="E725" s="87">
        <v>12</v>
      </c>
      <c r="F725" s="53">
        <v>30000</v>
      </c>
      <c r="G725" s="48">
        <f>D725*E725*F725</f>
        <v>0</v>
      </c>
      <c r="H725" s="101"/>
      <c r="I725" s="49" t="s">
        <v>456</v>
      </c>
      <c r="J725" s="49" t="str">
        <f>VLOOKUP(I725,Presupuesto!$B$11:$C$565,2,0)</f>
        <v>SUELDOS Y SALARIOS PERMANENTES</v>
      </c>
      <c r="K725" s="33" t="str">
        <f t="shared" si="21"/>
        <v>Posgrado</v>
      </c>
      <c r="L725" s="33" t="s">
        <v>354</v>
      </c>
    </row>
    <row r="726" spans="3:12" hidden="1">
      <c r="C726" s="106" t="s">
        <v>26</v>
      </c>
      <c r="D726" s="104"/>
      <c r="E726" s="66">
        <v>0</v>
      </c>
      <c r="F726" s="54">
        <f>IF(E725=0,"",(G725/E725)/12*E725)</f>
        <v>0</v>
      </c>
      <c r="G726" s="55">
        <f>F726</f>
        <v>0</v>
      </c>
      <c r="H726" s="99"/>
      <c r="I726" s="36" t="s">
        <v>476</v>
      </c>
      <c r="J726" s="36" t="str">
        <f>VLOOKUP(I726,Presupuesto!$B$11:$C$565,2,0)</f>
        <v>AGUINALDO Y DECIMO CUARTO MES</v>
      </c>
      <c r="K726" s="33" t="str">
        <f t="shared" si="21"/>
        <v>Posgrado</v>
      </c>
      <c r="L726" s="33" t="s">
        <v>354</v>
      </c>
    </row>
    <row r="727" spans="3:12" ht="15.75" hidden="1" thickBot="1">
      <c r="C727" s="108" t="s">
        <v>27</v>
      </c>
      <c r="D727" s="97"/>
      <c r="E727" s="67">
        <v>0</v>
      </c>
      <c r="F727" s="40">
        <f>IF(E725&lt;6,"",((E725-6)/12)*(G725/E725))</f>
        <v>0</v>
      </c>
      <c r="G727" s="40">
        <f>F727</f>
        <v>0</v>
      </c>
      <c r="H727" s="97"/>
      <c r="I727" s="41" t="s">
        <v>479</v>
      </c>
      <c r="J727" s="59" t="str">
        <f>VLOOKUP(I727,Presupuesto!$B$11:$C$565,2,0)</f>
        <v>DECIMOCUARTO MES</v>
      </c>
      <c r="K727" s="41" t="str">
        <f t="shared" si="21"/>
        <v>Posgrado</v>
      </c>
      <c r="L727" s="59" t="s">
        <v>354</v>
      </c>
    </row>
    <row r="729" spans="3:12" ht="15.75" thickBot="1"/>
    <row r="730" spans="3:12" ht="15.75" thickBot="1">
      <c r="C730" s="515" t="s">
        <v>11</v>
      </c>
      <c r="D730" s="2">
        <f>SUM(G737:G787)</f>
        <v>0</v>
      </c>
      <c r="E730" s="28"/>
      <c r="F730" s="28"/>
      <c r="G730" s="28"/>
      <c r="H730" s="11"/>
      <c r="I730" s="11"/>
      <c r="J730" s="11"/>
    </row>
    <row r="731" spans="3:12">
      <c r="D731" s="3"/>
      <c r="E731" s="28"/>
      <c r="F731" s="28"/>
      <c r="G731" s="28"/>
      <c r="H731" s="11"/>
      <c r="I731" s="11"/>
      <c r="J731" s="11"/>
    </row>
    <row r="732" spans="3:12">
      <c r="D732" s="3"/>
      <c r="E732" s="28"/>
      <c r="F732" s="28"/>
      <c r="G732" s="28"/>
      <c r="H732" s="11"/>
      <c r="I732" s="11"/>
      <c r="J732" s="11"/>
      <c r="K732" s="88"/>
    </row>
    <row r="733" spans="3:12" ht="15.75">
      <c r="C733" s="137" t="s">
        <v>352</v>
      </c>
      <c r="D733" s="290"/>
      <c r="E733" s="28"/>
      <c r="F733" s="28"/>
      <c r="G733" s="28"/>
      <c r="H733" s="11"/>
      <c r="I733" s="11"/>
      <c r="J733" s="11"/>
      <c r="K733" s="88"/>
    </row>
    <row r="734" spans="3:12" ht="18.75">
      <c r="C734" s="143" t="e">
        <f>IFERROR(VLOOKUP(D733,'1. Desarrollo e Innov. Curricu.'!$F:$G,2,FALSE),IFERROR(VLOOKUP(D733,'2. Investigación Científica'!$F:$G,2,FALSE),IFERROR(VLOOKUP(D733,'3. Vinculación Univ. Sociedad'!$F:$G,2,FALSE),IFERROR(VLOOKUP(D733,'4. Docencia y Profesorado Univ.'!$F:$G,2,FALSE),IFERROR(VLOOKUP(D733,'5. Estudiantes y Graduados'!$F:$G,2,FALSE),IFERROR(VLOOKUP(D733,'Gestion administrativa '!$F:$G,2,FALSE),IFERROR(VLOOKUP(D733,'13. Gestión Académica'!$F:$G,2,FALSE),IFERROR(VLOOKUP(D733,'9. Asegura. de la Calid. y M'!$F:$G,2,FALSE),IFERROR(VLOOKUP(D733,'6. Gestión del Conocimiento'!$F:$G,2,FALSE),IFERROR(VLOOKUP(D733,'15. Gobernabilidad y Proceso...'!$F:$G,2,FALSE),IFERROR(VLOOKUP(D733,'12. Gestión del Talento Humano'!$F:$G,2,FALSE),IFERROR(VLOOKUP(D733,'14. Internacional... de la E.S.'!$F:$G,2,FALSE),IFERROR(VLOOKUP(D733,'10. Posgrado'!$F:$G,2,FALSE),IFERROR(VLOOKUP(D733,'17. Gestión TIC'!$F:$G,2,FALSE),IFERROR(VLOOKUP(D733,'16. Desa. del Sistema Educ.Sup.'!$F:$G,2,FALSE),IFERROR(VLOOKUP(D733,'8. Cultura de Inno. Insti...'!$F:$G,2,FALSE),VLOOKUP(D733,'7. Lo Esencial de la Reforma U.'!$F:$G,2,0)))))))))))))))))</f>
        <v>#N/A</v>
      </c>
      <c r="D734" s="3"/>
      <c r="E734" s="28"/>
      <c r="F734" s="28"/>
      <c r="G734" s="28"/>
      <c r="H734" s="11"/>
      <c r="I734" s="11"/>
      <c r="J734" s="11"/>
      <c r="K734" s="88"/>
    </row>
    <row r="735" spans="3:12" ht="15.75" thickBot="1">
      <c r="C735" s="112"/>
      <c r="D735" s="3"/>
      <c r="E735" s="28"/>
      <c r="F735" s="28"/>
      <c r="G735" s="28"/>
      <c r="H735" s="11"/>
      <c r="I735" s="11"/>
      <c r="J735" s="11"/>
      <c r="K735" s="88"/>
    </row>
    <row r="736" spans="3:12" ht="30.75" thickBot="1">
      <c r="C736" s="69" t="s">
        <v>12</v>
      </c>
      <c r="D736" s="73" t="s">
        <v>23</v>
      </c>
      <c r="E736" s="105" t="s">
        <v>24</v>
      </c>
      <c r="F736" s="73" t="s">
        <v>25</v>
      </c>
      <c r="G736" s="70" t="s">
        <v>6</v>
      </c>
      <c r="H736" s="68" t="s">
        <v>91</v>
      </c>
      <c r="I736" s="71" t="s">
        <v>14</v>
      </c>
      <c r="J736" s="71" t="s">
        <v>92</v>
      </c>
      <c r="K736" s="71" t="s">
        <v>370</v>
      </c>
      <c r="L736" s="71" t="s">
        <v>371</v>
      </c>
    </row>
    <row r="737" spans="3:12" ht="15.75" hidden="1" thickBot="1">
      <c r="C737" s="72" t="s">
        <v>442</v>
      </c>
      <c r="D737" s="134"/>
      <c r="E737" s="87">
        <v>12</v>
      </c>
      <c r="F737" s="235">
        <f>HLOOKUP($C737,$BZ$2:$CM$3,2,0)</f>
        <v>43674.39</v>
      </c>
      <c r="G737" s="48">
        <f>D737*E737*F737</f>
        <v>0</v>
      </c>
      <c r="H737" s="101"/>
      <c r="I737" s="49" t="s">
        <v>456</v>
      </c>
      <c r="J737" s="49" t="str">
        <f>VLOOKUP(I737,Presupuesto!$B$11:$C$565,2,0)</f>
        <v>SUELDOS Y SALARIOS PERMANENTES</v>
      </c>
      <c r="K737" s="151" t="s">
        <v>1403</v>
      </c>
      <c r="L737" s="33" t="s">
        <v>354</v>
      </c>
    </row>
    <row r="738" spans="3:12" hidden="1">
      <c r="C738" s="106" t="s">
        <v>26</v>
      </c>
      <c r="D738" s="98"/>
      <c r="E738" s="89">
        <v>0</v>
      </c>
      <c r="F738" s="35">
        <f>IF(E737=0,"",(G737/E737)/12*E737)</f>
        <v>0</v>
      </c>
      <c r="G738" s="32">
        <f>F738</f>
        <v>0</v>
      </c>
      <c r="H738" s="99"/>
      <c r="I738" s="51" t="s">
        <v>476</v>
      </c>
      <c r="J738" s="51" t="str">
        <f>VLOOKUP(I738,Presupuesto!$B$11:$C$565,2,0)</f>
        <v>AGUINALDO Y DECIMO CUARTO MES</v>
      </c>
      <c r="K738" s="33" t="str">
        <f t="shared" ref="K738:K769" si="22">$K$737</f>
        <v>Posgrado</v>
      </c>
      <c r="L738" s="33" t="s">
        <v>372</v>
      </c>
    </row>
    <row r="739" spans="3:12" hidden="1">
      <c r="C739" s="107" t="s">
        <v>27</v>
      </c>
      <c r="D739" s="98"/>
      <c r="E739" s="89">
        <v>0</v>
      </c>
      <c r="F739" s="52">
        <f>IF(E737&lt;6,"",((E737-6)/12)*(G737/E737))</f>
        <v>0</v>
      </c>
      <c r="G739" s="32">
        <f>F739</f>
        <v>0</v>
      </c>
      <c r="H739" s="99"/>
      <c r="I739" s="36" t="s">
        <v>479</v>
      </c>
      <c r="J739" s="36" t="str">
        <f>VLOOKUP(I739,Presupuesto!$B$11:$C$565,2,0)</f>
        <v>DECIMOCUARTO MES</v>
      </c>
      <c r="K739" s="33" t="str">
        <f t="shared" si="22"/>
        <v>Posgrado</v>
      </c>
      <c r="L739" s="33" t="s">
        <v>355</v>
      </c>
    </row>
    <row r="740" spans="3:12" ht="15.75" hidden="1" thickBot="1">
      <c r="C740" s="72" t="s">
        <v>443</v>
      </c>
      <c r="D740" s="134"/>
      <c r="E740" s="87">
        <v>12</v>
      </c>
      <c r="F740" s="235">
        <f>HLOOKUP($C740,$BZ$2:$CM$3,2,0)</f>
        <v>39703.99</v>
      </c>
      <c r="G740" s="48">
        <f>D740*E740*F740</f>
        <v>0</v>
      </c>
      <c r="H740" s="101"/>
      <c r="I740" s="49" t="s">
        <v>456</v>
      </c>
      <c r="J740" s="49" t="str">
        <f>VLOOKUP(I740,Presupuesto!$B$11:$C$565,2,0)</f>
        <v>SUELDOS Y SALARIOS PERMANENTES</v>
      </c>
      <c r="K740" s="33" t="str">
        <f t="shared" si="22"/>
        <v>Posgrado</v>
      </c>
      <c r="L740" s="33" t="s">
        <v>355</v>
      </c>
    </row>
    <row r="741" spans="3:12" hidden="1">
      <c r="C741" s="106" t="s">
        <v>26</v>
      </c>
      <c r="D741" s="98"/>
      <c r="E741" s="89">
        <v>0</v>
      </c>
      <c r="F741" s="35">
        <f>IF(E740=0,"",(G740/E740)/12*E740)</f>
        <v>0</v>
      </c>
      <c r="G741" s="32">
        <f>F741</f>
        <v>0</v>
      </c>
      <c r="H741" s="99"/>
      <c r="I741" s="51" t="s">
        <v>476</v>
      </c>
      <c r="J741" s="51" t="str">
        <f>VLOOKUP(I741,Presupuesto!$B$11:$C$565,2,0)</f>
        <v>AGUINALDO Y DECIMO CUARTO MES</v>
      </c>
      <c r="K741" s="33" t="str">
        <f t="shared" si="22"/>
        <v>Posgrado</v>
      </c>
      <c r="L741" s="33" t="s">
        <v>355</v>
      </c>
    </row>
    <row r="742" spans="3:12" hidden="1">
      <c r="C742" s="107" t="s">
        <v>27</v>
      </c>
      <c r="D742" s="98"/>
      <c r="E742" s="89">
        <v>0</v>
      </c>
      <c r="F742" s="52">
        <f>IF(E740&lt;6,"",((E740-6)/12)*(G740/E740))</f>
        <v>0</v>
      </c>
      <c r="G742" s="32">
        <f>F742</f>
        <v>0</v>
      </c>
      <c r="H742" s="99"/>
      <c r="I742" s="36" t="s">
        <v>479</v>
      </c>
      <c r="J742" s="36" t="str">
        <f>VLOOKUP(I742,Presupuesto!$B$11:$C$565,2,0)</f>
        <v>DECIMOCUARTO MES</v>
      </c>
      <c r="K742" s="33" t="str">
        <f t="shared" si="22"/>
        <v>Posgrado</v>
      </c>
      <c r="L742" s="33" t="s">
        <v>355</v>
      </c>
    </row>
    <row r="743" spans="3:12" ht="15.75" hidden="1" thickBot="1">
      <c r="C743" s="72" t="s">
        <v>444</v>
      </c>
      <c r="D743" s="134"/>
      <c r="E743" s="87">
        <v>12</v>
      </c>
      <c r="F743" s="235">
        <f>HLOOKUP($C743,$BZ$2:$CM$3,2,0)</f>
        <v>35733.589999999997</v>
      </c>
      <c r="G743" s="48">
        <f>D743*E743*F743</f>
        <v>0</v>
      </c>
      <c r="H743" s="101"/>
      <c r="I743" s="49" t="s">
        <v>456</v>
      </c>
      <c r="J743" s="49" t="str">
        <f>VLOOKUP(I743,Presupuesto!$B$11:$C$565,2,0)</f>
        <v>SUELDOS Y SALARIOS PERMANENTES</v>
      </c>
      <c r="K743" s="33" t="str">
        <f t="shared" si="22"/>
        <v>Posgrado</v>
      </c>
      <c r="L743" s="33" t="s">
        <v>355</v>
      </c>
    </row>
    <row r="744" spans="3:12" hidden="1">
      <c r="C744" s="106" t="s">
        <v>26</v>
      </c>
      <c r="D744" s="98"/>
      <c r="E744" s="89">
        <v>0</v>
      </c>
      <c r="F744" s="35">
        <f>IF(E743=0,"",(G743/E743)/12*E743)</f>
        <v>0</v>
      </c>
      <c r="G744" s="32">
        <f>F744</f>
        <v>0</v>
      </c>
      <c r="H744" s="99"/>
      <c r="I744" s="51" t="s">
        <v>476</v>
      </c>
      <c r="J744" s="51" t="str">
        <f>VLOOKUP(I744,Presupuesto!$B$11:$C$565,2,0)</f>
        <v>AGUINALDO Y DECIMO CUARTO MES</v>
      </c>
      <c r="K744" s="33" t="str">
        <f t="shared" si="22"/>
        <v>Posgrado</v>
      </c>
      <c r="L744" s="33" t="s">
        <v>355</v>
      </c>
    </row>
    <row r="745" spans="3:12" hidden="1">
      <c r="C745" s="107" t="s">
        <v>27</v>
      </c>
      <c r="D745" s="98"/>
      <c r="E745" s="89">
        <v>0</v>
      </c>
      <c r="F745" s="52">
        <f>IF(E743&lt;6,"",((E743-6)/12)*(G743/E743))</f>
        <v>0</v>
      </c>
      <c r="G745" s="32">
        <f>F745</f>
        <v>0</v>
      </c>
      <c r="H745" s="99"/>
      <c r="I745" s="36" t="s">
        <v>479</v>
      </c>
      <c r="J745" s="36" t="str">
        <f>VLOOKUP(I745,Presupuesto!$B$11:$C$565,2,0)</f>
        <v>DECIMOCUARTO MES</v>
      </c>
      <c r="K745" s="33" t="str">
        <f t="shared" si="22"/>
        <v>Posgrado</v>
      </c>
      <c r="L745" s="33" t="s">
        <v>355</v>
      </c>
    </row>
    <row r="746" spans="3:12" ht="15.75" hidden="1" thickBot="1">
      <c r="C746" s="72" t="s">
        <v>445</v>
      </c>
      <c r="D746" s="134"/>
      <c r="E746" s="87">
        <v>12</v>
      </c>
      <c r="F746" s="235">
        <f>HLOOKUP($C746,$BZ$2:$CM$3,2,0)</f>
        <v>31763.19</v>
      </c>
      <c r="G746" s="48">
        <f>D746*E746*F746</f>
        <v>0</v>
      </c>
      <c r="H746" s="101"/>
      <c r="I746" s="49" t="s">
        <v>456</v>
      </c>
      <c r="J746" s="49" t="str">
        <f>VLOOKUP(I746,Presupuesto!$B$11:$C$565,2,0)</f>
        <v>SUELDOS Y SALARIOS PERMANENTES</v>
      </c>
      <c r="K746" s="33" t="str">
        <f t="shared" si="22"/>
        <v>Posgrado</v>
      </c>
      <c r="L746" s="33" t="s">
        <v>355</v>
      </c>
    </row>
    <row r="747" spans="3:12" hidden="1">
      <c r="C747" s="106" t="s">
        <v>26</v>
      </c>
      <c r="D747" s="98"/>
      <c r="E747" s="89">
        <v>0</v>
      </c>
      <c r="F747" s="35">
        <f>IF(E746=0,"",(G746/E746)/12*E746)</f>
        <v>0</v>
      </c>
      <c r="G747" s="32">
        <f>F747</f>
        <v>0</v>
      </c>
      <c r="H747" s="99"/>
      <c r="I747" s="51" t="s">
        <v>476</v>
      </c>
      <c r="J747" s="51" t="str">
        <f>VLOOKUP(I747,Presupuesto!$B$11:$C$565,2,0)</f>
        <v>AGUINALDO Y DECIMO CUARTO MES</v>
      </c>
      <c r="K747" s="33" t="str">
        <f t="shared" si="22"/>
        <v>Posgrado</v>
      </c>
      <c r="L747" s="33" t="s">
        <v>355</v>
      </c>
    </row>
    <row r="748" spans="3:12" hidden="1">
      <c r="C748" s="107" t="s">
        <v>27</v>
      </c>
      <c r="D748" s="98"/>
      <c r="E748" s="89">
        <v>0</v>
      </c>
      <c r="F748" s="52">
        <f>IF(E746&lt;6,"",((E746-6)/12)*(G746/E746))</f>
        <v>0</v>
      </c>
      <c r="G748" s="32">
        <f>F748</f>
        <v>0</v>
      </c>
      <c r="H748" s="99"/>
      <c r="I748" s="36" t="s">
        <v>479</v>
      </c>
      <c r="J748" s="36" t="str">
        <f>VLOOKUP(I748,Presupuesto!$B$11:$C$565,2,0)</f>
        <v>DECIMOCUARTO MES</v>
      </c>
      <c r="K748" s="33" t="str">
        <f t="shared" si="22"/>
        <v>Posgrado</v>
      </c>
      <c r="L748" s="33" t="s">
        <v>355</v>
      </c>
    </row>
    <row r="749" spans="3:12" ht="15.75" hidden="1" thickBot="1">
      <c r="C749" s="72" t="s">
        <v>446</v>
      </c>
      <c r="D749" s="134"/>
      <c r="E749" s="87">
        <v>12</v>
      </c>
      <c r="F749" s="235">
        <f>HLOOKUP($C749,$BZ$2:$CM$3,2,0)</f>
        <v>29777.99</v>
      </c>
      <c r="G749" s="48">
        <f>D749*E749*F749</f>
        <v>0</v>
      </c>
      <c r="H749" s="101"/>
      <c r="I749" s="49" t="s">
        <v>456</v>
      </c>
      <c r="J749" s="49" t="str">
        <f>VLOOKUP(I749,Presupuesto!$B$11:$C$565,2,0)</f>
        <v>SUELDOS Y SALARIOS PERMANENTES</v>
      </c>
      <c r="K749" s="33" t="str">
        <f t="shared" si="22"/>
        <v>Posgrado</v>
      </c>
      <c r="L749" s="33" t="s">
        <v>355</v>
      </c>
    </row>
    <row r="750" spans="3:12" hidden="1">
      <c r="C750" s="106" t="s">
        <v>26</v>
      </c>
      <c r="D750" s="98"/>
      <c r="E750" s="89">
        <v>0</v>
      </c>
      <c r="F750" s="35">
        <f>IF(E749=0,"",(G749/E749)/12*E749)</f>
        <v>0</v>
      </c>
      <c r="G750" s="32">
        <f>F750</f>
        <v>0</v>
      </c>
      <c r="H750" s="99"/>
      <c r="I750" s="51" t="s">
        <v>476</v>
      </c>
      <c r="J750" s="51" t="str">
        <f>VLOOKUP(I750,Presupuesto!$B$11:$C$565,2,0)</f>
        <v>AGUINALDO Y DECIMO CUARTO MES</v>
      </c>
      <c r="K750" s="33" t="str">
        <f t="shared" si="22"/>
        <v>Posgrado</v>
      </c>
      <c r="L750" s="33" t="s">
        <v>355</v>
      </c>
    </row>
    <row r="751" spans="3:12" hidden="1">
      <c r="C751" s="107" t="s">
        <v>27</v>
      </c>
      <c r="D751" s="98"/>
      <c r="E751" s="89">
        <v>0</v>
      </c>
      <c r="F751" s="52">
        <f>IF(E749&lt;6,"",((E749-6)/12)*(G749/E749))</f>
        <v>0</v>
      </c>
      <c r="G751" s="32">
        <f>F751</f>
        <v>0</v>
      </c>
      <c r="H751" s="99"/>
      <c r="I751" s="36" t="s">
        <v>479</v>
      </c>
      <c r="J751" s="36" t="str">
        <f>VLOOKUP(I751,Presupuesto!$B$11:$C$565,2,0)</f>
        <v>DECIMOCUARTO MES</v>
      </c>
      <c r="K751" s="33" t="str">
        <f t="shared" si="22"/>
        <v>Posgrado</v>
      </c>
      <c r="L751" s="33" t="s">
        <v>355</v>
      </c>
    </row>
    <row r="752" spans="3:12" ht="15.75" hidden="1" thickBot="1">
      <c r="C752" s="72" t="s">
        <v>447</v>
      </c>
      <c r="D752" s="134"/>
      <c r="E752" s="87">
        <v>12</v>
      </c>
      <c r="F752" s="235">
        <f>HLOOKUP($C752,$BZ$2:$CM$3,2,0)</f>
        <v>27792.79</v>
      </c>
      <c r="G752" s="48">
        <f>D752*E752*F752</f>
        <v>0</v>
      </c>
      <c r="H752" s="101"/>
      <c r="I752" s="49" t="s">
        <v>456</v>
      </c>
      <c r="J752" s="49" t="str">
        <f>VLOOKUP(I752,Presupuesto!$B$11:$C$565,2,0)</f>
        <v>SUELDOS Y SALARIOS PERMANENTES</v>
      </c>
      <c r="K752" s="33" t="str">
        <f t="shared" si="22"/>
        <v>Posgrado</v>
      </c>
      <c r="L752" s="33" t="s">
        <v>355</v>
      </c>
    </row>
    <row r="753" spans="3:12" hidden="1">
      <c r="C753" s="106" t="s">
        <v>26</v>
      </c>
      <c r="D753" s="98"/>
      <c r="E753" s="89">
        <v>0</v>
      </c>
      <c r="F753" s="35">
        <f>IF(E752=0,"",(G752/E752)/12*E752)</f>
        <v>0</v>
      </c>
      <c r="G753" s="32">
        <f>F753</f>
        <v>0</v>
      </c>
      <c r="H753" s="99"/>
      <c r="I753" s="51" t="s">
        <v>476</v>
      </c>
      <c r="J753" s="51" t="str">
        <f>VLOOKUP(I753,Presupuesto!$B$11:$C$565,2,0)</f>
        <v>AGUINALDO Y DECIMO CUARTO MES</v>
      </c>
      <c r="K753" s="33" t="str">
        <f t="shared" si="22"/>
        <v>Posgrado</v>
      </c>
      <c r="L753" s="33" t="s">
        <v>355</v>
      </c>
    </row>
    <row r="754" spans="3:12" hidden="1">
      <c r="C754" s="107" t="s">
        <v>27</v>
      </c>
      <c r="D754" s="98"/>
      <c r="E754" s="89">
        <v>0</v>
      </c>
      <c r="F754" s="52">
        <f>IF(E752&lt;6,"",((E752-6)/12)*(G752/E752))</f>
        <v>0</v>
      </c>
      <c r="G754" s="32">
        <f>F754</f>
        <v>0</v>
      </c>
      <c r="H754" s="99"/>
      <c r="I754" s="36" t="s">
        <v>479</v>
      </c>
      <c r="J754" s="36" t="str">
        <f>VLOOKUP(I754,Presupuesto!$B$11:$C$565,2,0)</f>
        <v>DECIMOCUARTO MES</v>
      </c>
      <c r="K754" s="33" t="str">
        <f t="shared" si="22"/>
        <v>Posgrado</v>
      </c>
      <c r="L754" s="33" t="s">
        <v>355</v>
      </c>
    </row>
    <row r="755" spans="3:12" ht="15.75" hidden="1" thickBot="1">
      <c r="C755" s="72" t="s">
        <v>448</v>
      </c>
      <c r="D755" s="134"/>
      <c r="E755" s="87">
        <v>12</v>
      </c>
      <c r="F755" s="235">
        <f>HLOOKUP($C755,$BZ$2:$CM$3,2,0)</f>
        <v>18859.39</v>
      </c>
      <c r="G755" s="48">
        <f>D755*E755*F755</f>
        <v>0</v>
      </c>
      <c r="H755" s="101"/>
      <c r="I755" s="49" t="s">
        <v>456</v>
      </c>
      <c r="J755" s="49" t="str">
        <f>VLOOKUP(I755,Presupuesto!$B$11:$C$565,2,0)</f>
        <v>SUELDOS Y SALARIOS PERMANENTES</v>
      </c>
      <c r="K755" s="33" t="str">
        <f t="shared" si="22"/>
        <v>Posgrado</v>
      </c>
      <c r="L755" s="33" t="s">
        <v>355</v>
      </c>
    </row>
    <row r="756" spans="3:12" hidden="1">
      <c r="C756" s="106" t="s">
        <v>26</v>
      </c>
      <c r="D756" s="98"/>
      <c r="E756" s="89">
        <v>0</v>
      </c>
      <c r="F756" s="35">
        <f>IF(E755=0,"",(G755/E755)/12*E755)</f>
        <v>0</v>
      </c>
      <c r="G756" s="32">
        <f>F756</f>
        <v>0</v>
      </c>
      <c r="H756" s="99"/>
      <c r="I756" s="51" t="s">
        <v>476</v>
      </c>
      <c r="J756" s="51" t="str">
        <f>VLOOKUP(I756,Presupuesto!$B$11:$C$565,2,0)</f>
        <v>AGUINALDO Y DECIMO CUARTO MES</v>
      </c>
      <c r="K756" s="33" t="str">
        <f t="shared" si="22"/>
        <v>Posgrado</v>
      </c>
      <c r="L756" s="33" t="s">
        <v>355</v>
      </c>
    </row>
    <row r="757" spans="3:12" hidden="1">
      <c r="C757" s="107" t="s">
        <v>27</v>
      </c>
      <c r="D757" s="98"/>
      <c r="E757" s="89">
        <v>0</v>
      </c>
      <c r="F757" s="52">
        <f>IF(E755&lt;6,"",((E755-6)/12)*(G755/E755))</f>
        <v>0</v>
      </c>
      <c r="G757" s="32">
        <f>F757</f>
        <v>0</v>
      </c>
      <c r="H757" s="99"/>
      <c r="I757" s="36" t="s">
        <v>479</v>
      </c>
      <c r="J757" s="36" t="str">
        <f>VLOOKUP(I757,Presupuesto!$B$11:$C$565,2,0)</f>
        <v>DECIMOCUARTO MES</v>
      </c>
      <c r="K757" s="33" t="str">
        <f t="shared" si="22"/>
        <v>Posgrado</v>
      </c>
      <c r="L757" s="33" t="s">
        <v>355</v>
      </c>
    </row>
    <row r="758" spans="3:12" ht="15.75" hidden="1" thickBot="1">
      <c r="C758" s="72" t="s">
        <v>449</v>
      </c>
      <c r="D758" s="134"/>
      <c r="E758" s="87">
        <v>12</v>
      </c>
      <c r="F758" s="235">
        <f>HLOOKUP($C758,$BZ$2:$CM$3,2,0)</f>
        <v>17866.8</v>
      </c>
      <c r="G758" s="48">
        <f>D758*E758*F758</f>
        <v>0</v>
      </c>
      <c r="H758" s="101"/>
      <c r="I758" s="49" t="s">
        <v>456</v>
      </c>
      <c r="J758" s="49" t="str">
        <f>VLOOKUP(I758,Presupuesto!$B$11:$C$565,2,0)</f>
        <v>SUELDOS Y SALARIOS PERMANENTES</v>
      </c>
      <c r="K758" s="33" t="str">
        <f t="shared" si="22"/>
        <v>Posgrado</v>
      </c>
      <c r="L758" s="33" t="s">
        <v>355</v>
      </c>
    </row>
    <row r="759" spans="3:12" hidden="1">
      <c r="C759" s="106" t="s">
        <v>26</v>
      </c>
      <c r="D759" s="98"/>
      <c r="E759" s="89">
        <v>0</v>
      </c>
      <c r="F759" s="35">
        <f>IF(E758=0,"",(G758/E758)/12*E758)</f>
        <v>0</v>
      </c>
      <c r="G759" s="32">
        <f>F759</f>
        <v>0</v>
      </c>
      <c r="H759" s="99"/>
      <c r="I759" s="51" t="s">
        <v>476</v>
      </c>
      <c r="J759" s="51" t="str">
        <f>VLOOKUP(I759,Presupuesto!$B$11:$C$565,2,0)</f>
        <v>AGUINALDO Y DECIMO CUARTO MES</v>
      </c>
      <c r="K759" s="33" t="str">
        <f t="shared" si="22"/>
        <v>Posgrado</v>
      </c>
      <c r="L759" s="33" t="s">
        <v>355</v>
      </c>
    </row>
    <row r="760" spans="3:12" hidden="1">
      <c r="C760" s="107" t="s">
        <v>27</v>
      </c>
      <c r="D760" s="98"/>
      <c r="E760" s="89">
        <v>0</v>
      </c>
      <c r="F760" s="52">
        <f>IF(E758&lt;6,"",((E758-6)/12)*(G758/E758))</f>
        <v>0</v>
      </c>
      <c r="G760" s="32">
        <f>F760</f>
        <v>0</v>
      </c>
      <c r="H760" s="99"/>
      <c r="I760" s="36" t="s">
        <v>479</v>
      </c>
      <c r="J760" s="36" t="str">
        <f>VLOOKUP(I760,Presupuesto!$B$11:$C$565,2,0)</f>
        <v>DECIMOCUARTO MES</v>
      </c>
      <c r="K760" s="33" t="str">
        <f t="shared" si="22"/>
        <v>Posgrado</v>
      </c>
      <c r="L760" s="33" t="s">
        <v>355</v>
      </c>
    </row>
    <row r="761" spans="3:12" ht="15.75" hidden="1" thickBot="1">
      <c r="C761" s="72" t="s">
        <v>450</v>
      </c>
      <c r="D761" s="134"/>
      <c r="E761" s="87">
        <v>12</v>
      </c>
      <c r="F761" s="235">
        <f>HLOOKUP($C761,$BZ$2:$CM$3,2,0)</f>
        <v>13896.4</v>
      </c>
      <c r="G761" s="48">
        <f>D761*E761*F761</f>
        <v>0</v>
      </c>
      <c r="H761" s="101"/>
      <c r="I761" s="49" t="s">
        <v>456</v>
      </c>
      <c r="J761" s="49" t="str">
        <f>VLOOKUP(I761,Presupuesto!$B$11:$C$565,2,0)</f>
        <v>SUELDOS Y SALARIOS PERMANENTES</v>
      </c>
      <c r="K761" s="33" t="str">
        <f t="shared" si="22"/>
        <v>Posgrado</v>
      </c>
      <c r="L761" s="33" t="s">
        <v>355</v>
      </c>
    </row>
    <row r="762" spans="3:12" hidden="1">
      <c r="C762" s="106" t="s">
        <v>26</v>
      </c>
      <c r="D762" s="98"/>
      <c r="E762" s="89">
        <v>0</v>
      </c>
      <c r="F762" s="35">
        <f>IF(E761=0,"",(G761/E761)/12*E761)</f>
        <v>0</v>
      </c>
      <c r="G762" s="32">
        <f>F762</f>
        <v>0</v>
      </c>
      <c r="H762" s="99"/>
      <c r="I762" s="51" t="s">
        <v>476</v>
      </c>
      <c r="J762" s="51" t="str">
        <f>VLOOKUP(I762,Presupuesto!$B$11:$C$565,2,0)</f>
        <v>AGUINALDO Y DECIMO CUARTO MES</v>
      </c>
      <c r="K762" s="33" t="str">
        <f t="shared" si="22"/>
        <v>Posgrado</v>
      </c>
      <c r="L762" s="33" t="s">
        <v>355</v>
      </c>
    </row>
    <row r="763" spans="3:12" hidden="1">
      <c r="C763" s="107" t="s">
        <v>27</v>
      </c>
      <c r="D763" s="98"/>
      <c r="E763" s="89">
        <v>0</v>
      </c>
      <c r="F763" s="52">
        <f>IF(E761&lt;6,"",((E761-6)/12)*(G761/E761))</f>
        <v>0</v>
      </c>
      <c r="G763" s="32">
        <f>F763</f>
        <v>0</v>
      </c>
      <c r="H763" s="99"/>
      <c r="I763" s="36" t="s">
        <v>479</v>
      </c>
      <c r="J763" s="36" t="str">
        <f>VLOOKUP(I763,Presupuesto!$B$11:$C$565,2,0)</f>
        <v>DECIMOCUARTO MES</v>
      </c>
      <c r="K763" s="33" t="str">
        <f t="shared" si="22"/>
        <v>Posgrado</v>
      </c>
      <c r="L763" s="33" t="s">
        <v>355</v>
      </c>
    </row>
    <row r="764" spans="3:12" ht="15.75" hidden="1" thickBot="1">
      <c r="C764" s="72" t="s">
        <v>451</v>
      </c>
      <c r="D764" s="134"/>
      <c r="E764" s="87">
        <v>12</v>
      </c>
      <c r="F764" s="235">
        <f>HLOOKUP($C764,$BZ$2:$CM$3,2,0)</f>
        <v>15004.09</v>
      </c>
      <c r="G764" s="48">
        <f>D764*E764*F764</f>
        <v>0</v>
      </c>
      <c r="H764" s="101"/>
      <c r="I764" s="49" t="s">
        <v>456</v>
      </c>
      <c r="J764" s="49" t="str">
        <f>VLOOKUP(I764,Presupuesto!$B$11:$C$565,2,0)</f>
        <v>SUELDOS Y SALARIOS PERMANENTES</v>
      </c>
      <c r="K764" s="33" t="str">
        <f t="shared" si="22"/>
        <v>Posgrado</v>
      </c>
      <c r="L764" s="33" t="s">
        <v>355</v>
      </c>
    </row>
    <row r="765" spans="3:12" hidden="1">
      <c r="C765" s="106" t="s">
        <v>26</v>
      </c>
      <c r="D765" s="98"/>
      <c r="E765" s="89">
        <v>0</v>
      </c>
      <c r="F765" s="35">
        <f>IF(E764=0,"",(G764/E764)/12*E764)</f>
        <v>0</v>
      </c>
      <c r="G765" s="32">
        <f>F765</f>
        <v>0</v>
      </c>
      <c r="H765" s="99"/>
      <c r="I765" s="51" t="s">
        <v>476</v>
      </c>
      <c r="J765" s="51" t="str">
        <f>VLOOKUP(I765,Presupuesto!$B$11:$C$565,2,0)</f>
        <v>AGUINALDO Y DECIMO CUARTO MES</v>
      </c>
      <c r="K765" s="33" t="str">
        <f t="shared" si="22"/>
        <v>Posgrado</v>
      </c>
      <c r="L765" s="33" t="s">
        <v>355</v>
      </c>
    </row>
    <row r="766" spans="3:12" hidden="1">
      <c r="C766" s="107" t="s">
        <v>27</v>
      </c>
      <c r="D766" s="98"/>
      <c r="E766" s="89">
        <v>0</v>
      </c>
      <c r="F766" s="52">
        <f>IF(E764&lt;6,"",((E764-6)/12)*(G764/E764))</f>
        <v>0</v>
      </c>
      <c r="G766" s="32">
        <f>F766</f>
        <v>0</v>
      </c>
      <c r="H766" s="99"/>
      <c r="I766" s="36" t="s">
        <v>479</v>
      </c>
      <c r="J766" s="36" t="str">
        <f>VLOOKUP(I766,Presupuesto!$B$11:$C$565,2,0)</f>
        <v>DECIMOCUARTO MES</v>
      </c>
      <c r="K766" s="33" t="str">
        <f t="shared" si="22"/>
        <v>Posgrado</v>
      </c>
      <c r="L766" s="33" t="s">
        <v>355</v>
      </c>
    </row>
    <row r="767" spans="3:12" ht="15.75" hidden="1" thickBot="1">
      <c r="C767" s="72" t="s">
        <v>452</v>
      </c>
      <c r="D767" s="134"/>
      <c r="E767" s="87">
        <v>12</v>
      </c>
      <c r="F767" s="235">
        <f>HLOOKUP($C767,$BZ$2:$CM$3,2,0)</f>
        <v>13238.9</v>
      </c>
      <c r="G767" s="48">
        <f>D767*E767*F767</f>
        <v>0</v>
      </c>
      <c r="H767" s="101"/>
      <c r="I767" s="49" t="s">
        <v>456</v>
      </c>
      <c r="J767" s="49" t="str">
        <f>VLOOKUP(I767,Presupuesto!$B$11:$C$565,2,0)</f>
        <v>SUELDOS Y SALARIOS PERMANENTES</v>
      </c>
      <c r="K767" s="33" t="str">
        <f t="shared" si="22"/>
        <v>Posgrado</v>
      </c>
      <c r="L767" s="33" t="s">
        <v>355</v>
      </c>
    </row>
    <row r="768" spans="3:12" hidden="1">
      <c r="C768" s="106" t="s">
        <v>26</v>
      </c>
      <c r="D768" s="98"/>
      <c r="E768" s="89">
        <v>0</v>
      </c>
      <c r="F768" s="35">
        <f>IF(E767=0,"",(G767/E767)/12*E767)</f>
        <v>0</v>
      </c>
      <c r="G768" s="32">
        <f>F768</f>
        <v>0</v>
      </c>
      <c r="H768" s="99"/>
      <c r="I768" s="51" t="s">
        <v>476</v>
      </c>
      <c r="J768" s="51" t="str">
        <f>VLOOKUP(I768,Presupuesto!$B$11:$C$565,2,0)</f>
        <v>AGUINALDO Y DECIMO CUARTO MES</v>
      </c>
      <c r="K768" s="33" t="str">
        <f t="shared" si="22"/>
        <v>Posgrado</v>
      </c>
      <c r="L768" s="33" t="s">
        <v>355</v>
      </c>
    </row>
    <row r="769" spans="3:12" hidden="1">
      <c r="C769" s="107" t="s">
        <v>27</v>
      </c>
      <c r="D769" s="98"/>
      <c r="E769" s="89">
        <v>0</v>
      </c>
      <c r="F769" s="52">
        <f>IF(E767&lt;6,"",((E767-6)/12)*(G767/E767))</f>
        <v>0</v>
      </c>
      <c r="G769" s="32">
        <f>F769</f>
        <v>0</v>
      </c>
      <c r="H769" s="99"/>
      <c r="I769" s="36" t="s">
        <v>479</v>
      </c>
      <c r="J769" s="36" t="str">
        <f>VLOOKUP(I769,Presupuesto!$B$11:$C$565,2,0)</f>
        <v>DECIMOCUARTO MES</v>
      </c>
      <c r="K769" s="33" t="str">
        <f t="shared" si="22"/>
        <v>Posgrado</v>
      </c>
      <c r="L769" s="33" t="s">
        <v>355</v>
      </c>
    </row>
    <row r="770" spans="3:12" ht="15.75" hidden="1" thickBot="1">
      <c r="C770" s="72" t="s">
        <v>453</v>
      </c>
      <c r="D770" s="134"/>
      <c r="E770" s="87">
        <v>12</v>
      </c>
      <c r="F770" s="235">
        <f>HLOOKUP($C770,$BZ$2:$CM$3,2,0)</f>
        <v>12356.31</v>
      </c>
      <c r="G770" s="48">
        <f>D770*E770*F770</f>
        <v>0</v>
      </c>
      <c r="H770" s="101"/>
      <c r="I770" s="49" t="s">
        <v>456</v>
      </c>
      <c r="J770" s="49" t="str">
        <f>VLOOKUP(I770,Presupuesto!$B$11:$C$565,2,0)</f>
        <v>SUELDOS Y SALARIOS PERMANENTES</v>
      </c>
      <c r="K770" s="33" t="str">
        <f t="shared" ref="K770:K787" si="23">$K$737</f>
        <v>Posgrado</v>
      </c>
      <c r="L770" s="33" t="s">
        <v>355</v>
      </c>
    </row>
    <row r="771" spans="3:12" hidden="1">
      <c r="C771" s="106" t="s">
        <v>26</v>
      </c>
      <c r="D771" s="98"/>
      <c r="E771" s="89">
        <v>0</v>
      </c>
      <c r="F771" s="35">
        <f>IF(E770=0,"",(G770/E770)/12*E770)</f>
        <v>0</v>
      </c>
      <c r="G771" s="32">
        <f>F771</f>
        <v>0</v>
      </c>
      <c r="H771" s="99"/>
      <c r="I771" s="51" t="s">
        <v>476</v>
      </c>
      <c r="J771" s="51" t="str">
        <f>VLOOKUP(I771,Presupuesto!$B$11:$C$565,2,0)</f>
        <v>AGUINALDO Y DECIMO CUARTO MES</v>
      </c>
      <c r="K771" s="33" t="str">
        <f t="shared" si="23"/>
        <v>Posgrado</v>
      </c>
      <c r="L771" s="33" t="s">
        <v>355</v>
      </c>
    </row>
    <row r="772" spans="3:12" hidden="1">
      <c r="C772" s="107" t="s">
        <v>27</v>
      </c>
      <c r="D772" s="98"/>
      <c r="E772" s="89">
        <v>0</v>
      </c>
      <c r="F772" s="52">
        <f>IF(E770&lt;6,"",((E770-6)/12)*(G770/E770))</f>
        <v>0</v>
      </c>
      <c r="G772" s="32">
        <f>F772</f>
        <v>0</v>
      </c>
      <c r="H772" s="99"/>
      <c r="I772" s="36" t="s">
        <v>479</v>
      </c>
      <c r="J772" s="36" t="str">
        <f>VLOOKUP(I772,Presupuesto!$B$11:$C$565,2,0)</f>
        <v>DECIMOCUARTO MES</v>
      </c>
      <c r="K772" s="33" t="str">
        <f t="shared" si="23"/>
        <v>Posgrado</v>
      </c>
      <c r="L772" s="33" t="s">
        <v>355</v>
      </c>
    </row>
    <row r="773" spans="3:12" ht="15.75" hidden="1" thickBot="1">
      <c r="C773" s="72" t="s">
        <v>454</v>
      </c>
      <c r="D773" s="134"/>
      <c r="E773" s="87">
        <v>12</v>
      </c>
      <c r="F773" s="235">
        <f>HLOOKUP($C773,$BZ$2:$CM$3,2,0)</f>
        <v>463.22</v>
      </c>
      <c r="G773" s="48">
        <f>D773*E773*F773</f>
        <v>0</v>
      </c>
      <c r="H773" s="101"/>
      <c r="I773" s="49" t="s">
        <v>456</v>
      </c>
      <c r="J773" s="49" t="str">
        <f>VLOOKUP(I773,Presupuesto!$B$11:$C$565,2,0)</f>
        <v>SUELDOS Y SALARIOS PERMANENTES</v>
      </c>
      <c r="K773" s="33" t="str">
        <f t="shared" si="23"/>
        <v>Posgrado</v>
      </c>
      <c r="L773" s="33" t="s">
        <v>355</v>
      </c>
    </row>
    <row r="774" spans="3:12" hidden="1">
      <c r="C774" s="106" t="s">
        <v>26</v>
      </c>
      <c r="D774" s="98"/>
      <c r="E774" s="89">
        <v>0</v>
      </c>
      <c r="F774" s="35">
        <f>IF(E773=0,"",(G773/E773)/12*E773)</f>
        <v>0</v>
      </c>
      <c r="G774" s="32">
        <f>F774</f>
        <v>0</v>
      </c>
      <c r="H774" s="99"/>
      <c r="I774" s="51" t="s">
        <v>476</v>
      </c>
      <c r="J774" s="51" t="str">
        <f>VLOOKUP(I774,Presupuesto!$B$11:$C$565,2,0)</f>
        <v>AGUINALDO Y DECIMO CUARTO MES</v>
      </c>
      <c r="K774" s="33" t="str">
        <f t="shared" si="23"/>
        <v>Posgrado</v>
      </c>
      <c r="L774" s="33" t="s">
        <v>355</v>
      </c>
    </row>
    <row r="775" spans="3:12" hidden="1">
      <c r="C775" s="107" t="s">
        <v>27</v>
      </c>
      <c r="D775" s="98"/>
      <c r="E775" s="89">
        <v>0</v>
      </c>
      <c r="F775" s="52">
        <f>IF(E773&lt;6,"",((E773-6)/12)*(G773/E773))</f>
        <v>0</v>
      </c>
      <c r="G775" s="32">
        <f>F775</f>
        <v>0</v>
      </c>
      <c r="H775" s="99"/>
      <c r="I775" s="36" t="s">
        <v>479</v>
      </c>
      <c r="J775" s="36" t="str">
        <f>VLOOKUP(I775,Presupuesto!$B$11:$C$565,2,0)</f>
        <v>DECIMOCUARTO MES</v>
      </c>
      <c r="K775" s="33" t="str">
        <f t="shared" si="23"/>
        <v>Posgrado</v>
      </c>
      <c r="L775" s="33" t="s">
        <v>355</v>
      </c>
    </row>
    <row r="776" spans="3:12" ht="15.75" hidden="1" thickBot="1">
      <c r="C776" s="72" t="s">
        <v>455</v>
      </c>
      <c r="D776" s="134"/>
      <c r="E776" s="87">
        <v>12</v>
      </c>
      <c r="F776" s="235">
        <f>HLOOKUP($C776,$BZ$2:$CM$3,2,0)</f>
        <v>2007.3</v>
      </c>
      <c r="G776" s="48">
        <f>D776*E776*F776</f>
        <v>0</v>
      </c>
      <c r="H776" s="101"/>
      <c r="I776" s="49" t="s">
        <v>456</v>
      </c>
      <c r="J776" s="49" t="str">
        <f>VLOOKUP(I776,Presupuesto!$B$11:$C$565,2,0)</f>
        <v>SUELDOS Y SALARIOS PERMANENTES</v>
      </c>
      <c r="K776" s="33" t="str">
        <f t="shared" si="23"/>
        <v>Posgrado</v>
      </c>
      <c r="L776" s="33" t="s">
        <v>355</v>
      </c>
    </row>
    <row r="777" spans="3:12" hidden="1">
      <c r="C777" s="106" t="s">
        <v>26</v>
      </c>
      <c r="D777" s="98"/>
      <c r="E777" s="89">
        <v>0</v>
      </c>
      <c r="F777" s="35">
        <f>IF(E776=0,"",(G776/E776)/12*E776)</f>
        <v>0</v>
      </c>
      <c r="G777" s="32">
        <f>F777</f>
        <v>0</v>
      </c>
      <c r="H777" s="99"/>
      <c r="I777" s="51" t="s">
        <v>476</v>
      </c>
      <c r="J777" s="51" t="str">
        <f>VLOOKUP(I777,Presupuesto!$B$11:$C$565,2,0)</f>
        <v>AGUINALDO Y DECIMO CUARTO MES</v>
      </c>
      <c r="K777" s="33" t="str">
        <f t="shared" si="23"/>
        <v>Posgrado</v>
      </c>
      <c r="L777" s="33" t="s">
        <v>355</v>
      </c>
    </row>
    <row r="778" spans="3:12" hidden="1">
      <c r="C778" s="107" t="s">
        <v>27</v>
      </c>
      <c r="D778" s="98"/>
      <c r="E778" s="89">
        <v>0</v>
      </c>
      <c r="F778" s="52">
        <f>IF(E776&lt;6,"",((E776-6)/12)*(G776/E776))</f>
        <v>0</v>
      </c>
      <c r="G778" s="32">
        <f>F778</f>
        <v>0</v>
      </c>
      <c r="H778" s="99"/>
      <c r="I778" s="36" t="s">
        <v>479</v>
      </c>
      <c r="J778" s="36" t="str">
        <f>VLOOKUP(I778,Presupuesto!$B$11:$C$565,2,0)</f>
        <v>DECIMOCUARTO MES</v>
      </c>
      <c r="K778" s="33" t="str">
        <f t="shared" si="23"/>
        <v>Posgrado</v>
      </c>
      <c r="L778" s="33" t="s">
        <v>355</v>
      </c>
    </row>
    <row r="779" spans="3:12" ht="15.75" hidden="1" thickBot="1">
      <c r="C779" s="75" t="s">
        <v>51</v>
      </c>
      <c r="D779" s="134"/>
      <c r="E779" s="87">
        <v>12</v>
      </c>
      <c r="F779" s="74">
        <v>30000</v>
      </c>
      <c r="G779" s="48">
        <f>D779*E779*F779</f>
        <v>0</v>
      </c>
      <c r="H779" s="101"/>
      <c r="I779" s="49" t="s">
        <v>524</v>
      </c>
      <c r="J779" s="49" t="str">
        <f>VLOOKUP(I779,Presupuesto!$B$11:$C$565,2,0)</f>
        <v>CONTRATOS ESPECIALES</v>
      </c>
      <c r="K779" s="33" t="str">
        <f t="shared" si="23"/>
        <v>Posgrado</v>
      </c>
      <c r="L779" s="33" t="s">
        <v>355</v>
      </c>
    </row>
    <row r="780" spans="3:12" hidden="1">
      <c r="C780" s="106" t="s">
        <v>26</v>
      </c>
      <c r="D780" s="98"/>
      <c r="E780" s="89">
        <v>0</v>
      </c>
      <c r="F780" s="52">
        <f>IF(E779=0,"",(G779/E779)/12*E779)</f>
        <v>0</v>
      </c>
      <c r="G780" s="32">
        <f>F780</f>
        <v>0</v>
      </c>
      <c r="H780" s="99"/>
      <c r="I780" s="36" t="s">
        <v>524</v>
      </c>
      <c r="J780" s="36" t="str">
        <f>VLOOKUP(I780,Presupuesto!$B$11:$C$565,2,0)</f>
        <v>CONTRATOS ESPECIALES</v>
      </c>
      <c r="K780" s="33" t="str">
        <f t="shared" si="23"/>
        <v>Posgrado</v>
      </c>
      <c r="L780" s="33" t="s">
        <v>354</v>
      </c>
    </row>
    <row r="781" spans="3:12" hidden="1">
      <c r="C781" s="107" t="s">
        <v>27</v>
      </c>
      <c r="D781" s="98"/>
      <c r="E781" s="89">
        <v>0</v>
      </c>
      <c r="F781" s="35">
        <f>IF(E779&lt;6,"",((E779-6)/12)*(G779/E779))</f>
        <v>0</v>
      </c>
      <c r="G781" s="32">
        <f>F781</f>
        <v>0</v>
      </c>
      <c r="H781" s="99"/>
      <c r="I781" s="36" t="s">
        <v>524</v>
      </c>
      <c r="J781" s="36" t="str">
        <f>VLOOKUP(I781,Presupuesto!$B$11:$C$565,2,0)</f>
        <v>CONTRATOS ESPECIALES</v>
      </c>
      <c r="K781" s="33" t="str">
        <f t="shared" si="23"/>
        <v>Posgrado</v>
      </c>
      <c r="L781" s="33" t="s">
        <v>359</v>
      </c>
    </row>
    <row r="782" spans="3:12" ht="15.75" hidden="1" thickBot="1">
      <c r="C782" s="75" t="s">
        <v>28</v>
      </c>
      <c r="D782" s="134"/>
      <c r="E782" s="87">
        <v>12</v>
      </c>
      <c r="F782" s="53">
        <v>30000</v>
      </c>
      <c r="G782" s="48">
        <f>D782*E782*F782</f>
        <v>0</v>
      </c>
      <c r="H782" s="101"/>
      <c r="I782" s="49" t="s">
        <v>665</v>
      </c>
      <c r="J782" s="49" t="str">
        <f>VLOOKUP(I782,Presupuesto!$B$11:$C$565,2,0)</f>
        <v>OTROS SERVICIOS TECNICOS Y PROFESIONALES</v>
      </c>
      <c r="K782" s="33" t="str">
        <f t="shared" si="23"/>
        <v>Posgrado</v>
      </c>
      <c r="L782" s="33" t="s">
        <v>354</v>
      </c>
    </row>
    <row r="783" spans="3:12" hidden="1">
      <c r="C783" s="106" t="s">
        <v>26</v>
      </c>
      <c r="D783" s="98"/>
      <c r="E783" s="89">
        <v>0</v>
      </c>
      <c r="F783" s="35">
        <v>0</v>
      </c>
      <c r="G783" s="32">
        <f>F783</f>
        <v>0</v>
      </c>
      <c r="H783" s="99"/>
      <c r="I783" s="36" t="s">
        <v>665</v>
      </c>
      <c r="J783" s="36" t="str">
        <f>VLOOKUP(I783,Presupuesto!$B$11:$C$565,2,0)</f>
        <v>OTROS SERVICIOS TECNICOS Y PROFESIONALES</v>
      </c>
      <c r="K783" s="33" t="str">
        <f t="shared" si="23"/>
        <v>Posgrado</v>
      </c>
      <c r="L783" s="33" t="s">
        <v>354</v>
      </c>
    </row>
    <row r="784" spans="3:12" hidden="1">
      <c r="C784" s="107" t="s">
        <v>27</v>
      </c>
      <c r="D784" s="98"/>
      <c r="E784" s="89">
        <v>0</v>
      </c>
      <c r="F784" s="35">
        <v>0</v>
      </c>
      <c r="G784" s="32">
        <f>F784</f>
        <v>0</v>
      </c>
      <c r="H784" s="99"/>
      <c r="I784" s="36" t="s">
        <v>665</v>
      </c>
      <c r="J784" s="36" t="str">
        <f>VLOOKUP(I784,Presupuesto!$B$11:$C$565,2,0)</f>
        <v>OTROS SERVICIOS TECNICOS Y PROFESIONALES</v>
      </c>
      <c r="K784" s="33" t="str">
        <f t="shared" si="23"/>
        <v>Posgrado</v>
      </c>
      <c r="L784" s="33" t="s">
        <v>354</v>
      </c>
    </row>
    <row r="785" spans="3:12" ht="15.75" hidden="1" thickBot="1">
      <c r="C785" s="75" t="s">
        <v>29</v>
      </c>
      <c r="D785" s="134"/>
      <c r="E785" s="87">
        <v>12</v>
      </c>
      <c r="F785" s="53">
        <v>30000</v>
      </c>
      <c r="G785" s="48">
        <f>D785*E785*F785</f>
        <v>0</v>
      </c>
      <c r="H785" s="101"/>
      <c r="I785" s="49" t="s">
        <v>456</v>
      </c>
      <c r="J785" s="49" t="str">
        <f>VLOOKUP(I785,Presupuesto!$B$11:$C$565,2,0)</f>
        <v>SUELDOS Y SALARIOS PERMANENTES</v>
      </c>
      <c r="K785" s="33" t="str">
        <f t="shared" si="23"/>
        <v>Posgrado</v>
      </c>
      <c r="L785" s="33" t="s">
        <v>354</v>
      </c>
    </row>
    <row r="786" spans="3:12" hidden="1">
      <c r="C786" s="106" t="s">
        <v>26</v>
      </c>
      <c r="D786" s="104"/>
      <c r="E786" s="66">
        <v>0</v>
      </c>
      <c r="F786" s="54">
        <f>IF(E785=0,"",(G785/E785)/12*E785)</f>
        <v>0</v>
      </c>
      <c r="G786" s="55">
        <f>F786</f>
        <v>0</v>
      </c>
      <c r="H786" s="99"/>
      <c r="I786" s="36" t="s">
        <v>476</v>
      </c>
      <c r="J786" s="36" t="str">
        <f>VLOOKUP(I786,Presupuesto!$B$11:$C$565,2,0)</f>
        <v>AGUINALDO Y DECIMO CUARTO MES</v>
      </c>
      <c r="K786" s="33" t="str">
        <f t="shared" si="23"/>
        <v>Posgrado</v>
      </c>
      <c r="L786" s="33" t="s">
        <v>354</v>
      </c>
    </row>
    <row r="787" spans="3:12" ht="15.75" hidden="1" thickBot="1">
      <c r="C787" s="108" t="s">
        <v>27</v>
      </c>
      <c r="D787" s="97"/>
      <c r="E787" s="67">
        <v>0</v>
      </c>
      <c r="F787" s="40">
        <f>IF(E785&lt;6,"",((E785-6)/12)*(G785/E785))</f>
        <v>0</v>
      </c>
      <c r="G787" s="40">
        <f>F787</f>
        <v>0</v>
      </c>
      <c r="H787" s="97"/>
      <c r="I787" s="41" t="s">
        <v>479</v>
      </c>
      <c r="J787" s="59" t="str">
        <f>VLOOKUP(I787,Presupuesto!$B$11:$C$565,2,0)</f>
        <v>DECIMOCUARTO MES</v>
      </c>
      <c r="K787" s="41" t="str">
        <f t="shared" si="23"/>
        <v>Posgrado</v>
      </c>
      <c r="L787" s="59" t="s">
        <v>354</v>
      </c>
    </row>
    <row r="789" spans="3:12" ht="15.75" thickBot="1"/>
    <row r="790" spans="3:12" ht="15.75" thickBot="1">
      <c r="C790" s="515" t="s">
        <v>11</v>
      </c>
      <c r="D790" s="2">
        <f>SUM(G797:G847)</f>
        <v>0</v>
      </c>
      <c r="E790" s="28"/>
      <c r="F790" s="28"/>
      <c r="G790" s="28"/>
      <c r="H790" s="11"/>
      <c r="I790" s="11"/>
      <c r="J790" s="11"/>
    </row>
    <row r="791" spans="3:12">
      <c r="D791" s="3"/>
      <c r="E791" s="28"/>
      <c r="F791" s="28"/>
      <c r="G791" s="28"/>
      <c r="H791" s="11"/>
      <c r="I791" s="11"/>
      <c r="J791" s="11"/>
    </row>
    <row r="792" spans="3:12">
      <c r="D792" s="3"/>
      <c r="E792" s="28"/>
      <c r="F792" s="28"/>
      <c r="G792" s="28"/>
      <c r="H792" s="11"/>
      <c r="I792" s="11"/>
      <c r="J792" s="11"/>
    </row>
    <row r="793" spans="3:12" ht="15.75">
      <c r="C793" s="137" t="s">
        <v>352</v>
      </c>
      <c r="D793" s="290"/>
      <c r="E793" s="28"/>
      <c r="F793" s="28"/>
      <c r="G793" s="28"/>
      <c r="H793" s="11"/>
      <c r="I793" s="11"/>
      <c r="J793" s="11"/>
      <c r="K793" s="88"/>
    </row>
    <row r="794" spans="3:12" ht="18.75">
      <c r="C794" s="143" t="e">
        <f>IFERROR(VLOOKUP(D793,'1. Desarrollo e Innov. Curricu.'!$F:$G,2,FALSE),IFERROR(VLOOKUP(D793,'2. Investigación Científica'!$F:$G,2,FALSE),IFERROR(VLOOKUP(D793,'3. Vinculación Univ. Sociedad'!$F:$G,2,FALSE),IFERROR(VLOOKUP(D793,'4. Docencia y Profesorado Univ.'!$F:$G,2,FALSE),IFERROR(VLOOKUP(D793,'5. Estudiantes y Graduados'!$F:$G,2,FALSE),IFERROR(VLOOKUP(D793,'Gestion administrativa '!$F:$G,2,FALSE),IFERROR(VLOOKUP(D793,'13. Gestión Académica'!$F:$G,2,FALSE),IFERROR(VLOOKUP(D793,'9. Asegura. de la Calid. y M'!$F:$G,2,FALSE),IFERROR(VLOOKUP(D793,'6. Gestión del Conocimiento'!$F:$G,2,FALSE),IFERROR(VLOOKUP(D793,'15. Gobernabilidad y Proceso...'!$F:$G,2,FALSE),IFERROR(VLOOKUP(D793,'12. Gestión del Talento Humano'!$F:$G,2,FALSE),IFERROR(VLOOKUP(D793,'14. Internacional... de la E.S.'!$F:$G,2,FALSE),IFERROR(VLOOKUP(D793,'10. Posgrado'!$F:$G,2,FALSE),IFERROR(VLOOKUP(D793,'17. Gestión TIC'!$F:$G,2,FALSE),IFERROR(VLOOKUP(D793,'16. Desa. del Sistema Educ.Sup.'!$F:$G,2,FALSE),IFERROR(VLOOKUP(D793,'8. Cultura de Inno. Insti...'!$F:$G,2,FALSE),VLOOKUP(D793,'7. Lo Esencial de la Reforma U.'!$F:$G,2,0)))))))))))))))))</f>
        <v>#N/A</v>
      </c>
      <c r="D794" s="3"/>
      <c r="E794" s="28"/>
      <c r="F794" s="28"/>
      <c r="G794" s="28"/>
      <c r="H794" s="11"/>
      <c r="I794" s="11"/>
      <c r="J794" s="11"/>
      <c r="K794" s="88"/>
    </row>
    <row r="795" spans="3:12" ht="15.75" thickBot="1">
      <c r="C795" s="112"/>
      <c r="D795" s="3"/>
      <c r="E795" s="28"/>
      <c r="F795" s="28"/>
      <c r="G795" s="28"/>
      <c r="H795" s="11"/>
      <c r="I795" s="11"/>
      <c r="J795" s="11"/>
      <c r="K795" s="88"/>
    </row>
    <row r="796" spans="3:12" ht="30.75" thickBot="1">
      <c r="C796" s="69" t="s">
        <v>12</v>
      </c>
      <c r="D796" s="73" t="s">
        <v>23</v>
      </c>
      <c r="E796" s="105" t="s">
        <v>24</v>
      </c>
      <c r="F796" s="73" t="s">
        <v>25</v>
      </c>
      <c r="G796" s="70" t="s">
        <v>6</v>
      </c>
      <c r="H796" s="68" t="s">
        <v>91</v>
      </c>
      <c r="I796" s="71" t="s">
        <v>14</v>
      </c>
      <c r="J796" s="71" t="s">
        <v>92</v>
      </c>
      <c r="K796" s="71" t="s">
        <v>370</v>
      </c>
      <c r="L796" s="71" t="s">
        <v>371</v>
      </c>
    </row>
    <row r="797" spans="3:12" ht="15.75" hidden="1" thickBot="1">
      <c r="C797" s="72" t="s">
        <v>442</v>
      </c>
      <c r="D797" s="134"/>
      <c r="E797" s="87">
        <v>12</v>
      </c>
      <c r="F797" s="235">
        <f>HLOOKUP($C797,$BZ$2:$CM$3,2,0)</f>
        <v>43674.39</v>
      </c>
      <c r="G797" s="48">
        <f>D797*E797*F797</f>
        <v>0</v>
      </c>
      <c r="H797" s="101"/>
      <c r="I797" s="49" t="s">
        <v>456</v>
      </c>
      <c r="J797" s="49" t="str">
        <f>VLOOKUP(I797,Presupuesto!$B$11:$C$565,2,0)</f>
        <v>SUELDOS Y SALARIOS PERMANENTES</v>
      </c>
      <c r="K797" s="151" t="s">
        <v>1403</v>
      </c>
      <c r="L797" s="33" t="s">
        <v>354</v>
      </c>
    </row>
    <row r="798" spans="3:12" hidden="1">
      <c r="C798" s="106" t="s">
        <v>26</v>
      </c>
      <c r="D798" s="98"/>
      <c r="E798" s="89">
        <v>0</v>
      </c>
      <c r="F798" s="35">
        <f>IF(E797=0,"",(G797/E797)/12*E797)</f>
        <v>0</v>
      </c>
      <c r="G798" s="32">
        <f>F798</f>
        <v>0</v>
      </c>
      <c r="H798" s="99"/>
      <c r="I798" s="51" t="s">
        <v>476</v>
      </c>
      <c r="J798" s="51" t="str">
        <f>VLOOKUP(I798,Presupuesto!$B$11:$C$565,2,0)</f>
        <v>AGUINALDO Y DECIMO CUARTO MES</v>
      </c>
      <c r="K798" s="33" t="str">
        <f t="shared" ref="K798:K829" si="24">$K$797</f>
        <v>Posgrado</v>
      </c>
      <c r="L798" s="33" t="s">
        <v>372</v>
      </c>
    </row>
    <row r="799" spans="3:12" hidden="1">
      <c r="C799" s="107" t="s">
        <v>27</v>
      </c>
      <c r="D799" s="98"/>
      <c r="E799" s="89">
        <v>0</v>
      </c>
      <c r="F799" s="52">
        <f>IF(E797&lt;6,"",((E797-6)/12)*(G797/E797))</f>
        <v>0</v>
      </c>
      <c r="G799" s="32">
        <f>F799</f>
        <v>0</v>
      </c>
      <c r="H799" s="99"/>
      <c r="I799" s="36" t="s">
        <v>479</v>
      </c>
      <c r="J799" s="36" t="str">
        <f>VLOOKUP(I799,Presupuesto!$B$11:$C$565,2,0)</f>
        <v>DECIMOCUARTO MES</v>
      </c>
      <c r="K799" s="33" t="str">
        <f t="shared" si="24"/>
        <v>Posgrado</v>
      </c>
      <c r="L799" s="33" t="s">
        <v>355</v>
      </c>
    </row>
    <row r="800" spans="3:12" ht="15.75" hidden="1" thickBot="1">
      <c r="C800" s="72" t="s">
        <v>443</v>
      </c>
      <c r="D800" s="134"/>
      <c r="E800" s="87">
        <v>12</v>
      </c>
      <c r="F800" s="235">
        <f>HLOOKUP($C800,$BZ$2:$CM$3,2,0)</f>
        <v>39703.99</v>
      </c>
      <c r="G800" s="48">
        <f>D800*E800*F800</f>
        <v>0</v>
      </c>
      <c r="H800" s="101"/>
      <c r="I800" s="49" t="s">
        <v>456</v>
      </c>
      <c r="J800" s="49" t="str">
        <f>VLOOKUP(I800,Presupuesto!$B$11:$C$565,2,0)</f>
        <v>SUELDOS Y SALARIOS PERMANENTES</v>
      </c>
      <c r="K800" s="33" t="str">
        <f t="shared" si="24"/>
        <v>Posgrado</v>
      </c>
      <c r="L800" s="33" t="s">
        <v>355</v>
      </c>
    </row>
    <row r="801" spans="3:12" hidden="1">
      <c r="C801" s="106" t="s">
        <v>26</v>
      </c>
      <c r="D801" s="98"/>
      <c r="E801" s="89">
        <v>0</v>
      </c>
      <c r="F801" s="35">
        <f>IF(E800=0,"",(G800/E800)/12*E800)</f>
        <v>0</v>
      </c>
      <c r="G801" s="32">
        <f>F801</f>
        <v>0</v>
      </c>
      <c r="H801" s="99"/>
      <c r="I801" s="51" t="s">
        <v>476</v>
      </c>
      <c r="J801" s="51" t="str">
        <f>VLOOKUP(I801,Presupuesto!$B$11:$C$565,2,0)</f>
        <v>AGUINALDO Y DECIMO CUARTO MES</v>
      </c>
      <c r="K801" s="33" t="str">
        <f t="shared" si="24"/>
        <v>Posgrado</v>
      </c>
      <c r="L801" s="33" t="s">
        <v>355</v>
      </c>
    </row>
    <row r="802" spans="3:12" hidden="1">
      <c r="C802" s="107" t="s">
        <v>27</v>
      </c>
      <c r="D802" s="98"/>
      <c r="E802" s="89">
        <v>0</v>
      </c>
      <c r="F802" s="52">
        <f>IF(E800&lt;6,"",((E800-6)/12)*(G800/E800))</f>
        <v>0</v>
      </c>
      <c r="G802" s="32">
        <f>F802</f>
        <v>0</v>
      </c>
      <c r="H802" s="99"/>
      <c r="I802" s="36" t="s">
        <v>479</v>
      </c>
      <c r="J802" s="36" t="str">
        <f>VLOOKUP(I802,Presupuesto!$B$11:$C$565,2,0)</f>
        <v>DECIMOCUARTO MES</v>
      </c>
      <c r="K802" s="33" t="str">
        <f t="shared" si="24"/>
        <v>Posgrado</v>
      </c>
      <c r="L802" s="33" t="s">
        <v>355</v>
      </c>
    </row>
    <row r="803" spans="3:12" ht="15.75" hidden="1" thickBot="1">
      <c r="C803" s="72" t="s">
        <v>444</v>
      </c>
      <c r="D803" s="134"/>
      <c r="E803" s="87">
        <v>12</v>
      </c>
      <c r="F803" s="235">
        <f>HLOOKUP($C803,$BZ$2:$CM$3,2,0)</f>
        <v>35733.589999999997</v>
      </c>
      <c r="G803" s="48">
        <f>D803*E803*F803</f>
        <v>0</v>
      </c>
      <c r="H803" s="101"/>
      <c r="I803" s="49" t="s">
        <v>456</v>
      </c>
      <c r="J803" s="49" t="str">
        <f>VLOOKUP(I803,Presupuesto!$B$11:$C$565,2,0)</f>
        <v>SUELDOS Y SALARIOS PERMANENTES</v>
      </c>
      <c r="K803" s="33" t="str">
        <f t="shared" si="24"/>
        <v>Posgrado</v>
      </c>
      <c r="L803" s="33" t="s">
        <v>355</v>
      </c>
    </row>
    <row r="804" spans="3:12" hidden="1">
      <c r="C804" s="106" t="s">
        <v>26</v>
      </c>
      <c r="D804" s="98"/>
      <c r="E804" s="89">
        <v>0</v>
      </c>
      <c r="F804" s="35">
        <f>IF(E803=0,"",(G803/E803)/12*E803)</f>
        <v>0</v>
      </c>
      <c r="G804" s="32">
        <f>F804</f>
        <v>0</v>
      </c>
      <c r="H804" s="99"/>
      <c r="I804" s="51" t="s">
        <v>476</v>
      </c>
      <c r="J804" s="51" t="str">
        <f>VLOOKUP(I804,Presupuesto!$B$11:$C$565,2,0)</f>
        <v>AGUINALDO Y DECIMO CUARTO MES</v>
      </c>
      <c r="K804" s="33" t="str">
        <f t="shared" si="24"/>
        <v>Posgrado</v>
      </c>
      <c r="L804" s="33" t="s">
        <v>355</v>
      </c>
    </row>
    <row r="805" spans="3:12" hidden="1">
      <c r="C805" s="107" t="s">
        <v>27</v>
      </c>
      <c r="D805" s="98"/>
      <c r="E805" s="89">
        <v>0</v>
      </c>
      <c r="F805" s="52">
        <f>IF(E803&lt;6,"",((E803-6)/12)*(G803/E803))</f>
        <v>0</v>
      </c>
      <c r="G805" s="32">
        <f>F805</f>
        <v>0</v>
      </c>
      <c r="H805" s="99"/>
      <c r="I805" s="36" t="s">
        <v>479</v>
      </c>
      <c r="J805" s="36" t="str">
        <f>VLOOKUP(I805,Presupuesto!$B$11:$C$565,2,0)</f>
        <v>DECIMOCUARTO MES</v>
      </c>
      <c r="K805" s="33" t="str">
        <f t="shared" si="24"/>
        <v>Posgrado</v>
      </c>
      <c r="L805" s="33" t="s">
        <v>355</v>
      </c>
    </row>
    <row r="806" spans="3:12" ht="15.75" hidden="1" thickBot="1">
      <c r="C806" s="72" t="s">
        <v>445</v>
      </c>
      <c r="D806" s="134"/>
      <c r="E806" s="87">
        <v>12</v>
      </c>
      <c r="F806" s="235">
        <f>HLOOKUP($C806,$BZ$2:$CM$3,2,0)</f>
        <v>31763.19</v>
      </c>
      <c r="G806" s="48">
        <f>D806*E806*F806</f>
        <v>0</v>
      </c>
      <c r="H806" s="101"/>
      <c r="I806" s="49" t="s">
        <v>456</v>
      </c>
      <c r="J806" s="49" t="str">
        <f>VLOOKUP(I806,Presupuesto!$B$11:$C$565,2,0)</f>
        <v>SUELDOS Y SALARIOS PERMANENTES</v>
      </c>
      <c r="K806" s="33" t="str">
        <f t="shared" si="24"/>
        <v>Posgrado</v>
      </c>
      <c r="L806" s="33" t="s">
        <v>355</v>
      </c>
    </row>
    <row r="807" spans="3:12" hidden="1">
      <c r="C807" s="106" t="s">
        <v>26</v>
      </c>
      <c r="D807" s="98"/>
      <c r="E807" s="89">
        <v>0</v>
      </c>
      <c r="F807" s="35">
        <f>IF(E806=0,"",(G806/E806)/12*E806)</f>
        <v>0</v>
      </c>
      <c r="G807" s="32">
        <f>F807</f>
        <v>0</v>
      </c>
      <c r="H807" s="99"/>
      <c r="I807" s="51" t="s">
        <v>476</v>
      </c>
      <c r="J807" s="51" t="str">
        <f>VLOOKUP(I807,Presupuesto!$B$11:$C$565,2,0)</f>
        <v>AGUINALDO Y DECIMO CUARTO MES</v>
      </c>
      <c r="K807" s="33" t="str">
        <f t="shared" si="24"/>
        <v>Posgrado</v>
      </c>
      <c r="L807" s="33" t="s">
        <v>355</v>
      </c>
    </row>
    <row r="808" spans="3:12" hidden="1">
      <c r="C808" s="107" t="s">
        <v>27</v>
      </c>
      <c r="D808" s="98"/>
      <c r="E808" s="89">
        <v>0</v>
      </c>
      <c r="F808" s="52">
        <f>IF(E806&lt;6,"",((E806-6)/12)*(G806/E806))</f>
        <v>0</v>
      </c>
      <c r="G808" s="32">
        <f>F808</f>
        <v>0</v>
      </c>
      <c r="H808" s="99"/>
      <c r="I808" s="36" t="s">
        <v>479</v>
      </c>
      <c r="J808" s="36" t="str">
        <f>VLOOKUP(I808,Presupuesto!$B$11:$C$565,2,0)</f>
        <v>DECIMOCUARTO MES</v>
      </c>
      <c r="K808" s="33" t="str">
        <f t="shared" si="24"/>
        <v>Posgrado</v>
      </c>
      <c r="L808" s="33" t="s">
        <v>355</v>
      </c>
    </row>
    <row r="809" spans="3:12" ht="15.75" hidden="1" thickBot="1">
      <c r="C809" s="72" t="s">
        <v>446</v>
      </c>
      <c r="D809" s="134"/>
      <c r="E809" s="87">
        <v>12</v>
      </c>
      <c r="F809" s="235">
        <f>HLOOKUP($C809,$BZ$2:$CM$3,2,0)</f>
        <v>29777.99</v>
      </c>
      <c r="G809" s="48">
        <f>D809*E809*F809</f>
        <v>0</v>
      </c>
      <c r="H809" s="101"/>
      <c r="I809" s="49" t="s">
        <v>456</v>
      </c>
      <c r="J809" s="49" t="str">
        <f>VLOOKUP(I809,Presupuesto!$B$11:$C$565,2,0)</f>
        <v>SUELDOS Y SALARIOS PERMANENTES</v>
      </c>
      <c r="K809" s="33" t="str">
        <f t="shared" si="24"/>
        <v>Posgrado</v>
      </c>
      <c r="L809" s="33" t="s">
        <v>355</v>
      </c>
    </row>
    <row r="810" spans="3:12" hidden="1">
      <c r="C810" s="106" t="s">
        <v>26</v>
      </c>
      <c r="D810" s="98"/>
      <c r="E810" s="89">
        <v>0</v>
      </c>
      <c r="F810" s="35">
        <f>IF(E809=0,"",(G809/E809)/12*E809)</f>
        <v>0</v>
      </c>
      <c r="G810" s="32">
        <f>F810</f>
        <v>0</v>
      </c>
      <c r="H810" s="99"/>
      <c r="I810" s="51" t="s">
        <v>476</v>
      </c>
      <c r="J810" s="51" t="str">
        <f>VLOOKUP(I810,Presupuesto!$B$11:$C$565,2,0)</f>
        <v>AGUINALDO Y DECIMO CUARTO MES</v>
      </c>
      <c r="K810" s="33" t="str">
        <f t="shared" si="24"/>
        <v>Posgrado</v>
      </c>
      <c r="L810" s="33" t="s">
        <v>355</v>
      </c>
    </row>
    <row r="811" spans="3:12" hidden="1">
      <c r="C811" s="107" t="s">
        <v>27</v>
      </c>
      <c r="D811" s="98"/>
      <c r="E811" s="89">
        <v>0</v>
      </c>
      <c r="F811" s="52">
        <f>IF(E809&lt;6,"",((E809-6)/12)*(G809/E809))</f>
        <v>0</v>
      </c>
      <c r="G811" s="32">
        <f>F811</f>
        <v>0</v>
      </c>
      <c r="H811" s="99"/>
      <c r="I811" s="36" t="s">
        <v>479</v>
      </c>
      <c r="J811" s="36" t="str">
        <f>VLOOKUP(I811,Presupuesto!$B$11:$C$565,2,0)</f>
        <v>DECIMOCUARTO MES</v>
      </c>
      <c r="K811" s="33" t="str">
        <f t="shared" si="24"/>
        <v>Posgrado</v>
      </c>
      <c r="L811" s="33" t="s">
        <v>355</v>
      </c>
    </row>
    <row r="812" spans="3:12" ht="15.75" hidden="1" thickBot="1">
      <c r="C812" s="72" t="s">
        <v>447</v>
      </c>
      <c r="D812" s="134"/>
      <c r="E812" s="87">
        <v>12</v>
      </c>
      <c r="F812" s="235">
        <f>HLOOKUP($C812,$BZ$2:$CM$3,2,0)</f>
        <v>27792.79</v>
      </c>
      <c r="G812" s="48">
        <f>D812*E812*F812</f>
        <v>0</v>
      </c>
      <c r="H812" s="101"/>
      <c r="I812" s="49" t="s">
        <v>456</v>
      </c>
      <c r="J812" s="49" t="str">
        <f>VLOOKUP(I812,Presupuesto!$B$11:$C$565,2,0)</f>
        <v>SUELDOS Y SALARIOS PERMANENTES</v>
      </c>
      <c r="K812" s="33" t="str">
        <f t="shared" si="24"/>
        <v>Posgrado</v>
      </c>
      <c r="L812" s="33" t="s">
        <v>355</v>
      </c>
    </row>
    <row r="813" spans="3:12" hidden="1">
      <c r="C813" s="106" t="s">
        <v>26</v>
      </c>
      <c r="D813" s="98"/>
      <c r="E813" s="89">
        <v>0</v>
      </c>
      <c r="F813" s="35">
        <f>IF(E812=0,"",(G812/E812)/12*E812)</f>
        <v>0</v>
      </c>
      <c r="G813" s="32">
        <f>F813</f>
        <v>0</v>
      </c>
      <c r="H813" s="99"/>
      <c r="I813" s="51" t="s">
        <v>476</v>
      </c>
      <c r="J813" s="51" t="str">
        <f>VLOOKUP(I813,Presupuesto!$B$11:$C$565,2,0)</f>
        <v>AGUINALDO Y DECIMO CUARTO MES</v>
      </c>
      <c r="K813" s="33" t="str">
        <f t="shared" si="24"/>
        <v>Posgrado</v>
      </c>
      <c r="L813" s="33" t="s">
        <v>355</v>
      </c>
    </row>
    <row r="814" spans="3:12" hidden="1">
      <c r="C814" s="107" t="s">
        <v>27</v>
      </c>
      <c r="D814" s="98"/>
      <c r="E814" s="89">
        <v>0</v>
      </c>
      <c r="F814" s="52">
        <f>IF(E812&lt;6,"",((E812-6)/12)*(G812/E812))</f>
        <v>0</v>
      </c>
      <c r="G814" s="32">
        <f>F814</f>
        <v>0</v>
      </c>
      <c r="H814" s="99"/>
      <c r="I814" s="36" t="s">
        <v>479</v>
      </c>
      <c r="J814" s="36" t="str">
        <f>VLOOKUP(I814,Presupuesto!$B$11:$C$565,2,0)</f>
        <v>DECIMOCUARTO MES</v>
      </c>
      <c r="K814" s="33" t="str">
        <f t="shared" si="24"/>
        <v>Posgrado</v>
      </c>
      <c r="L814" s="33" t="s">
        <v>355</v>
      </c>
    </row>
    <row r="815" spans="3:12" ht="15.75" hidden="1" thickBot="1">
      <c r="C815" s="72" t="s">
        <v>448</v>
      </c>
      <c r="D815" s="134"/>
      <c r="E815" s="87">
        <v>12</v>
      </c>
      <c r="F815" s="235">
        <f>HLOOKUP($C815,$BZ$2:$CM$3,2,0)</f>
        <v>18859.39</v>
      </c>
      <c r="G815" s="48">
        <f>D815*E815*F815</f>
        <v>0</v>
      </c>
      <c r="H815" s="101"/>
      <c r="I815" s="49" t="s">
        <v>456</v>
      </c>
      <c r="J815" s="49" t="str">
        <f>VLOOKUP(I815,Presupuesto!$B$11:$C$565,2,0)</f>
        <v>SUELDOS Y SALARIOS PERMANENTES</v>
      </c>
      <c r="K815" s="33" t="str">
        <f t="shared" si="24"/>
        <v>Posgrado</v>
      </c>
      <c r="L815" s="33" t="s">
        <v>355</v>
      </c>
    </row>
    <row r="816" spans="3:12" hidden="1">
      <c r="C816" s="106" t="s">
        <v>26</v>
      </c>
      <c r="D816" s="98"/>
      <c r="E816" s="89">
        <v>0</v>
      </c>
      <c r="F816" s="35">
        <f>IF(E815=0,"",(G815/E815)/12*E815)</f>
        <v>0</v>
      </c>
      <c r="G816" s="32">
        <f>F816</f>
        <v>0</v>
      </c>
      <c r="H816" s="99"/>
      <c r="I816" s="51" t="s">
        <v>476</v>
      </c>
      <c r="J816" s="51" t="str">
        <f>VLOOKUP(I816,Presupuesto!$B$11:$C$565,2,0)</f>
        <v>AGUINALDO Y DECIMO CUARTO MES</v>
      </c>
      <c r="K816" s="33" t="str">
        <f t="shared" si="24"/>
        <v>Posgrado</v>
      </c>
      <c r="L816" s="33" t="s">
        <v>355</v>
      </c>
    </row>
    <row r="817" spans="3:12" hidden="1">
      <c r="C817" s="107" t="s">
        <v>27</v>
      </c>
      <c r="D817" s="98"/>
      <c r="E817" s="89">
        <v>0</v>
      </c>
      <c r="F817" s="52">
        <f>IF(E815&lt;6,"",((E815-6)/12)*(G815/E815))</f>
        <v>0</v>
      </c>
      <c r="G817" s="32">
        <f>F817</f>
        <v>0</v>
      </c>
      <c r="H817" s="99"/>
      <c r="I817" s="36" t="s">
        <v>479</v>
      </c>
      <c r="J817" s="36" t="str">
        <f>VLOOKUP(I817,Presupuesto!$B$11:$C$565,2,0)</f>
        <v>DECIMOCUARTO MES</v>
      </c>
      <c r="K817" s="33" t="str">
        <f t="shared" si="24"/>
        <v>Posgrado</v>
      </c>
      <c r="L817" s="33" t="s">
        <v>355</v>
      </c>
    </row>
    <row r="818" spans="3:12" ht="15.75" hidden="1" thickBot="1">
      <c r="C818" s="72" t="s">
        <v>449</v>
      </c>
      <c r="D818" s="134"/>
      <c r="E818" s="87">
        <v>12</v>
      </c>
      <c r="F818" s="235">
        <f>HLOOKUP($C818,$BZ$2:$CM$3,2,0)</f>
        <v>17866.8</v>
      </c>
      <c r="G818" s="48">
        <f>D818*E818*F818</f>
        <v>0</v>
      </c>
      <c r="H818" s="101"/>
      <c r="I818" s="49" t="s">
        <v>456</v>
      </c>
      <c r="J818" s="49" t="str">
        <f>VLOOKUP(I818,Presupuesto!$B$11:$C$565,2,0)</f>
        <v>SUELDOS Y SALARIOS PERMANENTES</v>
      </c>
      <c r="K818" s="33" t="str">
        <f t="shared" si="24"/>
        <v>Posgrado</v>
      </c>
      <c r="L818" s="33" t="s">
        <v>355</v>
      </c>
    </row>
    <row r="819" spans="3:12" hidden="1">
      <c r="C819" s="106" t="s">
        <v>26</v>
      </c>
      <c r="D819" s="98"/>
      <c r="E819" s="89">
        <v>0</v>
      </c>
      <c r="F819" s="35">
        <f>IF(E818=0,"",(G818/E818)/12*E818)</f>
        <v>0</v>
      </c>
      <c r="G819" s="32">
        <f>F819</f>
        <v>0</v>
      </c>
      <c r="H819" s="99"/>
      <c r="I819" s="51" t="s">
        <v>476</v>
      </c>
      <c r="J819" s="51" t="str">
        <f>VLOOKUP(I819,Presupuesto!$B$11:$C$565,2,0)</f>
        <v>AGUINALDO Y DECIMO CUARTO MES</v>
      </c>
      <c r="K819" s="33" t="str">
        <f t="shared" si="24"/>
        <v>Posgrado</v>
      </c>
      <c r="L819" s="33" t="s">
        <v>355</v>
      </c>
    </row>
    <row r="820" spans="3:12" hidden="1">
      <c r="C820" s="107" t="s">
        <v>27</v>
      </c>
      <c r="D820" s="98"/>
      <c r="E820" s="89">
        <v>0</v>
      </c>
      <c r="F820" s="52">
        <f>IF(E818&lt;6,"",((E818-6)/12)*(G818/E818))</f>
        <v>0</v>
      </c>
      <c r="G820" s="32">
        <f>F820</f>
        <v>0</v>
      </c>
      <c r="H820" s="99"/>
      <c r="I820" s="36" t="s">
        <v>479</v>
      </c>
      <c r="J820" s="36" t="str">
        <f>VLOOKUP(I820,Presupuesto!$B$11:$C$565,2,0)</f>
        <v>DECIMOCUARTO MES</v>
      </c>
      <c r="K820" s="33" t="str">
        <f t="shared" si="24"/>
        <v>Posgrado</v>
      </c>
      <c r="L820" s="33" t="s">
        <v>355</v>
      </c>
    </row>
    <row r="821" spans="3:12" ht="15.75" hidden="1" thickBot="1">
      <c r="C821" s="72" t="s">
        <v>450</v>
      </c>
      <c r="D821" s="134"/>
      <c r="E821" s="87">
        <v>12</v>
      </c>
      <c r="F821" s="235">
        <f>HLOOKUP($C821,$BZ$2:$CM$3,2,0)</f>
        <v>13896.4</v>
      </c>
      <c r="G821" s="48">
        <f>D821*E821*F821</f>
        <v>0</v>
      </c>
      <c r="H821" s="101"/>
      <c r="I821" s="49" t="s">
        <v>456</v>
      </c>
      <c r="J821" s="49" t="str">
        <f>VLOOKUP(I821,Presupuesto!$B$11:$C$565,2,0)</f>
        <v>SUELDOS Y SALARIOS PERMANENTES</v>
      </c>
      <c r="K821" s="33" t="str">
        <f t="shared" si="24"/>
        <v>Posgrado</v>
      </c>
      <c r="L821" s="33" t="s">
        <v>355</v>
      </c>
    </row>
    <row r="822" spans="3:12" hidden="1">
      <c r="C822" s="106" t="s">
        <v>26</v>
      </c>
      <c r="D822" s="98"/>
      <c r="E822" s="89">
        <v>0</v>
      </c>
      <c r="F822" s="35">
        <f>IF(E821=0,"",(G821/E821)/12*E821)</f>
        <v>0</v>
      </c>
      <c r="G822" s="32">
        <f>F822</f>
        <v>0</v>
      </c>
      <c r="H822" s="99"/>
      <c r="I822" s="51" t="s">
        <v>476</v>
      </c>
      <c r="J822" s="51" t="str">
        <f>VLOOKUP(I822,Presupuesto!$B$11:$C$565,2,0)</f>
        <v>AGUINALDO Y DECIMO CUARTO MES</v>
      </c>
      <c r="K822" s="33" t="str">
        <f t="shared" si="24"/>
        <v>Posgrado</v>
      </c>
      <c r="L822" s="33" t="s">
        <v>355</v>
      </c>
    </row>
    <row r="823" spans="3:12" hidden="1">
      <c r="C823" s="107" t="s">
        <v>27</v>
      </c>
      <c r="D823" s="98"/>
      <c r="E823" s="89">
        <v>0</v>
      </c>
      <c r="F823" s="52">
        <f>IF(E821&lt;6,"",((E821-6)/12)*(G821/E821))</f>
        <v>0</v>
      </c>
      <c r="G823" s="32">
        <f>F823</f>
        <v>0</v>
      </c>
      <c r="H823" s="99"/>
      <c r="I823" s="36" t="s">
        <v>479</v>
      </c>
      <c r="J823" s="36" t="str">
        <f>VLOOKUP(I823,Presupuesto!$B$11:$C$565,2,0)</f>
        <v>DECIMOCUARTO MES</v>
      </c>
      <c r="K823" s="33" t="str">
        <f t="shared" si="24"/>
        <v>Posgrado</v>
      </c>
      <c r="L823" s="33" t="s">
        <v>355</v>
      </c>
    </row>
    <row r="824" spans="3:12" ht="15.75" hidden="1" thickBot="1">
      <c r="C824" s="72" t="s">
        <v>451</v>
      </c>
      <c r="D824" s="134"/>
      <c r="E824" s="87">
        <v>12</v>
      </c>
      <c r="F824" s="235">
        <f>HLOOKUP($C824,$BZ$2:$CM$3,2,0)</f>
        <v>15004.09</v>
      </c>
      <c r="G824" s="48">
        <f>D824*E824*F824</f>
        <v>0</v>
      </c>
      <c r="H824" s="101"/>
      <c r="I824" s="49" t="s">
        <v>456</v>
      </c>
      <c r="J824" s="49" t="str">
        <f>VLOOKUP(I824,Presupuesto!$B$11:$C$565,2,0)</f>
        <v>SUELDOS Y SALARIOS PERMANENTES</v>
      </c>
      <c r="K824" s="33" t="str">
        <f t="shared" si="24"/>
        <v>Posgrado</v>
      </c>
      <c r="L824" s="33" t="s">
        <v>355</v>
      </c>
    </row>
    <row r="825" spans="3:12" hidden="1">
      <c r="C825" s="106" t="s">
        <v>26</v>
      </c>
      <c r="D825" s="98"/>
      <c r="E825" s="89">
        <v>0</v>
      </c>
      <c r="F825" s="35">
        <f>IF(E824=0,"",(G824/E824)/12*E824)</f>
        <v>0</v>
      </c>
      <c r="G825" s="32">
        <f>F825</f>
        <v>0</v>
      </c>
      <c r="H825" s="99"/>
      <c r="I825" s="51" t="s">
        <v>476</v>
      </c>
      <c r="J825" s="51" t="str">
        <f>VLOOKUP(I825,Presupuesto!$B$11:$C$565,2,0)</f>
        <v>AGUINALDO Y DECIMO CUARTO MES</v>
      </c>
      <c r="K825" s="33" t="str">
        <f t="shared" si="24"/>
        <v>Posgrado</v>
      </c>
      <c r="L825" s="33" t="s">
        <v>355</v>
      </c>
    </row>
    <row r="826" spans="3:12" hidden="1">
      <c r="C826" s="107" t="s">
        <v>27</v>
      </c>
      <c r="D826" s="98"/>
      <c r="E826" s="89">
        <v>0</v>
      </c>
      <c r="F826" s="52">
        <f>IF(E824&lt;6,"",((E824-6)/12)*(G824/E824))</f>
        <v>0</v>
      </c>
      <c r="G826" s="32">
        <f>F826</f>
        <v>0</v>
      </c>
      <c r="H826" s="99"/>
      <c r="I826" s="36" t="s">
        <v>479</v>
      </c>
      <c r="J826" s="36" t="str">
        <f>VLOOKUP(I826,Presupuesto!$B$11:$C$565,2,0)</f>
        <v>DECIMOCUARTO MES</v>
      </c>
      <c r="K826" s="33" t="str">
        <f t="shared" si="24"/>
        <v>Posgrado</v>
      </c>
      <c r="L826" s="33" t="s">
        <v>355</v>
      </c>
    </row>
    <row r="827" spans="3:12" ht="15.75" hidden="1" thickBot="1">
      <c r="C827" s="72" t="s">
        <v>452</v>
      </c>
      <c r="D827" s="134"/>
      <c r="E827" s="87">
        <v>12</v>
      </c>
      <c r="F827" s="235">
        <f>HLOOKUP($C827,$BZ$2:$CM$3,2,0)</f>
        <v>13238.9</v>
      </c>
      <c r="G827" s="48">
        <f>D827*E827*F827</f>
        <v>0</v>
      </c>
      <c r="H827" s="101"/>
      <c r="I827" s="49" t="s">
        <v>456</v>
      </c>
      <c r="J827" s="49" t="str">
        <f>VLOOKUP(I827,Presupuesto!$B$11:$C$565,2,0)</f>
        <v>SUELDOS Y SALARIOS PERMANENTES</v>
      </c>
      <c r="K827" s="33" t="str">
        <f t="shared" si="24"/>
        <v>Posgrado</v>
      </c>
      <c r="L827" s="33" t="s">
        <v>355</v>
      </c>
    </row>
    <row r="828" spans="3:12" hidden="1">
      <c r="C828" s="106" t="s">
        <v>26</v>
      </c>
      <c r="D828" s="98"/>
      <c r="E828" s="89">
        <v>0</v>
      </c>
      <c r="F828" s="35">
        <f>IF(E827=0,"",(G827/E827)/12*E827)</f>
        <v>0</v>
      </c>
      <c r="G828" s="32">
        <f>F828</f>
        <v>0</v>
      </c>
      <c r="H828" s="99"/>
      <c r="I828" s="51" t="s">
        <v>476</v>
      </c>
      <c r="J828" s="51" t="str">
        <f>VLOOKUP(I828,Presupuesto!$B$11:$C$565,2,0)</f>
        <v>AGUINALDO Y DECIMO CUARTO MES</v>
      </c>
      <c r="K828" s="33" t="str">
        <f t="shared" si="24"/>
        <v>Posgrado</v>
      </c>
      <c r="L828" s="33" t="s">
        <v>355</v>
      </c>
    </row>
    <row r="829" spans="3:12" hidden="1">
      <c r="C829" s="107" t="s">
        <v>27</v>
      </c>
      <c r="D829" s="98"/>
      <c r="E829" s="89">
        <v>0</v>
      </c>
      <c r="F829" s="52">
        <f>IF(E827&lt;6,"",((E827-6)/12)*(G827/E827))</f>
        <v>0</v>
      </c>
      <c r="G829" s="32">
        <f>F829</f>
        <v>0</v>
      </c>
      <c r="H829" s="99"/>
      <c r="I829" s="36" t="s">
        <v>479</v>
      </c>
      <c r="J829" s="36" t="str">
        <f>VLOOKUP(I829,Presupuesto!$B$11:$C$565,2,0)</f>
        <v>DECIMOCUARTO MES</v>
      </c>
      <c r="K829" s="33" t="str">
        <f t="shared" si="24"/>
        <v>Posgrado</v>
      </c>
      <c r="L829" s="33" t="s">
        <v>355</v>
      </c>
    </row>
    <row r="830" spans="3:12" ht="15.75" hidden="1" thickBot="1">
      <c r="C830" s="72" t="s">
        <v>453</v>
      </c>
      <c r="D830" s="134"/>
      <c r="E830" s="87">
        <v>12</v>
      </c>
      <c r="F830" s="235">
        <f>HLOOKUP($C830,$BZ$2:$CM$3,2,0)</f>
        <v>12356.31</v>
      </c>
      <c r="G830" s="48">
        <f>D830*E830*F830</f>
        <v>0</v>
      </c>
      <c r="H830" s="101"/>
      <c r="I830" s="49" t="s">
        <v>456</v>
      </c>
      <c r="J830" s="49" t="str">
        <f>VLOOKUP(I830,Presupuesto!$B$11:$C$565,2,0)</f>
        <v>SUELDOS Y SALARIOS PERMANENTES</v>
      </c>
      <c r="K830" s="33" t="str">
        <f t="shared" ref="K830:K847" si="25">$K$797</f>
        <v>Posgrado</v>
      </c>
      <c r="L830" s="33" t="s">
        <v>355</v>
      </c>
    </row>
    <row r="831" spans="3:12" hidden="1">
      <c r="C831" s="106" t="s">
        <v>26</v>
      </c>
      <c r="D831" s="98"/>
      <c r="E831" s="89">
        <v>0</v>
      </c>
      <c r="F831" s="35">
        <f>IF(E830=0,"",(G830/E830)/12*E830)</f>
        <v>0</v>
      </c>
      <c r="G831" s="32">
        <f>F831</f>
        <v>0</v>
      </c>
      <c r="H831" s="99"/>
      <c r="I831" s="51" t="s">
        <v>476</v>
      </c>
      <c r="J831" s="51" t="str">
        <f>VLOOKUP(I831,Presupuesto!$B$11:$C$565,2,0)</f>
        <v>AGUINALDO Y DECIMO CUARTO MES</v>
      </c>
      <c r="K831" s="33" t="str">
        <f t="shared" si="25"/>
        <v>Posgrado</v>
      </c>
      <c r="L831" s="33" t="s">
        <v>355</v>
      </c>
    </row>
    <row r="832" spans="3:12" hidden="1">
      <c r="C832" s="107" t="s">
        <v>27</v>
      </c>
      <c r="D832" s="98"/>
      <c r="E832" s="89">
        <v>0</v>
      </c>
      <c r="F832" s="52">
        <f>IF(E830&lt;6,"",((E830-6)/12)*(G830/E830))</f>
        <v>0</v>
      </c>
      <c r="G832" s="32">
        <f>F832</f>
        <v>0</v>
      </c>
      <c r="H832" s="99"/>
      <c r="I832" s="36" t="s">
        <v>479</v>
      </c>
      <c r="J832" s="36" t="str">
        <f>VLOOKUP(I832,Presupuesto!$B$11:$C$565,2,0)</f>
        <v>DECIMOCUARTO MES</v>
      </c>
      <c r="K832" s="33" t="str">
        <f t="shared" si="25"/>
        <v>Posgrado</v>
      </c>
      <c r="L832" s="33" t="s">
        <v>355</v>
      </c>
    </row>
    <row r="833" spans="3:12" ht="15.75" hidden="1" thickBot="1">
      <c r="C833" s="72" t="s">
        <v>454</v>
      </c>
      <c r="D833" s="134"/>
      <c r="E833" s="87">
        <v>12</v>
      </c>
      <c r="F833" s="235">
        <f>HLOOKUP($C833,$BZ$2:$CM$3,2,0)</f>
        <v>463.22</v>
      </c>
      <c r="G833" s="48">
        <f>D833*E833*F833</f>
        <v>0</v>
      </c>
      <c r="H833" s="101"/>
      <c r="I833" s="49" t="s">
        <v>456</v>
      </c>
      <c r="J833" s="49" t="str">
        <f>VLOOKUP(I833,Presupuesto!$B$11:$C$565,2,0)</f>
        <v>SUELDOS Y SALARIOS PERMANENTES</v>
      </c>
      <c r="K833" s="33" t="str">
        <f t="shared" si="25"/>
        <v>Posgrado</v>
      </c>
      <c r="L833" s="33" t="s">
        <v>355</v>
      </c>
    </row>
    <row r="834" spans="3:12" hidden="1">
      <c r="C834" s="106" t="s">
        <v>26</v>
      </c>
      <c r="D834" s="98"/>
      <c r="E834" s="89">
        <v>0</v>
      </c>
      <c r="F834" s="35">
        <f>IF(E833=0,"",(G833/E833)/12*E833)</f>
        <v>0</v>
      </c>
      <c r="G834" s="32">
        <f>F834</f>
        <v>0</v>
      </c>
      <c r="H834" s="99"/>
      <c r="I834" s="51" t="s">
        <v>476</v>
      </c>
      <c r="J834" s="51" t="str">
        <f>VLOOKUP(I834,Presupuesto!$B$11:$C$565,2,0)</f>
        <v>AGUINALDO Y DECIMO CUARTO MES</v>
      </c>
      <c r="K834" s="33" t="str">
        <f t="shared" si="25"/>
        <v>Posgrado</v>
      </c>
      <c r="L834" s="33" t="s">
        <v>355</v>
      </c>
    </row>
    <row r="835" spans="3:12" hidden="1">
      <c r="C835" s="107" t="s">
        <v>27</v>
      </c>
      <c r="D835" s="98"/>
      <c r="E835" s="89">
        <v>0</v>
      </c>
      <c r="F835" s="52">
        <f>IF(E833&lt;6,"",((E833-6)/12)*(G833/E833))</f>
        <v>0</v>
      </c>
      <c r="G835" s="32">
        <f>F835</f>
        <v>0</v>
      </c>
      <c r="H835" s="99"/>
      <c r="I835" s="36" t="s">
        <v>479</v>
      </c>
      <c r="J835" s="36" t="str">
        <f>VLOOKUP(I835,Presupuesto!$B$11:$C$565,2,0)</f>
        <v>DECIMOCUARTO MES</v>
      </c>
      <c r="K835" s="33" t="str">
        <f t="shared" si="25"/>
        <v>Posgrado</v>
      </c>
      <c r="L835" s="33" t="s">
        <v>355</v>
      </c>
    </row>
    <row r="836" spans="3:12" ht="15.75" hidden="1" thickBot="1">
      <c r="C836" s="72" t="s">
        <v>455</v>
      </c>
      <c r="D836" s="134"/>
      <c r="E836" s="87">
        <v>12</v>
      </c>
      <c r="F836" s="235">
        <f>HLOOKUP($C836,$BZ$2:$CM$3,2,0)</f>
        <v>2007.3</v>
      </c>
      <c r="G836" s="48">
        <f>D836*E836*F836</f>
        <v>0</v>
      </c>
      <c r="H836" s="101"/>
      <c r="I836" s="49" t="s">
        <v>456</v>
      </c>
      <c r="J836" s="49" t="str">
        <f>VLOOKUP(I836,Presupuesto!$B$11:$C$565,2,0)</f>
        <v>SUELDOS Y SALARIOS PERMANENTES</v>
      </c>
      <c r="K836" s="33" t="str">
        <f t="shared" si="25"/>
        <v>Posgrado</v>
      </c>
      <c r="L836" s="33" t="s">
        <v>355</v>
      </c>
    </row>
    <row r="837" spans="3:12" hidden="1">
      <c r="C837" s="106" t="s">
        <v>26</v>
      </c>
      <c r="D837" s="98"/>
      <c r="E837" s="89">
        <v>0</v>
      </c>
      <c r="F837" s="35">
        <f>IF(E836=0,"",(G836/E836)/12*E836)</f>
        <v>0</v>
      </c>
      <c r="G837" s="32">
        <f>F837</f>
        <v>0</v>
      </c>
      <c r="H837" s="99"/>
      <c r="I837" s="51" t="s">
        <v>476</v>
      </c>
      <c r="J837" s="51" t="str">
        <f>VLOOKUP(I837,Presupuesto!$B$11:$C$565,2,0)</f>
        <v>AGUINALDO Y DECIMO CUARTO MES</v>
      </c>
      <c r="K837" s="33" t="str">
        <f t="shared" si="25"/>
        <v>Posgrado</v>
      </c>
      <c r="L837" s="33" t="s">
        <v>355</v>
      </c>
    </row>
    <row r="838" spans="3:12" hidden="1">
      <c r="C838" s="107" t="s">
        <v>27</v>
      </c>
      <c r="D838" s="98"/>
      <c r="E838" s="89">
        <v>0</v>
      </c>
      <c r="F838" s="52">
        <f>IF(E836&lt;6,"",((E836-6)/12)*(G836/E836))</f>
        <v>0</v>
      </c>
      <c r="G838" s="32">
        <f>F838</f>
        <v>0</v>
      </c>
      <c r="H838" s="99"/>
      <c r="I838" s="36" t="s">
        <v>479</v>
      </c>
      <c r="J838" s="36" t="str">
        <f>VLOOKUP(I838,Presupuesto!$B$11:$C$565,2,0)</f>
        <v>DECIMOCUARTO MES</v>
      </c>
      <c r="K838" s="33" t="str">
        <f t="shared" si="25"/>
        <v>Posgrado</v>
      </c>
      <c r="L838" s="33" t="s">
        <v>355</v>
      </c>
    </row>
    <row r="839" spans="3:12" ht="15.75" hidden="1" thickBot="1">
      <c r="C839" s="75" t="s">
        <v>51</v>
      </c>
      <c r="D839" s="134"/>
      <c r="E839" s="87">
        <v>12</v>
      </c>
      <c r="F839" s="74">
        <v>30000</v>
      </c>
      <c r="G839" s="48">
        <f>D839*E839*F839</f>
        <v>0</v>
      </c>
      <c r="H839" s="101"/>
      <c r="I839" s="49" t="s">
        <v>524</v>
      </c>
      <c r="J839" s="49" t="str">
        <f>VLOOKUP(I839,Presupuesto!$B$11:$C$565,2,0)</f>
        <v>CONTRATOS ESPECIALES</v>
      </c>
      <c r="K839" s="33" t="str">
        <f t="shared" si="25"/>
        <v>Posgrado</v>
      </c>
      <c r="L839" s="33" t="s">
        <v>355</v>
      </c>
    </row>
    <row r="840" spans="3:12" hidden="1">
      <c r="C840" s="106" t="s">
        <v>26</v>
      </c>
      <c r="D840" s="98"/>
      <c r="E840" s="89">
        <v>0</v>
      </c>
      <c r="F840" s="52">
        <f>IF(E839=0,"",(G839/E839)/12*E839)</f>
        <v>0</v>
      </c>
      <c r="G840" s="32">
        <f>F840</f>
        <v>0</v>
      </c>
      <c r="H840" s="99"/>
      <c r="I840" s="36" t="s">
        <v>524</v>
      </c>
      <c r="J840" s="36" t="str">
        <f>VLOOKUP(I840,Presupuesto!$B$11:$C$565,2,0)</f>
        <v>CONTRATOS ESPECIALES</v>
      </c>
      <c r="K840" s="33" t="str">
        <f t="shared" si="25"/>
        <v>Posgrado</v>
      </c>
      <c r="L840" s="33" t="s">
        <v>354</v>
      </c>
    </row>
    <row r="841" spans="3:12" hidden="1">
      <c r="C841" s="107" t="s">
        <v>27</v>
      </c>
      <c r="D841" s="98"/>
      <c r="E841" s="89">
        <v>0</v>
      </c>
      <c r="F841" s="35">
        <f>IF(E839&lt;6,"",((E839-6)/12)*(G839/E839))</f>
        <v>0</v>
      </c>
      <c r="G841" s="32">
        <f>F841</f>
        <v>0</v>
      </c>
      <c r="H841" s="99"/>
      <c r="I841" s="36" t="s">
        <v>524</v>
      </c>
      <c r="J841" s="36" t="str">
        <f>VLOOKUP(I841,Presupuesto!$B$11:$C$565,2,0)</f>
        <v>CONTRATOS ESPECIALES</v>
      </c>
      <c r="K841" s="33" t="str">
        <f t="shared" si="25"/>
        <v>Posgrado</v>
      </c>
      <c r="L841" s="33" t="s">
        <v>359</v>
      </c>
    </row>
    <row r="842" spans="3:12" ht="15.75" hidden="1" thickBot="1">
      <c r="C842" s="75" t="s">
        <v>28</v>
      </c>
      <c r="D842" s="134"/>
      <c r="E842" s="87">
        <v>12</v>
      </c>
      <c r="F842" s="53">
        <v>30000</v>
      </c>
      <c r="G842" s="48">
        <f>D842*E842*F842</f>
        <v>0</v>
      </c>
      <c r="H842" s="101"/>
      <c r="I842" s="49" t="s">
        <v>665</v>
      </c>
      <c r="J842" s="49" t="str">
        <f>VLOOKUP(I842,Presupuesto!$B$11:$C$565,2,0)</f>
        <v>OTROS SERVICIOS TECNICOS Y PROFESIONALES</v>
      </c>
      <c r="K842" s="33" t="str">
        <f t="shared" si="25"/>
        <v>Posgrado</v>
      </c>
      <c r="L842" s="33" t="s">
        <v>354</v>
      </c>
    </row>
    <row r="843" spans="3:12" hidden="1">
      <c r="C843" s="106" t="s">
        <v>26</v>
      </c>
      <c r="D843" s="98"/>
      <c r="E843" s="89">
        <v>0</v>
      </c>
      <c r="F843" s="35">
        <v>0</v>
      </c>
      <c r="G843" s="32">
        <f>F843</f>
        <v>0</v>
      </c>
      <c r="H843" s="99"/>
      <c r="I843" s="36" t="s">
        <v>665</v>
      </c>
      <c r="J843" s="36" t="str">
        <f>VLOOKUP(I843,Presupuesto!$B$11:$C$565,2,0)</f>
        <v>OTROS SERVICIOS TECNICOS Y PROFESIONALES</v>
      </c>
      <c r="K843" s="33" t="str">
        <f t="shared" si="25"/>
        <v>Posgrado</v>
      </c>
      <c r="L843" s="33" t="s">
        <v>354</v>
      </c>
    </row>
    <row r="844" spans="3:12" hidden="1">
      <c r="C844" s="107" t="s">
        <v>27</v>
      </c>
      <c r="D844" s="98"/>
      <c r="E844" s="89">
        <v>0</v>
      </c>
      <c r="F844" s="35">
        <v>0</v>
      </c>
      <c r="G844" s="32">
        <f>F844</f>
        <v>0</v>
      </c>
      <c r="H844" s="99"/>
      <c r="I844" s="36" t="s">
        <v>665</v>
      </c>
      <c r="J844" s="36" t="str">
        <f>VLOOKUP(I844,Presupuesto!$B$11:$C$565,2,0)</f>
        <v>OTROS SERVICIOS TECNICOS Y PROFESIONALES</v>
      </c>
      <c r="K844" s="33" t="str">
        <f t="shared" si="25"/>
        <v>Posgrado</v>
      </c>
      <c r="L844" s="33" t="s">
        <v>354</v>
      </c>
    </row>
    <row r="845" spans="3:12" ht="15.75" hidden="1" thickBot="1">
      <c r="C845" s="75" t="s">
        <v>29</v>
      </c>
      <c r="D845" s="134"/>
      <c r="E845" s="87">
        <v>12</v>
      </c>
      <c r="F845" s="53">
        <v>30000</v>
      </c>
      <c r="G845" s="48">
        <f>D845*E845*F845</f>
        <v>0</v>
      </c>
      <c r="H845" s="101"/>
      <c r="I845" s="49" t="s">
        <v>456</v>
      </c>
      <c r="J845" s="49" t="str">
        <f>VLOOKUP(I845,Presupuesto!$B$11:$C$565,2,0)</f>
        <v>SUELDOS Y SALARIOS PERMANENTES</v>
      </c>
      <c r="K845" s="33" t="str">
        <f t="shared" si="25"/>
        <v>Posgrado</v>
      </c>
      <c r="L845" s="33" t="s">
        <v>354</v>
      </c>
    </row>
    <row r="846" spans="3:12" hidden="1">
      <c r="C846" s="106" t="s">
        <v>26</v>
      </c>
      <c r="D846" s="104"/>
      <c r="E846" s="66">
        <v>0</v>
      </c>
      <c r="F846" s="54">
        <f>IF(E845=0,"",(G845/E845)/12*E845)</f>
        <v>0</v>
      </c>
      <c r="G846" s="55">
        <f>F846</f>
        <v>0</v>
      </c>
      <c r="H846" s="99"/>
      <c r="I846" s="36" t="s">
        <v>476</v>
      </c>
      <c r="J846" s="36" t="str">
        <f>VLOOKUP(I846,Presupuesto!$B$11:$C$565,2,0)</f>
        <v>AGUINALDO Y DECIMO CUARTO MES</v>
      </c>
      <c r="K846" s="33" t="str">
        <f t="shared" si="25"/>
        <v>Posgrado</v>
      </c>
      <c r="L846" s="33" t="s">
        <v>354</v>
      </c>
    </row>
    <row r="847" spans="3:12" ht="15.75" hidden="1" thickBot="1">
      <c r="C847" s="108" t="s">
        <v>27</v>
      </c>
      <c r="D847" s="97"/>
      <c r="E847" s="67">
        <v>0</v>
      </c>
      <c r="F847" s="40">
        <f>IF(E845&lt;6,"",((E845-6)/12)*(G845/E845))</f>
        <v>0</v>
      </c>
      <c r="G847" s="40">
        <f>F847</f>
        <v>0</v>
      </c>
      <c r="H847" s="97"/>
      <c r="I847" s="41" t="s">
        <v>479</v>
      </c>
      <c r="J847" s="59" t="str">
        <f>VLOOKUP(I847,Presupuesto!$B$11:$C$565,2,0)</f>
        <v>DECIMOCUARTO MES</v>
      </c>
      <c r="K847" s="41" t="str">
        <f t="shared" si="25"/>
        <v>Posgrado</v>
      </c>
      <c r="L847" s="59" t="s">
        <v>354</v>
      </c>
    </row>
    <row r="849" spans="3:12" ht="15.75" thickBot="1"/>
    <row r="850" spans="3:12" ht="15.75" thickBot="1">
      <c r="C850" s="515" t="s">
        <v>11</v>
      </c>
      <c r="D850" s="2">
        <f>SUM(G857:G907)</f>
        <v>0</v>
      </c>
      <c r="E850" s="28"/>
      <c r="F850" s="28"/>
      <c r="G850" s="28"/>
      <c r="H850" s="11"/>
      <c r="I850" s="11"/>
      <c r="J850" s="11"/>
    </row>
    <row r="851" spans="3:12">
      <c r="D851" s="3"/>
      <c r="E851" s="28"/>
      <c r="F851" s="28"/>
      <c r="G851" s="28"/>
      <c r="H851" s="11"/>
      <c r="I851" s="11"/>
      <c r="J851" s="11"/>
    </row>
    <row r="852" spans="3:12">
      <c r="D852" s="3"/>
      <c r="E852" s="28"/>
      <c r="F852" s="28"/>
      <c r="G852" s="28"/>
      <c r="H852" s="11"/>
      <c r="I852" s="11"/>
      <c r="J852" s="11"/>
    </row>
    <row r="853" spans="3:12" ht="15.75">
      <c r="C853" s="137" t="s">
        <v>352</v>
      </c>
      <c r="D853" s="290"/>
      <c r="E853" s="28"/>
      <c r="F853" s="28"/>
      <c r="G853" s="28"/>
      <c r="H853" s="11"/>
      <c r="I853" s="11"/>
      <c r="J853" s="11"/>
    </row>
    <row r="854" spans="3:12" ht="18.75">
      <c r="C854" s="143" t="e">
        <f>IFERROR(VLOOKUP(D853,'1. Desarrollo e Innov. Curricu.'!$F:$G,2,FALSE),IFERROR(VLOOKUP(D853,'2. Investigación Científica'!$F:$G,2,FALSE),IFERROR(VLOOKUP(D853,'3. Vinculación Univ. Sociedad'!$F:$G,2,FALSE),IFERROR(VLOOKUP(D853,'4. Docencia y Profesorado Univ.'!$F:$G,2,FALSE),IFERROR(VLOOKUP(D853,'5. Estudiantes y Graduados'!$F:$G,2,FALSE),IFERROR(VLOOKUP(D853,'Gestion administrativa '!$F:$G,2,FALSE),IFERROR(VLOOKUP(D853,'13. Gestión Académica'!$F:$G,2,FALSE),IFERROR(VLOOKUP(D853,'9. Asegura. de la Calid. y M'!$F:$G,2,FALSE),IFERROR(VLOOKUP(D853,'6. Gestión del Conocimiento'!$F:$G,2,FALSE),IFERROR(VLOOKUP(D853,'15. Gobernabilidad y Proceso...'!$F:$G,2,FALSE),IFERROR(VLOOKUP(D853,'12. Gestión del Talento Humano'!$F:$G,2,FALSE),IFERROR(VLOOKUP(D853,'14. Internacional... de la E.S.'!$F:$G,2,FALSE),IFERROR(VLOOKUP(D853,'10. Posgrado'!$F:$G,2,FALSE),IFERROR(VLOOKUP(D853,'17. Gestión TIC'!$F:$G,2,FALSE),IFERROR(VLOOKUP(D853,'16. Desa. del Sistema Educ.Sup.'!$F:$G,2,FALSE),IFERROR(VLOOKUP(D853,'8. Cultura de Inno. Insti...'!$F:$G,2,FALSE),VLOOKUP(D853,'7. Lo Esencial de la Reforma U.'!$F:$G,2,0)))))))))))))))))</f>
        <v>#N/A</v>
      </c>
      <c r="D854" s="3"/>
      <c r="E854" s="28"/>
      <c r="F854" s="28"/>
      <c r="G854" s="28"/>
      <c r="H854" s="11"/>
      <c r="I854" s="11"/>
      <c r="J854" s="11"/>
      <c r="K854" s="88"/>
    </row>
    <row r="855" spans="3:12" ht="15.75" thickBot="1">
      <c r="C855" s="112"/>
      <c r="D855" s="3"/>
      <c r="E855" s="28"/>
      <c r="F855" s="28"/>
      <c r="G855" s="28"/>
      <c r="H855" s="11"/>
      <c r="I855" s="11"/>
      <c r="J855" s="11"/>
      <c r="K855" s="88"/>
    </row>
    <row r="856" spans="3:12" ht="30.75" thickBot="1">
      <c r="C856" s="69" t="s">
        <v>12</v>
      </c>
      <c r="D856" s="73" t="s">
        <v>23</v>
      </c>
      <c r="E856" s="105" t="s">
        <v>24</v>
      </c>
      <c r="F856" s="73" t="s">
        <v>25</v>
      </c>
      <c r="G856" s="70" t="s">
        <v>6</v>
      </c>
      <c r="H856" s="68" t="s">
        <v>91</v>
      </c>
      <c r="I856" s="71" t="s">
        <v>14</v>
      </c>
      <c r="J856" s="71" t="s">
        <v>92</v>
      </c>
      <c r="K856" s="71" t="s">
        <v>370</v>
      </c>
      <c r="L856" s="71" t="s">
        <v>371</v>
      </c>
    </row>
    <row r="857" spans="3:12" ht="15.75" hidden="1" thickBot="1">
      <c r="C857" s="72" t="s">
        <v>442</v>
      </c>
      <c r="D857" s="134"/>
      <c r="E857" s="87">
        <v>12</v>
      </c>
      <c r="F857" s="235">
        <f>HLOOKUP($C857,$BZ$2:$CM$3,2,0)</f>
        <v>43674.39</v>
      </c>
      <c r="G857" s="48">
        <f>D857*E857*F857</f>
        <v>0</v>
      </c>
      <c r="H857" s="101"/>
      <c r="I857" s="49" t="s">
        <v>456</v>
      </c>
      <c r="J857" s="49" t="str">
        <f>VLOOKUP(I857,Presupuesto!$B$11:$C$565,2,0)</f>
        <v>SUELDOS Y SALARIOS PERMANENTES</v>
      </c>
      <c r="K857" s="151" t="s">
        <v>1403</v>
      </c>
      <c r="L857" s="33" t="s">
        <v>354</v>
      </c>
    </row>
    <row r="858" spans="3:12" hidden="1">
      <c r="C858" s="106" t="s">
        <v>26</v>
      </c>
      <c r="D858" s="98"/>
      <c r="E858" s="89">
        <v>0</v>
      </c>
      <c r="F858" s="35">
        <f>IF(E857=0,"",(G857/E857)/12*E857)</f>
        <v>0</v>
      </c>
      <c r="G858" s="32">
        <f>F858</f>
        <v>0</v>
      </c>
      <c r="H858" s="99"/>
      <c r="I858" s="51" t="s">
        <v>476</v>
      </c>
      <c r="J858" s="51" t="str">
        <f>VLOOKUP(I858,Presupuesto!$B$11:$C$565,2,0)</f>
        <v>AGUINALDO Y DECIMO CUARTO MES</v>
      </c>
      <c r="K858" s="33" t="str">
        <f t="shared" ref="K858:K889" si="26">$K$857</f>
        <v>Posgrado</v>
      </c>
      <c r="L858" s="33" t="s">
        <v>372</v>
      </c>
    </row>
    <row r="859" spans="3:12" hidden="1">
      <c r="C859" s="107" t="s">
        <v>27</v>
      </c>
      <c r="D859" s="98"/>
      <c r="E859" s="89">
        <v>0</v>
      </c>
      <c r="F859" s="52">
        <f>IF(E857&lt;6,"",((E857-6)/12)*(G857/E857))</f>
        <v>0</v>
      </c>
      <c r="G859" s="32">
        <f>F859</f>
        <v>0</v>
      </c>
      <c r="H859" s="99"/>
      <c r="I859" s="36" t="s">
        <v>479</v>
      </c>
      <c r="J859" s="36" t="str">
        <f>VLOOKUP(I859,Presupuesto!$B$11:$C$565,2,0)</f>
        <v>DECIMOCUARTO MES</v>
      </c>
      <c r="K859" s="33" t="str">
        <f t="shared" si="26"/>
        <v>Posgrado</v>
      </c>
      <c r="L859" s="33" t="s">
        <v>355</v>
      </c>
    </row>
    <row r="860" spans="3:12" ht="15.75" hidden="1" thickBot="1">
      <c r="C860" s="72" t="s">
        <v>443</v>
      </c>
      <c r="D860" s="134"/>
      <c r="E860" s="87">
        <v>12</v>
      </c>
      <c r="F860" s="235">
        <f>HLOOKUP($C860,$BZ$2:$CM$3,2,0)</f>
        <v>39703.99</v>
      </c>
      <c r="G860" s="48">
        <f>D860*E860*F860</f>
        <v>0</v>
      </c>
      <c r="H860" s="101"/>
      <c r="I860" s="49" t="s">
        <v>456</v>
      </c>
      <c r="J860" s="49" t="str">
        <f>VLOOKUP(I860,Presupuesto!$B$11:$C$565,2,0)</f>
        <v>SUELDOS Y SALARIOS PERMANENTES</v>
      </c>
      <c r="K860" s="33" t="str">
        <f t="shared" si="26"/>
        <v>Posgrado</v>
      </c>
      <c r="L860" s="33" t="s">
        <v>355</v>
      </c>
    </row>
    <row r="861" spans="3:12" hidden="1">
      <c r="C861" s="106" t="s">
        <v>26</v>
      </c>
      <c r="D861" s="98"/>
      <c r="E861" s="89">
        <v>0</v>
      </c>
      <c r="F861" s="35">
        <f>IF(E860=0,"",(G860/E860)/12*E860)</f>
        <v>0</v>
      </c>
      <c r="G861" s="32">
        <f>F861</f>
        <v>0</v>
      </c>
      <c r="H861" s="99"/>
      <c r="I861" s="51" t="s">
        <v>476</v>
      </c>
      <c r="J861" s="51" t="str">
        <f>VLOOKUP(I861,Presupuesto!$B$11:$C$565,2,0)</f>
        <v>AGUINALDO Y DECIMO CUARTO MES</v>
      </c>
      <c r="K861" s="33" t="str">
        <f t="shared" si="26"/>
        <v>Posgrado</v>
      </c>
      <c r="L861" s="33" t="s">
        <v>355</v>
      </c>
    </row>
    <row r="862" spans="3:12" hidden="1">
      <c r="C862" s="107" t="s">
        <v>27</v>
      </c>
      <c r="D862" s="98"/>
      <c r="E862" s="89">
        <v>0</v>
      </c>
      <c r="F862" s="52">
        <f>IF(E860&lt;6,"",((E860-6)/12)*(G860/E860))</f>
        <v>0</v>
      </c>
      <c r="G862" s="32">
        <f>F862</f>
        <v>0</v>
      </c>
      <c r="H862" s="99"/>
      <c r="I862" s="36" t="s">
        <v>479</v>
      </c>
      <c r="J862" s="36" t="str">
        <f>VLOOKUP(I862,Presupuesto!$B$11:$C$565,2,0)</f>
        <v>DECIMOCUARTO MES</v>
      </c>
      <c r="K862" s="33" t="str">
        <f t="shared" si="26"/>
        <v>Posgrado</v>
      </c>
      <c r="L862" s="33" t="s">
        <v>355</v>
      </c>
    </row>
    <row r="863" spans="3:12" ht="15.75" hidden="1" thickBot="1">
      <c r="C863" s="72" t="s">
        <v>444</v>
      </c>
      <c r="D863" s="134"/>
      <c r="E863" s="87">
        <v>12</v>
      </c>
      <c r="F863" s="235">
        <f>HLOOKUP($C863,$BZ$2:$CM$3,2,0)</f>
        <v>35733.589999999997</v>
      </c>
      <c r="G863" s="48">
        <f>D863*E863*F863</f>
        <v>0</v>
      </c>
      <c r="H863" s="101"/>
      <c r="I863" s="49" t="s">
        <v>456</v>
      </c>
      <c r="J863" s="49" t="str">
        <f>VLOOKUP(I863,Presupuesto!$B$11:$C$565,2,0)</f>
        <v>SUELDOS Y SALARIOS PERMANENTES</v>
      </c>
      <c r="K863" s="33" t="str">
        <f t="shared" si="26"/>
        <v>Posgrado</v>
      </c>
      <c r="L863" s="33" t="s">
        <v>355</v>
      </c>
    </row>
    <row r="864" spans="3:12" hidden="1">
      <c r="C864" s="106" t="s">
        <v>26</v>
      </c>
      <c r="D864" s="98"/>
      <c r="E864" s="89">
        <v>0</v>
      </c>
      <c r="F864" s="35">
        <f>IF(E863=0,"",(G863/E863)/12*E863)</f>
        <v>0</v>
      </c>
      <c r="G864" s="32">
        <f>F864</f>
        <v>0</v>
      </c>
      <c r="H864" s="99"/>
      <c r="I864" s="51" t="s">
        <v>476</v>
      </c>
      <c r="J864" s="51" t="str">
        <f>VLOOKUP(I864,Presupuesto!$B$11:$C$565,2,0)</f>
        <v>AGUINALDO Y DECIMO CUARTO MES</v>
      </c>
      <c r="K864" s="33" t="str">
        <f t="shared" si="26"/>
        <v>Posgrado</v>
      </c>
      <c r="L864" s="33" t="s">
        <v>355</v>
      </c>
    </row>
    <row r="865" spans="3:12" hidden="1">
      <c r="C865" s="107" t="s">
        <v>27</v>
      </c>
      <c r="D865" s="98"/>
      <c r="E865" s="89">
        <v>0</v>
      </c>
      <c r="F865" s="52">
        <f>IF(E863&lt;6,"",((E863-6)/12)*(G863/E863))</f>
        <v>0</v>
      </c>
      <c r="G865" s="32">
        <f>F865</f>
        <v>0</v>
      </c>
      <c r="H865" s="99"/>
      <c r="I865" s="36" t="s">
        <v>479</v>
      </c>
      <c r="J865" s="36" t="str">
        <f>VLOOKUP(I865,Presupuesto!$B$11:$C$565,2,0)</f>
        <v>DECIMOCUARTO MES</v>
      </c>
      <c r="K865" s="33" t="str">
        <f t="shared" si="26"/>
        <v>Posgrado</v>
      </c>
      <c r="L865" s="33" t="s">
        <v>355</v>
      </c>
    </row>
    <row r="866" spans="3:12" ht="15.75" hidden="1" thickBot="1">
      <c r="C866" s="72" t="s">
        <v>445</v>
      </c>
      <c r="D866" s="134"/>
      <c r="E866" s="87">
        <v>12</v>
      </c>
      <c r="F866" s="235">
        <f>HLOOKUP($C866,$BZ$2:$CM$3,2,0)</f>
        <v>31763.19</v>
      </c>
      <c r="G866" s="48">
        <f>D866*E866*F866</f>
        <v>0</v>
      </c>
      <c r="H866" s="101"/>
      <c r="I866" s="49" t="s">
        <v>456</v>
      </c>
      <c r="J866" s="49" t="str">
        <f>VLOOKUP(I866,Presupuesto!$B$11:$C$565,2,0)</f>
        <v>SUELDOS Y SALARIOS PERMANENTES</v>
      </c>
      <c r="K866" s="33" t="str">
        <f t="shared" si="26"/>
        <v>Posgrado</v>
      </c>
      <c r="L866" s="33" t="s">
        <v>355</v>
      </c>
    </row>
    <row r="867" spans="3:12" hidden="1">
      <c r="C867" s="106" t="s">
        <v>26</v>
      </c>
      <c r="D867" s="98"/>
      <c r="E867" s="89">
        <v>0</v>
      </c>
      <c r="F867" s="35">
        <f>IF(E866=0,"",(G866/E866)/12*E866)</f>
        <v>0</v>
      </c>
      <c r="G867" s="32">
        <f>F867</f>
        <v>0</v>
      </c>
      <c r="H867" s="99"/>
      <c r="I867" s="51" t="s">
        <v>476</v>
      </c>
      <c r="J867" s="51" t="str">
        <f>VLOOKUP(I867,Presupuesto!$B$11:$C$565,2,0)</f>
        <v>AGUINALDO Y DECIMO CUARTO MES</v>
      </c>
      <c r="K867" s="33" t="str">
        <f t="shared" si="26"/>
        <v>Posgrado</v>
      </c>
      <c r="L867" s="33" t="s">
        <v>355</v>
      </c>
    </row>
    <row r="868" spans="3:12" hidden="1">
      <c r="C868" s="107" t="s">
        <v>27</v>
      </c>
      <c r="D868" s="98"/>
      <c r="E868" s="89">
        <v>0</v>
      </c>
      <c r="F868" s="52">
        <f>IF(E866&lt;6,"",((E866-6)/12)*(G866/E866))</f>
        <v>0</v>
      </c>
      <c r="G868" s="32">
        <f>F868</f>
        <v>0</v>
      </c>
      <c r="H868" s="99"/>
      <c r="I868" s="36" t="s">
        <v>479</v>
      </c>
      <c r="J868" s="36" t="str">
        <f>VLOOKUP(I868,Presupuesto!$B$11:$C$565,2,0)</f>
        <v>DECIMOCUARTO MES</v>
      </c>
      <c r="K868" s="33" t="str">
        <f t="shared" si="26"/>
        <v>Posgrado</v>
      </c>
      <c r="L868" s="33" t="s">
        <v>355</v>
      </c>
    </row>
    <row r="869" spans="3:12" ht="15.75" hidden="1" thickBot="1">
      <c r="C869" s="72" t="s">
        <v>446</v>
      </c>
      <c r="D869" s="134"/>
      <c r="E869" s="87">
        <v>12</v>
      </c>
      <c r="F869" s="235">
        <f>HLOOKUP($C869,$BZ$2:$CM$3,2,0)</f>
        <v>29777.99</v>
      </c>
      <c r="G869" s="48">
        <f>D869*E869*F869</f>
        <v>0</v>
      </c>
      <c r="H869" s="101"/>
      <c r="I869" s="49" t="s">
        <v>456</v>
      </c>
      <c r="J869" s="49" t="str">
        <f>VLOOKUP(I869,Presupuesto!$B$11:$C$565,2,0)</f>
        <v>SUELDOS Y SALARIOS PERMANENTES</v>
      </c>
      <c r="K869" s="33" t="str">
        <f t="shared" si="26"/>
        <v>Posgrado</v>
      </c>
      <c r="L869" s="33" t="s">
        <v>355</v>
      </c>
    </row>
    <row r="870" spans="3:12" hidden="1">
      <c r="C870" s="106" t="s">
        <v>26</v>
      </c>
      <c r="D870" s="98"/>
      <c r="E870" s="89">
        <v>0</v>
      </c>
      <c r="F870" s="35">
        <f>IF(E869=0,"",(G869/E869)/12*E869)</f>
        <v>0</v>
      </c>
      <c r="G870" s="32">
        <f>F870</f>
        <v>0</v>
      </c>
      <c r="H870" s="99"/>
      <c r="I870" s="51" t="s">
        <v>476</v>
      </c>
      <c r="J870" s="51" t="str">
        <f>VLOOKUP(I870,Presupuesto!$B$11:$C$565,2,0)</f>
        <v>AGUINALDO Y DECIMO CUARTO MES</v>
      </c>
      <c r="K870" s="33" t="str">
        <f t="shared" si="26"/>
        <v>Posgrado</v>
      </c>
      <c r="L870" s="33" t="s">
        <v>355</v>
      </c>
    </row>
    <row r="871" spans="3:12" hidden="1">
      <c r="C871" s="107" t="s">
        <v>27</v>
      </c>
      <c r="D871" s="98"/>
      <c r="E871" s="89">
        <v>0</v>
      </c>
      <c r="F871" s="52">
        <f>IF(E869&lt;6,"",((E869-6)/12)*(G869/E869))</f>
        <v>0</v>
      </c>
      <c r="G871" s="32">
        <f>F871</f>
        <v>0</v>
      </c>
      <c r="H871" s="99"/>
      <c r="I871" s="36" t="s">
        <v>479</v>
      </c>
      <c r="J871" s="36" t="str">
        <f>VLOOKUP(I871,Presupuesto!$B$11:$C$565,2,0)</f>
        <v>DECIMOCUARTO MES</v>
      </c>
      <c r="K871" s="33" t="str">
        <f t="shared" si="26"/>
        <v>Posgrado</v>
      </c>
      <c r="L871" s="33" t="s">
        <v>355</v>
      </c>
    </row>
    <row r="872" spans="3:12" ht="15.75" hidden="1" thickBot="1">
      <c r="C872" s="72" t="s">
        <v>447</v>
      </c>
      <c r="D872" s="134"/>
      <c r="E872" s="87">
        <v>12</v>
      </c>
      <c r="F872" s="235">
        <f>HLOOKUP($C872,$BZ$2:$CM$3,2,0)</f>
        <v>27792.79</v>
      </c>
      <c r="G872" s="48">
        <f>D872*E872*F872</f>
        <v>0</v>
      </c>
      <c r="H872" s="101"/>
      <c r="I872" s="49" t="s">
        <v>456</v>
      </c>
      <c r="J872" s="49" t="str">
        <f>VLOOKUP(I872,Presupuesto!$B$11:$C$565,2,0)</f>
        <v>SUELDOS Y SALARIOS PERMANENTES</v>
      </c>
      <c r="K872" s="33" t="str">
        <f t="shared" si="26"/>
        <v>Posgrado</v>
      </c>
      <c r="L872" s="33" t="s">
        <v>355</v>
      </c>
    </row>
    <row r="873" spans="3:12" hidden="1">
      <c r="C873" s="106" t="s">
        <v>26</v>
      </c>
      <c r="D873" s="98"/>
      <c r="E873" s="89">
        <v>0</v>
      </c>
      <c r="F873" s="35">
        <f>IF(E872=0,"",(G872/E872)/12*E872)</f>
        <v>0</v>
      </c>
      <c r="G873" s="32">
        <f>F873</f>
        <v>0</v>
      </c>
      <c r="H873" s="99"/>
      <c r="I873" s="51" t="s">
        <v>476</v>
      </c>
      <c r="J873" s="51" t="str">
        <f>VLOOKUP(I873,Presupuesto!$B$11:$C$565,2,0)</f>
        <v>AGUINALDO Y DECIMO CUARTO MES</v>
      </c>
      <c r="K873" s="33" t="str">
        <f t="shared" si="26"/>
        <v>Posgrado</v>
      </c>
      <c r="L873" s="33" t="s">
        <v>355</v>
      </c>
    </row>
    <row r="874" spans="3:12" hidden="1">
      <c r="C874" s="107" t="s">
        <v>27</v>
      </c>
      <c r="D874" s="98"/>
      <c r="E874" s="89">
        <v>0</v>
      </c>
      <c r="F874" s="52">
        <f>IF(E872&lt;6,"",((E872-6)/12)*(G872/E872))</f>
        <v>0</v>
      </c>
      <c r="G874" s="32">
        <f>F874</f>
        <v>0</v>
      </c>
      <c r="H874" s="99"/>
      <c r="I874" s="36" t="s">
        <v>479</v>
      </c>
      <c r="J874" s="36" t="str">
        <f>VLOOKUP(I874,Presupuesto!$B$11:$C$565,2,0)</f>
        <v>DECIMOCUARTO MES</v>
      </c>
      <c r="K874" s="33" t="str">
        <f t="shared" si="26"/>
        <v>Posgrado</v>
      </c>
      <c r="L874" s="33" t="s">
        <v>355</v>
      </c>
    </row>
    <row r="875" spans="3:12" ht="15.75" hidden="1" thickBot="1">
      <c r="C875" s="72" t="s">
        <v>448</v>
      </c>
      <c r="D875" s="134"/>
      <c r="E875" s="87">
        <v>12</v>
      </c>
      <c r="F875" s="235">
        <f>HLOOKUP($C875,$BZ$2:$CM$3,2,0)</f>
        <v>18859.39</v>
      </c>
      <c r="G875" s="48">
        <f>D875*E875*F875</f>
        <v>0</v>
      </c>
      <c r="H875" s="101"/>
      <c r="I875" s="49" t="s">
        <v>456</v>
      </c>
      <c r="J875" s="49" t="str">
        <f>VLOOKUP(I875,Presupuesto!$B$11:$C$565,2,0)</f>
        <v>SUELDOS Y SALARIOS PERMANENTES</v>
      </c>
      <c r="K875" s="33" t="str">
        <f t="shared" si="26"/>
        <v>Posgrado</v>
      </c>
      <c r="L875" s="33" t="s">
        <v>355</v>
      </c>
    </row>
    <row r="876" spans="3:12" hidden="1">
      <c r="C876" s="106" t="s">
        <v>26</v>
      </c>
      <c r="D876" s="98"/>
      <c r="E876" s="89">
        <v>0</v>
      </c>
      <c r="F876" s="35">
        <f>IF(E875=0,"",(G875/E875)/12*E875)</f>
        <v>0</v>
      </c>
      <c r="G876" s="32">
        <f>F876</f>
        <v>0</v>
      </c>
      <c r="H876" s="99"/>
      <c r="I876" s="51" t="s">
        <v>476</v>
      </c>
      <c r="J876" s="51" t="str">
        <f>VLOOKUP(I876,Presupuesto!$B$11:$C$565,2,0)</f>
        <v>AGUINALDO Y DECIMO CUARTO MES</v>
      </c>
      <c r="K876" s="33" t="str">
        <f t="shared" si="26"/>
        <v>Posgrado</v>
      </c>
      <c r="L876" s="33" t="s">
        <v>355</v>
      </c>
    </row>
    <row r="877" spans="3:12" hidden="1">
      <c r="C877" s="107" t="s">
        <v>27</v>
      </c>
      <c r="D877" s="98"/>
      <c r="E877" s="89">
        <v>0</v>
      </c>
      <c r="F877" s="52">
        <f>IF(E875&lt;6,"",((E875-6)/12)*(G875/E875))</f>
        <v>0</v>
      </c>
      <c r="G877" s="32">
        <f>F877</f>
        <v>0</v>
      </c>
      <c r="H877" s="99"/>
      <c r="I877" s="36" t="s">
        <v>479</v>
      </c>
      <c r="J877" s="36" t="str">
        <f>VLOOKUP(I877,Presupuesto!$B$11:$C$565,2,0)</f>
        <v>DECIMOCUARTO MES</v>
      </c>
      <c r="K877" s="33" t="str">
        <f t="shared" si="26"/>
        <v>Posgrado</v>
      </c>
      <c r="L877" s="33" t="s">
        <v>355</v>
      </c>
    </row>
    <row r="878" spans="3:12" ht="15.75" hidden="1" thickBot="1">
      <c r="C878" s="72" t="s">
        <v>449</v>
      </c>
      <c r="D878" s="134"/>
      <c r="E878" s="87">
        <v>12</v>
      </c>
      <c r="F878" s="235">
        <f>HLOOKUP($C878,$BZ$2:$CM$3,2,0)</f>
        <v>17866.8</v>
      </c>
      <c r="G878" s="48">
        <f>D878*E878*F878</f>
        <v>0</v>
      </c>
      <c r="H878" s="101"/>
      <c r="I878" s="49" t="s">
        <v>456</v>
      </c>
      <c r="J878" s="49" t="str">
        <f>VLOOKUP(I878,Presupuesto!$B$11:$C$565,2,0)</f>
        <v>SUELDOS Y SALARIOS PERMANENTES</v>
      </c>
      <c r="K878" s="33" t="str">
        <f t="shared" si="26"/>
        <v>Posgrado</v>
      </c>
      <c r="L878" s="33" t="s">
        <v>355</v>
      </c>
    </row>
    <row r="879" spans="3:12" hidden="1">
      <c r="C879" s="106" t="s">
        <v>26</v>
      </c>
      <c r="D879" s="98"/>
      <c r="E879" s="89">
        <v>0</v>
      </c>
      <c r="F879" s="35">
        <f>IF(E878=0,"",(G878/E878)/12*E878)</f>
        <v>0</v>
      </c>
      <c r="G879" s="32">
        <f>F879</f>
        <v>0</v>
      </c>
      <c r="H879" s="99"/>
      <c r="I879" s="51" t="s">
        <v>476</v>
      </c>
      <c r="J879" s="51" t="str">
        <f>VLOOKUP(I879,Presupuesto!$B$11:$C$565,2,0)</f>
        <v>AGUINALDO Y DECIMO CUARTO MES</v>
      </c>
      <c r="K879" s="33" t="str">
        <f t="shared" si="26"/>
        <v>Posgrado</v>
      </c>
      <c r="L879" s="33" t="s">
        <v>355</v>
      </c>
    </row>
    <row r="880" spans="3:12" hidden="1">
      <c r="C880" s="107" t="s">
        <v>27</v>
      </c>
      <c r="D880" s="98"/>
      <c r="E880" s="89">
        <v>0</v>
      </c>
      <c r="F880" s="52">
        <f>IF(E878&lt;6,"",((E878-6)/12)*(G878/E878))</f>
        <v>0</v>
      </c>
      <c r="G880" s="32">
        <f>F880</f>
        <v>0</v>
      </c>
      <c r="H880" s="99"/>
      <c r="I880" s="36" t="s">
        <v>479</v>
      </c>
      <c r="J880" s="36" t="str">
        <f>VLOOKUP(I880,Presupuesto!$B$11:$C$565,2,0)</f>
        <v>DECIMOCUARTO MES</v>
      </c>
      <c r="K880" s="33" t="str">
        <f t="shared" si="26"/>
        <v>Posgrado</v>
      </c>
      <c r="L880" s="33" t="s">
        <v>355</v>
      </c>
    </row>
    <row r="881" spans="3:12" ht="15.75" hidden="1" thickBot="1">
      <c r="C881" s="72" t="s">
        <v>450</v>
      </c>
      <c r="D881" s="134"/>
      <c r="E881" s="87">
        <v>12</v>
      </c>
      <c r="F881" s="235">
        <f>HLOOKUP($C881,$BZ$2:$CM$3,2,0)</f>
        <v>13896.4</v>
      </c>
      <c r="G881" s="48">
        <f>D881*E881*F881</f>
        <v>0</v>
      </c>
      <c r="H881" s="101"/>
      <c r="I881" s="49" t="s">
        <v>456</v>
      </c>
      <c r="J881" s="49" t="str">
        <f>VLOOKUP(I881,Presupuesto!$B$11:$C$565,2,0)</f>
        <v>SUELDOS Y SALARIOS PERMANENTES</v>
      </c>
      <c r="K881" s="33" t="str">
        <f t="shared" si="26"/>
        <v>Posgrado</v>
      </c>
      <c r="L881" s="33" t="s">
        <v>355</v>
      </c>
    </row>
    <row r="882" spans="3:12" hidden="1">
      <c r="C882" s="106" t="s">
        <v>26</v>
      </c>
      <c r="D882" s="98"/>
      <c r="E882" s="89">
        <v>0</v>
      </c>
      <c r="F882" s="35">
        <f>IF(E881=0,"",(G881/E881)/12*E881)</f>
        <v>0</v>
      </c>
      <c r="G882" s="32">
        <f>F882</f>
        <v>0</v>
      </c>
      <c r="H882" s="99"/>
      <c r="I882" s="51" t="s">
        <v>476</v>
      </c>
      <c r="J882" s="51" t="str">
        <f>VLOOKUP(I882,Presupuesto!$B$11:$C$565,2,0)</f>
        <v>AGUINALDO Y DECIMO CUARTO MES</v>
      </c>
      <c r="K882" s="33" t="str">
        <f t="shared" si="26"/>
        <v>Posgrado</v>
      </c>
      <c r="L882" s="33" t="s">
        <v>355</v>
      </c>
    </row>
    <row r="883" spans="3:12" hidden="1">
      <c r="C883" s="107" t="s">
        <v>27</v>
      </c>
      <c r="D883" s="98"/>
      <c r="E883" s="89">
        <v>0</v>
      </c>
      <c r="F883" s="52">
        <f>IF(E881&lt;6,"",((E881-6)/12)*(G881/E881))</f>
        <v>0</v>
      </c>
      <c r="G883" s="32">
        <f>F883</f>
        <v>0</v>
      </c>
      <c r="H883" s="99"/>
      <c r="I883" s="36" t="s">
        <v>479</v>
      </c>
      <c r="J883" s="36" t="str">
        <f>VLOOKUP(I883,Presupuesto!$B$11:$C$565,2,0)</f>
        <v>DECIMOCUARTO MES</v>
      </c>
      <c r="K883" s="33" t="str">
        <f t="shared" si="26"/>
        <v>Posgrado</v>
      </c>
      <c r="L883" s="33" t="s">
        <v>355</v>
      </c>
    </row>
    <row r="884" spans="3:12" ht="15.75" hidden="1" thickBot="1">
      <c r="C884" s="72" t="s">
        <v>451</v>
      </c>
      <c r="D884" s="134"/>
      <c r="E884" s="87">
        <v>12</v>
      </c>
      <c r="F884" s="235">
        <f>HLOOKUP($C884,$BZ$2:$CM$3,2,0)</f>
        <v>15004.09</v>
      </c>
      <c r="G884" s="48">
        <f>D884*E884*F884</f>
        <v>0</v>
      </c>
      <c r="H884" s="101"/>
      <c r="I884" s="49" t="s">
        <v>456</v>
      </c>
      <c r="J884" s="49" t="str">
        <f>VLOOKUP(I884,Presupuesto!$B$11:$C$565,2,0)</f>
        <v>SUELDOS Y SALARIOS PERMANENTES</v>
      </c>
      <c r="K884" s="33" t="str">
        <f t="shared" si="26"/>
        <v>Posgrado</v>
      </c>
      <c r="L884" s="33" t="s">
        <v>355</v>
      </c>
    </row>
    <row r="885" spans="3:12" hidden="1">
      <c r="C885" s="106" t="s">
        <v>26</v>
      </c>
      <c r="D885" s="98"/>
      <c r="E885" s="89">
        <v>0</v>
      </c>
      <c r="F885" s="35">
        <f>IF(E884=0,"",(G884/E884)/12*E884)</f>
        <v>0</v>
      </c>
      <c r="G885" s="32">
        <f>F885</f>
        <v>0</v>
      </c>
      <c r="H885" s="99"/>
      <c r="I885" s="51" t="s">
        <v>476</v>
      </c>
      <c r="J885" s="51" t="str">
        <f>VLOOKUP(I885,Presupuesto!$B$11:$C$565,2,0)</f>
        <v>AGUINALDO Y DECIMO CUARTO MES</v>
      </c>
      <c r="K885" s="33" t="str">
        <f t="shared" si="26"/>
        <v>Posgrado</v>
      </c>
      <c r="L885" s="33" t="s">
        <v>355</v>
      </c>
    </row>
    <row r="886" spans="3:12" hidden="1">
      <c r="C886" s="107" t="s">
        <v>27</v>
      </c>
      <c r="D886" s="98"/>
      <c r="E886" s="89">
        <v>0</v>
      </c>
      <c r="F886" s="52">
        <f>IF(E884&lt;6,"",((E884-6)/12)*(G884/E884))</f>
        <v>0</v>
      </c>
      <c r="G886" s="32">
        <f>F886</f>
        <v>0</v>
      </c>
      <c r="H886" s="99"/>
      <c r="I886" s="36" t="s">
        <v>479</v>
      </c>
      <c r="J886" s="36" t="str">
        <f>VLOOKUP(I886,Presupuesto!$B$11:$C$565,2,0)</f>
        <v>DECIMOCUARTO MES</v>
      </c>
      <c r="K886" s="33" t="str">
        <f t="shared" si="26"/>
        <v>Posgrado</v>
      </c>
      <c r="L886" s="33" t="s">
        <v>355</v>
      </c>
    </row>
    <row r="887" spans="3:12" ht="15.75" hidden="1" thickBot="1">
      <c r="C887" s="72" t="s">
        <v>452</v>
      </c>
      <c r="D887" s="134"/>
      <c r="E887" s="87">
        <v>12</v>
      </c>
      <c r="F887" s="235">
        <f>HLOOKUP($C887,$BZ$2:$CM$3,2,0)</f>
        <v>13238.9</v>
      </c>
      <c r="G887" s="48">
        <f>D887*E887*F887</f>
        <v>0</v>
      </c>
      <c r="H887" s="101"/>
      <c r="I887" s="49" t="s">
        <v>456</v>
      </c>
      <c r="J887" s="49" t="str">
        <f>VLOOKUP(I887,Presupuesto!$B$11:$C$565,2,0)</f>
        <v>SUELDOS Y SALARIOS PERMANENTES</v>
      </c>
      <c r="K887" s="33" t="str">
        <f t="shared" si="26"/>
        <v>Posgrado</v>
      </c>
      <c r="L887" s="33" t="s">
        <v>355</v>
      </c>
    </row>
    <row r="888" spans="3:12" hidden="1">
      <c r="C888" s="106" t="s">
        <v>26</v>
      </c>
      <c r="D888" s="98"/>
      <c r="E888" s="89">
        <v>0</v>
      </c>
      <c r="F888" s="35">
        <f>IF(E887=0,"",(G887/E887)/12*E887)</f>
        <v>0</v>
      </c>
      <c r="G888" s="32">
        <f>F888</f>
        <v>0</v>
      </c>
      <c r="H888" s="99"/>
      <c r="I888" s="51" t="s">
        <v>476</v>
      </c>
      <c r="J888" s="51" t="str">
        <f>VLOOKUP(I888,Presupuesto!$B$11:$C$565,2,0)</f>
        <v>AGUINALDO Y DECIMO CUARTO MES</v>
      </c>
      <c r="K888" s="33" t="str">
        <f t="shared" si="26"/>
        <v>Posgrado</v>
      </c>
      <c r="L888" s="33" t="s">
        <v>355</v>
      </c>
    </row>
    <row r="889" spans="3:12" hidden="1">
      <c r="C889" s="107" t="s">
        <v>27</v>
      </c>
      <c r="D889" s="98"/>
      <c r="E889" s="89">
        <v>0</v>
      </c>
      <c r="F889" s="52">
        <f>IF(E887&lt;6,"",((E887-6)/12)*(G887/E887))</f>
        <v>0</v>
      </c>
      <c r="G889" s="32">
        <f>F889</f>
        <v>0</v>
      </c>
      <c r="H889" s="99"/>
      <c r="I889" s="36" t="s">
        <v>479</v>
      </c>
      <c r="J889" s="36" t="str">
        <f>VLOOKUP(I889,Presupuesto!$B$11:$C$565,2,0)</f>
        <v>DECIMOCUARTO MES</v>
      </c>
      <c r="K889" s="33" t="str">
        <f t="shared" si="26"/>
        <v>Posgrado</v>
      </c>
      <c r="L889" s="33" t="s">
        <v>355</v>
      </c>
    </row>
    <row r="890" spans="3:12" ht="15.75" hidden="1" thickBot="1">
      <c r="C890" s="72" t="s">
        <v>453</v>
      </c>
      <c r="D890" s="134"/>
      <c r="E890" s="87">
        <v>12</v>
      </c>
      <c r="F890" s="235">
        <f>HLOOKUP($C890,$BZ$2:$CM$3,2,0)</f>
        <v>12356.31</v>
      </c>
      <c r="G890" s="48">
        <f>D890*E890*F890</f>
        <v>0</v>
      </c>
      <c r="H890" s="101"/>
      <c r="I890" s="49" t="s">
        <v>456</v>
      </c>
      <c r="J890" s="49" t="str">
        <f>VLOOKUP(I890,Presupuesto!$B$11:$C$565,2,0)</f>
        <v>SUELDOS Y SALARIOS PERMANENTES</v>
      </c>
      <c r="K890" s="33" t="str">
        <f t="shared" ref="K890:K907" si="27">$K$857</f>
        <v>Posgrado</v>
      </c>
      <c r="L890" s="33" t="s">
        <v>355</v>
      </c>
    </row>
    <row r="891" spans="3:12" hidden="1">
      <c r="C891" s="106" t="s">
        <v>26</v>
      </c>
      <c r="D891" s="98"/>
      <c r="E891" s="89">
        <v>0</v>
      </c>
      <c r="F891" s="35">
        <f>IF(E890=0,"",(G890/E890)/12*E890)</f>
        <v>0</v>
      </c>
      <c r="G891" s="32">
        <f>F891</f>
        <v>0</v>
      </c>
      <c r="H891" s="99"/>
      <c r="I891" s="51" t="s">
        <v>476</v>
      </c>
      <c r="J891" s="51" t="str">
        <f>VLOOKUP(I891,Presupuesto!$B$11:$C$565,2,0)</f>
        <v>AGUINALDO Y DECIMO CUARTO MES</v>
      </c>
      <c r="K891" s="33" t="str">
        <f t="shared" si="27"/>
        <v>Posgrado</v>
      </c>
      <c r="L891" s="33" t="s">
        <v>355</v>
      </c>
    </row>
    <row r="892" spans="3:12" hidden="1">
      <c r="C892" s="107" t="s">
        <v>27</v>
      </c>
      <c r="D892" s="98"/>
      <c r="E892" s="89">
        <v>0</v>
      </c>
      <c r="F892" s="52">
        <f>IF(E890&lt;6,"",((E890-6)/12)*(G890/E890))</f>
        <v>0</v>
      </c>
      <c r="G892" s="32">
        <f>F892</f>
        <v>0</v>
      </c>
      <c r="H892" s="99"/>
      <c r="I892" s="36" t="s">
        <v>479</v>
      </c>
      <c r="J892" s="36" t="str">
        <f>VLOOKUP(I892,Presupuesto!$B$11:$C$565,2,0)</f>
        <v>DECIMOCUARTO MES</v>
      </c>
      <c r="K892" s="33" t="str">
        <f t="shared" si="27"/>
        <v>Posgrado</v>
      </c>
      <c r="L892" s="33" t="s">
        <v>355</v>
      </c>
    </row>
    <row r="893" spans="3:12" ht="15.75" hidden="1" thickBot="1">
      <c r="C893" s="72" t="s">
        <v>454</v>
      </c>
      <c r="D893" s="134"/>
      <c r="E893" s="87">
        <v>12</v>
      </c>
      <c r="F893" s="235">
        <f>HLOOKUP($C893,$BZ$2:$CM$3,2,0)</f>
        <v>463.22</v>
      </c>
      <c r="G893" s="48">
        <f>D893*E893*F893</f>
        <v>0</v>
      </c>
      <c r="H893" s="101"/>
      <c r="I893" s="49" t="s">
        <v>456</v>
      </c>
      <c r="J893" s="49" t="str">
        <f>VLOOKUP(I893,Presupuesto!$B$11:$C$565,2,0)</f>
        <v>SUELDOS Y SALARIOS PERMANENTES</v>
      </c>
      <c r="K893" s="33" t="str">
        <f t="shared" si="27"/>
        <v>Posgrado</v>
      </c>
      <c r="L893" s="33" t="s">
        <v>355</v>
      </c>
    </row>
    <row r="894" spans="3:12" hidden="1">
      <c r="C894" s="106" t="s">
        <v>26</v>
      </c>
      <c r="D894" s="98"/>
      <c r="E894" s="89">
        <v>0</v>
      </c>
      <c r="F894" s="35">
        <f>IF(E893=0,"",(G893/E893)/12*E893)</f>
        <v>0</v>
      </c>
      <c r="G894" s="32">
        <f>F894</f>
        <v>0</v>
      </c>
      <c r="H894" s="99"/>
      <c r="I894" s="51" t="s">
        <v>476</v>
      </c>
      <c r="J894" s="51" t="str">
        <f>VLOOKUP(I894,Presupuesto!$B$11:$C$565,2,0)</f>
        <v>AGUINALDO Y DECIMO CUARTO MES</v>
      </c>
      <c r="K894" s="33" t="str">
        <f t="shared" si="27"/>
        <v>Posgrado</v>
      </c>
      <c r="L894" s="33" t="s">
        <v>355</v>
      </c>
    </row>
    <row r="895" spans="3:12" hidden="1">
      <c r="C895" s="107" t="s">
        <v>27</v>
      </c>
      <c r="D895" s="98"/>
      <c r="E895" s="89">
        <v>0</v>
      </c>
      <c r="F895" s="52">
        <f>IF(E893&lt;6,"",((E893-6)/12)*(G893/E893))</f>
        <v>0</v>
      </c>
      <c r="G895" s="32">
        <f>F895</f>
        <v>0</v>
      </c>
      <c r="H895" s="99"/>
      <c r="I895" s="36" t="s">
        <v>479</v>
      </c>
      <c r="J895" s="36" t="str">
        <f>VLOOKUP(I895,Presupuesto!$B$11:$C$565,2,0)</f>
        <v>DECIMOCUARTO MES</v>
      </c>
      <c r="K895" s="33" t="str">
        <f t="shared" si="27"/>
        <v>Posgrado</v>
      </c>
      <c r="L895" s="33" t="s">
        <v>355</v>
      </c>
    </row>
    <row r="896" spans="3:12" ht="15.75" hidden="1" thickBot="1">
      <c r="C896" s="72" t="s">
        <v>455</v>
      </c>
      <c r="D896" s="134"/>
      <c r="E896" s="87">
        <v>12</v>
      </c>
      <c r="F896" s="235">
        <f>HLOOKUP($C896,$BZ$2:$CM$3,2,0)</f>
        <v>2007.3</v>
      </c>
      <c r="G896" s="48">
        <f>D896*E896*F896</f>
        <v>0</v>
      </c>
      <c r="H896" s="101"/>
      <c r="I896" s="49" t="s">
        <v>456</v>
      </c>
      <c r="J896" s="49" t="str">
        <f>VLOOKUP(I896,Presupuesto!$B$11:$C$565,2,0)</f>
        <v>SUELDOS Y SALARIOS PERMANENTES</v>
      </c>
      <c r="K896" s="33" t="str">
        <f t="shared" si="27"/>
        <v>Posgrado</v>
      </c>
      <c r="L896" s="33" t="s">
        <v>355</v>
      </c>
    </row>
    <row r="897" spans="3:12" hidden="1">
      <c r="C897" s="106" t="s">
        <v>26</v>
      </c>
      <c r="D897" s="98"/>
      <c r="E897" s="89">
        <v>0</v>
      </c>
      <c r="F897" s="35">
        <f>IF(E896=0,"",(G896/E896)/12*E896)</f>
        <v>0</v>
      </c>
      <c r="G897" s="32">
        <f>F897</f>
        <v>0</v>
      </c>
      <c r="H897" s="99"/>
      <c r="I897" s="51" t="s">
        <v>476</v>
      </c>
      <c r="J897" s="51" t="str">
        <f>VLOOKUP(I897,Presupuesto!$B$11:$C$565,2,0)</f>
        <v>AGUINALDO Y DECIMO CUARTO MES</v>
      </c>
      <c r="K897" s="33" t="str">
        <f t="shared" si="27"/>
        <v>Posgrado</v>
      </c>
      <c r="L897" s="33" t="s">
        <v>355</v>
      </c>
    </row>
    <row r="898" spans="3:12" hidden="1">
      <c r="C898" s="107" t="s">
        <v>27</v>
      </c>
      <c r="D898" s="98"/>
      <c r="E898" s="89">
        <v>0</v>
      </c>
      <c r="F898" s="52">
        <f>IF(E896&lt;6,"",((E896-6)/12)*(G896/E896))</f>
        <v>0</v>
      </c>
      <c r="G898" s="32">
        <f>F898</f>
        <v>0</v>
      </c>
      <c r="H898" s="99"/>
      <c r="I898" s="36" t="s">
        <v>479</v>
      </c>
      <c r="J898" s="36" t="str">
        <f>VLOOKUP(I898,Presupuesto!$B$11:$C$565,2,0)</f>
        <v>DECIMOCUARTO MES</v>
      </c>
      <c r="K898" s="33" t="str">
        <f t="shared" si="27"/>
        <v>Posgrado</v>
      </c>
      <c r="L898" s="33" t="s">
        <v>355</v>
      </c>
    </row>
    <row r="899" spans="3:12" ht="15.75" hidden="1" thickBot="1">
      <c r="C899" s="75" t="s">
        <v>51</v>
      </c>
      <c r="D899" s="134"/>
      <c r="E899" s="87">
        <v>12</v>
      </c>
      <c r="F899" s="74">
        <v>30000</v>
      </c>
      <c r="G899" s="48">
        <f>D899*E899*F899</f>
        <v>0</v>
      </c>
      <c r="H899" s="101"/>
      <c r="I899" s="49" t="s">
        <v>524</v>
      </c>
      <c r="J899" s="49" t="str">
        <f>VLOOKUP(I899,Presupuesto!$B$11:$C$565,2,0)</f>
        <v>CONTRATOS ESPECIALES</v>
      </c>
      <c r="K899" s="33" t="str">
        <f t="shared" si="27"/>
        <v>Posgrado</v>
      </c>
      <c r="L899" s="33" t="s">
        <v>355</v>
      </c>
    </row>
    <row r="900" spans="3:12" hidden="1">
      <c r="C900" s="106" t="s">
        <v>26</v>
      </c>
      <c r="D900" s="98"/>
      <c r="E900" s="89">
        <v>0</v>
      </c>
      <c r="F900" s="52">
        <f>IF(E899=0,"",(G899/E899)/12*E899)</f>
        <v>0</v>
      </c>
      <c r="G900" s="32">
        <f>F900</f>
        <v>0</v>
      </c>
      <c r="H900" s="99"/>
      <c r="I900" s="36" t="s">
        <v>524</v>
      </c>
      <c r="J900" s="36" t="str">
        <f>VLOOKUP(I900,Presupuesto!$B$11:$C$565,2,0)</f>
        <v>CONTRATOS ESPECIALES</v>
      </c>
      <c r="K900" s="33" t="str">
        <f t="shared" si="27"/>
        <v>Posgrado</v>
      </c>
      <c r="L900" s="33" t="s">
        <v>354</v>
      </c>
    </row>
    <row r="901" spans="3:12" hidden="1">
      <c r="C901" s="107" t="s">
        <v>27</v>
      </c>
      <c r="D901" s="98"/>
      <c r="E901" s="89">
        <v>0</v>
      </c>
      <c r="F901" s="35">
        <f>IF(E899&lt;6,"",((E899-6)/12)*(G899/E899))</f>
        <v>0</v>
      </c>
      <c r="G901" s="32">
        <f>F901</f>
        <v>0</v>
      </c>
      <c r="H901" s="99"/>
      <c r="I901" s="36" t="s">
        <v>524</v>
      </c>
      <c r="J901" s="36" t="str">
        <f>VLOOKUP(I901,Presupuesto!$B$11:$C$565,2,0)</f>
        <v>CONTRATOS ESPECIALES</v>
      </c>
      <c r="K901" s="33" t="str">
        <f t="shared" si="27"/>
        <v>Posgrado</v>
      </c>
      <c r="L901" s="33" t="s">
        <v>359</v>
      </c>
    </row>
    <row r="902" spans="3:12" ht="15.75" hidden="1" thickBot="1">
      <c r="C902" s="75" t="s">
        <v>28</v>
      </c>
      <c r="D902" s="134"/>
      <c r="E902" s="87">
        <v>12</v>
      </c>
      <c r="F902" s="53">
        <v>30000</v>
      </c>
      <c r="G902" s="48">
        <f>D902*E902*F902</f>
        <v>0</v>
      </c>
      <c r="H902" s="101"/>
      <c r="I902" s="49" t="s">
        <v>665</v>
      </c>
      <c r="J902" s="49" t="str">
        <f>VLOOKUP(I902,Presupuesto!$B$11:$C$565,2,0)</f>
        <v>OTROS SERVICIOS TECNICOS Y PROFESIONALES</v>
      </c>
      <c r="K902" s="33" t="str">
        <f t="shared" si="27"/>
        <v>Posgrado</v>
      </c>
      <c r="L902" s="33" t="s">
        <v>354</v>
      </c>
    </row>
    <row r="903" spans="3:12" hidden="1">
      <c r="C903" s="106" t="s">
        <v>26</v>
      </c>
      <c r="D903" s="98"/>
      <c r="E903" s="89">
        <v>0</v>
      </c>
      <c r="F903" s="35">
        <v>0</v>
      </c>
      <c r="G903" s="32">
        <f>F903</f>
        <v>0</v>
      </c>
      <c r="H903" s="99"/>
      <c r="I903" s="36" t="s">
        <v>665</v>
      </c>
      <c r="J903" s="36" t="str">
        <f>VLOOKUP(I903,Presupuesto!$B$11:$C$565,2,0)</f>
        <v>OTROS SERVICIOS TECNICOS Y PROFESIONALES</v>
      </c>
      <c r="K903" s="33" t="str">
        <f t="shared" si="27"/>
        <v>Posgrado</v>
      </c>
      <c r="L903" s="33" t="s">
        <v>354</v>
      </c>
    </row>
    <row r="904" spans="3:12" hidden="1">
      <c r="C904" s="107" t="s">
        <v>27</v>
      </c>
      <c r="D904" s="98"/>
      <c r="E904" s="89">
        <v>0</v>
      </c>
      <c r="F904" s="35">
        <v>0</v>
      </c>
      <c r="G904" s="32">
        <f>F904</f>
        <v>0</v>
      </c>
      <c r="H904" s="99"/>
      <c r="I904" s="36" t="s">
        <v>665</v>
      </c>
      <c r="J904" s="36" t="str">
        <f>VLOOKUP(I904,Presupuesto!$B$11:$C$565,2,0)</f>
        <v>OTROS SERVICIOS TECNICOS Y PROFESIONALES</v>
      </c>
      <c r="K904" s="33" t="str">
        <f t="shared" si="27"/>
        <v>Posgrado</v>
      </c>
      <c r="L904" s="33" t="s">
        <v>354</v>
      </c>
    </row>
    <row r="905" spans="3:12" ht="15.75" hidden="1" thickBot="1">
      <c r="C905" s="75" t="s">
        <v>29</v>
      </c>
      <c r="D905" s="134"/>
      <c r="E905" s="87">
        <v>12</v>
      </c>
      <c r="F905" s="53">
        <v>30000</v>
      </c>
      <c r="G905" s="48">
        <f>D905*E905*F905</f>
        <v>0</v>
      </c>
      <c r="H905" s="101"/>
      <c r="I905" s="49" t="s">
        <v>456</v>
      </c>
      <c r="J905" s="49" t="str">
        <f>VLOOKUP(I905,Presupuesto!$B$11:$C$565,2,0)</f>
        <v>SUELDOS Y SALARIOS PERMANENTES</v>
      </c>
      <c r="K905" s="33" t="str">
        <f t="shared" si="27"/>
        <v>Posgrado</v>
      </c>
      <c r="L905" s="33" t="s">
        <v>354</v>
      </c>
    </row>
    <row r="906" spans="3:12" hidden="1">
      <c r="C906" s="106" t="s">
        <v>26</v>
      </c>
      <c r="D906" s="104"/>
      <c r="E906" s="66">
        <v>0</v>
      </c>
      <c r="F906" s="54">
        <f>IF(E905=0,"",(G905/E905)/12*E905)</f>
        <v>0</v>
      </c>
      <c r="G906" s="55">
        <f>F906</f>
        <v>0</v>
      </c>
      <c r="H906" s="99"/>
      <c r="I906" s="36" t="s">
        <v>476</v>
      </c>
      <c r="J906" s="36" t="str">
        <f>VLOOKUP(I906,Presupuesto!$B$11:$C$565,2,0)</f>
        <v>AGUINALDO Y DECIMO CUARTO MES</v>
      </c>
      <c r="K906" s="33" t="str">
        <f t="shared" si="27"/>
        <v>Posgrado</v>
      </c>
      <c r="L906" s="33" t="s">
        <v>354</v>
      </c>
    </row>
    <row r="907" spans="3:12" ht="15.75" hidden="1" thickBot="1">
      <c r="C907" s="108" t="s">
        <v>27</v>
      </c>
      <c r="D907" s="97"/>
      <c r="E907" s="67">
        <v>0</v>
      </c>
      <c r="F907" s="40">
        <f>IF(E905&lt;6,"",((E905-6)/12)*(G905/E905))</f>
        <v>0</v>
      </c>
      <c r="G907" s="40">
        <f>F907</f>
        <v>0</v>
      </c>
      <c r="H907" s="97"/>
      <c r="I907" s="41" t="s">
        <v>479</v>
      </c>
      <c r="J907" s="59" t="str">
        <f>VLOOKUP(I907,Presupuesto!$B$11:$C$565,2,0)</f>
        <v>DECIMOCUARTO MES</v>
      </c>
      <c r="K907" s="41" t="str">
        <f t="shared" si="27"/>
        <v>Posgrado</v>
      </c>
      <c r="L907" s="59" t="s">
        <v>354</v>
      </c>
    </row>
    <row r="909" spans="3:12" ht="15.75" thickBot="1"/>
    <row r="910" spans="3:12" ht="15.75" thickBot="1">
      <c r="C910" s="515" t="s">
        <v>11</v>
      </c>
      <c r="D910" s="2">
        <f>SUM(G917:G967)</f>
        <v>0</v>
      </c>
      <c r="E910" s="28"/>
      <c r="F910" s="28"/>
      <c r="G910" s="28"/>
      <c r="H910" s="11"/>
      <c r="I910" s="11"/>
      <c r="J910" s="11"/>
    </row>
    <row r="911" spans="3:12">
      <c r="D911" s="3"/>
      <c r="E911" s="28"/>
      <c r="F911" s="28"/>
      <c r="G911" s="28"/>
      <c r="H911" s="11"/>
      <c r="I911" s="11"/>
      <c r="J911" s="11"/>
    </row>
    <row r="912" spans="3:12">
      <c r="D912" s="3"/>
      <c r="E912" s="28"/>
      <c r="F912" s="28"/>
      <c r="G912" s="28"/>
      <c r="H912" s="11"/>
      <c r="I912" s="11"/>
      <c r="J912" s="11"/>
    </row>
    <row r="913" spans="3:12" ht="15.75">
      <c r="C913" s="137" t="s">
        <v>352</v>
      </c>
      <c r="D913" s="290"/>
      <c r="E913" s="28"/>
      <c r="F913" s="28"/>
      <c r="G913" s="28"/>
      <c r="H913" s="11"/>
      <c r="I913" s="11"/>
      <c r="J913" s="11"/>
    </row>
    <row r="914" spans="3:12" ht="18.75">
      <c r="C914" s="143" t="e">
        <f>IFERROR(VLOOKUP(D913,'1. Desarrollo e Innov. Curricu.'!$F:$G,2,FALSE),IFERROR(VLOOKUP(D913,'2. Investigación Científica'!$F:$G,2,FALSE),IFERROR(VLOOKUP(D913,'3. Vinculación Univ. Sociedad'!$F:$G,2,FALSE),IFERROR(VLOOKUP(D913,'4. Docencia y Profesorado Univ.'!$F:$G,2,FALSE),IFERROR(VLOOKUP(D913,'5. Estudiantes y Graduados'!$F:$G,2,FALSE),IFERROR(VLOOKUP(D913,'Gestion administrativa '!$F:$G,2,FALSE),IFERROR(VLOOKUP(D913,'13. Gestión Académica'!$F:$G,2,FALSE),IFERROR(VLOOKUP(D913,'9. Asegura. de la Calid. y M'!$F:$G,2,FALSE),IFERROR(VLOOKUP(D913,'6. Gestión del Conocimiento'!$F:$G,2,FALSE),IFERROR(VLOOKUP(D913,'15. Gobernabilidad y Proceso...'!$F:$G,2,FALSE),IFERROR(VLOOKUP(D913,'12. Gestión del Talento Humano'!$F:$G,2,FALSE),IFERROR(VLOOKUP(D913,'14. Internacional... de la E.S.'!$F:$G,2,FALSE),IFERROR(VLOOKUP(D913,'10. Posgrado'!$F:$G,2,FALSE),IFERROR(VLOOKUP(D913,'17. Gestión TIC'!$F:$G,2,FALSE),IFERROR(VLOOKUP(D913,'16. Desa. del Sistema Educ.Sup.'!$F:$G,2,FALSE),IFERROR(VLOOKUP(D913,'8. Cultura de Inno. Insti...'!$F:$G,2,FALSE),VLOOKUP(D913,'7. Lo Esencial de la Reforma U.'!$F:$G,2,0)))))))))))))))))</f>
        <v>#N/A</v>
      </c>
      <c r="D914" s="3"/>
      <c r="E914" s="28"/>
      <c r="F914" s="28"/>
      <c r="G914" s="28"/>
      <c r="H914" s="11"/>
      <c r="I914" s="11"/>
      <c r="J914" s="11"/>
    </row>
    <row r="915" spans="3:12" ht="15.75" thickBot="1">
      <c r="C915" s="112"/>
      <c r="D915" s="3"/>
      <c r="E915" s="28"/>
      <c r="F915" s="28"/>
      <c r="G915" s="28"/>
      <c r="H915" s="11"/>
      <c r="I915" s="11"/>
      <c r="J915" s="11"/>
      <c r="K915" s="88"/>
    </row>
    <row r="916" spans="3:12" ht="30.75" thickBot="1">
      <c r="C916" s="69" t="s">
        <v>12</v>
      </c>
      <c r="D916" s="73" t="s">
        <v>23</v>
      </c>
      <c r="E916" s="105" t="s">
        <v>24</v>
      </c>
      <c r="F916" s="73" t="s">
        <v>25</v>
      </c>
      <c r="G916" s="70" t="s">
        <v>6</v>
      </c>
      <c r="H916" s="68" t="s">
        <v>91</v>
      </c>
      <c r="I916" s="71" t="s">
        <v>14</v>
      </c>
      <c r="J916" s="71" t="s">
        <v>92</v>
      </c>
      <c r="K916" s="71" t="s">
        <v>370</v>
      </c>
      <c r="L916" s="71" t="s">
        <v>371</v>
      </c>
    </row>
    <row r="917" spans="3:12" ht="15.75" hidden="1" thickBot="1">
      <c r="C917" s="72" t="s">
        <v>442</v>
      </c>
      <c r="D917" s="134"/>
      <c r="E917" s="87">
        <v>12</v>
      </c>
      <c r="F917" s="235">
        <f>HLOOKUP($C917,$BZ$2:$CM$3,2,0)</f>
        <v>43674.39</v>
      </c>
      <c r="G917" s="48">
        <f>D917*E917*F917</f>
        <v>0</v>
      </c>
      <c r="H917" s="101"/>
      <c r="I917" s="49" t="s">
        <v>456</v>
      </c>
      <c r="J917" s="49" t="str">
        <f>VLOOKUP(I917,Presupuesto!$B$11:$C$565,2,0)</f>
        <v>SUELDOS Y SALARIOS PERMANENTES</v>
      </c>
      <c r="K917" s="151" t="s">
        <v>1418</v>
      </c>
      <c r="L917" s="33" t="s">
        <v>354</v>
      </c>
    </row>
    <row r="918" spans="3:12" hidden="1">
      <c r="C918" s="106" t="s">
        <v>26</v>
      </c>
      <c r="D918" s="98"/>
      <c r="E918" s="89">
        <v>0</v>
      </c>
      <c r="F918" s="35">
        <f>IF(E917=0,"",(G917/E917)/12*E917)</f>
        <v>0</v>
      </c>
      <c r="G918" s="32">
        <f>F918</f>
        <v>0</v>
      </c>
      <c r="H918" s="99"/>
      <c r="I918" s="51" t="s">
        <v>476</v>
      </c>
      <c r="J918" s="51" t="str">
        <f>VLOOKUP(I918,Presupuesto!$B$11:$C$565,2,0)</f>
        <v>AGUINALDO Y DECIMO CUARTO MES</v>
      </c>
      <c r="K918" s="33" t="str">
        <f t="shared" ref="K918:K949" si="28">$K$917</f>
        <v>Desarrollo del Sistema de Educación Superior</v>
      </c>
      <c r="L918" s="33" t="s">
        <v>372</v>
      </c>
    </row>
    <row r="919" spans="3:12" hidden="1">
      <c r="C919" s="107" t="s">
        <v>27</v>
      </c>
      <c r="D919" s="98"/>
      <c r="E919" s="89">
        <v>0</v>
      </c>
      <c r="F919" s="52">
        <f>IF(E917&lt;6,"",((E917-6)/12)*(G917/E917))</f>
        <v>0</v>
      </c>
      <c r="G919" s="32">
        <f>F919</f>
        <v>0</v>
      </c>
      <c r="H919" s="99"/>
      <c r="I919" s="36" t="s">
        <v>479</v>
      </c>
      <c r="J919" s="36" t="str">
        <f>VLOOKUP(I919,Presupuesto!$B$11:$C$565,2,0)</f>
        <v>DECIMOCUARTO MES</v>
      </c>
      <c r="K919" s="33" t="str">
        <f t="shared" si="28"/>
        <v>Desarrollo del Sistema de Educación Superior</v>
      </c>
      <c r="L919" s="33" t="s">
        <v>355</v>
      </c>
    </row>
    <row r="920" spans="3:12" ht="15.75" hidden="1" thickBot="1">
      <c r="C920" s="72" t="s">
        <v>443</v>
      </c>
      <c r="D920" s="134"/>
      <c r="E920" s="87">
        <v>12</v>
      </c>
      <c r="F920" s="235">
        <f>HLOOKUP($C920,$BZ$2:$CM$3,2,0)</f>
        <v>39703.99</v>
      </c>
      <c r="G920" s="48">
        <f>D920*E920*F920</f>
        <v>0</v>
      </c>
      <c r="H920" s="101"/>
      <c r="I920" s="49" t="s">
        <v>456</v>
      </c>
      <c r="J920" s="49" t="str">
        <f>VLOOKUP(I920,Presupuesto!$B$11:$C$565,2,0)</f>
        <v>SUELDOS Y SALARIOS PERMANENTES</v>
      </c>
      <c r="K920" s="33" t="str">
        <f t="shared" si="28"/>
        <v>Desarrollo del Sistema de Educación Superior</v>
      </c>
      <c r="L920" s="33" t="s">
        <v>355</v>
      </c>
    </row>
    <row r="921" spans="3:12" hidden="1">
      <c r="C921" s="106" t="s">
        <v>26</v>
      </c>
      <c r="D921" s="98"/>
      <c r="E921" s="89">
        <v>0</v>
      </c>
      <c r="F921" s="35">
        <f>IF(E920=0,"",(G920/E920)/12*E920)</f>
        <v>0</v>
      </c>
      <c r="G921" s="32">
        <f>F921</f>
        <v>0</v>
      </c>
      <c r="H921" s="99"/>
      <c r="I921" s="51" t="s">
        <v>476</v>
      </c>
      <c r="J921" s="51" t="str">
        <f>VLOOKUP(I921,Presupuesto!$B$11:$C$565,2,0)</f>
        <v>AGUINALDO Y DECIMO CUARTO MES</v>
      </c>
      <c r="K921" s="33" t="str">
        <f t="shared" si="28"/>
        <v>Desarrollo del Sistema de Educación Superior</v>
      </c>
      <c r="L921" s="33" t="s">
        <v>355</v>
      </c>
    </row>
    <row r="922" spans="3:12" hidden="1">
      <c r="C922" s="107" t="s">
        <v>27</v>
      </c>
      <c r="D922" s="98"/>
      <c r="E922" s="89">
        <v>0</v>
      </c>
      <c r="F922" s="52">
        <f>IF(E920&lt;6,"",((E920-6)/12)*(G920/E920))</f>
        <v>0</v>
      </c>
      <c r="G922" s="32">
        <f>F922</f>
        <v>0</v>
      </c>
      <c r="H922" s="99"/>
      <c r="I922" s="36" t="s">
        <v>479</v>
      </c>
      <c r="J922" s="36" t="str">
        <f>VLOOKUP(I922,Presupuesto!$B$11:$C$565,2,0)</f>
        <v>DECIMOCUARTO MES</v>
      </c>
      <c r="K922" s="33" t="str">
        <f t="shared" si="28"/>
        <v>Desarrollo del Sistema de Educación Superior</v>
      </c>
      <c r="L922" s="33" t="s">
        <v>355</v>
      </c>
    </row>
    <row r="923" spans="3:12" ht="15.75" hidden="1" thickBot="1">
      <c r="C923" s="72" t="s">
        <v>444</v>
      </c>
      <c r="D923" s="134"/>
      <c r="E923" s="87">
        <v>12</v>
      </c>
      <c r="F923" s="235">
        <f>HLOOKUP($C923,$BZ$2:$CM$3,2,0)</f>
        <v>35733.589999999997</v>
      </c>
      <c r="G923" s="48">
        <f>D923*E923*F923</f>
        <v>0</v>
      </c>
      <c r="H923" s="101"/>
      <c r="I923" s="49" t="s">
        <v>456</v>
      </c>
      <c r="J923" s="49" t="str">
        <f>VLOOKUP(I923,Presupuesto!$B$11:$C$565,2,0)</f>
        <v>SUELDOS Y SALARIOS PERMANENTES</v>
      </c>
      <c r="K923" s="33" t="str">
        <f t="shared" si="28"/>
        <v>Desarrollo del Sistema de Educación Superior</v>
      </c>
      <c r="L923" s="33" t="s">
        <v>355</v>
      </c>
    </row>
    <row r="924" spans="3:12" hidden="1">
      <c r="C924" s="106" t="s">
        <v>26</v>
      </c>
      <c r="D924" s="98"/>
      <c r="E924" s="89">
        <v>0</v>
      </c>
      <c r="F924" s="35">
        <f>IF(E923=0,"",(G923/E923)/12*E923)</f>
        <v>0</v>
      </c>
      <c r="G924" s="32">
        <f>F924</f>
        <v>0</v>
      </c>
      <c r="H924" s="99"/>
      <c r="I924" s="51" t="s">
        <v>476</v>
      </c>
      <c r="J924" s="51" t="str">
        <f>VLOOKUP(I924,Presupuesto!$B$11:$C$565,2,0)</f>
        <v>AGUINALDO Y DECIMO CUARTO MES</v>
      </c>
      <c r="K924" s="33" t="str">
        <f t="shared" si="28"/>
        <v>Desarrollo del Sistema de Educación Superior</v>
      </c>
      <c r="L924" s="33" t="s">
        <v>355</v>
      </c>
    </row>
    <row r="925" spans="3:12" hidden="1">
      <c r="C925" s="107" t="s">
        <v>27</v>
      </c>
      <c r="D925" s="98"/>
      <c r="E925" s="89">
        <v>0</v>
      </c>
      <c r="F925" s="52">
        <f>IF(E923&lt;6,"",((E923-6)/12)*(G923/E923))</f>
        <v>0</v>
      </c>
      <c r="G925" s="32">
        <f>F925</f>
        <v>0</v>
      </c>
      <c r="H925" s="99"/>
      <c r="I925" s="36" t="s">
        <v>479</v>
      </c>
      <c r="J925" s="36" t="str">
        <f>VLOOKUP(I925,Presupuesto!$B$11:$C$565,2,0)</f>
        <v>DECIMOCUARTO MES</v>
      </c>
      <c r="K925" s="33" t="str">
        <f t="shared" si="28"/>
        <v>Desarrollo del Sistema de Educación Superior</v>
      </c>
      <c r="L925" s="33" t="s">
        <v>355</v>
      </c>
    </row>
    <row r="926" spans="3:12" ht="15.75" hidden="1" thickBot="1">
      <c r="C926" s="72" t="s">
        <v>445</v>
      </c>
      <c r="D926" s="134"/>
      <c r="E926" s="87">
        <v>12</v>
      </c>
      <c r="F926" s="235">
        <f>HLOOKUP($C926,$BZ$2:$CM$3,2,0)</f>
        <v>31763.19</v>
      </c>
      <c r="G926" s="48">
        <f>D926*E926*F926</f>
        <v>0</v>
      </c>
      <c r="H926" s="101"/>
      <c r="I926" s="49" t="s">
        <v>456</v>
      </c>
      <c r="J926" s="49" t="str">
        <f>VLOOKUP(I926,Presupuesto!$B$11:$C$565,2,0)</f>
        <v>SUELDOS Y SALARIOS PERMANENTES</v>
      </c>
      <c r="K926" s="33" t="str">
        <f t="shared" si="28"/>
        <v>Desarrollo del Sistema de Educación Superior</v>
      </c>
      <c r="L926" s="33" t="s">
        <v>355</v>
      </c>
    </row>
    <row r="927" spans="3:12" hidden="1">
      <c r="C927" s="106" t="s">
        <v>26</v>
      </c>
      <c r="D927" s="98"/>
      <c r="E927" s="89">
        <v>0</v>
      </c>
      <c r="F927" s="35">
        <f>IF(E926=0,"",(G926/E926)/12*E926)</f>
        <v>0</v>
      </c>
      <c r="G927" s="32">
        <f>F927</f>
        <v>0</v>
      </c>
      <c r="H927" s="99"/>
      <c r="I927" s="51" t="s">
        <v>476</v>
      </c>
      <c r="J927" s="51" t="str">
        <f>VLOOKUP(I927,Presupuesto!$B$11:$C$565,2,0)</f>
        <v>AGUINALDO Y DECIMO CUARTO MES</v>
      </c>
      <c r="K927" s="33" t="str">
        <f t="shared" si="28"/>
        <v>Desarrollo del Sistema de Educación Superior</v>
      </c>
      <c r="L927" s="33" t="s">
        <v>355</v>
      </c>
    </row>
    <row r="928" spans="3:12" hidden="1">
      <c r="C928" s="107" t="s">
        <v>27</v>
      </c>
      <c r="D928" s="98"/>
      <c r="E928" s="89">
        <v>0</v>
      </c>
      <c r="F928" s="52">
        <f>IF(E926&lt;6,"",((E926-6)/12)*(G926/E926))</f>
        <v>0</v>
      </c>
      <c r="G928" s="32">
        <f>F928</f>
        <v>0</v>
      </c>
      <c r="H928" s="99"/>
      <c r="I928" s="36" t="s">
        <v>479</v>
      </c>
      <c r="J928" s="36" t="str">
        <f>VLOOKUP(I928,Presupuesto!$B$11:$C$565,2,0)</f>
        <v>DECIMOCUARTO MES</v>
      </c>
      <c r="K928" s="33" t="str">
        <f t="shared" si="28"/>
        <v>Desarrollo del Sistema de Educación Superior</v>
      </c>
      <c r="L928" s="33" t="s">
        <v>355</v>
      </c>
    </row>
    <row r="929" spans="3:12" ht="15.75" hidden="1" thickBot="1">
      <c r="C929" s="72" t="s">
        <v>446</v>
      </c>
      <c r="D929" s="134"/>
      <c r="E929" s="87">
        <v>12</v>
      </c>
      <c r="F929" s="235">
        <f>HLOOKUP($C929,$BZ$2:$CM$3,2,0)</f>
        <v>29777.99</v>
      </c>
      <c r="G929" s="48">
        <f>D929*E929*F929</f>
        <v>0</v>
      </c>
      <c r="H929" s="101"/>
      <c r="I929" s="49" t="s">
        <v>456</v>
      </c>
      <c r="J929" s="49" t="str">
        <f>VLOOKUP(I929,Presupuesto!$B$11:$C$565,2,0)</f>
        <v>SUELDOS Y SALARIOS PERMANENTES</v>
      </c>
      <c r="K929" s="33" t="str">
        <f t="shared" si="28"/>
        <v>Desarrollo del Sistema de Educación Superior</v>
      </c>
      <c r="L929" s="33" t="s">
        <v>355</v>
      </c>
    </row>
    <row r="930" spans="3:12" hidden="1">
      <c r="C930" s="106" t="s">
        <v>26</v>
      </c>
      <c r="D930" s="98"/>
      <c r="E930" s="89">
        <v>0</v>
      </c>
      <c r="F930" s="35">
        <f>IF(E929=0,"",(G929/E929)/12*E929)</f>
        <v>0</v>
      </c>
      <c r="G930" s="32">
        <f>F930</f>
        <v>0</v>
      </c>
      <c r="H930" s="99"/>
      <c r="I930" s="51" t="s">
        <v>476</v>
      </c>
      <c r="J930" s="51" t="str">
        <f>VLOOKUP(I930,Presupuesto!$B$11:$C$565,2,0)</f>
        <v>AGUINALDO Y DECIMO CUARTO MES</v>
      </c>
      <c r="K930" s="33" t="str">
        <f t="shared" si="28"/>
        <v>Desarrollo del Sistema de Educación Superior</v>
      </c>
      <c r="L930" s="33" t="s">
        <v>355</v>
      </c>
    </row>
    <row r="931" spans="3:12" hidden="1">
      <c r="C931" s="107" t="s">
        <v>27</v>
      </c>
      <c r="D931" s="98"/>
      <c r="E931" s="89">
        <v>0</v>
      </c>
      <c r="F931" s="52">
        <f>IF(E929&lt;6,"",((E929-6)/12)*(G929/E929))</f>
        <v>0</v>
      </c>
      <c r="G931" s="32">
        <f>F931</f>
        <v>0</v>
      </c>
      <c r="H931" s="99"/>
      <c r="I931" s="36" t="s">
        <v>479</v>
      </c>
      <c r="J931" s="36" t="str">
        <f>VLOOKUP(I931,Presupuesto!$B$11:$C$565,2,0)</f>
        <v>DECIMOCUARTO MES</v>
      </c>
      <c r="K931" s="33" t="str">
        <f t="shared" si="28"/>
        <v>Desarrollo del Sistema de Educación Superior</v>
      </c>
      <c r="L931" s="33" t="s">
        <v>355</v>
      </c>
    </row>
    <row r="932" spans="3:12" ht="15.75" hidden="1" thickBot="1">
      <c r="C932" s="72" t="s">
        <v>447</v>
      </c>
      <c r="D932" s="134"/>
      <c r="E932" s="87">
        <v>12</v>
      </c>
      <c r="F932" s="235">
        <f>HLOOKUP($C932,$BZ$2:$CM$3,2,0)</f>
        <v>27792.79</v>
      </c>
      <c r="G932" s="48">
        <f>D932*E932*F932</f>
        <v>0</v>
      </c>
      <c r="H932" s="101"/>
      <c r="I932" s="49" t="s">
        <v>456</v>
      </c>
      <c r="J932" s="49" t="str">
        <f>VLOOKUP(I932,Presupuesto!$B$11:$C$565,2,0)</f>
        <v>SUELDOS Y SALARIOS PERMANENTES</v>
      </c>
      <c r="K932" s="33" t="str">
        <f t="shared" si="28"/>
        <v>Desarrollo del Sistema de Educación Superior</v>
      </c>
      <c r="L932" s="33" t="s">
        <v>355</v>
      </c>
    </row>
    <row r="933" spans="3:12" hidden="1">
      <c r="C933" s="106" t="s">
        <v>26</v>
      </c>
      <c r="D933" s="98"/>
      <c r="E933" s="89">
        <v>0</v>
      </c>
      <c r="F933" s="35">
        <f>IF(E932=0,"",(G932/E932)/12*E932)</f>
        <v>0</v>
      </c>
      <c r="G933" s="32">
        <f>F933</f>
        <v>0</v>
      </c>
      <c r="H933" s="99"/>
      <c r="I933" s="51" t="s">
        <v>476</v>
      </c>
      <c r="J933" s="51" t="str">
        <f>VLOOKUP(I933,Presupuesto!$B$11:$C$565,2,0)</f>
        <v>AGUINALDO Y DECIMO CUARTO MES</v>
      </c>
      <c r="K933" s="33" t="str">
        <f t="shared" si="28"/>
        <v>Desarrollo del Sistema de Educación Superior</v>
      </c>
      <c r="L933" s="33" t="s">
        <v>355</v>
      </c>
    </row>
    <row r="934" spans="3:12" hidden="1">
      <c r="C934" s="107" t="s">
        <v>27</v>
      </c>
      <c r="D934" s="98"/>
      <c r="E934" s="89">
        <v>0</v>
      </c>
      <c r="F934" s="52">
        <f>IF(E932&lt;6,"",((E932-6)/12)*(G932/E932))</f>
        <v>0</v>
      </c>
      <c r="G934" s="32">
        <f>F934</f>
        <v>0</v>
      </c>
      <c r="H934" s="99"/>
      <c r="I934" s="36" t="s">
        <v>479</v>
      </c>
      <c r="J934" s="36" t="str">
        <f>VLOOKUP(I934,Presupuesto!$B$11:$C$565,2,0)</f>
        <v>DECIMOCUARTO MES</v>
      </c>
      <c r="K934" s="33" t="str">
        <f t="shared" si="28"/>
        <v>Desarrollo del Sistema de Educación Superior</v>
      </c>
      <c r="L934" s="33" t="s">
        <v>355</v>
      </c>
    </row>
    <row r="935" spans="3:12" ht="15.75" hidden="1" thickBot="1">
      <c r="C935" s="72" t="s">
        <v>448</v>
      </c>
      <c r="D935" s="134"/>
      <c r="E935" s="87">
        <v>12</v>
      </c>
      <c r="F935" s="235">
        <f>HLOOKUP($C935,$BZ$2:$CM$3,2,0)</f>
        <v>18859.39</v>
      </c>
      <c r="G935" s="48">
        <f>D935*E935*F935</f>
        <v>0</v>
      </c>
      <c r="H935" s="101"/>
      <c r="I935" s="49" t="s">
        <v>456</v>
      </c>
      <c r="J935" s="49" t="str">
        <f>VLOOKUP(I935,Presupuesto!$B$11:$C$565,2,0)</f>
        <v>SUELDOS Y SALARIOS PERMANENTES</v>
      </c>
      <c r="K935" s="33" t="str">
        <f t="shared" si="28"/>
        <v>Desarrollo del Sistema de Educación Superior</v>
      </c>
      <c r="L935" s="33" t="s">
        <v>355</v>
      </c>
    </row>
    <row r="936" spans="3:12" hidden="1">
      <c r="C936" s="106" t="s">
        <v>26</v>
      </c>
      <c r="D936" s="98"/>
      <c r="E936" s="89">
        <v>0</v>
      </c>
      <c r="F936" s="35">
        <f>IF(E935=0,"",(G935/E935)/12*E935)</f>
        <v>0</v>
      </c>
      <c r="G936" s="32">
        <f>F936</f>
        <v>0</v>
      </c>
      <c r="H936" s="99"/>
      <c r="I936" s="51" t="s">
        <v>476</v>
      </c>
      <c r="J936" s="51" t="str">
        <f>VLOOKUP(I936,Presupuesto!$B$11:$C$565,2,0)</f>
        <v>AGUINALDO Y DECIMO CUARTO MES</v>
      </c>
      <c r="K936" s="33" t="str">
        <f t="shared" si="28"/>
        <v>Desarrollo del Sistema de Educación Superior</v>
      </c>
      <c r="L936" s="33" t="s">
        <v>355</v>
      </c>
    </row>
    <row r="937" spans="3:12" hidden="1">
      <c r="C937" s="107" t="s">
        <v>27</v>
      </c>
      <c r="D937" s="98"/>
      <c r="E937" s="89">
        <v>0</v>
      </c>
      <c r="F937" s="52">
        <f>IF(E935&lt;6,"",((E935-6)/12)*(G935/E935))</f>
        <v>0</v>
      </c>
      <c r="G937" s="32">
        <f>F937</f>
        <v>0</v>
      </c>
      <c r="H937" s="99"/>
      <c r="I937" s="36" t="s">
        <v>479</v>
      </c>
      <c r="J937" s="36" t="str">
        <f>VLOOKUP(I937,Presupuesto!$B$11:$C$565,2,0)</f>
        <v>DECIMOCUARTO MES</v>
      </c>
      <c r="K937" s="33" t="str">
        <f t="shared" si="28"/>
        <v>Desarrollo del Sistema de Educación Superior</v>
      </c>
      <c r="L937" s="33" t="s">
        <v>355</v>
      </c>
    </row>
    <row r="938" spans="3:12" ht="15.75" hidden="1" thickBot="1">
      <c r="C938" s="72" t="s">
        <v>449</v>
      </c>
      <c r="D938" s="134"/>
      <c r="E938" s="87">
        <v>12</v>
      </c>
      <c r="F938" s="235">
        <f>HLOOKUP($C938,$BZ$2:$CM$3,2,0)</f>
        <v>17866.8</v>
      </c>
      <c r="G938" s="48">
        <f>D938*E938*F938</f>
        <v>0</v>
      </c>
      <c r="H938" s="101"/>
      <c r="I938" s="49" t="s">
        <v>456</v>
      </c>
      <c r="J938" s="49" t="str">
        <f>VLOOKUP(I938,Presupuesto!$B$11:$C$565,2,0)</f>
        <v>SUELDOS Y SALARIOS PERMANENTES</v>
      </c>
      <c r="K938" s="33" t="str">
        <f t="shared" si="28"/>
        <v>Desarrollo del Sistema de Educación Superior</v>
      </c>
      <c r="L938" s="33" t="s">
        <v>355</v>
      </c>
    </row>
    <row r="939" spans="3:12" hidden="1">
      <c r="C939" s="106" t="s">
        <v>26</v>
      </c>
      <c r="D939" s="98"/>
      <c r="E939" s="89">
        <v>0</v>
      </c>
      <c r="F939" s="35">
        <f>IF(E938=0,"",(G938/E938)/12*E938)</f>
        <v>0</v>
      </c>
      <c r="G939" s="32">
        <f>F939</f>
        <v>0</v>
      </c>
      <c r="H939" s="99"/>
      <c r="I939" s="51" t="s">
        <v>476</v>
      </c>
      <c r="J939" s="51" t="str">
        <f>VLOOKUP(I939,Presupuesto!$B$11:$C$565,2,0)</f>
        <v>AGUINALDO Y DECIMO CUARTO MES</v>
      </c>
      <c r="K939" s="33" t="str">
        <f t="shared" si="28"/>
        <v>Desarrollo del Sistema de Educación Superior</v>
      </c>
      <c r="L939" s="33" t="s">
        <v>355</v>
      </c>
    </row>
    <row r="940" spans="3:12" hidden="1">
      <c r="C940" s="107" t="s">
        <v>27</v>
      </c>
      <c r="D940" s="98"/>
      <c r="E940" s="89">
        <v>0</v>
      </c>
      <c r="F940" s="52">
        <f>IF(E938&lt;6,"",((E938-6)/12)*(G938/E938))</f>
        <v>0</v>
      </c>
      <c r="G940" s="32">
        <f>F940</f>
        <v>0</v>
      </c>
      <c r="H940" s="99"/>
      <c r="I940" s="36" t="s">
        <v>479</v>
      </c>
      <c r="J940" s="36" t="str">
        <f>VLOOKUP(I940,Presupuesto!$B$11:$C$565,2,0)</f>
        <v>DECIMOCUARTO MES</v>
      </c>
      <c r="K940" s="33" t="str">
        <f t="shared" si="28"/>
        <v>Desarrollo del Sistema de Educación Superior</v>
      </c>
      <c r="L940" s="33" t="s">
        <v>355</v>
      </c>
    </row>
    <row r="941" spans="3:12" ht="15.75" hidden="1" thickBot="1">
      <c r="C941" s="72" t="s">
        <v>450</v>
      </c>
      <c r="D941" s="134"/>
      <c r="E941" s="87">
        <v>12</v>
      </c>
      <c r="F941" s="235">
        <f>HLOOKUP($C941,$BZ$2:$CM$3,2,0)</f>
        <v>13896.4</v>
      </c>
      <c r="G941" s="48">
        <f>D941*E941*F941</f>
        <v>0</v>
      </c>
      <c r="H941" s="101"/>
      <c r="I941" s="49" t="s">
        <v>456</v>
      </c>
      <c r="J941" s="49" t="str">
        <f>VLOOKUP(I941,Presupuesto!$B$11:$C$565,2,0)</f>
        <v>SUELDOS Y SALARIOS PERMANENTES</v>
      </c>
      <c r="K941" s="33" t="str">
        <f t="shared" si="28"/>
        <v>Desarrollo del Sistema de Educación Superior</v>
      </c>
      <c r="L941" s="33" t="s">
        <v>355</v>
      </c>
    </row>
    <row r="942" spans="3:12" hidden="1">
      <c r="C942" s="106" t="s">
        <v>26</v>
      </c>
      <c r="D942" s="98"/>
      <c r="E942" s="89">
        <v>0</v>
      </c>
      <c r="F942" s="35">
        <f>IF(E941=0,"",(G941/E941)/12*E941)</f>
        <v>0</v>
      </c>
      <c r="G942" s="32">
        <f>F942</f>
        <v>0</v>
      </c>
      <c r="H942" s="99"/>
      <c r="I942" s="51" t="s">
        <v>476</v>
      </c>
      <c r="J942" s="51" t="str">
        <f>VLOOKUP(I942,Presupuesto!$B$11:$C$565,2,0)</f>
        <v>AGUINALDO Y DECIMO CUARTO MES</v>
      </c>
      <c r="K942" s="33" t="str">
        <f t="shared" si="28"/>
        <v>Desarrollo del Sistema de Educación Superior</v>
      </c>
      <c r="L942" s="33" t="s">
        <v>355</v>
      </c>
    </row>
    <row r="943" spans="3:12" hidden="1">
      <c r="C943" s="107" t="s">
        <v>27</v>
      </c>
      <c r="D943" s="98"/>
      <c r="E943" s="89">
        <v>0</v>
      </c>
      <c r="F943" s="52">
        <f>IF(E941&lt;6,"",((E941-6)/12)*(G941/E941))</f>
        <v>0</v>
      </c>
      <c r="G943" s="32">
        <f>F943</f>
        <v>0</v>
      </c>
      <c r="H943" s="99"/>
      <c r="I943" s="36" t="s">
        <v>479</v>
      </c>
      <c r="J943" s="36" t="str">
        <f>VLOOKUP(I943,Presupuesto!$B$11:$C$565,2,0)</f>
        <v>DECIMOCUARTO MES</v>
      </c>
      <c r="K943" s="33" t="str">
        <f t="shared" si="28"/>
        <v>Desarrollo del Sistema de Educación Superior</v>
      </c>
      <c r="L943" s="33" t="s">
        <v>355</v>
      </c>
    </row>
    <row r="944" spans="3:12" ht="15.75" hidden="1" thickBot="1">
      <c r="C944" s="72" t="s">
        <v>451</v>
      </c>
      <c r="D944" s="134"/>
      <c r="E944" s="87">
        <v>12</v>
      </c>
      <c r="F944" s="235">
        <f>HLOOKUP($C944,$BZ$2:$CM$3,2,0)</f>
        <v>15004.09</v>
      </c>
      <c r="G944" s="48">
        <f>D944*E944*F944</f>
        <v>0</v>
      </c>
      <c r="H944" s="101"/>
      <c r="I944" s="49" t="s">
        <v>456</v>
      </c>
      <c r="J944" s="49" t="str">
        <f>VLOOKUP(I944,Presupuesto!$B$11:$C$565,2,0)</f>
        <v>SUELDOS Y SALARIOS PERMANENTES</v>
      </c>
      <c r="K944" s="33" t="str">
        <f t="shared" si="28"/>
        <v>Desarrollo del Sistema de Educación Superior</v>
      </c>
      <c r="L944" s="33" t="s">
        <v>355</v>
      </c>
    </row>
    <row r="945" spans="3:12" hidden="1">
      <c r="C945" s="106" t="s">
        <v>26</v>
      </c>
      <c r="D945" s="98"/>
      <c r="E945" s="89">
        <v>0</v>
      </c>
      <c r="F945" s="35">
        <f>IF(E944=0,"",(G944/E944)/12*E944)</f>
        <v>0</v>
      </c>
      <c r="G945" s="32">
        <f>F945</f>
        <v>0</v>
      </c>
      <c r="H945" s="99"/>
      <c r="I945" s="51" t="s">
        <v>476</v>
      </c>
      <c r="J945" s="51" t="str">
        <f>VLOOKUP(I945,Presupuesto!$B$11:$C$565,2,0)</f>
        <v>AGUINALDO Y DECIMO CUARTO MES</v>
      </c>
      <c r="K945" s="33" t="str">
        <f t="shared" si="28"/>
        <v>Desarrollo del Sistema de Educación Superior</v>
      </c>
      <c r="L945" s="33" t="s">
        <v>355</v>
      </c>
    </row>
    <row r="946" spans="3:12" hidden="1">
      <c r="C946" s="107" t="s">
        <v>27</v>
      </c>
      <c r="D946" s="98"/>
      <c r="E946" s="89">
        <v>0</v>
      </c>
      <c r="F946" s="52">
        <f>IF(E944&lt;6,"",((E944-6)/12)*(G944/E944))</f>
        <v>0</v>
      </c>
      <c r="G946" s="32">
        <f>F946</f>
        <v>0</v>
      </c>
      <c r="H946" s="99"/>
      <c r="I946" s="36" t="s">
        <v>479</v>
      </c>
      <c r="J946" s="36" t="str">
        <f>VLOOKUP(I946,Presupuesto!$B$11:$C$565,2,0)</f>
        <v>DECIMOCUARTO MES</v>
      </c>
      <c r="K946" s="33" t="str">
        <f t="shared" si="28"/>
        <v>Desarrollo del Sistema de Educación Superior</v>
      </c>
      <c r="L946" s="33" t="s">
        <v>355</v>
      </c>
    </row>
    <row r="947" spans="3:12" ht="15.75" hidden="1" thickBot="1">
      <c r="C947" s="72" t="s">
        <v>452</v>
      </c>
      <c r="D947" s="134"/>
      <c r="E947" s="87">
        <v>12</v>
      </c>
      <c r="F947" s="235">
        <f>HLOOKUP($C947,$BZ$2:$CM$3,2,0)</f>
        <v>13238.9</v>
      </c>
      <c r="G947" s="48">
        <f>D947*E947*F947</f>
        <v>0</v>
      </c>
      <c r="H947" s="101"/>
      <c r="I947" s="49" t="s">
        <v>456</v>
      </c>
      <c r="J947" s="49" t="str">
        <f>VLOOKUP(I947,Presupuesto!$B$11:$C$565,2,0)</f>
        <v>SUELDOS Y SALARIOS PERMANENTES</v>
      </c>
      <c r="K947" s="33" t="str">
        <f t="shared" si="28"/>
        <v>Desarrollo del Sistema de Educación Superior</v>
      </c>
      <c r="L947" s="33" t="s">
        <v>355</v>
      </c>
    </row>
    <row r="948" spans="3:12" hidden="1">
      <c r="C948" s="106" t="s">
        <v>26</v>
      </c>
      <c r="D948" s="98"/>
      <c r="E948" s="89">
        <v>0</v>
      </c>
      <c r="F948" s="35">
        <f>IF(E947=0,"",(G947/E947)/12*E947)</f>
        <v>0</v>
      </c>
      <c r="G948" s="32">
        <f>F948</f>
        <v>0</v>
      </c>
      <c r="H948" s="99"/>
      <c r="I948" s="51" t="s">
        <v>476</v>
      </c>
      <c r="J948" s="51" t="str">
        <f>VLOOKUP(I948,Presupuesto!$B$11:$C$565,2,0)</f>
        <v>AGUINALDO Y DECIMO CUARTO MES</v>
      </c>
      <c r="K948" s="33" t="str">
        <f t="shared" si="28"/>
        <v>Desarrollo del Sistema de Educación Superior</v>
      </c>
      <c r="L948" s="33" t="s">
        <v>355</v>
      </c>
    </row>
    <row r="949" spans="3:12" hidden="1">
      <c r="C949" s="107" t="s">
        <v>27</v>
      </c>
      <c r="D949" s="98"/>
      <c r="E949" s="89">
        <v>0</v>
      </c>
      <c r="F949" s="52">
        <f>IF(E947&lt;6,"",((E947-6)/12)*(G947/E947))</f>
        <v>0</v>
      </c>
      <c r="G949" s="32">
        <f>F949</f>
        <v>0</v>
      </c>
      <c r="H949" s="99"/>
      <c r="I949" s="36" t="s">
        <v>479</v>
      </c>
      <c r="J949" s="36" t="str">
        <f>VLOOKUP(I949,Presupuesto!$B$11:$C$565,2,0)</f>
        <v>DECIMOCUARTO MES</v>
      </c>
      <c r="K949" s="33" t="str">
        <f t="shared" si="28"/>
        <v>Desarrollo del Sistema de Educación Superior</v>
      </c>
      <c r="L949" s="33" t="s">
        <v>355</v>
      </c>
    </row>
    <row r="950" spans="3:12" ht="15.75" hidden="1" thickBot="1">
      <c r="C950" s="72" t="s">
        <v>453</v>
      </c>
      <c r="D950" s="134"/>
      <c r="E950" s="87">
        <v>12</v>
      </c>
      <c r="F950" s="235">
        <f>HLOOKUP($C950,$BZ$2:$CM$3,2,0)</f>
        <v>12356.31</v>
      </c>
      <c r="G950" s="48">
        <f>D950*E950*F950</f>
        <v>0</v>
      </c>
      <c r="H950" s="101"/>
      <c r="I950" s="49" t="s">
        <v>456</v>
      </c>
      <c r="J950" s="49" t="str">
        <f>VLOOKUP(I950,Presupuesto!$B$11:$C$565,2,0)</f>
        <v>SUELDOS Y SALARIOS PERMANENTES</v>
      </c>
      <c r="K950" s="33" t="str">
        <f t="shared" ref="K950:K967" si="29">$K$917</f>
        <v>Desarrollo del Sistema de Educación Superior</v>
      </c>
      <c r="L950" s="33" t="s">
        <v>355</v>
      </c>
    </row>
    <row r="951" spans="3:12" hidden="1">
      <c r="C951" s="106" t="s">
        <v>26</v>
      </c>
      <c r="D951" s="98"/>
      <c r="E951" s="89">
        <v>0</v>
      </c>
      <c r="F951" s="35">
        <f>IF(E950=0,"",(G950/E950)/12*E950)</f>
        <v>0</v>
      </c>
      <c r="G951" s="32">
        <f>F951</f>
        <v>0</v>
      </c>
      <c r="H951" s="99"/>
      <c r="I951" s="51" t="s">
        <v>476</v>
      </c>
      <c r="J951" s="51" t="str">
        <f>VLOOKUP(I951,Presupuesto!$B$11:$C$565,2,0)</f>
        <v>AGUINALDO Y DECIMO CUARTO MES</v>
      </c>
      <c r="K951" s="33" t="str">
        <f t="shared" si="29"/>
        <v>Desarrollo del Sistema de Educación Superior</v>
      </c>
      <c r="L951" s="33" t="s">
        <v>355</v>
      </c>
    </row>
    <row r="952" spans="3:12" hidden="1">
      <c r="C952" s="107" t="s">
        <v>27</v>
      </c>
      <c r="D952" s="98"/>
      <c r="E952" s="89">
        <v>0</v>
      </c>
      <c r="F952" s="52">
        <f>IF(E950&lt;6,"",((E950-6)/12)*(G950/E950))</f>
        <v>0</v>
      </c>
      <c r="G952" s="32">
        <f>F952</f>
        <v>0</v>
      </c>
      <c r="H952" s="99"/>
      <c r="I952" s="36" t="s">
        <v>479</v>
      </c>
      <c r="J952" s="36" t="str">
        <f>VLOOKUP(I952,Presupuesto!$B$11:$C$565,2,0)</f>
        <v>DECIMOCUARTO MES</v>
      </c>
      <c r="K952" s="33" t="str">
        <f t="shared" si="29"/>
        <v>Desarrollo del Sistema de Educación Superior</v>
      </c>
      <c r="L952" s="33" t="s">
        <v>355</v>
      </c>
    </row>
    <row r="953" spans="3:12" ht="15.75" hidden="1" thickBot="1">
      <c r="C953" s="72" t="s">
        <v>454</v>
      </c>
      <c r="D953" s="134"/>
      <c r="E953" s="87">
        <v>12</v>
      </c>
      <c r="F953" s="235">
        <f>HLOOKUP($C953,$BZ$2:$CM$3,2,0)</f>
        <v>463.22</v>
      </c>
      <c r="G953" s="48">
        <f>D953*E953*F953</f>
        <v>0</v>
      </c>
      <c r="H953" s="101"/>
      <c r="I953" s="49" t="s">
        <v>456</v>
      </c>
      <c r="J953" s="49" t="str">
        <f>VLOOKUP(I953,Presupuesto!$B$11:$C$565,2,0)</f>
        <v>SUELDOS Y SALARIOS PERMANENTES</v>
      </c>
      <c r="K953" s="33" t="str">
        <f t="shared" si="29"/>
        <v>Desarrollo del Sistema de Educación Superior</v>
      </c>
      <c r="L953" s="33" t="s">
        <v>355</v>
      </c>
    </row>
    <row r="954" spans="3:12" hidden="1">
      <c r="C954" s="106" t="s">
        <v>26</v>
      </c>
      <c r="D954" s="98"/>
      <c r="E954" s="89">
        <v>0</v>
      </c>
      <c r="F954" s="35">
        <f>IF(E953=0,"",(G953/E953)/12*E953)</f>
        <v>0</v>
      </c>
      <c r="G954" s="32">
        <f>F954</f>
        <v>0</v>
      </c>
      <c r="H954" s="99"/>
      <c r="I954" s="51" t="s">
        <v>476</v>
      </c>
      <c r="J954" s="51" t="str">
        <f>VLOOKUP(I954,Presupuesto!$B$11:$C$565,2,0)</f>
        <v>AGUINALDO Y DECIMO CUARTO MES</v>
      </c>
      <c r="K954" s="33" t="str">
        <f t="shared" si="29"/>
        <v>Desarrollo del Sistema de Educación Superior</v>
      </c>
      <c r="L954" s="33" t="s">
        <v>355</v>
      </c>
    </row>
    <row r="955" spans="3:12" hidden="1">
      <c r="C955" s="107" t="s">
        <v>27</v>
      </c>
      <c r="D955" s="98"/>
      <c r="E955" s="89">
        <v>0</v>
      </c>
      <c r="F955" s="52">
        <f>IF(E953&lt;6,"",((E953-6)/12)*(G953/E953))</f>
        <v>0</v>
      </c>
      <c r="G955" s="32">
        <f>F955</f>
        <v>0</v>
      </c>
      <c r="H955" s="99"/>
      <c r="I955" s="36" t="s">
        <v>479</v>
      </c>
      <c r="J955" s="36" t="str">
        <f>VLOOKUP(I955,Presupuesto!$B$11:$C$565,2,0)</f>
        <v>DECIMOCUARTO MES</v>
      </c>
      <c r="K955" s="33" t="str">
        <f t="shared" si="29"/>
        <v>Desarrollo del Sistema de Educación Superior</v>
      </c>
      <c r="L955" s="33" t="s">
        <v>355</v>
      </c>
    </row>
    <row r="956" spans="3:12" ht="15.75" hidden="1" thickBot="1">
      <c r="C956" s="72" t="s">
        <v>455</v>
      </c>
      <c r="D956" s="134"/>
      <c r="E956" s="87">
        <v>12</v>
      </c>
      <c r="F956" s="235">
        <f>HLOOKUP($C956,$BZ$2:$CM$3,2,0)</f>
        <v>2007.3</v>
      </c>
      <c r="G956" s="48">
        <f>D956*E956*F956</f>
        <v>0</v>
      </c>
      <c r="H956" s="101"/>
      <c r="I956" s="49" t="s">
        <v>456</v>
      </c>
      <c r="J956" s="49" t="str">
        <f>VLOOKUP(I956,Presupuesto!$B$11:$C$565,2,0)</f>
        <v>SUELDOS Y SALARIOS PERMANENTES</v>
      </c>
      <c r="K956" s="33" t="str">
        <f t="shared" si="29"/>
        <v>Desarrollo del Sistema de Educación Superior</v>
      </c>
      <c r="L956" s="33" t="s">
        <v>355</v>
      </c>
    </row>
    <row r="957" spans="3:12" hidden="1">
      <c r="C957" s="106" t="s">
        <v>26</v>
      </c>
      <c r="D957" s="98"/>
      <c r="E957" s="89">
        <v>0</v>
      </c>
      <c r="F957" s="35">
        <f>IF(E956=0,"",(G956/E956)/12*E956)</f>
        <v>0</v>
      </c>
      <c r="G957" s="32">
        <f>F957</f>
        <v>0</v>
      </c>
      <c r="H957" s="99"/>
      <c r="I957" s="51" t="s">
        <v>476</v>
      </c>
      <c r="J957" s="51" t="str">
        <f>VLOOKUP(I957,Presupuesto!$B$11:$C$565,2,0)</f>
        <v>AGUINALDO Y DECIMO CUARTO MES</v>
      </c>
      <c r="K957" s="33" t="str">
        <f t="shared" si="29"/>
        <v>Desarrollo del Sistema de Educación Superior</v>
      </c>
      <c r="L957" s="33" t="s">
        <v>355</v>
      </c>
    </row>
    <row r="958" spans="3:12" hidden="1">
      <c r="C958" s="107" t="s">
        <v>27</v>
      </c>
      <c r="D958" s="98"/>
      <c r="E958" s="89">
        <v>0</v>
      </c>
      <c r="F958" s="52">
        <f>IF(E956&lt;6,"",((E956-6)/12)*(G956/E956))</f>
        <v>0</v>
      </c>
      <c r="G958" s="32">
        <f>F958</f>
        <v>0</v>
      </c>
      <c r="H958" s="99"/>
      <c r="I958" s="36" t="s">
        <v>479</v>
      </c>
      <c r="J958" s="36" t="str">
        <f>VLOOKUP(I958,Presupuesto!$B$11:$C$565,2,0)</f>
        <v>DECIMOCUARTO MES</v>
      </c>
      <c r="K958" s="33" t="str">
        <f t="shared" si="29"/>
        <v>Desarrollo del Sistema de Educación Superior</v>
      </c>
      <c r="L958" s="33" t="s">
        <v>355</v>
      </c>
    </row>
    <row r="959" spans="3:12" ht="15.75" hidden="1" thickBot="1">
      <c r="C959" s="75" t="s">
        <v>51</v>
      </c>
      <c r="D959" s="134"/>
      <c r="E959" s="87">
        <v>12</v>
      </c>
      <c r="F959" s="74">
        <v>30000</v>
      </c>
      <c r="G959" s="48">
        <f>D959*E959*F959</f>
        <v>0</v>
      </c>
      <c r="H959" s="101"/>
      <c r="I959" s="49" t="s">
        <v>524</v>
      </c>
      <c r="J959" s="49" t="str">
        <f>VLOOKUP(I959,Presupuesto!$B$11:$C$565,2,0)</f>
        <v>CONTRATOS ESPECIALES</v>
      </c>
      <c r="K959" s="33" t="str">
        <f t="shared" si="29"/>
        <v>Desarrollo del Sistema de Educación Superior</v>
      </c>
      <c r="L959" s="33" t="s">
        <v>355</v>
      </c>
    </row>
    <row r="960" spans="3:12" hidden="1">
      <c r="C960" s="106" t="s">
        <v>26</v>
      </c>
      <c r="D960" s="98"/>
      <c r="E960" s="89">
        <v>0</v>
      </c>
      <c r="F960" s="52">
        <f>IF(E959=0,"",(G959/E959)/12*E959)</f>
        <v>0</v>
      </c>
      <c r="G960" s="32">
        <f>F960</f>
        <v>0</v>
      </c>
      <c r="H960" s="99"/>
      <c r="I960" s="36" t="s">
        <v>524</v>
      </c>
      <c r="J960" s="36" t="str">
        <f>VLOOKUP(I960,Presupuesto!$B$11:$C$565,2,0)</f>
        <v>CONTRATOS ESPECIALES</v>
      </c>
      <c r="K960" s="33" t="str">
        <f t="shared" si="29"/>
        <v>Desarrollo del Sistema de Educación Superior</v>
      </c>
      <c r="L960" s="33" t="s">
        <v>354</v>
      </c>
    </row>
    <row r="961" spans="3:12" hidden="1">
      <c r="C961" s="107" t="s">
        <v>27</v>
      </c>
      <c r="D961" s="98"/>
      <c r="E961" s="89">
        <v>0</v>
      </c>
      <c r="F961" s="35">
        <f>IF(E959&lt;6,"",((E959-6)/12)*(G959/E959))</f>
        <v>0</v>
      </c>
      <c r="G961" s="32">
        <f>F961</f>
        <v>0</v>
      </c>
      <c r="H961" s="99"/>
      <c r="I961" s="36" t="s">
        <v>524</v>
      </c>
      <c r="J961" s="36" t="str">
        <f>VLOOKUP(I961,Presupuesto!$B$11:$C$565,2,0)</f>
        <v>CONTRATOS ESPECIALES</v>
      </c>
      <c r="K961" s="33" t="str">
        <f t="shared" si="29"/>
        <v>Desarrollo del Sistema de Educación Superior</v>
      </c>
      <c r="L961" s="33" t="s">
        <v>359</v>
      </c>
    </row>
    <row r="962" spans="3:12" ht="15.75" hidden="1" thickBot="1">
      <c r="C962" s="75" t="s">
        <v>28</v>
      </c>
      <c r="D962" s="134"/>
      <c r="E962" s="87">
        <v>12</v>
      </c>
      <c r="F962" s="53">
        <v>30000</v>
      </c>
      <c r="G962" s="48">
        <f>D962*E962*F962</f>
        <v>0</v>
      </c>
      <c r="H962" s="101"/>
      <c r="I962" s="49" t="s">
        <v>665</v>
      </c>
      <c r="J962" s="49" t="str">
        <f>VLOOKUP(I962,Presupuesto!$B$11:$C$565,2,0)</f>
        <v>OTROS SERVICIOS TECNICOS Y PROFESIONALES</v>
      </c>
      <c r="K962" s="33" t="str">
        <f t="shared" si="29"/>
        <v>Desarrollo del Sistema de Educación Superior</v>
      </c>
      <c r="L962" s="33" t="s">
        <v>354</v>
      </c>
    </row>
    <row r="963" spans="3:12" hidden="1">
      <c r="C963" s="106" t="s">
        <v>26</v>
      </c>
      <c r="D963" s="98"/>
      <c r="E963" s="89">
        <v>0</v>
      </c>
      <c r="F963" s="35">
        <v>0</v>
      </c>
      <c r="G963" s="32">
        <f>F963</f>
        <v>0</v>
      </c>
      <c r="H963" s="99"/>
      <c r="I963" s="36" t="s">
        <v>665</v>
      </c>
      <c r="J963" s="36" t="str">
        <f>VLOOKUP(I963,Presupuesto!$B$11:$C$565,2,0)</f>
        <v>OTROS SERVICIOS TECNICOS Y PROFESIONALES</v>
      </c>
      <c r="K963" s="33" t="str">
        <f t="shared" si="29"/>
        <v>Desarrollo del Sistema de Educación Superior</v>
      </c>
      <c r="L963" s="33" t="s">
        <v>354</v>
      </c>
    </row>
    <row r="964" spans="3:12" hidden="1">
      <c r="C964" s="107" t="s">
        <v>27</v>
      </c>
      <c r="D964" s="98"/>
      <c r="E964" s="89">
        <v>0</v>
      </c>
      <c r="F964" s="35">
        <v>0</v>
      </c>
      <c r="G964" s="32">
        <f>F964</f>
        <v>0</v>
      </c>
      <c r="H964" s="99"/>
      <c r="I964" s="36" t="s">
        <v>665</v>
      </c>
      <c r="J964" s="36" t="str">
        <f>VLOOKUP(I964,Presupuesto!$B$11:$C$565,2,0)</f>
        <v>OTROS SERVICIOS TECNICOS Y PROFESIONALES</v>
      </c>
      <c r="K964" s="33" t="str">
        <f t="shared" si="29"/>
        <v>Desarrollo del Sistema de Educación Superior</v>
      </c>
      <c r="L964" s="33" t="s">
        <v>354</v>
      </c>
    </row>
    <row r="965" spans="3:12" ht="15.75" hidden="1" thickBot="1">
      <c r="C965" s="75" t="s">
        <v>29</v>
      </c>
      <c r="D965" s="134"/>
      <c r="E965" s="87">
        <v>12</v>
      </c>
      <c r="F965" s="53">
        <v>30000</v>
      </c>
      <c r="G965" s="48">
        <f>D965*E965*F965</f>
        <v>0</v>
      </c>
      <c r="H965" s="101"/>
      <c r="I965" s="49" t="s">
        <v>456</v>
      </c>
      <c r="J965" s="49" t="str">
        <f>VLOOKUP(I965,Presupuesto!$B$11:$C$565,2,0)</f>
        <v>SUELDOS Y SALARIOS PERMANENTES</v>
      </c>
      <c r="K965" s="33" t="str">
        <f t="shared" si="29"/>
        <v>Desarrollo del Sistema de Educación Superior</v>
      </c>
      <c r="L965" s="33" t="s">
        <v>354</v>
      </c>
    </row>
    <row r="966" spans="3:12" hidden="1">
      <c r="C966" s="106" t="s">
        <v>26</v>
      </c>
      <c r="D966" s="104"/>
      <c r="E966" s="66">
        <v>0</v>
      </c>
      <c r="F966" s="54">
        <f>IF(E965=0,"",(G965/E965)/12*E965)</f>
        <v>0</v>
      </c>
      <c r="G966" s="55">
        <f>F966</f>
        <v>0</v>
      </c>
      <c r="H966" s="99"/>
      <c r="I966" s="36" t="s">
        <v>476</v>
      </c>
      <c r="J966" s="36" t="str">
        <f>VLOOKUP(I966,Presupuesto!$B$11:$C$565,2,0)</f>
        <v>AGUINALDO Y DECIMO CUARTO MES</v>
      </c>
      <c r="K966" s="33" t="str">
        <f t="shared" si="29"/>
        <v>Desarrollo del Sistema de Educación Superior</v>
      </c>
      <c r="L966" s="33" t="s">
        <v>354</v>
      </c>
    </row>
    <row r="967" spans="3:12" ht="15.75" hidden="1" thickBot="1">
      <c r="C967" s="108" t="s">
        <v>27</v>
      </c>
      <c r="D967" s="97"/>
      <c r="E967" s="67">
        <v>0</v>
      </c>
      <c r="F967" s="40">
        <f>IF(E965&lt;6,"",((E965-6)/12)*(G965/E965))</f>
        <v>0</v>
      </c>
      <c r="G967" s="40">
        <f>F967</f>
        <v>0</v>
      </c>
      <c r="H967" s="97"/>
      <c r="I967" s="41" t="s">
        <v>479</v>
      </c>
      <c r="J967" s="59" t="str">
        <f>VLOOKUP(I967,Presupuesto!$B$11:$C$565,2,0)</f>
        <v>DECIMOCUARTO MES</v>
      </c>
      <c r="K967" s="41" t="str">
        <f t="shared" si="29"/>
        <v>Desarrollo del Sistema de Educación Superior</v>
      </c>
      <c r="L967" s="59" t="s">
        <v>354</v>
      </c>
    </row>
  </sheetData>
  <autoFilter ref="G12:J967">
    <filterColumn colId="0">
      <filters blank="1">
        <filter val="16,676"/>
        <filter val="180,000"/>
        <filter val="200,111"/>
        <filter val="8,338"/>
        <filter val="Costo Total"/>
      </filters>
    </filterColumn>
  </autoFilter>
  <conditionalFormatting sqref="E56">
    <cfRule type="cellIs" dxfId="24" priority="19" operator="greaterThan">
      <formula>12</formula>
    </cfRule>
  </conditionalFormatting>
  <conditionalFormatting sqref="E956">
    <cfRule type="cellIs" dxfId="23" priority="3" operator="greaterThan">
      <formula>12</formula>
    </cfRule>
  </conditionalFormatting>
  <conditionalFormatting sqref="E116">
    <cfRule type="cellIs" dxfId="22" priority="17" operator="greaterThan">
      <formula>12</formula>
    </cfRule>
  </conditionalFormatting>
  <conditionalFormatting sqref="E176">
    <cfRule type="cellIs" dxfId="21" priority="16" operator="greaterThan">
      <formula>12</formula>
    </cfRule>
  </conditionalFormatting>
  <conditionalFormatting sqref="E236">
    <cfRule type="cellIs" dxfId="20" priority="15" operator="greaterThan">
      <formula>12</formula>
    </cfRule>
  </conditionalFormatting>
  <conditionalFormatting sqref="E296">
    <cfRule type="cellIs" dxfId="19" priority="14" operator="greaterThan">
      <formula>12</formula>
    </cfRule>
  </conditionalFormatting>
  <conditionalFormatting sqref="E356">
    <cfRule type="cellIs" dxfId="18" priority="13" operator="greaterThan">
      <formula>12</formula>
    </cfRule>
  </conditionalFormatting>
  <conditionalFormatting sqref="E416">
    <cfRule type="cellIs" dxfId="17" priority="12" operator="greaterThan">
      <formula>12</formula>
    </cfRule>
  </conditionalFormatting>
  <conditionalFormatting sqref="E476">
    <cfRule type="cellIs" dxfId="16" priority="11" operator="greaterThan">
      <formula>12</formula>
    </cfRule>
  </conditionalFormatting>
  <conditionalFormatting sqref="E536">
    <cfRule type="cellIs" dxfId="15" priority="10" operator="greaterThan">
      <formula>12</formula>
    </cfRule>
  </conditionalFormatting>
  <conditionalFormatting sqref="E596">
    <cfRule type="cellIs" dxfId="14" priority="9" operator="greaterThan">
      <formula>12</formula>
    </cfRule>
  </conditionalFormatting>
  <conditionalFormatting sqref="E656">
    <cfRule type="cellIs" dxfId="13" priority="8" operator="greaterThan">
      <formula>12</formula>
    </cfRule>
  </conditionalFormatting>
  <conditionalFormatting sqref="E716">
    <cfRule type="cellIs" dxfId="12" priority="7" operator="greaterThan">
      <formula>12</formula>
    </cfRule>
  </conditionalFormatting>
  <conditionalFormatting sqref="E776">
    <cfRule type="cellIs" dxfId="11" priority="6" operator="greaterThan">
      <formula>12</formula>
    </cfRule>
  </conditionalFormatting>
  <conditionalFormatting sqref="E836">
    <cfRule type="cellIs" dxfId="10" priority="5" operator="greaterThan">
      <formula>12</formula>
    </cfRule>
  </conditionalFormatting>
  <conditionalFormatting sqref="E896">
    <cfRule type="cellIs" dxfId="9" priority="4" operator="greaterThan">
      <formula>12</formula>
    </cfRule>
  </conditionalFormatting>
  <conditionalFormatting sqref="D13">
    <cfRule type="duplicateValues" dxfId="8" priority="2"/>
  </conditionalFormatting>
  <conditionalFormatting sqref="D73">
    <cfRule type="duplicateValues" dxfId="7" priority="1"/>
  </conditionalFormatting>
  <dataValidations xWindow="766" yWindow="545" count="6">
    <dataValidation type="list" allowBlank="1" showInputMessage="1" showErrorMessage="1" errorTitle="¡Ingreso no Válido!" error="Por favor seleccione una opción de la lista" promptTitle="Tipo de Presupuesto" prompt="Seleccione una opción de la lista." sqref="H17:H67 H77:H127 H917:H967 H197:H247 H257:H307 H317:H367 H377:H427 H437:H487 H497:H547 H557:H607 H617:H667 H677:H727 H737:H787 H797:H847 H857:H907 H137:H187">
      <formula1>$R$2:$S$2</formula1>
    </dataValidation>
    <dataValidation type="list" allowBlank="1" showInputMessage="1" showErrorMessage="1" errorTitle="¡Ingreso Inválido!" error="Seleccione una opción de la lista" promptTitle="Mes Requerido" prompt="Seleccione el mes en el que requiere el recurso." sqref="L77:L127 L137:L187 L197:L247 L257:L307 L317:L367 L377:L427 L437:L487 L497:L547 L557:L607 L617:L667 L677:L727 L737:L787 L797:L847 L857:L907 L917:L967 L17:L67">
      <formula1>$U$2:$AF$2</formula1>
    </dataValidation>
    <dataValidation type="list" allowBlank="1" showInputMessage="1" showErrorMessage="1" sqref="C17 C20 C23 C26 C29 C32 C35 C38 C41 C44 C47 C50 C53 C56 C77 C80 C83 C86 C89 C92 C95 C98 C101 C104 C107 C110 C113 C116 C137 C140 C143 C146 C149 C152 C155 C158 C161 C164 C167 C170 C173 C176 C197 C200 C203 C206 C209 C212 C215 C218 C221 C224 C227 C230 C233 C236 C257 C260 C263 C266 C269 C272 C275 C278 C281 C284 C287 C290 C293 C296 C317 C320 C323 C326 C329 C332 C335 C338 C341 C344 C347 C350 C353 C356 C377 C380 C383 C386 C389 C392 C395 C398 C401 C404 C407 C410 C413 C416 C437 C440 C443 C446 C449 C452 C455 C458 C461 C464 C467 C470 C473 C476 C497 C500 C503 C506 C509 C512 C515 C518 C521 C524 C527 C530 C533 C536 C557 C560 C563 C566 C569 C572 C575 C578 C581 C584 C587 C590 C593 C596 C617 C620 C623 C626 C629 C632 C635 C638 C641 C644 C647 C650 C653 C656 C677 C680 C683 C686 C689 C692 C695 C698 C701 C704 C707 C710 C713 C716 C737 C740 C743 C746 C749 C752 C755 C758 C761 C764 C767 C770 C773 C776 C797 C800 C803 C806 C809 C812 C815 C818 C821 C824 C827 C830 C833 C836 C857 C860 C863 C866 C869 C872 C875 C878 C881 C884 C887 C890 C893 C896 C917 C920 C923 C926 C929 C932 C935 C938 C941 C944 C947 C950 C953 C956">
      <formula1>$BZ$2:$CM$2</formula1>
    </dataValidation>
    <dataValidation type="list" allowBlank="1" showInputMessage="1" showErrorMessage="1" errorTitle="¡Ingreso Inválido!" error="Verifique el valor ingresado." sqref="I17:I67 I77:I127 I137:I187 I197:I247 I257:I307 I317:I367 I377:I427 I437:I487 I497:I547 I557:I607 I617:I667 I677:I727 I737:I787 I797:I847 I857:I907 I917:I967">
      <formula1>$A$1:$UI$1</formula1>
    </dataValidation>
    <dataValidation type="list" allowBlank="1" showInputMessage="1" showErrorMessage="1" errorTitle="¡Ingreso Inválido!" error="Seleccione una opción de la lista." promptTitle="Dimensión Estratégica" prompt="Seleccione una opción de la lista." sqref="K78:K127 K138:K187 K198:K247 K258:K307 K318:K367 K378:K427 K438:K487 K498:K547 K558:K607 K618:K667 K678:K727 K738:K787 K798:K847 K858:K907 K918:K967 K62">
      <formula1>$A$2:$P$2</formula1>
    </dataValidation>
    <dataValidation type="list" allowBlank="1" showInputMessage="1" showErrorMessage="1" errorTitle="¡Ingreso Inválido!" error="Seleccione una opción de la lista." promptTitle="Dimensión Estratégica" prompt="Seleccione una opción de la lista." sqref="K17:K61 K77 K137 K197 K257 K317 K377 K437 K497 K557 K617 K677 K737 K797 K857 K917 K63:K67">
      <formula1>$A$2:$Q$2</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sheetPr filterMode="1">
    <tabColor rgb="FF92D050"/>
  </sheetPr>
  <dimension ref="A1:UI238"/>
  <sheetViews>
    <sheetView showGridLines="0" topLeftCell="D4" zoomScale="84" zoomScaleNormal="84" workbookViewId="0">
      <selection activeCell="D10" sqref="D10"/>
    </sheetView>
  </sheetViews>
  <sheetFormatPr baseColWidth="10" defaultColWidth="11.5703125" defaultRowHeight="15"/>
  <cols>
    <col min="1" max="1" width="1.85546875" style="21" customWidth="1"/>
    <col min="2" max="2" width="6.7109375" style="21" customWidth="1"/>
    <col min="3" max="3" width="41.7109375" style="21" customWidth="1"/>
    <col min="4" max="4" width="26.42578125" style="21" bestFit="1" customWidth="1"/>
    <col min="5" max="5" width="13.85546875" style="21" customWidth="1"/>
    <col min="6" max="6" width="16" style="21" customWidth="1"/>
    <col min="7" max="7" width="29.28515625" style="12" customWidth="1"/>
    <col min="8" max="8" width="25.28515625" style="21" customWidth="1"/>
    <col min="9" max="9" width="35.42578125" style="21" bestFit="1" customWidth="1"/>
    <col min="10" max="10" width="64.140625" style="21" customWidth="1"/>
    <col min="11" max="11" width="13.42578125" style="21" bestFit="1" customWidth="1"/>
    <col min="12" max="16384" width="11.5703125" style="21"/>
  </cols>
  <sheetData>
    <row r="1" spans="1:555" ht="26.25" hidden="1">
      <c r="A1" s="122" t="s">
        <v>211</v>
      </c>
      <c r="B1" s="125" t="s">
        <v>212</v>
      </c>
      <c r="C1" s="116" t="s">
        <v>213</v>
      </c>
      <c r="D1" s="116" t="s">
        <v>456</v>
      </c>
      <c r="E1" s="116" t="s">
        <v>458</v>
      </c>
      <c r="F1" s="116" t="s">
        <v>460</v>
      </c>
      <c r="G1" s="116" t="s">
        <v>462</v>
      </c>
      <c r="H1" s="116" t="s">
        <v>464</v>
      </c>
      <c r="I1" s="116" t="s">
        <v>466</v>
      </c>
      <c r="J1" s="116" t="s">
        <v>214</v>
      </c>
      <c r="K1" s="116" t="s">
        <v>469</v>
      </c>
      <c r="L1" s="116" t="s">
        <v>215</v>
      </c>
      <c r="M1" s="116" t="s">
        <v>471</v>
      </c>
      <c r="N1" s="116" t="s">
        <v>473</v>
      </c>
      <c r="O1" s="116" t="s">
        <v>475</v>
      </c>
      <c r="P1" s="116" t="s">
        <v>216</v>
      </c>
      <c r="Q1" s="116" t="s">
        <v>476</v>
      </c>
      <c r="R1" s="116" t="s">
        <v>479</v>
      </c>
      <c r="S1" s="116" t="s">
        <v>217</v>
      </c>
      <c r="T1" s="116" t="s">
        <v>481</v>
      </c>
      <c r="U1" s="116" t="s">
        <v>218</v>
      </c>
      <c r="V1" s="116" t="s">
        <v>482</v>
      </c>
      <c r="W1" s="116" t="s">
        <v>483</v>
      </c>
      <c r="X1" s="116" t="s">
        <v>487</v>
      </c>
      <c r="Y1" s="116" t="s">
        <v>234</v>
      </c>
      <c r="Z1" s="116" t="s">
        <v>488</v>
      </c>
      <c r="AA1" s="116" t="s">
        <v>490</v>
      </c>
      <c r="AB1" s="116" t="s">
        <v>492</v>
      </c>
      <c r="AC1" s="116" t="s">
        <v>235</v>
      </c>
      <c r="AD1" s="116" t="s">
        <v>494</v>
      </c>
      <c r="AE1" s="116" t="s">
        <v>496</v>
      </c>
      <c r="AF1" s="116" t="s">
        <v>498</v>
      </c>
      <c r="AG1" s="116" t="s">
        <v>500</v>
      </c>
      <c r="AH1" s="116" t="s">
        <v>210</v>
      </c>
      <c r="AI1" s="116" t="s">
        <v>502</v>
      </c>
      <c r="AJ1" s="125" t="s">
        <v>219</v>
      </c>
      <c r="AK1" s="116" t="s">
        <v>504</v>
      </c>
      <c r="AL1" s="116" t="s">
        <v>220</v>
      </c>
      <c r="AM1" s="116" t="s">
        <v>506</v>
      </c>
      <c r="AN1" s="116" t="s">
        <v>508</v>
      </c>
      <c r="AO1" s="116" t="s">
        <v>221</v>
      </c>
      <c r="AP1" s="116" t="s">
        <v>510</v>
      </c>
      <c r="AQ1" s="116" t="s">
        <v>512</v>
      </c>
      <c r="AR1" s="116" t="s">
        <v>222</v>
      </c>
      <c r="AS1" s="116" t="s">
        <v>513</v>
      </c>
      <c r="AT1" s="116" t="s">
        <v>515</v>
      </c>
      <c r="AU1" s="116" t="s">
        <v>516</v>
      </c>
      <c r="AV1" s="116" t="s">
        <v>517</v>
      </c>
      <c r="AW1" s="116" t="s">
        <v>519</v>
      </c>
      <c r="AX1" s="116" t="s">
        <v>521</v>
      </c>
      <c r="AY1" s="116" t="s">
        <v>522</v>
      </c>
      <c r="AZ1" s="116" t="s">
        <v>223</v>
      </c>
      <c r="BA1" s="116" t="s">
        <v>524</v>
      </c>
      <c r="BB1" s="116" t="s">
        <v>526</v>
      </c>
      <c r="BC1" s="116" t="s">
        <v>528</v>
      </c>
      <c r="BD1" s="116" t="s">
        <v>530</v>
      </c>
      <c r="BE1" s="116" t="s">
        <v>532</v>
      </c>
      <c r="BF1" s="116" t="s">
        <v>534</v>
      </c>
      <c r="BG1" s="116" t="s">
        <v>536</v>
      </c>
      <c r="BH1" s="116" t="s">
        <v>538</v>
      </c>
      <c r="BI1" s="116" t="s">
        <v>236</v>
      </c>
      <c r="BJ1" s="116" t="s">
        <v>540</v>
      </c>
      <c r="BK1" s="116" t="s">
        <v>542</v>
      </c>
      <c r="BL1" s="116" t="s">
        <v>544</v>
      </c>
      <c r="BM1" s="116" t="s">
        <v>546</v>
      </c>
      <c r="BN1" s="116" t="s">
        <v>548</v>
      </c>
      <c r="BO1" s="116" t="s">
        <v>550</v>
      </c>
      <c r="BP1" s="116" t="s">
        <v>552</v>
      </c>
      <c r="BQ1" s="116" t="s">
        <v>554</v>
      </c>
      <c r="BR1" s="116" t="s">
        <v>556</v>
      </c>
      <c r="BS1" s="116" t="s">
        <v>558</v>
      </c>
      <c r="BT1" s="125" t="s">
        <v>224</v>
      </c>
      <c r="BU1" s="116" t="s">
        <v>225</v>
      </c>
      <c r="BV1" s="116" t="s">
        <v>560</v>
      </c>
      <c r="BW1" s="116" t="s">
        <v>226</v>
      </c>
      <c r="BX1" s="116" t="s">
        <v>562</v>
      </c>
      <c r="BY1" s="116" t="s">
        <v>564</v>
      </c>
      <c r="BZ1" s="125" t="s">
        <v>227</v>
      </c>
      <c r="CA1" s="116" t="s">
        <v>228</v>
      </c>
      <c r="CB1" s="116" t="s">
        <v>566</v>
      </c>
      <c r="CC1" s="116" t="s">
        <v>229</v>
      </c>
      <c r="CD1" s="116" t="s">
        <v>568</v>
      </c>
      <c r="CE1" s="116" t="s">
        <v>570</v>
      </c>
      <c r="CF1" s="116" t="s">
        <v>572</v>
      </c>
      <c r="CG1" s="125" t="s">
        <v>230</v>
      </c>
      <c r="CH1" s="116" t="s">
        <v>578</v>
      </c>
      <c r="CI1" s="116" t="s">
        <v>580</v>
      </c>
      <c r="CJ1" s="116" t="s">
        <v>231</v>
      </c>
      <c r="CK1" s="116" t="s">
        <v>574</v>
      </c>
      <c r="CL1" s="116" t="s">
        <v>576</v>
      </c>
      <c r="CM1" s="116" t="s">
        <v>232</v>
      </c>
      <c r="CN1" s="116" t="s">
        <v>582</v>
      </c>
      <c r="CO1" s="116" t="s">
        <v>233</v>
      </c>
      <c r="CP1" s="116" t="s">
        <v>583</v>
      </c>
      <c r="CQ1" s="113" t="s">
        <v>237</v>
      </c>
      <c r="CR1" s="125" t="s">
        <v>238</v>
      </c>
      <c r="CS1" s="116" t="s">
        <v>584</v>
      </c>
      <c r="CT1" s="116" t="s">
        <v>585</v>
      </c>
      <c r="CU1" s="116" t="s">
        <v>587</v>
      </c>
      <c r="CV1" s="116" t="s">
        <v>239</v>
      </c>
      <c r="CW1" s="116" t="s">
        <v>589</v>
      </c>
      <c r="CX1" s="116" t="s">
        <v>591</v>
      </c>
      <c r="CY1" s="116" t="s">
        <v>593</v>
      </c>
      <c r="CZ1" s="116" t="s">
        <v>595</v>
      </c>
      <c r="DA1" s="116" t="s">
        <v>597</v>
      </c>
      <c r="DB1" s="116" t="s">
        <v>599</v>
      </c>
      <c r="DC1" s="125" t="s">
        <v>240</v>
      </c>
      <c r="DD1" s="116" t="s">
        <v>241</v>
      </c>
      <c r="DE1" s="116" t="s">
        <v>601</v>
      </c>
      <c r="DF1" s="116" t="s">
        <v>242</v>
      </c>
      <c r="DG1" s="116" t="s">
        <v>603</v>
      </c>
      <c r="DH1" s="116" t="s">
        <v>605</v>
      </c>
      <c r="DI1" s="116" t="s">
        <v>607</v>
      </c>
      <c r="DJ1" s="116" t="s">
        <v>609</v>
      </c>
      <c r="DK1" s="116" t="s">
        <v>611</v>
      </c>
      <c r="DL1" s="116" t="s">
        <v>613</v>
      </c>
      <c r="DM1" s="116" t="s">
        <v>615</v>
      </c>
      <c r="DN1" s="116" t="s">
        <v>243</v>
      </c>
      <c r="DO1" s="116" t="s">
        <v>617</v>
      </c>
      <c r="DP1" s="116" t="s">
        <v>619</v>
      </c>
      <c r="DQ1" s="116" t="s">
        <v>621</v>
      </c>
      <c r="DR1" s="125" t="s">
        <v>244</v>
      </c>
      <c r="DS1" s="116" t="s">
        <v>623</v>
      </c>
      <c r="DT1" s="116" t="s">
        <v>245</v>
      </c>
      <c r="DU1" s="116" t="s">
        <v>625</v>
      </c>
      <c r="DV1" s="116" t="s">
        <v>246</v>
      </c>
      <c r="DW1" s="116" t="s">
        <v>627</v>
      </c>
      <c r="DX1" s="116" t="s">
        <v>629</v>
      </c>
      <c r="DY1" s="116" t="s">
        <v>631</v>
      </c>
      <c r="DZ1" s="116" t="s">
        <v>633</v>
      </c>
      <c r="EA1" s="116" t="s">
        <v>635</v>
      </c>
      <c r="EB1" s="116" t="s">
        <v>637</v>
      </c>
      <c r="EC1" s="116" t="s">
        <v>639</v>
      </c>
      <c r="ED1" s="116" t="s">
        <v>641</v>
      </c>
      <c r="EE1" s="116" t="s">
        <v>643</v>
      </c>
      <c r="EF1" s="116" t="s">
        <v>645</v>
      </c>
      <c r="EG1" s="116" t="s">
        <v>647</v>
      </c>
      <c r="EH1" s="125" t="s">
        <v>247</v>
      </c>
      <c r="EI1" s="116" t="s">
        <v>649</v>
      </c>
      <c r="EJ1" s="116" t="s">
        <v>248</v>
      </c>
      <c r="EK1" s="116" t="s">
        <v>651</v>
      </c>
      <c r="EL1" s="116" t="s">
        <v>653</v>
      </c>
      <c r="EM1" s="116" t="s">
        <v>249</v>
      </c>
      <c r="EN1" s="116" t="s">
        <v>655</v>
      </c>
      <c r="EO1" s="116" t="s">
        <v>657</v>
      </c>
      <c r="EP1" s="116" t="s">
        <v>250</v>
      </c>
      <c r="EQ1" s="116" t="s">
        <v>659</v>
      </c>
      <c r="ER1" s="116" t="s">
        <v>661</v>
      </c>
      <c r="ES1" s="116" t="s">
        <v>663</v>
      </c>
      <c r="ET1" s="116" t="s">
        <v>251</v>
      </c>
      <c r="EU1" s="116" t="s">
        <v>665</v>
      </c>
      <c r="EV1" s="116" t="s">
        <v>667</v>
      </c>
      <c r="EW1" s="125" t="s">
        <v>252</v>
      </c>
      <c r="EX1" s="116" t="s">
        <v>253</v>
      </c>
      <c r="EY1" s="116" t="s">
        <v>669</v>
      </c>
      <c r="EZ1" s="116" t="s">
        <v>671</v>
      </c>
      <c r="FA1" s="116" t="s">
        <v>673</v>
      </c>
      <c r="FB1" s="116" t="s">
        <v>675</v>
      </c>
      <c r="FC1" s="116" t="s">
        <v>254</v>
      </c>
      <c r="FD1" s="116" t="s">
        <v>677</v>
      </c>
      <c r="FE1" s="116" t="s">
        <v>679</v>
      </c>
      <c r="FF1" s="116" t="s">
        <v>681</v>
      </c>
      <c r="FG1" s="116" t="s">
        <v>683</v>
      </c>
      <c r="FH1" s="116" t="s">
        <v>685</v>
      </c>
      <c r="FI1" s="116" t="s">
        <v>255</v>
      </c>
      <c r="FJ1" s="116" t="s">
        <v>688</v>
      </c>
      <c r="FK1" s="116" t="s">
        <v>256</v>
      </c>
      <c r="FL1" s="116" t="s">
        <v>691</v>
      </c>
      <c r="FM1" s="116" t="s">
        <v>692</v>
      </c>
      <c r="FN1" s="116" t="s">
        <v>694</v>
      </c>
      <c r="FO1" s="116" t="s">
        <v>257</v>
      </c>
      <c r="FP1" s="116" t="s">
        <v>697</v>
      </c>
      <c r="FQ1" s="116" t="s">
        <v>698</v>
      </c>
      <c r="FR1" s="116" t="s">
        <v>700</v>
      </c>
      <c r="FS1" s="116" t="s">
        <v>258</v>
      </c>
      <c r="FT1" s="116" t="s">
        <v>703</v>
      </c>
      <c r="FU1" s="116" t="s">
        <v>705</v>
      </c>
      <c r="FV1" s="116" t="s">
        <v>707</v>
      </c>
      <c r="FW1" s="125" t="s">
        <v>259</v>
      </c>
      <c r="FX1" s="125" t="s">
        <v>260</v>
      </c>
      <c r="FY1" s="116" t="s">
        <v>266</v>
      </c>
      <c r="FZ1" s="116" t="s">
        <v>709</v>
      </c>
      <c r="GA1" s="116" t="s">
        <v>711</v>
      </c>
      <c r="GB1" s="116" t="s">
        <v>713</v>
      </c>
      <c r="GC1" s="116" t="s">
        <v>715</v>
      </c>
      <c r="GD1" s="116" t="s">
        <v>717</v>
      </c>
      <c r="GE1" s="116" t="s">
        <v>719</v>
      </c>
      <c r="GF1" s="125" t="s">
        <v>261</v>
      </c>
      <c r="GG1" s="116" t="s">
        <v>267</v>
      </c>
      <c r="GH1" s="116" t="s">
        <v>721</v>
      </c>
      <c r="GI1" s="116" t="s">
        <v>723</v>
      </c>
      <c r="GJ1" s="116" t="s">
        <v>724</v>
      </c>
      <c r="GK1" s="116" t="s">
        <v>268</v>
      </c>
      <c r="GL1" s="116" t="s">
        <v>727</v>
      </c>
      <c r="GM1" s="116" t="s">
        <v>728</v>
      </c>
      <c r="GN1" s="125" t="s">
        <v>262</v>
      </c>
      <c r="GO1" s="116" t="s">
        <v>263</v>
      </c>
      <c r="GP1" s="116" t="s">
        <v>730</v>
      </c>
      <c r="GQ1" s="116" t="s">
        <v>732</v>
      </c>
      <c r="GR1" s="116" t="s">
        <v>734</v>
      </c>
      <c r="GS1" s="116" t="s">
        <v>736</v>
      </c>
      <c r="GT1" s="116" t="s">
        <v>738</v>
      </c>
      <c r="GU1" s="125" t="s">
        <v>264</v>
      </c>
      <c r="GV1" s="116" t="s">
        <v>265</v>
      </c>
      <c r="GW1" s="116" t="s">
        <v>740</v>
      </c>
      <c r="GX1" s="116" t="s">
        <v>742</v>
      </c>
      <c r="GY1" s="116" t="s">
        <v>744</v>
      </c>
      <c r="GZ1" s="116" t="s">
        <v>746</v>
      </c>
      <c r="HA1" s="116" t="s">
        <v>748</v>
      </c>
      <c r="HB1" s="116" t="s">
        <v>750</v>
      </c>
      <c r="HC1" s="113" t="s">
        <v>269</v>
      </c>
      <c r="HD1" s="125" t="s">
        <v>270</v>
      </c>
      <c r="HE1" s="116" t="s">
        <v>271</v>
      </c>
      <c r="HF1" s="116" t="s">
        <v>752</v>
      </c>
      <c r="HG1" s="116" t="s">
        <v>754</v>
      </c>
      <c r="HH1" s="116" t="s">
        <v>756</v>
      </c>
      <c r="HI1" s="116" t="s">
        <v>758</v>
      </c>
      <c r="HJ1" s="116" t="s">
        <v>272</v>
      </c>
      <c r="HK1" s="116" t="s">
        <v>761</v>
      </c>
      <c r="HL1" s="116" t="s">
        <v>289</v>
      </c>
      <c r="HM1" s="116" t="s">
        <v>799</v>
      </c>
      <c r="HN1" s="116" t="s">
        <v>801</v>
      </c>
      <c r="HO1" s="116" t="s">
        <v>803</v>
      </c>
      <c r="HP1" s="125" t="s">
        <v>273</v>
      </c>
      <c r="HQ1" s="116" t="s">
        <v>763</v>
      </c>
      <c r="HR1" s="116" t="s">
        <v>765</v>
      </c>
      <c r="HS1" s="116" t="s">
        <v>274</v>
      </c>
      <c r="HT1" s="116" t="s">
        <v>768</v>
      </c>
      <c r="HU1" s="116" t="s">
        <v>770</v>
      </c>
      <c r="HV1" s="116" t="s">
        <v>771</v>
      </c>
      <c r="HW1" s="116" t="s">
        <v>773</v>
      </c>
      <c r="HX1" s="125" t="s">
        <v>275</v>
      </c>
      <c r="HY1" s="116" t="s">
        <v>775</v>
      </c>
      <c r="HZ1" s="116" t="s">
        <v>777</v>
      </c>
      <c r="IA1" s="116" t="s">
        <v>779</v>
      </c>
      <c r="IB1" s="116" t="s">
        <v>276</v>
      </c>
      <c r="IC1" s="116" t="s">
        <v>781</v>
      </c>
      <c r="ID1" s="116" t="s">
        <v>783</v>
      </c>
      <c r="IE1" s="116" t="s">
        <v>277</v>
      </c>
      <c r="IF1" s="116" t="s">
        <v>785</v>
      </c>
      <c r="IG1" s="116" t="s">
        <v>787</v>
      </c>
      <c r="IH1" s="116" t="s">
        <v>278</v>
      </c>
      <c r="II1" s="116" t="s">
        <v>789</v>
      </c>
      <c r="IJ1" s="116" t="s">
        <v>791</v>
      </c>
      <c r="IK1" s="116" t="s">
        <v>793</v>
      </c>
      <c r="IL1" s="116" t="s">
        <v>795</v>
      </c>
      <c r="IM1" s="116" t="s">
        <v>279</v>
      </c>
      <c r="IN1" s="116" t="s">
        <v>797</v>
      </c>
      <c r="IO1" s="125" t="s">
        <v>280</v>
      </c>
      <c r="IP1" s="116" t="s">
        <v>805</v>
      </c>
      <c r="IQ1" s="116" t="s">
        <v>807</v>
      </c>
      <c r="IR1" s="116" t="s">
        <v>281</v>
      </c>
      <c r="IS1" s="116" t="s">
        <v>809</v>
      </c>
      <c r="IT1" s="116" t="s">
        <v>811</v>
      </c>
      <c r="IU1" s="116" t="s">
        <v>813</v>
      </c>
      <c r="IV1" s="125" t="s">
        <v>282</v>
      </c>
      <c r="IW1" s="116" t="s">
        <v>815</v>
      </c>
      <c r="IX1" s="116" t="s">
        <v>283</v>
      </c>
      <c r="IY1" s="116" t="s">
        <v>818</v>
      </c>
      <c r="IZ1" s="116" t="s">
        <v>820</v>
      </c>
      <c r="JA1" s="116" t="s">
        <v>822</v>
      </c>
      <c r="JB1" s="116" t="s">
        <v>824</v>
      </c>
      <c r="JC1" s="116" t="s">
        <v>826</v>
      </c>
      <c r="JD1" s="116" t="s">
        <v>828</v>
      </c>
      <c r="JE1" s="116" t="s">
        <v>284</v>
      </c>
      <c r="JF1" s="116" t="s">
        <v>831</v>
      </c>
      <c r="JG1" s="116" t="s">
        <v>833</v>
      </c>
      <c r="JH1" s="116" t="s">
        <v>835</v>
      </c>
      <c r="JI1" s="116" t="s">
        <v>837</v>
      </c>
      <c r="JJ1" s="116" t="s">
        <v>839</v>
      </c>
      <c r="JK1" s="116" t="s">
        <v>841</v>
      </c>
      <c r="JL1" s="116" t="s">
        <v>843</v>
      </c>
      <c r="JM1" s="116" t="s">
        <v>845</v>
      </c>
      <c r="JN1" s="116" t="s">
        <v>285</v>
      </c>
      <c r="JO1" s="116" t="s">
        <v>848</v>
      </c>
      <c r="JP1" s="116" t="s">
        <v>850</v>
      </c>
      <c r="JQ1" s="116" t="s">
        <v>852</v>
      </c>
      <c r="JR1" s="116" t="s">
        <v>854</v>
      </c>
      <c r="JS1" s="116" t="s">
        <v>855</v>
      </c>
      <c r="JT1" s="116" t="s">
        <v>857</v>
      </c>
      <c r="JU1" s="116" t="s">
        <v>859</v>
      </c>
      <c r="JV1" s="116" t="s">
        <v>861</v>
      </c>
      <c r="JW1" s="116" t="s">
        <v>863</v>
      </c>
      <c r="JX1" s="116" t="s">
        <v>865</v>
      </c>
      <c r="JY1" s="116" t="s">
        <v>867</v>
      </c>
      <c r="JZ1" s="116" t="s">
        <v>869</v>
      </c>
      <c r="KA1" s="116" t="s">
        <v>871</v>
      </c>
      <c r="KB1" s="116" t="s">
        <v>873</v>
      </c>
      <c r="KC1" s="116" t="s">
        <v>875</v>
      </c>
      <c r="KD1" s="116" t="s">
        <v>877</v>
      </c>
      <c r="KE1" s="116" t="s">
        <v>879</v>
      </c>
      <c r="KF1" s="116" t="s">
        <v>881</v>
      </c>
      <c r="KG1" s="116" t="s">
        <v>883</v>
      </c>
      <c r="KH1" s="116" t="s">
        <v>885</v>
      </c>
      <c r="KI1" s="116" t="s">
        <v>887</v>
      </c>
      <c r="KJ1" s="116" t="s">
        <v>889</v>
      </c>
      <c r="KK1" s="116" t="s">
        <v>891</v>
      </c>
      <c r="KL1" s="116" t="s">
        <v>893</v>
      </c>
      <c r="KM1" s="116" t="s">
        <v>895</v>
      </c>
      <c r="KN1" s="116" t="s">
        <v>897</v>
      </c>
      <c r="KO1" s="125" t="s">
        <v>286</v>
      </c>
      <c r="KP1" s="116" t="s">
        <v>899</v>
      </c>
      <c r="KQ1" s="116" t="s">
        <v>287</v>
      </c>
      <c r="KR1" s="116" t="s">
        <v>902</v>
      </c>
      <c r="KS1" s="116" t="s">
        <v>904</v>
      </c>
      <c r="KT1" s="116" t="s">
        <v>906</v>
      </c>
      <c r="KU1" s="116" t="s">
        <v>908</v>
      </c>
      <c r="KV1" s="116" t="s">
        <v>288</v>
      </c>
      <c r="KW1" s="116" t="s">
        <v>911</v>
      </c>
      <c r="KX1" s="116" t="s">
        <v>913</v>
      </c>
      <c r="KY1" s="116" t="s">
        <v>915</v>
      </c>
      <c r="KZ1" s="116" t="s">
        <v>917</v>
      </c>
      <c r="LA1" s="116" t="s">
        <v>919</v>
      </c>
      <c r="LB1" s="116" t="s">
        <v>921</v>
      </c>
      <c r="LC1" s="116" t="s">
        <v>923</v>
      </c>
      <c r="LD1" s="113" t="s">
        <v>290</v>
      </c>
      <c r="LE1" s="125" t="s">
        <v>291</v>
      </c>
      <c r="LF1" s="116" t="s">
        <v>292</v>
      </c>
      <c r="LG1" s="116" t="s">
        <v>306</v>
      </c>
      <c r="LH1" s="116" t="s">
        <v>925</v>
      </c>
      <c r="LI1" s="116" t="s">
        <v>927</v>
      </c>
      <c r="LJ1" s="116" t="s">
        <v>929</v>
      </c>
      <c r="LK1" s="116" t="s">
        <v>931</v>
      </c>
      <c r="LL1" s="116" t="s">
        <v>307</v>
      </c>
      <c r="LM1" s="116" t="s">
        <v>933</v>
      </c>
      <c r="LN1" s="116" t="s">
        <v>308</v>
      </c>
      <c r="LO1" s="116" t="s">
        <v>935</v>
      </c>
      <c r="LP1" s="116" t="s">
        <v>293</v>
      </c>
      <c r="LQ1" s="116" t="s">
        <v>937</v>
      </c>
      <c r="LR1" s="116" t="s">
        <v>309</v>
      </c>
      <c r="LS1" s="116" t="s">
        <v>939</v>
      </c>
      <c r="LT1" s="116" t="s">
        <v>941</v>
      </c>
      <c r="LU1" s="116" t="s">
        <v>310</v>
      </c>
      <c r="LV1" s="125" t="s">
        <v>294</v>
      </c>
      <c r="LW1" s="116" t="s">
        <v>295</v>
      </c>
      <c r="LX1" s="116" t="s">
        <v>943</v>
      </c>
      <c r="LY1" s="116" t="s">
        <v>945</v>
      </c>
      <c r="LZ1" s="116" t="s">
        <v>946</v>
      </c>
      <c r="MA1" s="116" t="s">
        <v>948</v>
      </c>
      <c r="MB1" s="116" t="s">
        <v>949</v>
      </c>
      <c r="MC1" s="116" t="s">
        <v>951</v>
      </c>
      <c r="MD1" s="116" t="s">
        <v>953</v>
      </c>
      <c r="ME1" s="116" t="s">
        <v>955</v>
      </c>
      <c r="MF1" s="116" t="s">
        <v>957</v>
      </c>
      <c r="MG1" s="116" t="s">
        <v>296</v>
      </c>
      <c r="MH1" s="116" t="s">
        <v>960</v>
      </c>
      <c r="MI1" s="116" t="s">
        <v>961</v>
      </c>
      <c r="MJ1" s="116" t="s">
        <v>963</v>
      </c>
      <c r="MK1" s="116" t="s">
        <v>297</v>
      </c>
      <c r="ML1" s="116" t="s">
        <v>966</v>
      </c>
      <c r="MM1" s="116" t="s">
        <v>967</v>
      </c>
      <c r="MN1" s="116" t="s">
        <v>969</v>
      </c>
      <c r="MO1" s="116" t="s">
        <v>971</v>
      </c>
      <c r="MP1" s="116" t="s">
        <v>298</v>
      </c>
      <c r="MQ1" s="116" t="s">
        <v>974</v>
      </c>
      <c r="MR1" s="116" t="s">
        <v>976</v>
      </c>
      <c r="MS1" s="116" t="s">
        <v>978</v>
      </c>
      <c r="MT1" s="116" t="s">
        <v>980</v>
      </c>
      <c r="MU1" s="116" t="s">
        <v>299</v>
      </c>
      <c r="MV1" s="116" t="s">
        <v>983</v>
      </c>
      <c r="MW1" s="116" t="s">
        <v>985</v>
      </c>
      <c r="MX1" s="116" t="s">
        <v>987</v>
      </c>
      <c r="MY1" s="116" t="s">
        <v>989</v>
      </c>
      <c r="MZ1" s="116" t="s">
        <v>991</v>
      </c>
      <c r="NA1" s="116" t="s">
        <v>993</v>
      </c>
      <c r="NB1" s="116" t="s">
        <v>995</v>
      </c>
      <c r="NC1" s="116" t="s">
        <v>997</v>
      </c>
      <c r="ND1" s="116" t="s">
        <v>999</v>
      </c>
      <c r="NE1" s="116" t="s">
        <v>1001</v>
      </c>
      <c r="NF1" s="116" t="s">
        <v>1003</v>
      </c>
      <c r="NG1" s="116" t="s">
        <v>1004</v>
      </c>
      <c r="NH1" s="125" t="s">
        <v>300</v>
      </c>
      <c r="NI1" s="116" t="s">
        <v>301</v>
      </c>
      <c r="NJ1" s="116" t="s">
        <v>1006</v>
      </c>
      <c r="NK1" s="116" t="s">
        <v>1008</v>
      </c>
      <c r="NL1" s="116" t="s">
        <v>1010</v>
      </c>
      <c r="NM1" s="116" t="s">
        <v>1012</v>
      </c>
      <c r="NN1" s="125" t="s">
        <v>302</v>
      </c>
      <c r="NO1" s="116" t="s">
        <v>303</v>
      </c>
      <c r="NP1" s="116" t="s">
        <v>1013</v>
      </c>
      <c r="NQ1" s="116" t="s">
        <v>304</v>
      </c>
      <c r="NR1" s="116" t="s">
        <v>1015</v>
      </c>
      <c r="NS1" s="116" t="s">
        <v>1017</v>
      </c>
      <c r="NT1" s="116" t="s">
        <v>305</v>
      </c>
      <c r="NU1" s="116" t="s">
        <v>1019</v>
      </c>
      <c r="NV1" s="113" t="s">
        <v>311</v>
      </c>
      <c r="NW1" s="125" t="s">
        <v>312</v>
      </c>
      <c r="NX1" s="116" t="s">
        <v>313</v>
      </c>
      <c r="NY1" s="116" t="s">
        <v>1022</v>
      </c>
      <c r="NZ1" s="116" t="s">
        <v>1024</v>
      </c>
      <c r="OA1" s="116" t="s">
        <v>314</v>
      </c>
      <c r="OB1" s="116" t="s">
        <v>324</v>
      </c>
      <c r="OC1" s="116" t="s">
        <v>1026</v>
      </c>
      <c r="OD1" s="116" t="s">
        <v>1028</v>
      </c>
      <c r="OE1" s="116" t="s">
        <v>1030</v>
      </c>
      <c r="OF1" s="116" t="s">
        <v>1032</v>
      </c>
      <c r="OG1" s="116" t="s">
        <v>1034</v>
      </c>
      <c r="OH1" s="116" t="s">
        <v>1036</v>
      </c>
      <c r="OI1" s="116" t="s">
        <v>1038</v>
      </c>
      <c r="OJ1" s="116" t="s">
        <v>1040</v>
      </c>
      <c r="OK1" s="116" t="s">
        <v>1042</v>
      </c>
      <c r="OL1" s="116" t="s">
        <v>1044</v>
      </c>
      <c r="OM1" s="116" t="s">
        <v>1046</v>
      </c>
      <c r="ON1" s="116" t="s">
        <v>1048</v>
      </c>
      <c r="OO1" s="116" t="s">
        <v>1050</v>
      </c>
      <c r="OP1" s="116" t="s">
        <v>1052</v>
      </c>
      <c r="OQ1" s="116" t="s">
        <v>1054</v>
      </c>
      <c r="OR1" s="116" t="s">
        <v>1056</v>
      </c>
      <c r="OS1" s="116" t="s">
        <v>1058</v>
      </c>
      <c r="OT1" s="116" t="s">
        <v>1060</v>
      </c>
      <c r="OU1" s="116" t="s">
        <v>1062</v>
      </c>
      <c r="OV1" s="116" t="s">
        <v>1064</v>
      </c>
      <c r="OW1" s="116" t="s">
        <v>1066</v>
      </c>
      <c r="OX1" s="116" t="s">
        <v>1068</v>
      </c>
      <c r="OY1" s="116" t="s">
        <v>325</v>
      </c>
      <c r="OZ1" s="116" t="s">
        <v>1071</v>
      </c>
      <c r="PA1" s="116" t="s">
        <v>1073</v>
      </c>
      <c r="PB1" s="116" t="s">
        <v>1074</v>
      </c>
      <c r="PC1" s="116" t="s">
        <v>1076</v>
      </c>
      <c r="PD1" s="116" t="s">
        <v>1078</v>
      </c>
      <c r="PE1" s="116" t="s">
        <v>1080</v>
      </c>
      <c r="PF1" s="116" t="s">
        <v>1082</v>
      </c>
      <c r="PG1" s="116" t="s">
        <v>1084</v>
      </c>
      <c r="PH1" s="116" t="s">
        <v>1086</v>
      </c>
      <c r="PI1" s="116" t="s">
        <v>1088</v>
      </c>
      <c r="PJ1" s="116" t="s">
        <v>1090</v>
      </c>
      <c r="PK1" s="116" t="s">
        <v>1092</v>
      </c>
      <c r="PL1" s="116" t="s">
        <v>1094</v>
      </c>
      <c r="PM1" s="116" t="s">
        <v>1096</v>
      </c>
      <c r="PN1" s="116" t="s">
        <v>1098</v>
      </c>
      <c r="PO1" s="116" t="s">
        <v>1100</v>
      </c>
      <c r="PP1" s="116" t="s">
        <v>1102</v>
      </c>
      <c r="PQ1" s="116" t="s">
        <v>1104</v>
      </c>
      <c r="PR1" s="116" t="s">
        <v>1106</v>
      </c>
      <c r="PS1" s="116" t="s">
        <v>1108</v>
      </c>
      <c r="PT1" s="116" t="s">
        <v>1110</v>
      </c>
      <c r="PU1" s="116" t="s">
        <v>1112</v>
      </c>
      <c r="PV1" s="116" t="s">
        <v>1114</v>
      </c>
      <c r="PW1" s="116" t="s">
        <v>1116</v>
      </c>
      <c r="PX1" s="116" t="s">
        <v>1118</v>
      </c>
      <c r="PY1" s="116" t="s">
        <v>1120</v>
      </c>
      <c r="PZ1" s="116" t="s">
        <v>315</v>
      </c>
      <c r="QA1" s="116" t="s">
        <v>1122</v>
      </c>
      <c r="QB1" s="116" t="s">
        <v>1124</v>
      </c>
      <c r="QC1" s="116" t="s">
        <v>1126</v>
      </c>
      <c r="QD1" s="116" t="s">
        <v>1128</v>
      </c>
      <c r="QE1" s="116" t="s">
        <v>1130</v>
      </c>
      <c r="QF1" s="125" t="s">
        <v>316</v>
      </c>
      <c r="QG1" s="116" t="s">
        <v>317</v>
      </c>
      <c r="QH1" s="116" t="s">
        <v>1132</v>
      </c>
      <c r="QI1" s="116" t="s">
        <v>1134</v>
      </c>
      <c r="QJ1" s="116" t="s">
        <v>1136</v>
      </c>
      <c r="QK1" s="116" t="s">
        <v>1138</v>
      </c>
      <c r="QL1" s="116" t="s">
        <v>1140</v>
      </c>
      <c r="QM1" s="116" t="s">
        <v>1142</v>
      </c>
      <c r="QN1" s="125" t="s">
        <v>318</v>
      </c>
      <c r="QO1" s="116" t="s">
        <v>1144</v>
      </c>
      <c r="QP1" s="116" t="s">
        <v>319</v>
      </c>
      <c r="QQ1" s="116" t="s">
        <v>326</v>
      </c>
      <c r="QR1" s="116" t="s">
        <v>1146</v>
      </c>
      <c r="QS1" s="116" t="s">
        <v>1148</v>
      </c>
      <c r="QT1" s="116" t="s">
        <v>1150</v>
      </c>
      <c r="QU1" s="116" t="s">
        <v>1152</v>
      </c>
      <c r="QV1" s="116" t="s">
        <v>1154</v>
      </c>
      <c r="QW1" s="116" t="s">
        <v>1156</v>
      </c>
      <c r="QX1" s="116" t="s">
        <v>1158</v>
      </c>
      <c r="QY1" s="116" t="s">
        <v>1160</v>
      </c>
      <c r="QZ1" s="116" t="s">
        <v>1162</v>
      </c>
      <c r="RA1" s="116" t="s">
        <v>1164</v>
      </c>
      <c r="RB1" s="116" t="s">
        <v>1166</v>
      </c>
      <c r="RC1" s="116" t="s">
        <v>1168</v>
      </c>
      <c r="RD1" s="116" t="s">
        <v>1170</v>
      </c>
      <c r="RE1" s="116" t="s">
        <v>1172</v>
      </c>
      <c r="RF1" s="125" t="s">
        <v>320</v>
      </c>
      <c r="RG1" s="116" t="s">
        <v>321</v>
      </c>
      <c r="RH1" s="116" t="s">
        <v>1174</v>
      </c>
      <c r="RI1" s="116" t="s">
        <v>1176</v>
      </c>
      <c r="RJ1" s="125" t="s">
        <v>322</v>
      </c>
      <c r="RK1" s="116" t="s">
        <v>323</v>
      </c>
      <c r="RL1" s="116" t="s">
        <v>1178</v>
      </c>
      <c r="RM1" s="116" t="s">
        <v>1179</v>
      </c>
      <c r="RN1" s="116" t="s">
        <v>1180</v>
      </c>
      <c r="RO1" s="116" t="s">
        <v>1181</v>
      </c>
      <c r="RP1" s="116" t="s">
        <v>1183</v>
      </c>
      <c r="RQ1" s="116" t="s">
        <v>1184</v>
      </c>
      <c r="RR1" s="116" t="s">
        <v>1186</v>
      </c>
      <c r="RS1" s="116" t="s">
        <v>1187</v>
      </c>
      <c r="RT1" s="113" t="s">
        <v>327</v>
      </c>
      <c r="RU1" s="125" t="s">
        <v>328</v>
      </c>
      <c r="RV1" s="116" t="s">
        <v>329</v>
      </c>
      <c r="RW1" s="116" t="s">
        <v>1189</v>
      </c>
      <c r="RX1" s="116" t="s">
        <v>1191</v>
      </c>
      <c r="RY1" s="116" t="s">
        <v>330</v>
      </c>
      <c r="RZ1" s="116" t="s">
        <v>1193</v>
      </c>
      <c r="SA1" s="116" t="s">
        <v>1195</v>
      </c>
      <c r="SB1" s="116" t="s">
        <v>1197</v>
      </c>
      <c r="SC1" s="116" t="s">
        <v>1199</v>
      </c>
      <c r="SD1" s="125" t="s">
        <v>331</v>
      </c>
      <c r="SE1" s="116" t="s">
        <v>332</v>
      </c>
      <c r="SF1" s="116" t="s">
        <v>1201</v>
      </c>
      <c r="SG1" s="116" t="s">
        <v>1203</v>
      </c>
      <c r="SH1" s="116" t="s">
        <v>1205</v>
      </c>
      <c r="SI1" s="116" t="s">
        <v>1207</v>
      </c>
      <c r="SJ1" s="116" t="s">
        <v>1209</v>
      </c>
      <c r="SK1" s="116" t="s">
        <v>1211</v>
      </c>
      <c r="SL1" s="116" t="s">
        <v>1213</v>
      </c>
      <c r="SM1" s="116" t="s">
        <v>1215</v>
      </c>
      <c r="SN1" s="116" t="s">
        <v>1217</v>
      </c>
      <c r="SO1" s="116" t="s">
        <v>1219</v>
      </c>
      <c r="SP1" s="116" t="s">
        <v>1221</v>
      </c>
      <c r="SQ1" s="116" t="s">
        <v>1223</v>
      </c>
      <c r="SR1" s="116" t="s">
        <v>1225</v>
      </c>
      <c r="SS1" s="116" t="s">
        <v>1227</v>
      </c>
      <c r="ST1" s="116" t="s">
        <v>1229</v>
      </c>
      <c r="SU1" s="113" t="s">
        <v>333</v>
      </c>
      <c r="SV1" s="125" t="s">
        <v>334</v>
      </c>
      <c r="SW1" s="116" t="s">
        <v>335</v>
      </c>
      <c r="SX1" s="116" t="s">
        <v>1231</v>
      </c>
      <c r="SY1" s="116" t="s">
        <v>1233</v>
      </c>
      <c r="SZ1" s="116" t="s">
        <v>1235</v>
      </c>
      <c r="TA1" s="116" t="s">
        <v>1237</v>
      </c>
      <c r="TB1" s="116" t="s">
        <v>1239</v>
      </c>
      <c r="TC1" s="116" t="s">
        <v>336</v>
      </c>
      <c r="TD1" s="116" t="s">
        <v>1241</v>
      </c>
      <c r="TE1" s="116" t="s">
        <v>1243</v>
      </c>
      <c r="TF1" s="116" t="s">
        <v>1245</v>
      </c>
      <c r="TG1" s="116" t="s">
        <v>1247</v>
      </c>
      <c r="TH1" s="116" t="s">
        <v>1249</v>
      </c>
      <c r="TI1" s="116" t="s">
        <v>1251</v>
      </c>
      <c r="TJ1" s="125" t="s">
        <v>337</v>
      </c>
      <c r="TK1" s="116" t="s">
        <v>338</v>
      </c>
      <c r="TL1" s="116" t="s">
        <v>339</v>
      </c>
      <c r="TM1" s="116" t="s">
        <v>1253</v>
      </c>
      <c r="TN1" s="116" t="s">
        <v>1255</v>
      </c>
      <c r="TO1" s="116" t="s">
        <v>1256</v>
      </c>
      <c r="TP1" s="116" t="s">
        <v>1258</v>
      </c>
      <c r="TQ1" s="116" t="s">
        <v>1260</v>
      </c>
      <c r="TR1" s="116" t="s">
        <v>1262</v>
      </c>
      <c r="TS1" s="116" t="s">
        <v>1264</v>
      </c>
      <c r="TT1" s="116" t="s">
        <v>1266</v>
      </c>
      <c r="TU1" s="116" t="s">
        <v>1268</v>
      </c>
      <c r="TV1" s="116" t="s">
        <v>1270</v>
      </c>
      <c r="TW1" s="116" t="s">
        <v>1272</v>
      </c>
      <c r="TX1" s="116" t="s">
        <v>1274</v>
      </c>
      <c r="TY1" s="116" t="s">
        <v>1276</v>
      </c>
      <c r="TZ1" s="116" t="s">
        <v>1278</v>
      </c>
      <c r="UA1" s="116" t="s">
        <v>1280</v>
      </c>
      <c r="UB1" s="116" t="s">
        <v>1282</v>
      </c>
      <c r="UC1" s="113" t="s">
        <v>1284</v>
      </c>
      <c r="UD1" s="116" t="s">
        <v>1286</v>
      </c>
      <c r="UE1" s="116" t="s">
        <v>1288</v>
      </c>
      <c r="UF1" s="116" t="s">
        <v>1290</v>
      </c>
      <c r="UG1" s="116" t="s">
        <v>1292</v>
      </c>
      <c r="UH1" s="116" t="s">
        <v>1294</v>
      </c>
      <c r="UI1" s="119"/>
    </row>
    <row r="2" spans="1:555" s="57" customFormat="1" hidden="1">
      <c r="A2" s="57" t="s">
        <v>1317</v>
      </c>
      <c r="B2" s="57" t="s">
        <v>1319</v>
      </c>
      <c r="C2" s="57" t="s">
        <v>431</v>
      </c>
      <c r="D2" s="57" t="s">
        <v>1318</v>
      </c>
      <c r="E2" s="57" t="s">
        <v>1320</v>
      </c>
      <c r="F2" s="57" t="s">
        <v>432</v>
      </c>
      <c r="G2" s="95" t="s">
        <v>1321</v>
      </c>
      <c r="H2" s="57" t="s">
        <v>1322</v>
      </c>
      <c r="I2" s="57" t="s">
        <v>1323</v>
      </c>
      <c r="J2" s="57" t="s">
        <v>1403</v>
      </c>
      <c r="K2" s="57" t="s">
        <v>1324</v>
      </c>
      <c r="L2" s="57" t="s">
        <v>1325</v>
      </c>
      <c r="M2" s="57" t="s">
        <v>1326</v>
      </c>
      <c r="N2" s="57" t="s">
        <v>1327</v>
      </c>
      <c r="O2" s="57" t="s">
        <v>1328</v>
      </c>
      <c r="P2" s="57" t="s">
        <v>1418</v>
      </c>
      <c r="Q2" s="57" t="s">
        <v>1453</v>
      </c>
      <c r="R2" s="374" t="str">
        <f>+Presupuesto!D11</f>
        <v>Recurrente</v>
      </c>
      <c r="S2" s="374" t="str">
        <f>+Presupuesto!E11</f>
        <v>Programa / Proyecto 2017</v>
      </c>
      <c r="U2" s="57" t="s">
        <v>354</v>
      </c>
      <c r="V2" s="57" t="s">
        <v>372</v>
      </c>
      <c r="W2" s="57" t="s">
        <v>355</v>
      </c>
      <c r="X2" s="57" t="s">
        <v>356</v>
      </c>
      <c r="Y2" s="57" t="s">
        <v>357</v>
      </c>
      <c r="Z2" s="57" t="s">
        <v>358</v>
      </c>
      <c r="AA2" s="57" t="s">
        <v>359</v>
      </c>
      <c r="AB2" s="57" t="s">
        <v>360</v>
      </c>
      <c r="AC2" s="57" t="s">
        <v>361</v>
      </c>
      <c r="AD2" s="57" t="s">
        <v>362</v>
      </c>
      <c r="AE2" s="57" t="s">
        <v>363</v>
      </c>
      <c r="AF2" s="57" t="s">
        <v>364</v>
      </c>
      <c r="AH2" s="146" t="s">
        <v>380</v>
      </c>
      <c r="AI2" s="146" t="s">
        <v>381</v>
      </c>
      <c r="AJ2" s="146" t="s">
        <v>382</v>
      </c>
      <c r="AK2" s="146" t="s">
        <v>383</v>
      </c>
      <c r="AL2" s="146" t="s">
        <v>384</v>
      </c>
      <c r="AM2" s="146" t="s">
        <v>387</v>
      </c>
      <c r="AN2" s="146" t="s">
        <v>385</v>
      </c>
      <c r="AO2" s="146" t="s">
        <v>386</v>
      </c>
      <c r="AP2" s="146" t="s">
        <v>388</v>
      </c>
      <c r="AQ2" s="146" t="s">
        <v>389</v>
      </c>
      <c r="AR2" s="146" t="s">
        <v>390</v>
      </c>
      <c r="AS2" s="146" t="s">
        <v>391</v>
      </c>
      <c r="AT2" s="146" t="s">
        <v>392</v>
      </c>
      <c r="AU2" s="146" t="s">
        <v>393</v>
      </c>
      <c r="AV2" s="146" t="s">
        <v>394</v>
      </c>
      <c r="AW2" s="146" t="s">
        <v>395</v>
      </c>
      <c r="AX2" s="146" t="s">
        <v>396</v>
      </c>
      <c r="AY2" s="146" t="s">
        <v>397</v>
      </c>
      <c r="AZ2" s="146" t="s">
        <v>398</v>
      </c>
      <c r="BA2" s="146" t="s">
        <v>399</v>
      </c>
      <c r="BB2" s="146" t="s">
        <v>400</v>
      </c>
      <c r="BC2" s="146" t="s">
        <v>401</v>
      </c>
      <c r="BD2" s="146" t="s">
        <v>402</v>
      </c>
      <c r="BE2" s="146" t="s">
        <v>403</v>
      </c>
      <c r="BF2" s="146" t="s">
        <v>404</v>
      </c>
      <c r="BG2" s="146" t="s">
        <v>405</v>
      </c>
      <c r="BH2" s="146" t="s">
        <v>406</v>
      </c>
      <c r="BI2" s="146" t="s">
        <v>407</v>
      </c>
      <c r="BJ2" s="146" t="s">
        <v>408</v>
      </c>
      <c r="BK2" s="146" t="s">
        <v>409</v>
      </c>
      <c r="BL2" s="146" t="s">
        <v>410</v>
      </c>
      <c r="BM2" s="146" t="s">
        <v>411</v>
      </c>
      <c r="BN2" s="146" t="s">
        <v>412</v>
      </c>
      <c r="BO2" s="146" t="s">
        <v>413</v>
      </c>
      <c r="BP2" s="146" t="s">
        <v>414</v>
      </c>
      <c r="BQ2" s="146" t="s">
        <v>415</v>
      </c>
      <c r="BR2" s="146" t="s">
        <v>416</v>
      </c>
      <c r="BS2" s="146" t="s">
        <v>417</v>
      </c>
      <c r="BT2" s="146" t="s">
        <v>418</v>
      </c>
      <c r="BU2" s="146" t="s">
        <v>419</v>
      </c>
    </row>
    <row r="3" spans="1:555" hidden="1">
      <c r="AH3" s="147">
        <v>2500</v>
      </c>
      <c r="AI3" s="147">
        <v>1900</v>
      </c>
      <c r="AJ3" s="147">
        <v>1650</v>
      </c>
      <c r="AK3" s="147">
        <v>1580</v>
      </c>
      <c r="AL3" s="147">
        <v>2250</v>
      </c>
      <c r="AM3" s="147">
        <v>1650</v>
      </c>
      <c r="AN3" s="147">
        <v>1400</v>
      </c>
      <c r="AO3" s="148">
        <v>1340</v>
      </c>
      <c r="AP3" s="148">
        <v>2000</v>
      </c>
      <c r="AQ3" s="148">
        <v>1400</v>
      </c>
      <c r="AR3" s="148">
        <v>1150</v>
      </c>
      <c r="AS3" s="148">
        <v>1100</v>
      </c>
      <c r="AT3" s="148">
        <v>1750</v>
      </c>
      <c r="AU3" s="148">
        <v>1150</v>
      </c>
      <c r="AV3" s="148">
        <v>900</v>
      </c>
      <c r="AW3" s="148">
        <v>860</v>
      </c>
      <c r="AX3" s="148">
        <v>1200</v>
      </c>
      <c r="AY3" s="57">
        <v>900</v>
      </c>
      <c r="AZ3" s="57">
        <v>650</v>
      </c>
      <c r="BA3" s="57">
        <v>620</v>
      </c>
      <c r="BB3" s="147">
        <f>+'Cuadro Resumen'!C213</f>
        <v>5759.1495000000004</v>
      </c>
      <c r="BC3" s="147">
        <f>+'Cuadro Resumen'!D213</f>
        <v>5307.4515000000001</v>
      </c>
      <c r="BD3" s="147">
        <f>+'Cuadro Resumen'!E213</f>
        <v>6775.47</v>
      </c>
      <c r="BE3" s="147">
        <f>+'Cuadro Resumen'!F213</f>
        <v>6323.7719999999999</v>
      </c>
      <c r="BF3" s="147">
        <f>+'Cuadro Resumen'!C214</f>
        <v>5081.6025</v>
      </c>
      <c r="BG3" s="147">
        <f>+'Cuadro Resumen'!D214</f>
        <v>4629.9045000000006</v>
      </c>
      <c r="BH3" s="147">
        <f>+'Cuadro Resumen'!E214</f>
        <v>6097.9230000000007</v>
      </c>
      <c r="BI3" s="147">
        <f>+'Cuadro Resumen'!F214</f>
        <v>5646.2250000000004</v>
      </c>
      <c r="BJ3" s="148">
        <f>+'Cuadro Resumen'!C215</f>
        <v>4404.0555000000004</v>
      </c>
      <c r="BK3" s="148">
        <f>+'Cuadro Resumen'!D215</f>
        <v>4065.2820000000002</v>
      </c>
      <c r="BL3" s="148">
        <f>+'Cuadro Resumen'!E215</f>
        <v>5420.3760000000002</v>
      </c>
      <c r="BM3" s="148">
        <f>+'Cuadro Resumen'!F215</f>
        <v>4968.6779999999999</v>
      </c>
      <c r="BN3" s="148">
        <f>+'Cuadro Resumen'!C216</f>
        <v>3726.5085000000004</v>
      </c>
      <c r="BO3" s="148">
        <f>+'Cuadro Resumen'!D216</f>
        <v>3387.7350000000001</v>
      </c>
      <c r="BP3" s="148">
        <f>+'Cuadro Resumen'!E216</f>
        <v>4742.8290000000006</v>
      </c>
      <c r="BQ3" s="148">
        <f>+'Cuadro Resumen'!F216</f>
        <v>4404.0555000000004</v>
      </c>
      <c r="BR3" s="148">
        <f>+'Cuadro Resumen'!C217</f>
        <v>3274.8105</v>
      </c>
      <c r="BS3" s="148">
        <f>+'Cuadro Resumen'!D217</f>
        <v>3048.9615000000003</v>
      </c>
      <c r="BT3" s="148">
        <f>+'Cuadro Resumen'!E217</f>
        <v>4178.2065000000002</v>
      </c>
      <c r="BU3" s="148">
        <f>+'Cuadro Resumen'!F217</f>
        <v>3839.433</v>
      </c>
    </row>
    <row r="5" spans="1:555" ht="52.5">
      <c r="C5" s="22" t="s">
        <v>344</v>
      </c>
      <c r="D5" s="373">
        <f>SUMIF($C:$C,$C$10,D:D)</f>
        <v>531800</v>
      </c>
    </row>
    <row r="8" spans="1:555">
      <c r="C8" s="7" t="s">
        <v>30</v>
      </c>
      <c r="D8" s="7"/>
      <c r="E8" s="7"/>
      <c r="F8" s="7"/>
      <c r="G8" s="14"/>
      <c r="H8" s="7"/>
      <c r="I8" s="7"/>
    </row>
    <row r="9" spans="1:555" ht="15.75" thickBot="1">
      <c r="C9" s="7"/>
      <c r="D9" s="7"/>
      <c r="E9" s="7"/>
      <c r="F9" s="7"/>
      <c r="G9" s="14"/>
      <c r="H9" s="7"/>
      <c r="I9" s="7"/>
    </row>
    <row r="10" spans="1:555" ht="15.75" thickBot="1">
      <c r="C10" s="515" t="s">
        <v>11</v>
      </c>
      <c r="D10" s="2">
        <f>SUM(F17:F29)</f>
        <v>531800</v>
      </c>
      <c r="E10" s="29"/>
      <c r="F10" s="29"/>
      <c r="G10" s="14"/>
      <c r="H10" s="29"/>
      <c r="I10" s="56"/>
    </row>
    <row r="11" spans="1:555">
      <c r="B11" s="28"/>
      <c r="C11" s="7"/>
      <c r="D11" s="3"/>
      <c r="E11" s="28"/>
      <c r="F11" s="28"/>
      <c r="G11" s="28"/>
      <c r="H11" s="11"/>
      <c r="I11" s="11"/>
      <c r="J11" s="11"/>
      <c r="K11" s="47"/>
    </row>
    <row r="12" spans="1:555">
      <c r="B12" s="28"/>
      <c r="C12" s="7"/>
      <c r="D12" s="3"/>
      <c r="E12" s="28"/>
      <c r="F12" s="28"/>
      <c r="G12" s="28"/>
      <c r="H12" s="11"/>
      <c r="I12" s="11"/>
      <c r="J12" s="11"/>
      <c r="K12" s="47"/>
    </row>
    <row r="13" spans="1:555" ht="15.75">
      <c r="B13" s="28"/>
      <c r="C13" s="137" t="s">
        <v>352</v>
      </c>
      <c r="D13" s="459" t="s">
        <v>2415</v>
      </c>
      <c r="E13" s="28"/>
      <c r="F13" s="28"/>
      <c r="G13" s="28"/>
      <c r="H13" s="11"/>
      <c r="I13" s="11"/>
      <c r="J13" s="11"/>
      <c r="K13" s="47"/>
    </row>
    <row r="14" spans="1:555" ht="18.75">
      <c r="B14" s="28"/>
      <c r="C14" s="143"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Graduados'!$F:$G,2,FALSE),IFERROR(VLOOKUP(D13,'Gestion administrativa '!$F:$G,2,FALSE),IFERROR(VLOOKUP(D13,'13.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 xml:space="preserve">Gestion para reacondicionar los espacios de oficina y cubiculos docentes </v>
      </c>
      <c r="D14" s="3"/>
      <c r="E14" s="28"/>
      <c r="F14" s="28"/>
      <c r="G14" s="28"/>
      <c r="H14" s="11"/>
      <c r="I14" s="11"/>
      <c r="J14" s="11"/>
      <c r="K14" s="47"/>
    </row>
    <row r="15" spans="1:555" ht="15.75" thickBot="1">
      <c r="B15" s="28"/>
      <c r="C15" s="7"/>
      <c r="D15" s="3"/>
      <c r="E15" s="28"/>
      <c r="F15" s="28"/>
      <c r="G15" s="28"/>
      <c r="H15" s="11"/>
      <c r="I15" s="11"/>
      <c r="J15" s="11"/>
      <c r="K15" s="47"/>
    </row>
    <row r="16" spans="1:555" ht="15.75" thickBot="1">
      <c r="B16" s="28"/>
      <c r="C16" s="61" t="s">
        <v>12</v>
      </c>
      <c r="D16" s="63" t="s">
        <v>23</v>
      </c>
      <c r="E16" s="63" t="s">
        <v>25</v>
      </c>
      <c r="F16" s="62" t="s">
        <v>6</v>
      </c>
      <c r="G16" s="68" t="s">
        <v>91</v>
      </c>
      <c r="H16" s="63" t="s">
        <v>14</v>
      </c>
      <c r="I16" s="63" t="s">
        <v>92</v>
      </c>
      <c r="J16" s="63" t="s">
        <v>370</v>
      </c>
      <c r="K16" s="63" t="s">
        <v>371</v>
      </c>
    </row>
    <row r="17" spans="2:11">
      <c r="B17" s="28"/>
      <c r="C17" s="30" t="s">
        <v>31</v>
      </c>
      <c r="D17" s="93">
        <v>16</v>
      </c>
      <c r="E17" s="31">
        <v>2800</v>
      </c>
      <c r="F17" s="32">
        <f>D17*E17</f>
        <v>44800</v>
      </c>
      <c r="G17" s="96" t="s">
        <v>1624</v>
      </c>
      <c r="H17" s="33" t="s">
        <v>945</v>
      </c>
      <c r="I17" s="33" t="str">
        <f>VLOOKUP(H17,Presupuesto!$B$11:$C$565,2,0)</f>
        <v>MUEBLES VARIOS DE OFICINA</v>
      </c>
      <c r="J17" s="33" t="s">
        <v>1324</v>
      </c>
      <c r="K17" s="33" t="s">
        <v>364</v>
      </c>
    </row>
    <row r="18" spans="2:11" ht="32.25" customHeight="1">
      <c r="B18" s="28"/>
      <c r="C18" s="34" t="s">
        <v>32</v>
      </c>
      <c r="D18" s="86">
        <v>15</v>
      </c>
      <c r="E18" s="35">
        <v>2400</v>
      </c>
      <c r="F18" s="32">
        <f>D18*E18</f>
        <v>36000</v>
      </c>
      <c r="G18" s="96" t="s">
        <v>1624</v>
      </c>
      <c r="H18" s="36" t="s">
        <v>945</v>
      </c>
      <c r="I18" s="33" t="str">
        <f>VLOOKUP(H18,Presupuesto!$B$11:$C$565,2,0)</f>
        <v>MUEBLES VARIOS DE OFICINA</v>
      </c>
      <c r="J18" s="33" t="s">
        <v>1324</v>
      </c>
      <c r="K18" s="33" t="s">
        <v>372</v>
      </c>
    </row>
    <row r="19" spans="2:11">
      <c r="B19" s="28"/>
      <c r="C19" s="34" t="s">
        <v>33</v>
      </c>
      <c r="D19" s="86">
        <v>20</v>
      </c>
      <c r="E19" s="35">
        <v>1000</v>
      </c>
      <c r="F19" s="32">
        <f t="shared" ref="F19:F29" si="0">D19*E19</f>
        <v>20000</v>
      </c>
      <c r="G19" s="96" t="s">
        <v>1624</v>
      </c>
      <c r="H19" s="36" t="s">
        <v>945</v>
      </c>
      <c r="I19" s="33" t="str">
        <f>VLOOKUP(H19,Presupuesto!$B$11:$C$565,2,0)</f>
        <v>MUEBLES VARIOS DE OFICINA</v>
      </c>
      <c r="J19" s="33" t="s">
        <v>1324</v>
      </c>
      <c r="K19" s="33" t="s">
        <v>355</v>
      </c>
    </row>
    <row r="20" spans="2:11" s="378" customFormat="1">
      <c r="B20" s="28"/>
      <c r="C20" s="34" t="s">
        <v>2427</v>
      </c>
      <c r="D20" s="86">
        <v>10</v>
      </c>
      <c r="E20" s="35">
        <v>15000</v>
      </c>
      <c r="F20" s="32">
        <f t="shared" si="0"/>
        <v>150000</v>
      </c>
      <c r="G20" s="96" t="s">
        <v>1624</v>
      </c>
      <c r="H20" s="36" t="s">
        <v>945</v>
      </c>
      <c r="I20" s="33" t="str">
        <f>VLOOKUP(H20,Presupuesto!$B$11:$C$565,2,0)</f>
        <v>MUEBLES VARIOS DE OFICINA</v>
      </c>
      <c r="J20" s="33" t="s">
        <v>1324</v>
      </c>
      <c r="K20" s="33" t="s">
        <v>356</v>
      </c>
    </row>
    <row r="21" spans="2:11" s="378" customFormat="1">
      <c r="B21" s="28"/>
      <c r="C21" s="34" t="s">
        <v>36</v>
      </c>
      <c r="D21" s="86">
        <v>2</v>
      </c>
      <c r="E21" s="35">
        <v>5000</v>
      </c>
      <c r="F21" s="32">
        <f t="shared" si="0"/>
        <v>10000</v>
      </c>
      <c r="G21" s="96" t="s">
        <v>1624</v>
      </c>
      <c r="H21" s="36" t="s">
        <v>945</v>
      </c>
      <c r="I21" s="33" t="str">
        <f>VLOOKUP(H21,Presupuesto!$B$11:$C$565,2,0)</f>
        <v>MUEBLES VARIOS DE OFICINA</v>
      </c>
      <c r="J21" s="33" t="s">
        <v>1324</v>
      </c>
      <c r="K21" s="33" t="s">
        <v>357</v>
      </c>
    </row>
    <row r="22" spans="2:11" s="378" customFormat="1">
      <c r="B22" s="28"/>
      <c r="C22" s="34" t="s">
        <v>2428</v>
      </c>
      <c r="D22" s="86">
        <v>3</v>
      </c>
      <c r="E22" s="35">
        <v>30000</v>
      </c>
      <c r="F22" s="32">
        <f t="shared" si="0"/>
        <v>90000</v>
      </c>
      <c r="G22" s="96" t="s">
        <v>1624</v>
      </c>
      <c r="H22" s="36" t="s">
        <v>945</v>
      </c>
      <c r="I22" s="33" t="str">
        <f>VLOOKUP(H22,Presupuesto!$B$11:$C$565,2,0)</f>
        <v>MUEBLES VARIOS DE OFICINA</v>
      </c>
      <c r="J22" s="33" t="s">
        <v>1324</v>
      </c>
      <c r="K22" s="33" t="s">
        <v>358</v>
      </c>
    </row>
    <row r="23" spans="2:11">
      <c r="B23" s="28"/>
      <c r="C23" s="34" t="s">
        <v>34</v>
      </c>
      <c r="D23" s="86">
        <v>2</v>
      </c>
      <c r="E23" s="35">
        <v>10000</v>
      </c>
      <c r="F23" s="32">
        <f t="shared" si="0"/>
        <v>20000</v>
      </c>
      <c r="G23" s="96" t="s">
        <v>1624</v>
      </c>
      <c r="H23" s="36" t="s">
        <v>945</v>
      </c>
      <c r="I23" s="33" t="str">
        <f>VLOOKUP(H23,Presupuesto!$B$11:$C$565,2,0)</f>
        <v>MUEBLES VARIOS DE OFICINA</v>
      </c>
      <c r="J23" s="33" t="s">
        <v>1324</v>
      </c>
      <c r="K23" s="33" t="s">
        <v>355</v>
      </c>
    </row>
    <row r="24" spans="2:11">
      <c r="B24" s="28"/>
      <c r="C24" s="34" t="s">
        <v>35</v>
      </c>
      <c r="D24" s="86">
        <v>15</v>
      </c>
      <c r="E24" s="35">
        <v>3000</v>
      </c>
      <c r="F24" s="32">
        <f t="shared" si="0"/>
        <v>45000</v>
      </c>
      <c r="G24" s="96" t="s">
        <v>1624</v>
      </c>
      <c r="H24" s="36" t="s">
        <v>945</v>
      </c>
      <c r="I24" s="33" t="str">
        <f>VLOOKUP(H24,Presupuesto!$B$11:$C$565,2,0)</f>
        <v>MUEBLES VARIOS DE OFICINA</v>
      </c>
      <c r="J24" s="33" t="s">
        <v>1324</v>
      </c>
      <c r="K24" s="33" t="s">
        <v>355</v>
      </c>
    </row>
    <row r="25" spans="2:11">
      <c r="B25" s="28"/>
      <c r="C25" s="34" t="s">
        <v>2429</v>
      </c>
      <c r="D25" s="86">
        <v>2</v>
      </c>
      <c r="E25" s="35">
        <v>10000</v>
      </c>
      <c r="F25" s="32">
        <f t="shared" si="0"/>
        <v>20000</v>
      </c>
      <c r="G25" s="96" t="s">
        <v>1624</v>
      </c>
      <c r="H25" s="36" t="s">
        <v>945</v>
      </c>
      <c r="I25" s="33" t="str">
        <f>VLOOKUP(H25,Presupuesto!$B$11:$C$565,2,0)</f>
        <v>MUEBLES VARIOS DE OFICINA</v>
      </c>
      <c r="J25" s="33" t="s">
        <v>1324</v>
      </c>
      <c r="K25" s="33" t="s">
        <v>355</v>
      </c>
    </row>
    <row r="26" spans="2:11">
      <c r="B26" s="28"/>
      <c r="C26" s="34" t="s">
        <v>2430</v>
      </c>
      <c r="D26" s="86">
        <v>12</v>
      </c>
      <c r="E26" s="35">
        <v>8000</v>
      </c>
      <c r="F26" s="32">
        <f t="shared" si="0"/>
        <v>96000</v>
      </c>
      <c r="G26" s="96" t="s">
        <v>1624</v>
      </c>
      <c r="H26" s="36" t="s">
        <v>948</v>
      </c>
      <c r="I26" s="33" t="str">
        <f>VLOOKUP(H26,Presupuesto!$B$11:$C$565,2,0)</f>
        <v>EQUIPOS VARIOS DE OFICINA</v>
      </c>
      <c r="J26" s="33" t="s">
        <v>1324</v>
      </c>
      <c r="K26" s="33" t="s">
        <v>355</v>
      </c>
    </row>
    <row r="27" spans="2:11" hidden="1">
      <c r="B27" s="28"/>
      <c r="C27" s="34" t="s">
        <v>38</v>
      </c>
      <c r="D27" s="86"/>
      <c r="E27" s="35">
        <v>2000</v>
      </c>
      <c r="F27" s="32">
        <f t="shared" si="0"/>
        <v>0</v>
      </c>
      <c r="G27" s="96" t="s">
        <v>2402</v>
      </c>
      <c r="H27" s="36" t="s">
        <v>948</v>
      </c>
      <c r="I27" s="33" t="str">
        <f>VLOOKUP(H27,Presupuesto!$B$11:$C$565,2,0)</f>
        <v>EQUIPOS VARIOS DE OFICINA</v>
      </c>
      <c r="J27" s="33" t="s">
        <v>1324</v>
      </c>
      <c r="K27" s="33" t="s">
        <v>363</v>
      </c>
    </row>
    <row r="28" spans="2:11" hidden="1">
      <c r="B28" s="28"/>
      <c r="C28" s="34" t="s">
        <v>39</v>
      </c>
      <c r="D28" s="86"/>
      <c r="E28" s="35">
        <v>5000</v>
      </c>
      <c r="F28" s="32">
        <f t="shared" si="0"/>
        <v>0</v>
      </c>
      <c r="G28" s="96" t="s">
        <v>2404</v>
      </c>
      <c r="H28" s="36" t="s">
        <v>948</v>
      </c>
      <c r="I28" s="33" t="str">
        <f>VLOOKUP(H28,Presupuesto!$B$11:$C$565,2,0)</f>
        <v>EQUIPOS VARIOS DE OFICINA</v>
      </c>
      <c r="J28" s="33" t="s">
        <v>1324</v>
      </c>
      <c r="K28" s="33" t="s">
        <v>359</v>
      </c>
    </row>
    <row r="29" spans="2:11" ht="15.75" hidden="1" thickBot="1">
      <c r="B29" s="28"/>
      <c r="C29" s="37" t="s">
        <v>40</v>
      </c>
      <c r="D29" s="94"/>
      <c r="E29" s="39">
        <v>100000</v>
      </c>
      <c r="F29" s="40">
        <f t="shared" si="0"/>
        <v>0</v>
      </c>
      <c r="G29" s="96" t="s">
        <v>2406</v>
      </c>
      <c r="H29" s="41" t="s">
        <v>948</v>
      </c>
      <c r="I29" s="41" t="str">
        <f>VLOOKUP(H29,Presupuesto!$B$11:$C$565,2,0)</f>
        <v>EQUIPOS VARIOS DE OFICINA</v>
      </c>
      <c r="J29" s="33" t="s">
        <v>1324</v>
      </c>
      <c r="K29" s="59" t="s">
        <v>354</v>
      </c>
    </row>
    <row r="30" spans="2:11">
      <c r="B30" s="28"/>
    </row>
    <row r="31" spans="2:11" ht="15.75" thickBot="1">
      <c r="B31" s="28"/>
      <c r="C31" s="264"/>
      <c r="D31" s="265"/>
      <c r="E31" s="266"/>
      <c r="F31" s="266"/>
      <c r="G31" s="267"/>
      <c r="H31" s="266"/>
      <c r="I31" s="266"/>
      <c r="J31" s="90"/>
      <c r="K31" s="90"/>
    </row>
    <row r="32" spans="2:11" ht="15.75" thickBot="1">
      <c r="B32" s="28"/>
      <c r="C32" s="1" t="s">
        <v>11</v>
      </c>
      <c r="D32" s="2">
        <f>SUM(F39:F48)</f>
        <v>0</v>
      </c>
      <c r="E32" s="112"/>
      <c r="F32" s="112"/>
      <c r="G32" s="14"/>
      <c r="H32" s="112"/>
      <c r="I32" s="112"/>
    </row>
    <row r="33" spans="3:11">
      <c r="C33" s="7"/>
      <c r="D33" s="3"/>
      <c r="E33" s="28"/>
      <c r="F33" s="28"/>
      <c r="G33" s="28"/>
      <c r="H33" s="11"/>
      <c r="I33" s="11"/>
      <c r="J33" s="11"/>
      <c r="K33" s="47"/>
    </row>
    <row r="34" spans="3:11">
      <c r="C34" s="7"/>
      <c r="D34" s="3"/>
      <c r="E34" s="28"/>
      <c r="F34" s="28"/>
      <c r="G34" s="28"/>
      <c r="H34" s="11"/>
      <c r="I34" s="11"/>
      <c r="J34" s="11"/>
      <c r="K34" s="47"/>
    </row>
    <row r="35" spans="3:11" ht="15.75">
      <c r="C35" s="137" t="s">
        <v>352</v>
      </c>
      <c r="D35" s="290"/>
      <c r="E35" s="28"/>
      <c r="F35" s="28"/>
      <c r="G35" s="28"/>
      <c r="H35" s="11"/>
      <c r="I35" s="11"/>
      <c r="J35" s="11"/>
      <c r="K35" s="47"/>
    </row>
    <row r="36" spans="3:11" ht="18.75">
      <c r="C36" s="143" t="e">
        <f>IFERROR(VLOOKUP(D35,'1. Desarrollo e Innov. Curricu.'!$F:$G,2,FALSE),IFERROR(VLOOKUP(D35,'2. Investigación Científica'!$F:$G,2,FALSE),IFERROR(VLOOKUP(D35,'3. Vinculación Univ. Sociedad'!$F:$G,2,FALSE),IFERROR(VLOOKUP(D35,'4. Docencia y Profesorado Univ.'!$F:$G,2,FALSE),IFERROR(VLOOKUP(D35,'5. Estudiantes y Graduados'!$F:$G,2,FALSE),IFERROR(VLOOKUP(D35,'Gestion administrativa '!$F:$G,2,FALSE),IFERROR(VLOOKUP(D35,'13. Gestión Académica'!$F:$G,2,FALSE),IFERROR(VLOOKUP(D35,'9. Asegura. de la Calid. y M'!$F:$G,2,FALSE),IFERROR(VLOOKUP(D35,'6. Gestión del Conocimiento'!$F:$G,2,FALSE),IFERROR(VLOOKUP(D35,'15. Gobernabilidad y Proceso...'!$F:$G,2,FALSE),IFERROR(VLOOKUP(D35,'12. Gestión del Talento Humano'!$F:$G,2,FALSE),IFERROR(VLOOKUP(D35,'14. Internacional... de la E.S.'!$F:$G,2,FALSE),IFERROR(VLOOKUP(D35,'10. Posgrado'!$F:$G,2,FALSE),IFERROR(VLOOKUP(D35,'17. Gestión TIC'!$F:$G,2,FALSE),IFERROR(VLOOKUP(D35,'16. Desa. del Sistema Educ.Sup.'!$F:$G,2,FALSE),IFERROR(VLOOKUP(D35,'8. Cultura de Inno. Insti...'!$F:$G,2,FALSE),VLOOKUP(D35,'7. Lo Esencial de la Reforma U.'!$F:$G,2,0)))))))))))))))))</f>
        <v>#N/A</v>
      </c>
      <c r="D36" s="3"/>
      <c r="E36" s="28"/>
      <c r="F36" s="28"/>
      <c r="G36" s="28"/>
      <c r="H36" s="11"/>
      <c r="I36" s="11"/>
      <c r="J36" s="11"/>
      <c r="K36" s="47"/>
    </row>
    <row r="37" spans="3:11" ht="15.75" thickBot="1">
      <c r="C37" s="7"/>
      <c r="D37" s="3"/>
      <c r="E37" s="28"/>
      <c r="F37" s="28"/>
      <c r="G37" s="28"/>
      <c r="H37" s="11"/>
      <c r="I37" s="11"/>
      <c r="J37" s="11"/>
      <c r="K37" s="47"/>
    </row>
    <row r="38" spans="3:11" ht="15.75" thickBot="1">
      <c r="C38" s="61" t="s">
        <v>12</v>
      </c>
      <c r="D38" s="63" t="s">
        <v>23</v>
      </c>
      <c r="E38" s="63" t="s">
        <v>25</v>
      </c>
      <c r="F38" s="62" t="s">
        <v>6</v>
      </c>
      <c r="G38" s="68" t="s">
        <v>91</v>
      </c>
      <c r="H38" s="63" t="s">
        <v>14</v>
      </c>
      <c r="I38" s="63" t="s">
        <v>92</v>
      </c>
      <c r="J38" s="63" t="s">
        <v>370</v>
      </c>
      <c r="K38" s="63" t="s">
        <v>371</v>
      </c>
    </row>
    <row r="39" spans="3:11" hidden="1">
      <c r="C39" s="30" t="s">
        <v>31</v>
      </c>
      <c r="D39" s="93"/>
      <c r="E39" s="31">
        <v>2800</v>
      </c>
      <c r="F39" s="32">
        <f>D39*E39</f>
        <v>0</v>
      </c>
      <c r="G39" s="96"/>
      <c r="H39" s="33" t="s">
        <v>945</v>
      </c>
      <c r="I39" s="33" t="str">
        <f>VLOOKUP(H39,Presupuesto!$B$11:$C$565,2,0)</f>
        <v>MUEBLES VARIOS DE OFICINA</v>
      </c>
      <c r="J39" s="151" t="s">
        <v>1403</v>
      </c>
      <c r="K39" s="33" t="s">
        <v>364</v>
      </c>
    </row>
    <row r="40" spans="3:11" hidden="1">
      <c r="C40" s="34" t="s">
        <v>32</v>
      </c>
      <c r="D40" s="86"/>
      <c r="E40" s="35">
        <v>2400</v>
      </c>
      <c r="F40" s="32">
        <f>D40*E40</f>
        <v>0</v>
      </c>
      <c r="G40" s="96"/>
      <c r="H40" s="36" t="s">
        <v>945</v>
      </c>
      <c r="I40" s="33" t="str">
        <f>VLOOKUP(H40,Presupuesto!$B$11:$C$565,2,0)</f>
        <v>MUEBLES VARIOS DE OFICINA</v>
      </c>
      <c r="J40" s="33" t="str">
        <f>$J$39</f>
        <v>Posgrado</v>
      </c>
      <c r="K40" s="33" t="s">
        <v>372</v>
      </c>
    </row>
    <row r="41" spans="3:11" hidden="1">
      <c r="C41" s="34" t="s">
        <v>33</v>
      </c>
      <c r="D41" s="86"/>
      <c r="E41" s="35">
        <v>1000</v>
      </c>
      <c r="F41" s="32">
        <f t="shared" ref="F41:F48" si="1">D41*E41</f>
        <v>0</v>
      </c>
      <c r="G41" s="96"/>
      <c r="H41" s="36" t="s">
        <v>945</v>
      </c>
      <c r="I41" s="33" t="str">
        <f>VLOOKUP(H41,Presupuesto!$B$11:$C$565,2,0)</f>
        <v>MUEBLES VARIOS DE OFICINA</v>
      </c>
      <c r="J41" s="33" t="str">
        <f t="shared" ref="J41:J48" si="2">$J$39</f>
        <v>Posgrado</v>
      </c>
      <c r="K41" s="33" t="s">
        <v>355</v>
      </c>
    </row>
    <row r="42" spans="3:11" hidden="1">
      <c r="C42" s="34" t="s">
        <v>34</v>
      </c>
      <c r="D42" s="86"/>
      <c r="E42" s="35">
        <v>6000</v>
      </c>
      <c r="F42" s="32">
        <f t="shared" si="1"/>
        <v>0</v>
      </c>
      <c r="G42" s="96"/>
      <c r="H42" s="36" t="s">
        <v>945</v>
      </c>
      <c r="I42" s="33" t="str">
        <f>VLOOKUP(H42,Presupuesto!$B$11:$C$565,2,0)</f>
        <v>MUEBLES VARIOS DE OFICINA</v>
      </c>
      <c r="J42" s="33" t="str">
        <f t="shared" si="2"/>
        <v>Posgrado</v>
      </c>
      <c r="K42" s="33" t="s">
        <v>355</v>
      </c>
    </row>
    <row r="43" spans="3:11" hidden="1">
      <c r="C43" s="34" t="s">
        <v>35</v>
      </c>
      <c r="D43" s="86"/>
      <c r="E43" s="35">
        <v>3000</v>
      </c>
      <c r="F43" s="32">
        <f t="shared" si="1"/>
        <v>0</v>
      </c>
      <c r="G43" s="96"/>
      <c r="H43" s="36" t="s">
        <v>945</v>
      </c>
      <c r="I43" s="33" t="str">
        <f>VLOOKUP(H43,Presupuesto!$B$11:$C$565,2,0)</f>
        <v>MUEBLES VARIOS DE OFICINA</v>
      </c>
      <c r="J43" s="33" t="str">
        <f t="shared" si="2"/>
        <v>Posgrado</v>
      </c>
      <c r="K43" s="33" t="s">
        <v>355</v>
      </c>
    </row>
    <row r="44" spans="3:11" hidden="1">
      <c r="C44" s="34" t="s">
        <v>36</v>
      </c>
      <c r="D44" s="86"/>
      <c r="E44" s="35">
        <v>10000</v>
      </c>
      <c r="F44" s="32">
        <f t="shared" si="1"/>
        <v>0</v>
      </c>
      <c r="G44" s="96"/>
      <c r="H44" s="36" t="s">
        <v>945</v>
      </c>
      <c r="I44" s="33" t="str">
        <f>VLOOKUP(H44,Presupuesto!$B$11:$C$565,2,0)</f>
        <v>MUEBLES VARIOS DE OFICINA</v>
      </c>
      <c r="J44" s="33" t="str">
        <f t="shared" si="2"/>
        <v>Posgrado</v>
      </c>
      <c r="K44" s="33" t="s">
        <v>355</v>
      </c>
    </row>
    <row r="45" spans="3:11" hidden="1">
      <c r="C45" s="34" t="s">
        <v>37</v>
      </c>
      <c r="D45" s="86"/>
      <c r="E45" s="35">
        <v>8000</v>
      </c>
      <c r="F45" s="32">
        <f t="shared" si="1"/>
        <v>0</v>
      </c>
      <c r="G45" s="96"/>
      <c r="H45" s="36" t="s">
        <v>948</v>
      </c>
      <c r="I45" s="33" t="str">
        <f>VLOOKUP(H45,Presupuesto!$B$11:$C$565,2,0)</f>
        <v>EQUIPOS VARIOS DE OFICINA</v>
      </c>
      <c r="J45" s="33" t="str">
        <f t="shared" si="2"/>
        <v>Posgrado</v>
      </c>
      <c r="K45" s="33" t="s">
        <v>355</v>
      </c>
    </row>
    <row r="46" spans="3:11" hidden="1">
      <c r="C46" s="34" t="s">
        <v>38</v>
      </c>
      <c r="D46" s="86"/>
      <c r="E46" s="35">
        <v>2000</v>
      </c>
      <c r="F46" s="32">
        <f t="shared" si="1"/>
        <v>0</v>
      </c>
      <c r="G46" s="96"/>
      <c r="H46" s="36" t="s">
        <v>948</v>
      </c>
      <c r="I46" s="33" t="str">
        <f>VLOOKUP(H46,Presupuesto!$B$11:$C$565,2,0)</f>
        <v>EQUIPOS VARIOS DE OFICINA</v>
      </c>
      <c r="J46" s="33" t="str">
        <f t="shared" si="2"/>
        <v>Posgrado</v>
      </c>
      <c r="K46" s="33" t="s">
        <v>363</v>
      </c>
    </row>
    <row r="47" spans="3:11" hidden="1">
      <c r="C47" s="34" t="s">
        <v>39</v>
      </c>
      <c r="D47" s="86"/>
      <c r="E47" s="35">
        <v>5000</v>
      </c>
      <c r="F47" s="32">
        <f t="shared" si="1"/>
        <v>0</v>
      </c>
      <c r="G47" s="96"/>
      <c r="H47" s="36" t="s">
        <v>948</v>
      </c>
      <c r="I47" s="33" t="str">
        <f>VLOOKUP(H47,Presupuesto!$B$11:$C$565,2,0)</f>
        <v>EQUIPOS VARIOS DE OFICINA</v>
      </c>
      <c r="J47" s="33" t="str">
        <f t="shared" si="2"/>
        <v>Posgrado</v>
      </c>
      <c r="K47" s="33" t="s">
        <v>359</v>
      </c>
    </row>
    <row r="48" spans="3:11" ht="15.75" hidden="1" thickBot="1">
      <c r="C48" s="37" t="s">
        <v>40</v>
      </c>
      <c r="D48" s="94"/>
      <c r="E48" s="39">
        <v>100000</v>
      </c>
      <c r="F48" s="40">
        <f t="shared" si="1"/>
        <v>0</v>
      </c>
      <c r="G48" s="97"/>
      <c r="H48" s="41" t="s">
        <v>948</v>
      </c>
      <c r="I48" s="41" t="str">
        <f>VLOOKUP(H48,Presupuesto!$B$11:$C$565,2,0)</f>
        <v>EQUIPOS VARIOS DE OFICINA</v>
      </c>
      <c r="J48" s="41" t="str">
        <f t="shared" si="2"/>
        <v>Posgrado</v>
      </c>
      <c r="K48" s="59" t="s">
        <v>354</v>
      </c>
    </row>
    <row r="50" spans="3:11" ht="15.75" thickBot="1"/>
    <row r="51" spans="3:11" ht="15.75" thickBot="1">
      <c r="C51" s="1" t="s">
        <v>11</v>
      </c>
      <c r="D51" s="2">
        <f>SUM(F58:F67)</f>
        <v>0</v>
      </c>
      <c r="E51" s="112"/>
      <c r="F51" s="112"/>
      <c r="G51" s="14"/>
      <c r="H51" s="112"/>
      <c r="I51" s="112"/>
    </row>
    <row r="52" spans="3:11">
      <c r="C52" s="7"/>
      <c r="D52" s="3"/>
      <c r="E52" s="28"/>
      <c r="F52" s="28"/>
      <c r="G52" s="28"/>
      <c r="H52" s="11"/>
      <c r="I52" s="11"/>
      <c r="J52" s="11"/>
      <c r="K52" s="47"/>
    </row>
    <row r="53" spans="3:11">
      <c r="C53" s="7"/>
      <c r="D53" s="3"/>
      <c r="E53" s="28"/>
      <c r="F53" s="28"/>
      <c r="G53" s="28"/>
      <c r="H53" s="11"/>
      <c r="I53" s="11"/>
      <c r="J53" s="11"/>
      <c r="K53" s="47"/>
    </row>
    <row r="54" spans="3:11" ht="15.75">
      <c r="C54" s="137" t="s">
        <v>352</v>
      </c>
      <c r="D54" s="290"/>
      <c r="E54" s="28"/>
      <c r="F54" s="28"/>
      <c r="G54" s="28"/>
      <c r="H54" s="11"/>
      <c r="I54" s="11"/>
      <c r="J54" s="11"/>
      <c r="K54" s="47"/>
    </row>
    <row r="55" spans="3:11" ht="18.75">
      <c r="C55" s="143" t="e">
        <f>IFERROR(VLOOKUP(D54,'1. Desarrollo e Innov. Curricu.'!$F:$G,2,FALSE),IFERROR(VLOOKUP(D54,'2. Investigación Científica'!$F:$G,2,FALSE),IFERROR(VLOOKUP(D54,'3. Vinculación Univ. Sociedad'!$F:$G,2,FALSE),IFERROR(VLOOKUP(D54,'4. Docencia y Profesorado Univ.'!$F:$G,2,FALSE),IFERROR(VLOOKUP(D54,'5. Estudiantes y Graduados'!$F:$G,2,FALSE),IFERROR(VLOOKUP(D54,'Gestion administrativa '!$F:$G,2,FALSE),IFERROR(VLOOKUP(D54,'13. Gestión Académica'!$F:$G,2,FALSE),IFERROR(VLOOKUP(D54,'9. Asegura. de la Calid. y M'!$F:$G,2,FALSE),IFERROR(VLOOKUP(D54,'6. Gestión del Conocimiento'!$F:$G,2,FALSE),IFERROR(VLOOKUP(D54,'15. Gobernabilidad y Proceso...'!$F:$G,2,FALSE),IFERROR(VLOOKUP(D54,'12. Gestión del Talento Humano'!$F:$G,2,FALSE),IFERROR(VLOOKUP(D54,'14. Internacional... de la E.S.'!$F:$G,2,FALSE),IFERROR(VLOOKUP(D54,'10. Posgrado'!$F:$G,2,FALSE),IFERROR(VLOOKUP(D54,'17. Gestión TIC'!$F:$G,2,FALSE),IFERROR(VLOOKUP(D54,'16. Desa. del Sistema Educ.Sup.'!$F:$G,2,FALSE),IFERROR(VLOOKUP(D54,'8. Cultura de Inno. Insti...'!$F:$G,2,FALSE),VLOOKUP(D54,'7. Lo Esencial de la Reforma U.'!$F:$G,2,0)))))))))))))))))</f>
        <v>#N/A</v>
      </c>
      <c r="D55" s="3"/>
      <c r="E55" s="28"/>
      <c r="F55" s="28"/>
      <c r="G55" s="28"/>
      <c r="H55" s="11"/>
      <c r="I55" s="11"/>
      <c r="J55" s="11"/>
      <c r="K55" s="47"/>
    </row>
    <row r="56" spans="3:11" ht="15.75" thickBot="1">
      <c r="C56" s="7"/>
      <c r="D56" s="3"/>
      <c r="E56" s="28"/>
      <c r="F56" s="28"/>
      <c r="G56" s="28"/>
      <c r="H56" s="11"/>
      <c r="I56" s="11"/>
      <c r="J56" s="11"/>
      <c r="K56" s="47"/>
    </row>
    <row r="57" spans="3:11" ht="15.75" thickBot="1">
      <c r="C57" s="61" t="s">
        <v>12</v>
      </c>
      <c r="D57" s="63" t="s">
        <v>23</v>
      </c>
      <c r="E57" s="63" t="s">
        <v>25</v>
      </c>
      <c r="F57" s="62" t="s">
        <v>6</v>
      </c>
      <c r="G57" s="68" t="s">
        <v>91</v>
      </c>
      <c r="H57" s="63" t="s">
        <v>14</v>
      </c>
      <c r="I57" s="63" t="s">
        <v>92</v>
      </c>
      <c r="J57" s="63" t="s">
        <v>370</v>
      </c>
      <c r="K57" s="63" t="s">
        <v>371</v>
      </c>
    </row>
    <row r="58" spans="3:11" hidden="1">
      <c r="C58" s="30" t="s">
        <v>31</v>
      </c>
      <c r="D58" s="93"/>
      <c r="E58" s="31">
        <v>2800</v>
      </c>
      <c r="F58" s="32">
        <f>D58*E58</f>
        <v>0</v>
      </c>
      <c r="G58" s="96"/>
      <c r="H58" s="33" t="s">
        <v>945</v>
      </c>
      <c r="I58" s="33" t="str">
        <f>VLOOKUP(H58,Presupuesto!$B$11:$C$565,2,0)</f>
        <v>MUEBLES VARIOS DE OFICINA</v>
      </c>
      <c r="J58" s="151" t="s">
        <v>1403</v>
      </c>
      <c r="K58" s="33" t="s">
        <v>364</v>
      </c>
    </row>
    <row r="59" spans="3:11" hidden="1">
      <c r="C59" s="34" t="s">
        <v>32</v>
      </c>
      <c r="D59" s="86"/>
      <c r="E59" s="35">
        <v>2400</v>
      </c>
      <c r="F59" s="32">
        <f>D59*E59</f>
        <v>0</v>
      </c>
      <c r="G59" s="96"/>
      <c r="H59" s="36" t="s">
        <v>945</v>
      </c>
      <c r="I59" s="33" t="str">
        <f>VLOOKUP(H59,Presupuesto!$B$11:$C$565,2,0)</f>
        <v>MUEBLES VARIOS DE OFICINA</v>
      </c>
      <c r="J59" s="33" t="str">
        <f>$J$58</f>
        <v>Posgrado</v>
      </c>
      <c r="K59" s="33" t="s">
        <v>372</v>
      </c>
    </row>
    <row r="60" spans="3:11" hidden="1">
      <c r="C60" s="34" t="s">
        <v>33</v>
      </c>
      <c r="D60" s="86"/>
      <c r="E60" s="35">
        <v>1000</v>
      </c>
      <c r="F60" s="32">
        <f t="shared" ref="F60:F67" si="3">D60*E60</f>
        <v>0</v>
      </c>
      <c r="G60" s="96"/>
      <c r="H60" s="36" t="s">
        <v>945</v>
      </c>
      <c r="I60" s="33" t="str">
        <f>VLOOKUP(H60,Presupuesto!$B$11:$C$565,2,0)</f>
        <v>MUEBLES VARIOS DE OFICINA</v>
      </c>
      <c r="J60" s="33" t="str">
        <f t="shared" ref="J60:J67" si="4">$J$17</f>
        <v>Gestión Administrativa y  financiera en apoyo al Desarrollo Académico</v>
      </c>
      <c r="K60" s="33" t="s">
        <v>355</v>
      </c>
    </row>
    <row r="61" spans="3:11" hidden="1">
      <c r="C61" s="34" t="s">
        <v>34</v>
      </c>
      <c r="D61" s="86"/>
      <c r="E61" s="35">
        <v>6000</v>
      </c>
      <c r="F61" s="32">
        <f t="shared" si="3"/>
        <v>0</v>
      </c>
      <c r="G61" s="96"/>
      <c r="H61" s="36" t="s">
        <v>945</v>
      </c>
      <c r="I61" s="33" t="str">
        <f>VLOOKUP(H61,Presupuesto!$B$11:$C$565,2,0)</f>
        <v>MUEBLES VARIOS DE OFICINA</v>
      </c>
      <c r="J61" s="33" t="str">
        <f t="shared" si="4"/>
        <v>Gestión Administrativa y  financiera en apoyo al Desarrollo Académico</v>
      </c>
      <c r="K61" s="33" t="s">
        <v>355</v>
      </c>
    </row>
    <row r="62" spans="3:11" hidden="1">
      <c r="C62" s="34" t="s">
        <v>35</v>
      </c>
      <c r="D62" s="86"/>
      <c r="E62" s="35">
        <v>3000</v>
      </c>
      <c r="F62" s="32">
        <f t="shared" si="3"/>
        <v>0</v>
      </c>
      <c r="G62" s="96"/>
      <c r="H62" s="36" t="s">
        <v>945</v>
      </c>
      <c r="I62" s="33" t="str">
        <f>VLOOKUP(H62,Presupuesto!$B$11:$C$565,2,0)</f>
        <v>MUEBLES VARIOS DE OFICINA</v>
      </c>
      <c r="J62" s="33" t="str">
        <f t="shared" si="4"/>
        <v>Gestión Administrativa y  financiera en apoyo al Desarrollo Académico</v>
      </c>
      <c r="K62" s="33" t="s">
        <v>355</v>
      </c>
    </row>
    <row r="63" spans="3:11" hidden="1">
      <c r="C63" s="34" t="s">
        <v>36</v>
      </c>
      <c r="D63" s="86"/>
      <c r="E63" s="35">
        <v>10000</v>
      </c>
      <c r="F63" s="32">
        <f t="shared" si="3"/>
        <v>0</v>
      </c>
      <c r="G63" s="96"/>
      <c r="H63" s="36" t="s">
        <v>945</v>
      </c>
      <c r="I63" s="33" t="str">
        <f>VLOOKUP(H63,Presupuesto!$B$11:$C$565,2,0)</f>
        <v>MUEBLES VARIOS DE OFICINA</v>
      </c>
      <c r="J63" s="33" t="str">
        <f t="shared" si="4"/>
        <v>Gestión Administrativa y  financiera en apoyo al Desarrollo Académico</v>
      </c>
      <c r="K63" s="33" t="s">
        <v>355</v>
      </c>
    </row>
    <row r="64" spans="3:11" hidden="1">
      <c r="C64" s="34" t="s">
        <v>37</v>
      </c>
      <c r="D64" s="86"/>
      <c r="E64" s="35">
        <v>8000</v>
      </c>
      <c r="F64" s="32">
        <f t="shared" si="3"/>
        <v>0</v>
      </c>
      <c r="G64" s="96"/>
      <c r="H64" s="36" t="s">
        <v>948</v>
      </c>
      <c r="I64" s="33" t="str">
        <f>VLOOKUP(H64,Presupuesto!$B$11:$C$565,2,0)</f>
        <v>EQUIPOS VARIOS DE OFICINA</v>
      </c>
      <c r="J64" s="33" t="str">
        <f t="shared" si="4"/>
        <v>Gestión Administrativa y  financiera en apoyo al Desarrollo Académico</v>
      </c>
      <c r="K64" s="33" t="s">
        <v>355</v>
      </c>
    </row>
    <row r="65" spans="3:11" hidden="1">
      <c r="C65" s="34" t="s">
        <v>38</v>
      </c>
      <c r="D65" s="86"/>
      <c r="E65" s="35">
        <v>2000</v>
      </c>
      <c r="F65" s="32">
        <f t="shared" si="3"/>
        <v>0</v>
      </c>
      <c r="G65" s="96"/>
      <c r="H65" s="36" t="s">
        <v>948</v>
      </c>
      <c r="I65" s="33" t="str">
        <f>VLOOKUP(H65,Presupuesto!$B$11:$C$565,2,0)</f>
        <v>EQUIPOS VARIOS DE OFICINA</v>
      </c>
      <c r="J65" s="33" t="str">
        <f t="shared" si="4"/>
        <v>Gestión Administrativa y  financiera en apoyo al Desarrollo Académico</v>
      </c>
      <c r="K65" s="33" t="s">
        <v>363</v>
      </c>
    </row>
    <row r="66" spans="3:11" hidden="1">
      <c r="C66" s="34" t="s">
        <v>39</v>
      </c>
      <c r="D66" s="86"/>
      <c r="E66" s="35">
        <v>5000</v>
      </c>
      <c r="F66" s="32">
        <f t="shared" si="3"/>
        <v>0</v>
      </c>
      <c r="G66" s="96"/>
      <c r="H66" s="36" t="s">
        <v>948</v>
      </c>
      <c r="I66" s="33" t="str">
        <f>VLOOKUP(H66,Presupuesto!$B$11:$C$565,2,0)</f>
        <v>EQUIPOS VARIOS DE OFICINA</v>
      </c>
      <c r="J66" s="33" t="str">
        <f t="shared" si="4"/>
        <v>Gestión Administrativa y  financiera en apoyo al Desarrollo Académico</v>
      </c>
      <c r="K66" s="33" t="s">
        <v>359</v>
      </c>
    </row>
    <row r="67" spans="3:11" ht="15.75" hidden="1" thickBot="1">
      <c r="C67" s="37" t="s">
        <v>40</v>
      </c>
      <c r="D67" s="94"/>
      <c r="E67" s="39">
        <v>100000</v>
      </c>
      <c r="F67" s="40">
        <f t="shared" si="3"/>
        <v>0</v>
      </c>
      <c r="G67" s="97"/>
      <c r="H67" s="41" t="s">
        <v>948</v>
      </c>
      <c r="I67" s="41" t="str">
        <f>VLOOKUP(H67,Presupuesto!$B$11:$C$565,2,0)</f>
        <v>EQUIPOS VARIOS DE OFICINA</v>
      </c>
      <c r="J67" s="41" t="str">
        <f t="shared" si="4"/>
        <v>Gestión Administrativa y  financiera en apoyo al Desarrollo Académico</v>
      </c>
      <c r="K67" s="59" t="s">
        <v>354</v>
      </c>
    </row>
    <row r="69" spans="3:11" ht="15.75" thickBot="1">
      <c r="C69" s="264"/>
      <c r="D69" s="265"/>
      <c r="E69" s="266"/>
      <c r="F69" s="266"/>
      <c r="G69" s="267"/>
      <c r="H69" s="266"/>
      <c r="I69" s="266"/>
      <c r="J69" s="90"/>
      <c r="K69" s="90"/>
    </row>
    <row r="70" spans="3:11" ht="15.75" thickBot="1">
      <c r="C70" s="1" t="s">
        <v>11</v>
      </c>
      <c r="D70" s="2">
        <f>SUM(F77:F86)</f>
        <v>0</v>
      </c>
      <c r="E70" s="112"/>
      <c r="F70" s="112"/>
      <c r="G70" s="14"/>
      <c r="H70" s="112"/>
      <c r="I70" s="112"/>
    </row>
    <row r="71" spans="3:11">
      <c r="C71" s="7"/>
      <c r="D71" s="3"/>
      <c r="E71" s="28"/>
      <c r="F71" s="28"/>
      <c r="G71" s="28"/>
      <c r="H71" s="11"/>
      <c r="I71" s="11"/>
      <c r="J71" s="11"/>
      <c r="K71" s="47"/>
    </row>
    <row r="72" spans="3:11">
      <c r="C72" s="7"/>
      <c r="D72" s="3"/>
      <c r="E72" s="28"/>
      <c r="F72" s="28"/>
      <c r="G72" s="28"/>
      <c r="H72" s="11"/>
      <c r="I72" s="11"/>
      <c r="J72" s="11"/>
      <c r="K72" s="47"/>
    </row>
    <row r="73" spans="3:11" ht="15.75">
      <c r="C73" s="137" t="s">
        <v>352</v>
      </c>
      <c r="D73" s="290"/>
      <c r="E73" s="28"/>
      <c r="F73" s="28"/>
      <c r="G73" s="28"/>
      <c r="H73" s="11"/>
      <c r="I73" s="11"/>
      <c r="J73" s="11"/>
      <c r="K73" s="47"/>
    </row>
    <row r="74" spans="3:11" ht="18.75">
      <c r="C74" s="143" t="e">
        <f>IFERROR(VLOOKUP(D73,'1. Desarrollo e Innov. Curricu.'!$F:$G,2,FALSE),IFERROR(VLOOKUP(D73,'2. Investigación Científica'!$F:$G,2,FALSE),IFERROR(VLOOKUP(D73,'3. Vinculación Univ. Sociedad'!$F:$G,2,FALSE),IFERROR(VLOOKUP(D73,'4. Docencia y Profesorado Univ.'!$F:$G,2,FALSE),IFERROR(VLOOKUP(D73,'5. Estudiantes y Graduados'!$F:$G,2,FALSE),IFERROR(VLOOKUP(D73,'Gestion administrativa '!$F:$G,2,FALSE),IFERROR(VLOOKUP(D73,'13. Gestión Académica'!$F:$G,2,FALSE),IFERROR(VLOOKUP(D73,'9. Asegura. de la Calid. y M'!$F:$G,2,FALSE),IFERROR(VLOOKUP(D73,'6. Gestión del Conocimiento'!$F:$G,2,FALSE),IFERROR(VLOOKUP(D73,'15. Gobernabilidad y Proceso...'!$F:$G,2,FALSE),IFERROR(VLOOKUP(D73,'12. Gestión del Talento Humano'!$F:$G,2,FALSE),IFERROR(VLOOKUP(D73,'14. Internacional... de la E.S.'!$F:$G,2,FALSE),IFERROR(VLOOKUP(D73,'10. Posgrado'!$F:$G,2,FALSE),IFERROR(VLOOKUP(D73,'17. Gestión TIC'!$F:$G,2,FALSE),IFERROR(VLOOKUP(D73,'16. Desa. del Sistema Educ.Sup.'!$F:$G,2,FALSE),IFERROR(VLOOKUP(D73,'8. Cultura de Inno. Insti...'!$F:$G,2,FALSE),VLOOKUP(D73,'7. Lo Esencial de la Reforma U.'!$F:$G,2,0)))))))))))))))))</f>
        <v>#N/A</v>
      </c>
      <c r="D74" s="3"/>
      <c r="E74" s="28"/>
      <c r="F74" s="28"/>
      <c r="G74" s="28"/>
      <c r="H74" s="11"/>
      <c r="I74" s="11"/>
      <c r="J74" s="11"/>
      <c r="K74" s="47"/>
    </row>
    <row r="75" spans="3:11" ht="15.75" thickBot="1">
      <c r="C75" s="7"/>
      <c r="D75" s="3"/>
      <c r="E75" s="28"/>
      <c r="F75" s="28"/>
      <c r="G75" s="28"/>
      <c r="H75" s="11"/>
      <c r="I75" s="11"/>
      <c r="J75" s="11"/>
      <c r="K75" s="47"/>
    </row>
    <row r="76" spans="3:11" ht="15.75" thickBot="1">
      <c r="C76" s="61" t="s">
        <v>12</v>
      </c>
      <c r="D76" s="63" t="s">
        <v>23</v>
      </c>
      <c r="E76" s="63" t="s">
        <v>25</v>
      </c>
      <c r="F76" s="62" t="s">
        <v>6</v>
      </c>
      <c r="G76" s="68" t="s">
        <v>91</v>
      </c>
      <c r="H76" s="63" t="s">
        <v>14</v>
      </c>
      <c r="I76" s="63" t="s">
        <v>92</v>
      </c>
      <c r="J76" s="63" t="s">
        <v>370</v>
      </c>
      <c r="K76" s="63" t="s">
        <v>371</v>
      </c>
    </row>
    <row r="77" spans="3:11" hidden="1">
      <c r="C77" s="30" t="s">
        <v>31</v>
      </c>
      <c r="D77" s="93"/>
      <c r="E77" s="31">
        <v>2800</v>
      </c>
      <c r="F77" s="32">
        <f>D77*E77</f>
        <v>0</v>
      </c>
      <c r="G77" s="96"/>
      <c r="H77" s="33" t="s">
        <v>945</v>
      </c>
      <c r="I77" s="33" t="str">
        <f>VLOOKUP(H77,Presupuesto!$B$11:$C$565,2,0)</f>
        <v>MUEBLES VARIOS DE OFICINA</v>
      </c>
      <c r="J77" s="151" t="s">
        <v>1403</v>
      </c>
      <c r="K77" s="33" t="s">
        <v>364</v>
      </c>
    </row>
    <row r="78" spans="3:11" hidden="1">
      <c r="C78" s="34" t="s">
        <v>32</v>
      </c>
      <c r="D78" s="86"/>
      <c r="E78" s="35">
        <v>2400</v>
      </c>
      <c r="F78" s="32">
        <f>D78*E78</f>
        <v>0</v>
      </c>
      <c r="G78" s="96"/>
      <c r="H78" s="36" t="s">
        <v>945</v>
      </c>
      <c r="I78" s="33" t="str">
        <f>VLOOKUP(H78,Presupuesto!$B$11:$C$565,2,0)</f>
        <v>MUEBLES VARIOS DE OFICINA</v>
      </c>
      <c r="J78" s="33" t="str">
        <f>$J$77</f>
        <v>Posgrado</v>
      </c>
      <c r="K78" s="33" t="s">
        <v>372</v>
      </c>
    </row>
    <row r="79" spans="3:11" hidden="1">
      <c r="C79" s="34" t="s">
        <v>33</v>
      </c>
      <c r="D79" s="86"/>
      <c r="E79" s="35">
        <v>1000</v>
      </c>
      <c r="F79" s="32">
        <f t="shared" ref="F79:F86" si="5">D79*E79</f>
        <v>0</v>
      </c>
      <c r="G79" s="96"/>
      <c r="H79" s="36" t="s">
        <v>945</v>
      </c>
      <c r="I79" s="33" t="str">
        <f>VLOOKUP(H79,Presupuesto!$B$11:$C$565,2,0)</f>
        <v>MUEBLES VARIOS DE OFICINA</v>
      </c>
      <c r="J79" s="33" t="str">
        <f t="shared" ref="J79:J86" si="6">$J$77</f>
        <v>Posgrado</v>
      </c>
      <c r="K79" s="33" t="s">
        <v>355</v>
      </c>
    </row>
    <row r="80" spans="3:11" hidden="1">
      <c r="C80" s="34" t="s">
        <v>34</v>
      </c>
      <c r="D80" s="86"/>
      <c r="E80" s="35">
        <v>6000</v>
      </c>
      <c r="F80" s="32">
        <f t="shared" si="5"/>
        <v>0</v>
      </c>
      <c r="G80" s="96"/>
      <c r="H80" s="36" t="s">
        <v>945</v>
      </c>
      <c r="I80" s="33" t="str">
        <f>VLOOKUP(H80,Presupuesto!$B$11:$C$565,2,0)</f>
        <v>MUEBLES VARIOS DE OFICINA</v>
      </c>
      <c r="J80" s="33" t="str">
        <f t="shared" si="6"/>
        <v>Posgrado</v>
      </c>
      <c r="K80" s="33" t="s">
        <v>355</v>
      </c>
    </row>
    <row r="81" spans="3:11" hidden="1">
      <c r="C81" s="34" t="s">
        <v>35</v>
      </c>
      <c r="D81" s="86"/>
      <c r="E81" s="35">
        <v>3000</v>
      </c>
      <c r="F81" s="32">
        <f t="shared" si="5"/>
        <v>0</v>
      </c>
      <c r="G81" s="96"/>
      <c r="H81" s="36" t="s">
        <v>945</v>
      </c>
      <c r="I81" s="33" t="str">
        <f>VLOOKUP(H81,Presupuesto!$B$11:$C$565,2,0)</f>
        <v>MUEBLES VARIOS DE OFICINA</v>
      </c>
      <c r="J81" s="33" t="str">
        <f t="shared" si="6"/>
        <v>Posgrado</v>
      </c>
      <c r="K81" s="33" t="s">
        <v>355</v>
      </c>
    </row>
    <row r="82" spans="3:11" hidden="1">
      <c r="C82" s="34" t="s">
        <v>36</v>
      </c>
      <c r="D82" s="86"/>
      <c r="E82" s="35">
        <v>10000</v>
      </c>
      <c r="F82" s="32">
        <f t="shared" si="5"/>
        <v>0</v>
      </c>
      <c r="G82" s="96"/>
      <c r="H82" s="36" t="s">
        <v>945</v>
      </c>
      <c r="I82" s="33" t="str">
        <f>VLOOKUP(H82,Presupuesto!$B$11:$C$565,2,0)</f>
        <v>MUEBLES VARIOS DE OFICINA</v>
      </c>
      <c r="J82" s="33" t="str">
        <f t="shared" si="6"/>
        <v>Posgrado</v>
      </c>
      <c r="K82" s="33" t="s">
        <v>355</v>
      </c>
    </row>
    <row r="83" spans="3:11" hidden="1">
      <c r="C83" s="34" t="s">
        <v>37</v>
      </c>
      <c r="D83" s="86"/>
      <c r="E83" s="35">
        <v>8000</v>
      </c>
      <c r="F83" s="32">
        <f t="shared" si="5"/>
        <v>0</v>
      </c>
      <c r="G83" s="96"/>
      <c r="H83" s="36" t="s">
        <v>948</v>
      </c>
      <c r="I83" s="33" t="str">
        <f>VLOOKUP(H83,Presupuesto!$B$11:$C$565,2,0)</f>
        <v>EQUIPOS VARIOS DE OFICINA</v>
      </c>
      <c r="J83" s="33" t="str">
        <f t="shared" si="6"/>
        <v>Posgrado</v>
      </c>
      <c r="K83" s="33" t="s">
        <v>355</v>
      </c>
    </row>
    <row r="84" spans="3:11" hidden="1">
      <c r="C84" s="34" t="s">
        <v>38</v>
      </c>
      <c r="D84" s="86"/>
      <c r="E84" s="35">
        <v>2000</v>
      </c>
      <c r="F84" s="32">
        <f t="shared" si="5"/>
        <v>0</v>
      </c>
      <c r="G84" s="96"/>
      <c r="H84" s="36" t="s">
        <v>948</v>
      </c>
      <c r="I84" s="33" t="str">
        <f>VLOOKUP(H84,Presupuesto!$B$11:$C$565,2,0)</f>
        <v>EQUIPOS VARIOS DE OFICINA</v>
      </c>
      <c r="J84" s="33" t="str">
        <f t="shared" si="6"/>
        <v>Posgrado</v>
      </c>
      <c r="K84" s="33" t="s">
        <v>363</v>
      </c>
    </row>
    <row r="85" spans="3:11" hidden="1">
      <c r="C85" s="34" t="s">
        <v>39</v>
      </c>
      <c r="D85" s="86"/>
      <c r="E85" s="35">
        <v>5000</v>
      </c>
      <c r="F85" s="32">
        <f t="shared" si="5"/>
        <v>0</v>
      </c>
      <c r="G85" s="96"/>
      <c r="H85" s="36" t="s">
        <v>948</v>
      </c>
      <c r="I85" s="33" t="str">
        <f>VLOOKUP(H85,Presupuesto!$B$11:$C$565,2,0)</f>
        <v>EQUIPOS VARIOS DE OFICINA</v>
      </c>
      <c r="J85" s="33" t="str">
        <f t="shared" si="6"/>
        <v>Posgrado</v>
      </c>
      <c r="K85" s="33" t="s">
        <v>359</v>
      </c>
    </row>
    <row r="86" spans="3:11" ht="15.75" hidden="1" thickBot="1">
      <c r="C86" s="37" t="s">
        <v>40</v>
      </c>
      <c r="D86" s="94"/>
      <c r="E86" s="39">
        <v>100000</v>
      </c>
      <c r="F86" s="40">
        <f t="shared" si="5"/>
        <v>0</v>
      </c>
      <c r="G86" s="97"/>
      <c r="H86" s="41" t="s">
        <v>948</v>
      </c>
      <c r="I86" s="41" t="str">
        <f>VLOOKUP(H86,Presupuesto!$B$11:$C$565,2,0)</f>
        <v>EQUIPOS VARIOS DE OFICINA</v>
      </c>
      <c r="J86" s="41" t="str">
        <f t="shared" si="6"/>
        <v>Posgrado</v>
      </c>
      <c r="K86" s="59" t="s">
        <v>354</v>
      </c>
    </row>
    <row r="88" spans="3:11" ht="15.75" thickBot="1"/>
    <row r="89" spans="3:11" ht="15.75" thickBot="1">
      <c r="C89" s="1" t="s">
        <v>11</v>
      </c>
      <c r="D89" s="2">
        <f>SUM(F96:F105)</f>
        <v>0</v>
      </c>
      <c r="E89" s="112"/>
      <c r="F89" s="112"/>
      <c r="G89" s="14"/>
      <c r="H89" s="112"/>
      <c r="I89" s="112"/>
    </row>
    <row r="90" spans="3:11">
      <c r="C90" s="7"/>
      <c r="D90" s="3"/>
      <c r="E90" s="28"/>
      <c r="F90" s="28"/>
      <c r="G90" s="28"/>
      <c r="H90" s="11"/>
      <c r="I90" s="11"/>
      <c r="J90" s="11"/>
      <c r="K90" s="47"/>
    </row>
    <row r="91" spans="3:11">
      <c r="C91" s="7"/>
      <c r="D91" s="3"/>
      <c r="E91" s="28"/>
      <c r="F91" s="28"/>
      <c r="G91" s="28"/>
      <c r="H91" s="11"/>
      <c r="I91" s="11"/>
      <c r="J91" s="11"/>
      <c r="K91" s="47"/>
    </row>
    <row r="92" spans="3:11" ht="15.75">
      <c r="C92" s="137" t="s">
        <v>352</v>
      </c>
      <c r="D92" s="290"/>
      <c r="E92" s="28"/>
      <c r="F92" s="28"/>
      <c r="G92" s="28"/>
      <c r="H92" s="11"/>
      <c r="I92" s="11"/>
      <c r="J92" s="11"/>
      <c r="K92" s="47"/>
    </row>
    <row r="93" spans="3:11" ht="18.75">
      <c r="C93" s="143" t="e">
        <f>IFERROR(VLOOKUP(D92,'1. Desarrollo e Innov. Curricu.'!$F:$G,2,FALSE),IFERROR(VLOOKUP(D92,'2. Investigación Científica'!$F:$G,2,FALSE),IFERROR(VLOOKUP(D92,'3. Vinculación Univ. Sociedad'!$F:$G,2,FALSE),IFERROR(VLOOKUP(D92,'4. Docencia y Profesorado Univ.'!$F:$G,2,FALSE),IFERROR(VLOOKUP(D92,'5. Estudiantes y Graduados'!$F:$G,2,FALSE),IFERROR(VLOOKUP(D92,'Gestion administrativa '!$F:$G,2,FALSE),IFERROR(VLOOKUP(D92,'13. Gestión Académica'!$F:$G,2,FALSE),IFERROR(VLOOKUP(D92,'9. Asegura. de la Calid. y M'!$F:$G,2,FALSE),IFERROR(VLOOKUP(D92,'6. Gestión del Conocimiento'!$F:$G,2,FALSE),IFERROR(VLOOKUP(D92,'15. Gobernabilidad y Proceso...'!$F:$G,2,FALSE),IFERROR(VLOOKUP(D92,'12. Gestión del Talento Humano'!$F:$G,2,FALSE),IFERROR(VLOOKUP(D92,'14. Internacional... de la E.S.'!$F:$G,2,FALSE),IFERROR(VLOOKUP(D92,'10. Posgrado'!$F:$G,2,FALSE),IFERROR(VLOOKUP(D92,'17. Gestión TIC'!$F:$G,2,FALSE),IFERROR(VLOOKUP(D92,'16. Desa. del Sistema Educ.Sup.'!$F:$G,2,FALSE),IFERROR(VLOOKUP(D92,'8. Cultura de Inno. Insti...'!$F:$G,2,FALSE),VLOOKUP(D92,'7. Lo Esencial de la Reforma U.'!$F:$G,2,0)))))))))))))))))</f>
        <v>#N/A</v>
      </c>
      <c r="D93" s="3"/>
      <c r="E93" s="28"/>
      <c r="F93" s="28"/>
      <c r="G93" s="28"/>
      <c r="H93" s="11"/>
      <c r="I93" s="11"/>
      <c r="J93" s="11"/>
      <c r="K93" s="47"/>
    </row>
    <row r="94" spans="3:11" ht="15.75" thickBot="1">
      <c r="C94" s="7"/>
      <c r="D94" s="3"/>
      <c r="E94" s="28"/>
      <c r="F94" s="28"/>
      <c r="G94" s="28"/>
      <c r="H94" s="11"/>
      <c r="I94" s="11"/>
      <c r="J94" s="11"/>
      <c r="K94" s="47"/>
    </row>
    <row r="95" spans="3:11" ht="15.75" thickBot="1">
      <c r="C95" s="61" t="s">
        <v>12</v>
      </c>
      <c r="D95" s="63" t="s">
        <v>23</v>
      </c>
      <c r="E95" s="63" t="s">
        <v>25</v>
      </c>
      <c r="F95" s="62" t="s">
        <v>6</v>
      </c>
      <c r="G95" s="68" t="s">
        <v>91</v>
      </c>
      <c r="H95" s="63" t="s">
        <v>14</v>
      </c>
      <c r="I95" s="63" t="s">
        <v>92</v>
      </c>
      <c r="J95" s="63" t="s">
        <v>370</v>
      </c>
      <c r="K95" s="63" t="s">
        <v>371</v>
      </c>
    </row>
    <row r="96" spans="3:11" hidden="1">
      <c r="C96" s="30" t="s">
        <v>31</v>
      </c>
      <c r="D96" s="93"/>
      <c r="E96" s="31">
        <v>2800</v>
      </c>
      <c r="F96" s="32">
        <f>D96*E96</f>
        <v>0</v>
      </c>
      <c r="G96" s="96"/>
      <c r="H96" s="33" t="s">
        <v>945</v>
      </c>
      <c r="I96" s="33" t="str">
        <f>VLOOKUP(H96,Presupuesto!$B$11:$C$565,2,0)</f>
        <v>MUEBLES VARIOS DE OFICINA</v>
      </c>
      <c r="J96" s="151" t="s">
        <v>1403</v>
      </c>
      <c r="K96" s="33" t="s">
        <v>364</v>
      </c>
    </row>
    <row r="97" spans="3:11" hidden="1">
      <c r="C97" s="34" t="s">
        <v>32</v>
      </c>
      <c r="D97" s="86"/>
      <c r="E97" s="35">
        <v>2400</v>
      </c>
      <c r="F97" s="32">
        <f>D97*E97</f>
        <v>0</v>
      </c>
      <c r="G97" s="96"/>
      <c r="H97" s="36" t="s">
        <v>945</v>
      </c>
      <c r="I97" s="33" t="str">
        <f>VLOOKUP(H97,Presupuesto!$B$11:$C$565,2,0)</f>
        <v>MUEBLES VARIOS DE OFICINA</v>
      </c>
      <c r="J97" s="33" t="str">
        <f>$J$96</f>
        <v>Posgrado</v>
      </c>
      <c r="K97" s="33" t="s">
        <v>372</v>
      </c>
    </row>
    <row r="98" spans="3:11" hidden="1">
      <c r="C98" s="34" t="s">
        <v>33</v>
      </c>
      <c r="D98" s="86"/>
      <c r="E98" s="35">
        <v>1000</v>
      </c>
      <c r="F98" s="32">
        <f t="shared" ref="F98:F105" si="7">D98*E98</f>
        <v>0</v>
      </c>
      <c r="G98" s="96"/>
      <c r="H98" s="36" t="s">
        <v>945</v>
      </c>
      <c r="I98" s="33" t="str">
        <f>VLOOKUP(H98,Presupuesto!$B$11:$C$565,2,0)</f>
        <v>MUEBLES VARIOS DE OFICINA</v>
      </c>
      <c r="J98" s="33" t="str">
        <f t="shared" ref="J98:J105" si="8">$J$96</f>
        <v>Posgrado</v>
      </c>
      <c r="K98" s="33" t="s">
        <v>355</v>
      </c>
    </row>
    <row r="99" spans="3:11" hidden="1">
      <c r="C99" s="34" t="s">
        <v>34</v>
      </c>
      <c r="D99" s="86"/>
      <c r="E99" s="35">
        <v>6000</v>
      </c>
      <c r="F99" s="32">
        <f t="shared" si="7"/>
        <v>0</v>
      </c>
      <c r="G99" s="96"/>
      <c r="H99" s="36" t="s">
        <v>945</v>
      </c>
      <c r="I99" s="33" t="str">
        <f>VLOOKUP(H99,Presupuesto!$B$11:$C$565,2,0)</f>
        <v>MUEBLES VARIOS DE OFICINA</v>
      </c>
      <c r="J99" s="33" t="str">
        <f t="shared" si="8"/>
        <v>Posgrado</v>
      </c>
      <c r="K99" s="33" t="s">
        <v>355</v>
      </c>
    </row>
    <row r="100" spans="3:11" hidden="1">
      <c r="C100" s="34" t="s">
        <v>35</v>
      </c>
      <c r="D100" s="86"/>
      <c r="E100" s="35">
        <v>3000</v>
      </c>
      <c r="F100" s="32">
        <f t="shared" si="7"/>
        <v>0</v>
      </c>
      <c r="G100" s="96"/>
      <c r="H100" s="36" t="s">
        <v>945</v>
      </c>
      <c r="I100" s="33" t="str">
        <f>VLOOKUP(H100,Presupuesto!$B$11:$C$565,2,0)</f>
        <v>MUEBLES VARIOS DE OFICINA</v>
      </c>
      <c r="J100" s="33" t="str">
        <f t="shared" si="8"/>
        <v>Posgrado</v>
      </c>
      <c r="K100" s="33" t="s">
        <v>355</v>
      </c>
    </row>
    <row r="101" spans="3:11" hidden="1">
      <c r="C101" s="34" t="s">
        <v>36</v>
      </c>
      <c r="D101" s="86"/>
      <c r="E101" s="35">
        <v>10000</v>
      </c>
      <c r="F101" s="32">
        <f t="shared" si="7"/>
        <v>0</v>
      </c>
      <c r="G101" s="96"/>
      <c r="H101" s="36" t="s">
        <v>945</v>
      </c>
      <c r="I101" s="33" t="str">
        <f>VLOOKUP(H101,Presupuesto!$B$11:$C$565,2,0)</f>
        <v>MUEBLES VARIOS DE OFICINA</v>
      </c>
      <c r="J101" s="33" t="str">
        <f t="shared" si="8"/>
        <v>Posgrado</v>
      </c>
      <c r="K101" s="33" t="s">
        <v>355</v>
      </c>
    </row>
    <row r="102" spans="3:11" hidden="1">
      <c r="C102" s="34" t="s">
        <v>37</v>
      </c>
      <c r="D102" s="86"/>
      <c r="E102" s="35">
        <v>8000</v>
      </c>
      <c r="F102" s="32">
        <f t="shared" si="7"/>
        <v>0</v>
      </c>
      <c r="G102" s="96"/>
      <c r="H102" s="36" t="s">
        <v>948</v>
      </c>
      <c r="I102" s="33" t="str">
        <f>VLOOKUP(H102,Presupuesto!$B$11:$C$565,2,0)</f>
        <v>EQUIPOS VARIOS DE OFICINA</v>
      </c>
      <c r="J102" s="33" t="str">
        <f t="shared" si="8"/>
        <v>Posgrado</v>
      </c>
      <c r="K102" s="33" t="s">
        <v>355</v>
      </c>
    </row>
    <row r="103" spans="3:11" hidden="1">
      <c r="C103" s="34" t="s">
        <v>38</v>
      </c>
      <c r="D103" s="86"/>
      <c r="E103" s="35">
        <v>2000</v>
      </c>
      <c r="F103" s="32">
        <f t="shared" si="7"/>
        <v>0</v>
      </c>
      <c r="G103" s="96"/>
      <c r="H103" s="36" t="s">
        <v>948</v>
      </c>
      <c r="I103" s="33" t="str">
        <f>VLOOKUP(H103,Presupuesto!$B$11:$C$565,2,0)</f>
        <v>EQUIPOS VARIOS DE OFICINA</v>
      </c>
      <c r="J103" s="33" t="str">
        <f t="shared" si="8"/>
        <v>Posgrado</v>
      </c>
      <c r="K103" s="33" t="s">
        <v>363</v>
      </c>
    </row>
    <row r="104" spans="3:11" hidden="1">
      <c r="C104" s="34" t="s">
        <v>39</v>
      </c>
      <c r="D104" s="86"/>
      <c r="E104" s="35">
        <v>5000</v>
      </c>
      <c r="F104" s="32">
        <f t="shared" si="7"/>
        <v>0</v>
      </c>
      <c r="G104" s="96"/>
      <c r="H104" s="36" t="s">
        <v>948</v>
      </c>
      <c r="I104" s="33" t="str">
        <f>VLOOKUP(H104,Presupuesto!$B$11:$C$565,2,0)</f>
        <v>EQUIPOS VARIOS DE OFICINA</v>
      </c>
      <c r="J104" s="33" t="str">
        <f t="shared" si="8"/>
        <v>Posgrado</v>
      </c>
      <c r="K104" s="33" t="s">
        <v>359</v>
      </c>
    </row>
    <row r="105" spans="3:11" ht="15.75" hidden="1" thickBot="1">
      <c r="C105" s="37" t="s">
        <v>40</v>
      </c>
      <c r="D105" s="94"/>
      <c r="E105" s="39">
        <v>100000</v>
      </c>
      <c r="F105" s="40">
        <f t="shared" si="7"/>
        <v>0</v>
      </c>
      <c r="G105" s="97"/>
      <c r="H105" s="41" t="s">
        <v>948</v>
      </c>
      <c r="I105" s="41" t="str">
        <f>VLOOKUP(H105,Presupuesto!$B$11:$C$565,2,0)</f>
        <v>EQUIPOS VARIOS DE OFICINA</v>
      </c>
      <c r="J105" s="41" t="str">
        <f t="shared" si="8"/>
        <v>Posgrado</v>
      </c>
      <c r="K105" s="59" t="s">
        <v>354</v>
      </c>
    </row>
    <row r="107" spans="3:11" ht="15.75" thickBot="1">
      <c r="C107" s="264"/>
      <c r="D107" s="265"/>
      <c r="E107" s="266"/>
      <c r="F107" s="266"/>
      <c r="G107" s="267"/>
      <c r="H107" s="266"/>
      <c r="I107" s="266"/>
      <c r="J107" s="90"/>
      <c r="K107" s="90"/>
    </row>
    <row r="108" spans="3:11" ht="15.75" thickBot="1">
      <c r="C108" s="1" t="s">
        <v>11</v>
      </c>
      <c r="D108" s="2">
        <f>SUM(F115:F124)</f>
        <v>0</v>
      </c>
      <c r="E108" s="112"/>
      <c r="F108" s="112"/>
      <c r="G108" s="14"/>
      <c r="H108" s="112"/>
      <c r="I108" s="112"/>
    </row>
    <row r="109" spans="3:11">
      <c r="C109" s="7"/>
      <c r="D109" s="3"/>
      <c r="E109" s="28"/>
      <c r="F109" s="28"/>
      <c r="G109" s="28"/>
      <c r="H109" s="11"/>
      <c r="I109" s="11"/>
      <c r="J109" s="11"/>
      <c r="K109" s="47"/>
    </row>
    <row r="110" spans="3:11">
      <c r="C110" s="7"/>
      <c r="D110" s="3"/>
      <c r="E110" s="28"/>
      <c r="F110" s="28"/>
      <c r="G110" s="28"/>
      <c r="H110" s="11"/>
      <c r="I110" s="11"/>
      <c r="J110" s="11"/>
      <c r="K110" s="47"/>
    </row>
    <row r="111" spans="3:11" ht="15.75">
      <c r="C111" s="137" t="s">
        <v>352</v>
      </c>
      <c r="D111" s="290"/>
      <c r="E111" s="28"/>
      <c r="F111" s="28"/>
      <c r="G111" s="28"/>
      <c r="H111" s="11"/>
      <c r="I111" s="11"/>
      <c r="J111" s="11"/>
      <c r="K111" s="47"/>
    </row>
    <row r="112" spans="3:11" ht="18.75">
      <c r="C112" s="143" t="e">
        <f>IFERROR(VLOOKUP(D111,'1. Desarrollo e Innov. Curricu.'!$F:$G,2,FALSE),IFERROR(VLOOKUP(D111,'2. Investigación Científica'!$F:$G,2,FALSE),IFERROR(VLOOKUP(D111,'3. Vinculación Univ. Sociedad'!$F:$G,2,FALSE),IFERROR(VLOOKUP(D111,'4. Docencia y Profesorado Univ.'!$F:$G,2,FALSE),IFERROR(VLOOKUP(D111,'5. Estudiantes y Graduados'!$F:$G,2,FALSE),IFERROR(VLOOKUP(D111,'Gestion administrativa '!$F:$G,2,FALSE),IFERROR(VLOOKUP(D111,'13. Gestión Académica'!$F:$G,2,FALSE),IFERROR(VLOOKUP(D111,'9. Asegura. de la Calid. y M'!$F:$G,2,FALSE),IFERROR(VLOOKUP(D111,'6. Gestión del Conocimiento'!$F:$G,2,FALSE),IFERROR(VLOOKUP(D111,'15. Gobernabilidad y Proceso...'!$F:$G,2,FALSE),IFERROR(VLOOKUP(D111,'12. Gestión del Talento Humano'!$F:$G,2,FALSE),IFERROR(VLOOKUP(D111,'14. Internacional... de la E.S.'!$F:$G,2,FALSE),IFERROR(VLOOKUP(D111,'10. Posgrado'!$F:$G,2,FALSE),IFERROR(VLOOKUP(D111,'17. Gestión TIC'!$F:$G,2,FALSE),IFERROR(VLOOKUP(D111,'16. Desa. del Sistema Educ.Sup.'!$F:$G,2,FALSE),IFERROR(VLOOKUP(D111,'8. Cultura de Inno. Insti...'!$F:$G,2,FALSE),VLOOKUP(D111,'7. Lo Esencial de la Reforma U.'!$F:$G,2,0)))))))))))))))))</f>
        <v>#N/A</v>
      </c>
      <c r="D112" s="3"/>
      <c r="E112" s="28"/>
      <c r="F112" s="28"/>
      <c r="G112" s="28"/>
      <c r="H112" s="11"/>
      <c r="I112" s="11"/>
      <c r="J112" s="11"/>
      <c r="K112" s="47"/>
    </row>
    <row r="113" spans="3:11" ht="15.75" thickBot="1">
      <c r="C113" s="7"/>
      <c r="D113" s="3"/>
      <c r="E113" s="28"/>
      <c r="F113" s="28"/>
      <c r="G113" s="28"/>
      <c r="H113" s="11"/>
      <c r="I113" s="11"/>
      <c r="J113" s="11"/>
      <c r="K113" s="47"/>
    </row>
    <row r="114" spans="3:11" ht="15.75" thickBot="1">
      <c r="C114" s="61" t="s">
        <v>12</v>
      </c>
      <c r="D114" s="63" t="s">
        <v>23</v>
      </c>
      <c r="E114" s="63" t="s">
        <v>25</v>
      </c>
      <c r="F114" s="62" t="s">
        <v>6</v>
      </c>
      <c r="G114" s="68" t="s">
        <v>91</v>
      </c>
      <c r="H114" s="63" t="s">
        <v>14</v>
      </c>
      <c r="I114" s="63" t="s">
        <v>92</v>
      </c>
      <c r="J114" s="63" t="s">
        <v>370</v>
      </c>
      <c r="K114" s="63" t="s">
        <v>371</v>
      </c>
    </row>
    <row r="115" spans="3:11" hidden="1">
      <c r="C115" s="30" t="s">
        <v>31</v>
      </c>
      <c r="D115" s="93"/>
      <c r="E115" s="31">
        <v>2800</v>
      </c>
      <c r="F115" s="32">
        <f>D115*E115</f>
        <v>0</v>
      </c>
      <c r="G115" s="96"/>
      <c r="H115" s="33" t="s">
        <v>945</v>
      </c>
      <c r="I115" s="33" t="str">
        <f>VLOOKUP(H115,Presupuesto!$B$11:$C$565,2,0)</f>
        <v>MUEBLES VARIOS DE OFICINA</v>
      </c>
      <c r="J115" s="151" t="s">
        <v>1403</v>
      </c>
      <c r="K115" s="33" t="s">
        <v>364</v>
      </c>
    </row>
    <row r="116" spans="3:11" hidden="1">
      <c r="C116" s="34" t="s">
        <v>32</v>
      </c>
      <c r="D116" s="86"/>
      <c r="E116" s="35">
        <v>2400</v>
      </c>
      <c r="F116" s="32">
        <f>D116*E116</f>
        <v>0</v>
      </c>
      <c r="G116" s="96"/>
      <c r="H116" s="36" t="s">
        <v>945</v>
      </c>
      <c r="I116" s="33" t="str">
        <f>VLOOKUP(H116,Presupuesto!$B$11:$C$565,2,0)</f>
        <v>MUEBLES VARIOS DE OFICINA</v>
      </c>
      <c r="J116" s="33" t="str">
        <f>$J$115</f>
        <v>Posgrado</v>
      </c>
      <c r="K116" s="33" t="s">
        <v>372</v>
      </c>
    </row>
    <row r="117" spans="3:11" hidden="1">
      <c r="C117" s="34" t="s">
        <v>33</v>
      </c>
      <c r="D117" s="86"/>
      <c r="E117" s="35">
        <v>1000</v>
      </c>
      <c r="F117" s="32">
        <f t="shared" ref="F117:F124" si="9">D117*E117</f>
        <v>0</v>
      </c>
      <c r="G117" s="96"/>
      <c r="H117" s="36" t="s">
        <v>945</v>
      </c>
      <c r="I117" s="33" t="str">
        <f>VLOOKUP(H117,Presupuesto!$B$11:$C$565,2,0)</f>
        <v>MUEBLES VARIOS DE OFICINA</v>
      </c>
      <c r="J117" s="33" t="str">
        <f t="shared" ref="J117:J124" si="10">$J$115</f>
        <v>Posgrado</v>
      </c>
      <c r="K117" s="33" t="s">
        <v>355</v>
      </c>
    </row>
    <row r="118" spans="3:11" hidden="1">
      <c r="C118" s="34" t="s">
        <v>34</v>
      </c>
      <c r="D118" s="86"/>
      <c r="E118" s="35">
        <v>6000</v>
      </c>
      <c r="F118" s="32">
        <f t="shared" si="9"/>
        <v>0</v>
      </c>
      <c r="G118" s="96"/>
      <c r="H118" s="36" t="s">
        <v>945</v>
      </c>
      <c r="I118" s="33" t="str">
        <f>VLOOKUP(H118,Presupuesto!$B$11:$C$565,2,0)</f>
        <v>MUEBLES VARIOS DE OFICINA</v>
      </c>
      <c r="J118" s="33" t="str">
        <f t="shared" si="10"/>
        <v>Posgrado</v>
      </c>
      <c r="K118" s="33" t="s">
        <v>355</v>
      </c>
    </row>
    <row r="119" spans="3:11" hidden="1">
      <c r="C119" s="34" t="s">
        <v>35</v>
      </c>
      <c r="D119" s="86"/>
      <c r="E119" s="35">
        <v>3000</v>
      </c>
      <c r="F119" s="32">
        <f t="shared" si="9"/>
        <v>0</v>
      </c>
      <c r="G119" s="96"/>
      <c r="H119" s="36" t="s">
        <v>945</v>
      </c>
      <c r="I119" s="33" t="str">
        <f>VLOOKUP(H119,Presupuesto!$B$11:$C$565,2,0)</f>
        <v>MUEBLES VARIOS DE OFICINA</v>
      </c>
      <c r="J119" s="33" t="str">
        <f t="shared" si="10"/>
        <v>Posgrado</v>
      </c>
      <c r="K119" s="33" t="s">
        <v>355</v>
      </c>
    </row>
    <row r="120" spans="3:11" hidden="1">
      <c r="C120" s="34" t="s">
        <v>36</v>
      </c>
      <c r="D120" s="86"/>
      <c r="E120" s="35">
        <v>10000</v>
      </c>
      <c r="F120" s="32">
        <f t="shared" si="9"/>
        <v>0</v>
      </c>
      <c r="G120" s="96"/>
      <c r="H120" s="36" t="s">
        <v>945</v>
      </c>
      <c r="I120" s="33" t="str">
        <f>VLOOKUP(H120,Presupuesto!$B$11:$C$565,2,0)</f>
        <v>MUEBLES VARIOS DE OFICINA</v>
      </c>
      <c r="J120" s="33" t="str">
        <f t="shared" si="10"/>
        <v>Posgrado</v>
      </c>
      <c r="K120" s="33" t="s">
        <v>355</v>
      </c>
    </row>
    <row r="121" spans="3:11" hidden="1">
      <c r="C121" s="34" t="s">
        <v>37</v>
      </c>
      <c r="D121" s="86"/>
      <c r="E121" s="35">
        <v>8000</v>
      </c>
      <c r="F121" s="32">
        <f t="shared" si="9"/>
        <v>0</v>
      </c>
      <c r="G121" s="96"/>
      <c r="H121" s="36" t="s">
        <v>948</v>
      </c>
      <c r="I121" s="33" t="str">
        <f>VLOOKUP(H121,Presupuesto!$B$11:$C$565,2,0)</f>
        <v>EQUIPOS VARIOS DE OFICINA</v>
      </c>
      <c r="J121" s="33" t="str">
        <f t="shared" si="10"/>
        <v>Posgrado</v>
      </c>
      <c r="K121" s="33" t="s">
        <v>355</v>
      </c>
    </row>
    <row r="122" spans="3:11" hidden="1">
      <c r="C122" s="34" t="s">
        <v>38</v>
      </c>
      <c r="D122" s="86"/>
      <c r="E122" s="35">
        <v>2000</v>
      </c>
      <c r="F122" s="32">
        <f t="shared" si="9"/>
        <v>0</v>
      </c>
      <c r="G122" s="96"/>
      <c r="H122" s="36" t="s">
        <v>948</v>
      </c>
      <c r="I122" s="33" t="str">
        <f>VLOOKUP(H122,Presupuesto!$B$11:$C$565,2,0)</f>
        <v>EQUIPOS VARIOS DE OFICINA</v>
      </c>
      <c r="J122" s="33" t="str">
        <f t="shared" si="10"/>
        <v>Posgrado</v>
      </c>
      <c r="K122" s="33" t="s">
        <v>363</v>
      </c>
    </row>
    <row r="123" spans="3:11" hidden="1">
      <c r="C123" s="34" t="s">
        <v>39</v>
      </c>
      <c r="D123" s="86"/>
      <c r="E123" s="35">
        <v>5000</v>
      </c>
      <c r="F123" s="32">
        <f t="shared" si="9"/>
        <v>0</v>
      </c>
      <c r="G123" s="96"/>
      <c r="H123" s="36" t="s">
        <v>948</v>
      </c>
      <c r="I123" s="33" t="str">
        <f>VLOOKUP(H123,Presupuesto!$B$11:$C$565,2,0)</f>
        <v>EQUIPOS VARIOS DE OFICINA</v>
      </c>
      <c r="J123" s="33" t="str">
        <f t="shared" si="10"/>
        <v>Posgrado</v>
      </c>
      <c r="K123" s="33" t="s">
        <v>359</v>
      </c>
    </row>
    <row r="124" spans="3:11" ht="15.75" hidden="1" thickBot="1">
      <c r="C124" s="37" t="s">
        <v>40</v>
      </c>
      <c r="D124" s="94"/>
      <c r="E124" s="39">
        <v>100000</v>
      </c>
      <c r="F124" s="40">
        <f t="shared" si="9"/>
        <v>0</v>
      </c>
      <c r="G124" s="97"/>
      <c r="H124" s="41" t="s">
        <v>948</v>
      </c>
      <c r="I124" s="41" t="str">
        <f>VLOOKUP(H124,Presupuesto!$B$11:$C$565,2,0)</f>
        <v>EQUIPOS VARIOS DE OFICINA</v>
      </c>
      <c r="J124" s="41" t="str">
        <f t="shared" si="10"/>
        <v>Posgrado</v>
      </c>
      <c r="K124" s="59" t="s">
        <v>354</v>
      </c>
    </row>
    <row r="126" spans="3:11" ht="15.75" thickBot="1"/>
    <row r="127" spans="3:11" ht="15.75" thickBot="1">
      <c r="C127" s="1" t="s">
        <v>11</v>
      </c>
      <c r="D127" s="2">
        <f>SUM(F134:F143)</f>
        <v>0</v>
      </c>
      <c r="E127" s="112"/>
      <c r="F127" s="112"/>
      <c r="G127" s="14"/>
      <c r="H127" s="112"/>
      <c r="I127" s="112"/>
    </row>
    <row r="128" spans="3:11">
      <c r="C128" s="7"/>
      <c r="D128" s="3"/>
      <c r="E128" s="28"/>
      <c r="F128" s="28"/>
      <c r="G128" s="28"/>
      <c r="H128" s="11"/>
      <c r="I128" s="11"/>
      <c r="J128" s="11"/>
      <c r="K128" s="47"/>
    </row>
    <row r="129" spans="3:11">
      <c r="C129" s="7"/>
      <c r="D129" s="3"/>
      <c r="E129" s="28"/>
      <c r="F129" s="28"/>
      <c r="G129" s="28"/>
      <c r="H129" s="11"/>
      <c r="I129" s="11"/>
      <c r="J129" s="11"/>
      <c r="K129" s="47"/>
    </row>
    <row r="130" spans="3:11" ht="15.75">
      <c r="C130" s="137" t="s">
        <v>352</v>
      </c>
      <c r="D130" s="290"/>
      <c r="E130" s="28"/>
      <c r="F130" s="28"/>
      <c r="G130" s="28"/>
      <c r="H130" s="11"/>
      <c r="I130" s="11"/>
      <c r="J130" s="11"/>
      <c r="K130" s="47"/>
    </row>
    <row r="131" spans="3:11" ht="18.75">
      <c r="C131" s="143" t="e">
        <f>IFERROR(VLOOKUP(D130,'1. Desarrollo e Innov. Curricu.'!$F:$G,2,FALSE),IFERROR(VLOOKUP(D130,'2. Investigación Científica'!$F:$G,2,FALSE),IFERROR(VLOOKUP(D130,'3. Vinculación Univ. Sociedad'!$F:$G,2,FALSE),IFERROR(VLOOKUP(D130,'4. Docencia y Profesorado Univ.'!$F:$G,2,FALSE),IFERROR(VLOOKUP(D130,'5. Estudiantes y Graduados'!$F:$G,2,FALSE),IFERROR(VLOOKUP(D130,'Gestion administrativa '!$F:$G,2,FALSE),IFERROR(VLOOKUP(D130,'13. Gestión Académica'!$F:$G,2,FALSE),IFERROR(VLOOKUP(D130,'9. Asegura. de la Calid. y M'!$F:$G,2,FALSE),IFERROR(VLOOKUP(D130,'6. Gestión del Conocimiento'!$F:$G,2,FALSE),IFERROR(VLOOKUP(D130,'15. Gobernabilidad y Proceso...'!$F:$G,2,FALSE),IFERROR(VLOOKUP(D130,'12. Gestión del Talento Humano'!$F:$G,2,FALSE),IFERROR(VLOOKUP(D130,'14. Internacional... de la E.S.'!$F:$G,2,FALSE),IFERROR(VLOOKUP(D130,'10. Posgrado'!$F:$G,2,FALSE),IFERROR(VLOOKUP(D130,'17. Gestión TIC'!$F:$G,2,FALSE),IFERROR(VLOOKUP(D130,'16. Desa. del Sistema Educ.Sup.'!$F:$G,2,FALSE),IFERROR(VLOOKUP(D130,'8. Cultura de Inno. Insti...'!$F:$G,2,FALSE),VLOOKUP(D130,'7. Lo Esencial de la Reforma U.'!$F:$G,2,0)))))))))))))))))</f>
        <v>#N/A</v>
      </c>
      <c r="D131" s="3"/>
      <c r="E131" s="28"/>
      <c r="F131" s="28"/>
      <c r="G131" s="28"/>
      <c r="H131" s="11"/>
      <c r="I131" s="11"/>
      <c r="J131" s="11"/>
      <c r="K131" s="47"/>
    </row>
    <row r="132" spans="3:11" ht="15.75" thickBot="1">
      <c r="C132" s="7"/>
      <c r="D132" s="3"/>
      <c r="E132" s="28"/>
      <c r="F132" s="28"/>
      <c r="G132" s="28"/>
      <c r="H132" s="11"/>
      <c r="I132" s="11"/>
      <c r="J132" s="11"/>
      <c r="K132" s="47"/>
    </row>
    <row r="133" spans="3:11" ht="15.75" thickBot="1">
      <c r="C133" s="61" t="s">
        <v>12</v>
      </c>
      <c r="D133" s="63" t="s">
        <v>23</v>
      </c>
      <c r="E133" s="63" t="s">
        <v>25</v>
      </c>
      <c r="F133" s="62" t="s">
        <v>6</v>
      </c>
      <c r="G133" s="68" t="s">
        <v>91</v>
      </c>
      <c r="H133" s="63" t="s">
        <v>14</v>
      </c>
      <c r="I133" s="63" t="s">
        <v>92</v>
      </c>
      <c r="J133" s="63" t="s">
        <v>370</v>
      </c>
      <c r="K133" s="63" t="s">
        <v>371</v>
      </c>
    </row>
    <row r="134" spans="3:11" hidden="1">
      <c r="C134" s="30" t="s">
        <v>31</v>
      </c>
      <c r="D134" s="93"/>
      <c r="E134" s="31">
        <v>2800</v>
      </c>
      <c r="F134" s="32">
        <f>D134*E134</f>
        <v>0</v>
      </c>
      <c r="G134" s="96"/>
      <c r="H134" s="33" t="s">
        <v>945</v>
      </c>
      <c r="I134" s="33" t="str">
        <f>VLOOKUP(H134,Presupuesto!$B$11:$C$565,2,0)</f>
        <v>MUEBLES VARIOS DE OFICINA</v>
      </c>
      <c r="J134" s="151" t="s">
        <v>1403</v>
      </c>
      <c r="K134" s="33" t="s">
        <v>364</v>
      </c>
    </row>
    <row r="135" spans="3:11" hidden="1">
      <c r="C135" s="34" t="s">
        <v>32</v>
      </c>
      <c r="D135" s="86"/>
      <c r="E135" s="35">
        <v>2400</v>
      </c>
      <c r="F135" s="32">
        <f>D135*E135</f>
        <v>0</v>
      </c>
      <c r="G135" s="96"/>
      <c r="H135" s="36" t="s">
        <v>945</v>
      </c>
      <c r="I135" s="33" t="str">
        <f>VLOOKUP(H135,Presupuesto!$B$11:$C$565,2,0)</f>
        <v>MUEBLES VARIOS DE OFICINA</v>
      </c>
      <c r="J135" s="33" t="str">
        <f>$J$134</f>
        <v>Posgrado</v>
      </c>
      <c r="K135" s="33" t="s">
        <v>372</v>
      </c>
    </row>
    <row r="136" spans="3:11" hidden="1">
      <c r="C136" s="34" t="s">
        <v>33</v>
      </c>
      <c r="D136" s="86"/>
      <c r="E136" s="35">
        <v>1000</v>
      </c>
      <c r="F136" s="32">
        <f t="shared" ref="F136:F143" si="11">D136*E136</f>
        <v>0</v>
      </c>
      <c r="G136" s="96"/>
      <c r="H136" s="36" t="s">
        <v>945</v>
      </c>
      <c r="I136" s="33" t="str">
        <f>VLOOKUP(H136,Presupuesto!$B$11:$C$565,2,0)</f>
        <v>MUEBLES VARIOS DE OFICINA</v>
      </c>
      <c r="J136" s="33" t="str">
        <f t="shared" ref="J136:J143" si="12">$J$134</f>
        <v>Posgrado</v>
      </c>
      <c r="K136" s="33" t="s">
        <v>355</v>
      </c>
    </row>
    <row r="137" spans="3:11" hidden="1">
      <c r="C137" s="34" t="s">
        <v>34</v>
      </c>
      <c r="D137" s="86"/>
      <c r="E137" s="35">
        <v>6000</v>
      </c>
      <c r="F137" s="32">
        <f t="shared" si="11"/>
        <v>0</v>
      </c>
      <c r="G137" s="96"/>
      <c r="H137" s="36" t="s">
        <v>945</v>
      </c>
      <c r="I137" s="33" t="str">
        <f>VLOOKUP(H137,Presupuesto!$B$11:$C$565,2,0)</f>
        <v>MUEBLES VARIOS DE OFICINA</v>
      </c>
      <c r="J137" s="33" t="str">
        <f t="shared" si="12"/>
        <v>Posgrado</v>
      </c>
      <c r="K137" s="33" t="s">
        <v>355</v>
      </c>
    </row>
    <row r="138" spans="3:11" hidden="1">
      <c r="C138" s="34" t="s">
        <v>35</v>
      </c>
      <c r="D138" s="86"/>
      <c r="E138" s="35">
        <v>3000</v>
      </c>
      <c r="F138" s="32">
        <f t="shared" si="11"/>
        <v>0</v>
      </c>
      <c r="G138" s="96"/>
      <c r="H138" s="36" t="s">
        <v>945</v>
      </c>
      <c r="I138" s="33" t="str">
        <f>VLOOKUP(H138,Presupuesto!$B$11:$C$565,2,0)</f>
        <v>MUEBLES VARIOS DE OFICINA</v>
      </c>
      <c r="J138" s="33" t="str">
        <f t="shared" si="12"/>
        <v>Posgrado</v>
      </c>
      <c r="K138" s="33" t="s">
        <v>355</v>
      </c>
    </row>
    <row r="139" spans="3:11" hidden="1">
      <c r="C139" s="34" t="s">
        <v>36</v>
      </c>
      <c r="D139" s="86"/>
      <c r="E139" s="35">
        <v>10000</v>
      </c>
      <c r="F139" s="32">
        <f t="shared" si="11"/>
        <v>0</v>
      </c>
      <c r="G139" s="96"/>
      <c r="H139" s="36" t="s">
        <v>945</v>
      </c>
      <c r="I139" s="33" t="str">
        <f>VLOOKUP(H139,Presupuesto!$B$11:$C$565,2,0)</f>
        <v>MUEBLES VARIOS DE OFICINA</v>
      </c>
      <c r="J139" s="33" t="str">
        <f t="shared" si="12"/>
        <v>Posgrado</v>
      </c>
      <c r="K139" s="33" t="s">
        <v>355</v>
      </c>
    </row>
    <row r="140" spans="3:11" hidden="1">
      <c r="C140" s="34" t="s">
        <v>37</v>
      </c>
      <c r="D140" s="86"/>
      <c r="E140" s="35">
        <v>8000</v>
      </c>
      <c r="F140" s="32">
        <f t="shared" si="11"/>
        <v>0</v>
      </c>
      <c r="G140" s="96"/>
      <c r="H140" s="36" t="s">
        <v>948</v>
      </c>
      <c r="I140" s="33" t="str">
        <f>VLOOKUP(H140,Presupuesto!$B$11:$C$565,2,0)</f>
        <v>EQUIPOS VARIOS DE OFICINA</v>
      </c>
      <c r="J140" s="33" t="str">
        <f t="shared" si="12"/>
        <v>Posgrado</v>
      </c>
      <c r="K140" s="33" t="s">
        <v>355</v>
      </c>
    </row>
    <row r="141" spans="3:11" hidden="1">
      <c r="C141" s="34" t="s">
        <v>38</v>
      </c>
      <c r="D141" s="86"/>
      <c r="E141" s="35">
        <v>2000</v>
      </c>
      <c r="F141" s="32">
        <f t="shared" si="11"/>
        <v>0</v>
      </c>
      <c r="G141" s="96"/>
      <c r="H141" s="36" t="s">
        <v>948</v>
      </c>
      <c r="I141" s="33" t="str">
        <f>VLOOKUP(H141,Presupuesto!$B$11:$C$565,2,0)</f>
        <v>EQUIPOS VARIOS DE OFICINA</v>
      </c>
      <c r="J141" s="33" t="str">
        <f t="shared" si="12"/>
        <v>Posgrado</v>
      </c>
      <c r="K141" s="33" t="s">
        <v>363</v>
      </c>
    </row>
    <row r="142" spans="3:11" hidden="1">
      <c r="C142" s="34" t="s">
        <v>39</v>
      </c>
      <c r="D142" s="86"/>
      <c r="E142" s="35">
        <v>5000</v>
      </c>
      <c r="F142" s="32">
        <f t="shared" si="11"/>
        <v>0</v>
      </c>
      <c r="G142" s="96"/>
      <c r="H142" s="36" t="s">
        <v>948</v>
      </c>
      <c r="I142" s="33" t="str">
        <f>VLOOKUP(H142,Presupuesto!$B$11:$C$565,2,0)</f>
        <v>EQUIPOS VARIOS DE OFICINA</v>
      </c>
      <c r="J142" s="33" t="str">
        <f t="shared" si="12"/>
        <v>Posgrado</v>
      </c>
      <c r="K142" s="33" t="s">
        <v>359</v>
      </c>
    </row>
    <row r="143" spans="3:11" ht="15.75" hidden="1" thickBot="1">
      <c r="C143" s="37" t="s">
        <v>40</v>
      </c>
      <c r="D143" s="94"/>
      <c r="E143" s="39">
        <v>100000</v>
      </c>
      <c r="F143" s="40">
        <f t="shared" si="11"/>
        <v>0</v>
      </c>
      <c r="G143" s="97"/>
      <c r="H143" s="41" t="s">
        <v>948</v>
      </c>
      <c r="I143" s="41" t="str">
        <f>VLOOKUP(H143,Presupuesto!$B$11:$C$565,2,0)</f>
        <v>EQUIPOS VARIOS DE OFICINA</v>
      </c>
      <c r="J143" s="41" t="str">
        <f t="shared" si="12"/>
        <v>Posgrado</v>
      </c>
      <c r="K143" s="59" t="s">
        <v>354</v>
      </c>
    </row>
    <row r="145" spans="3:11" ht="15.75" thickBot="1">
      <c r="C145" s="264"/>
      <c r="D145" s="265"/>
      <c r="E145" s="266"/>
      <c r="F145" s="266"/>
      <c r="G145" s="267"/>
      <c r="H145" s="266"/>
      <c r="I145" s="266"/>
      <c r="J145" s="90"/>
      <c r="K145" s="90"/>
    </row>
    <row r="146" spans="3:11" ht="15.75" thickBot="1">
      <c r="C146" s="1" t="s">
        <v>11</v>
      </c>
      <c r="D146" s="2">
        <f>SUM(F153:F162)</f>
        <v>0</v>
      </c>
      <c r="E146" s="112"/>
      <c r="F146" s="112"/>
      <c r="G146" s="14"/>
      <c r="H146" s="112"/>
      <c r="I146" s="112"/>
    </row>
    <row r="147" spans="3:11">
      <c r="C147" s="7"/>
      <c r="D147" s="3"/>
      <c r="E147" s="28"/>
      <c r="F147" s="28"/>
      <c r="G147" s="28"/>
      <c r="H147" s="11"/>
      <c r="I147" s="11"/>
      <c r="J147" s="11"/>
      <c r="K147" s="47"/>
    </row>
    <row r="148" spans="3:11">
      <c r="C148" s="7"/>
      <c r="D148" s="3"/>
      <c r="E148" s="28"/>
      <c r="F148" s="28"/>
      <c r="G148" s="28"/>
      <c r="H148" s="11"/>
      <c r="I148" s="11"/>
      <c r="J148" s="11"/>
      <c r="K148" s="47"/>
    </row>
    <row r="149" spans="3:11" ht="15.75">
      <c r="C149" s="137" t="s">
        <v>352</v>
      </c>
      <c r="D149" s="290"/>
      <c r="E149" s="28"/>
      <c r="F149" s="28"/>
      <c r="G149" s="28"/>
      <c r="H149" s="11"/>
      <c r="I149" s="11"/>
      <c r="J149" s="11"/>
      <c r="K149" s="47"/>
    </row>
    <row r="150" spans="3:11" ht="18.75">
      <c r="C150" s="143" t="e">
        <f>IFERROR(VLOOKUP(D149,'1. Desarrollo e Innov. Curricu.'!$F:$G,2,FALSE),IFERROR(VLOOKUP(D149,'2. Investigación Científica'!$F:$G,2,FALSE),IFERROR(VLOOKUP(D149,'3. Vinculación Univ. Sociedad'!$F:$G,2,FALSE),IFERROR(VLOOKUP(D149,'4. Docencia y Profesorado Univ.'!$F:$G,2,FALSE),IFERROR(VLOOKUP(D149,'5. Estudiantes y Graduados'!$F:$G,2,FALSE),IFERROR(VLOOKUP(D149,'Gestion administrativa '!$F:$G,2,FALSE),IFERROR(VLOOKUP(D149,'13. Gestión Académica'!$F:$G,2,FALSE),IFERROR(VLOOKUP(D149,'9. Asegura. de la Calid. y M'!$F:$G,2,FALSE),IFERROR(VLOOKUP(D149,'6. Gestión del Conocimiento'!$F:$G,2,FALSE),IFERROR(VLOOKUP(D149,'15. Gobernabilidad y Proceso...'!$F:$G,2,FALSE),IFERROR(VLOOKUP(D149,'12. Gestión del Talento Humano'!$F:$G,2,FALSE),IFERROR(VLOOKUP(D149,'14. Internacional... de la E.S.'!$F:$G,2,FALSE),IFERROR(VLOOKUP(D149,'10. Posgrado'!$F:$G,2,FALSE),IFERROR(VLOOKUP(D149,'17. Gestión TIC'!$F:$G,2,FALSE),IFERROR(VLOOKUP(D149,'16. Desa. del Sistema Educ.Sup.'!$F:$G,2,FALSE),IFERROR(VLOOKUP(D149,'8. Cultura de Inno. Insti...'!$F:$G,2,FALSE),VLOOKUP(D149,'7. Lo Esencial de la Reforma U.'!$F:$G,2,0)))))))))))))))))</f>
        <v>#N/A</v>
      </c>
      <c r="D150" s="3"/>
      <c r="E150" s="28"/>
      <c r="F150" s="28"/>
      <c r="G150" s="28"/>
      <c r="H150" s="11"/>
      <c r="I150" s="11"/>
      <c r="J150" s="11"/>
      <c r="K150" s="47"/>
    </row>
    <row r="151" spans="3:11" ht="15.75" thickBot="1">
      <c r="C151" s="7"/>
      <c r="D151" s="3"/>
      <c r="E151" s="28"/>
      <c r="F151" s="28"/>
      <c r="G151" s="28"/>
      <c r="H151" s="11"/>
      <c r="I151" s="11"/>
      <c r="J151" s="11"/>
      <c r="K151" s="47"/>
    </row>
    <row r="152" spans="3:11" ht="15.75" thickBot="1">
      <c r="C152" s="61" t="s">
        <v>12</v>
      </c>
      <c r="D152" s="63" t="s">
        <v>23</v>
      </c>
      <c r="E152" s="63" t="s">
        <v>25</v>
      </c>
      <c r="F152" s="62" t="s">
        <v>6</v>
      </c>
      <c r="G152" s="68" t="s">
        <v>91</v>
      </c>
      <c r="H152" s="63" t="s">
        <v>14</v>
      </c>
      <c r="I152" s="63" t="s">
        <v>92</v>
      </c>
      <c r="J152" s="63" t="s">
        <v>370</v>
      </c>
      <c r="K152" s="63" t="s">
        <v>371</v>
      </c>
    </row>
    <row r="153" spans="3:11" hidden="1">
      <c r="C153" s="30" t="s">
        <v>31</v>
      </c>
      <c r="D153" s="93"/>
      <c r="E153" s="31">
        <v>2800</v>
      </c>
      <c r="F153" s="32">
        <f>D153*E153</f>
        <v>0</v>
      </c>
      <c r="G153" s="96"/>
      <c r="H153" s="33" t="s">
        <v>945</v>
      </c>
      <c r="I153" s="33" t="str">
        <f>VLOOKUP(H153,Presupuesto!$B$11:$C$565,2,0)</f>
        <v>MUEBLES VARIOS DE OFICINA</v>
      </c>
      <c r="J153" s="151" t="s">
        <v>1403</v>
      </c>
      <c r="K153" s="33" t="s">
        <v>364</v>
      </c>
    </row>
    <row r="154" spans="3:11" hidden="1">
      <c r="C154" s="34" t="s">
        <v>32</v>
      </c>
      <c r="D154" s="86"/>
      <c r="E154" s="35">
        <v>2400</v>
      </c>
      <c r="F154" s="32">
        <f>D154*E154</f>
        <v>0</v>
      </c>
      <c r="G154" s="96"/>
      <c r="H154" s="36" t="s">
        <v>945</v>
      </c>
      <c r="I154" s="33" t="str">
        <f>VLOOKUP(H154,Presupuesto!$B$11:$C$565,2,0)</f>
        <v>MUEBLES VARIOS DE OFICINA</v>
      </c>
      <c r="J154" s="33" t="str">
        <f>$J$153</f>
        <v>Posgrado</v>
      </c>
      <c r="K154" s="33" t="s">
        <v>372</v>
      </c>
    </row>
    <row r="155" spans="3:11" hidden="1">
      <c r="C155" s="34" t="s">
        <v>33</v>
      </c>
      <c r="D155" s="86"/>
      <c r="E155" s="35">
        <v>1000</v>
      </c>
      <c r="F155" s="32">
        <f t="shared" ref="F155:F162" si="13">D155*E155</f>
        <v>0</v>
      </c>
      <c r="G155" s="96"/>
      <c r="H155" s="36" t="s">
        <v>945</v>
      </c>
      <c r="I155" s="33" t="str">
        <f>VLOOKUP(H155,Presupuesto!$B$11:$C$565,2,0)</f>
        <v>MUEBLES VARIOS DE OFICINA</v>
      </c>
      <c r="J155" s="33" t="str">
        <f t="shared" ref="J155:J162" si="14">$J$153</f>
        <v>Posgrado</v>
      </c>
      <c r="K155" s="33" t="s">
        <v>355</v>
      </c>
    </row>
    <row r="156" spans="3:11" hidden="1">
      <c r="C156" s="34" t="s">
        <v>34</v>
      </c>
      <c r="D156" s="86"/>
      <c r="E156" s="35">
        <v>6000</v>
      </c>
      <c r="F156" s="32">
        <f t="shared" si="13"/>
        <v>0</v>
      </c>
      <c r="G156" s="96"/>
      <c r="H156" s="36" t="s">
        <v>945</v>
      </c>
      <c r="I156" s="33" t="str">
        <f>VLOOKUP(H156,Presupuesto!$B$11:$C$565,2,0)</f>
        <v>MUEBLES VARIOS DE OFICINA</v>
      </c>
      <c r="J156" s="33" t="str">
        <f t="shared" si="14"/>
        <v>Posgrado</v>
      </c>
      <c r="K156" s="33" t="s">
        <v>355</v>
      </c>
    </row>
    <row r="157" spans="3:11" hidden="1">
      <c r="C157" s="34" t="s">
        <v>35</v>
      </c>
      <c r="D157" s="86"/>
      <c r="E157" s="35">
        <v>3000</v>
      </c>
      <c r="F157" s="32">
        <f t="shared" si="13"/>
        <v>0</v>
      </c>
      <c r="G157" s="96"/>
      <c r="H157" s="36" t="s">
        <v>945</v>
      </c>
      <c r="I157" s="33" t="str">
        <f>VLOOKUP(H157,Presupuesto!$B$11:$C$565,2,0)</f>
        <v>MUEBLES VARIOS DE OFICINA</v>
      </c>
      <c r="J157" s="33" t="str">
        <f t="shared" si="14"/>
        <v>Posgrado</v>
      </c>
      <c r="K157" s="33" t="s">
        <v>355</v>
      </c>
    </row>
    <row r="158" spans="3:11" hidden="1">
      <c r="C158" s="34" t="s">
        <v>36</v>
      </c>
      <c r="D158" s="86"/>
      <c r="E158" s="35">
        <v>10000</v>
      </c>
      <c r="F158" s="32">
        <f t="shared" si="13"/>
        <v>0</v>
      </c>
      <c r="G158" s="96"/>
      <c r="H158" s="36" t="s">
        <v>945</v>
      </c>
      <c r="I158" s="33" t="str">
        <f>VLOOKUP(H158,Presupuesto!$B$11:$C$565,2,0)</f>
        <v>MUEBLES VARIOS DE OFICINA</v>
      </c>
      <c r="J158" s="33" t="str">
        <f t="shared" si="14"/>
        <v>Posgrado</v>
      </c>
      <c r="K158" s="33" t="s">
        <v>355</v>
      </c>
    </row>
    <row r="159" spans="3:11" hidden="1">
      <c r="C159" s="34" t="s">
        <v>37</v>
      </c>
      <c r="D159" s="86"/>
      <c r="E159" s="35">
        <v>8000</v>
      </c>
      <c r="F159" s="32">
        <f t="shared" si="13"/>
        <v>0</v>
      </c>
      <c r="G159" s="96"/>
      <c r="H159" s="36" t="s">
        <v>948</v>
      </c>
      <c r="I159" s="33" t="str">
        <f>VLOOKUP(H159,Presupuesto!$B$11:$C$565,2,0)</f>
        <v>EQUIPOS VARIOS DE OFICINA</v>
      </c>
      <c r="J159" s="33" t="str">
        <f t="shared" si="14"/>
        <v>Posgrado</v>
      </c>
      <c r="K159" s="33" t="s">
        <v>355</v>
      </c>
    </row>
    <row r="160" spans="3:11" hidden="1">
      <c r="C160" s="34" t="s">
        <v>38</v>
      </c>
      <c r="D160" s="86"/>
      <c r="E160" s="35">
        <v>2000</v>
      </c>
      <c r="F160" s="32">
        <f t="shared" si="13"/>
        <v>0</v>
      </c>
      <c r="G160" s="96"/>
      <c r="H160" s="36" t="s">
        <v>948</v>
      </c>
      <c r="I160" s="33" t="str">
        <f>VLOOKUP(H160,Presupuesto!$B$11:$C$565,2,0)</f>
        <v>EQUIPOS VARIOS DE OFICINA</v>
      </c>
      <c r="J160" s="33" t="str">
        <f t="shared" si="14"/>
        <v>Posgrado</v>
      </c>
      <c r="K160" s="33" t="s">
        <v>363</v>
      </c>
    </row>
    <row r="161" spans="3:11" hidden="1">
      <c r="C161" s="34" t="s">
        <v>39</v>
      </c>
      <c r="D161" s="86"/>
      <c r="E161" s="35">
        <v>5000</v>
      </c>
      <c r="F161" s="32">
        <f t="shared" si="13"/>
        <v>0</v>
      </c>
      <c r="G161" s="96"/>
      <c r="H161" s="36" t="s">
        <v>948</v>
      </c>
      <c r="I161" s="33" t="str">
        <f>VLOOKUP(H161,Presupuesto!$B$11:$C$565,2,0)</f>
        <v>EQUIPOS VARIOS DE OFICINA</v>
      </c>
      <c r="J161" s="33" t="str">
        <f t="shared" si="14"/>
        <v>Posgrado</v>
      </c>
      <c r="K161" s="33" t="s">
        <v>359</v>
      </c>
    </row>
    <row r="162" spans="3:11" ht="15.75" hidden="1" thickBot="1">
      <c r="C162" s="37" t="s">
        <v>40</v>
      </c>
      <c r="D162" s="94"/>
      <c r="E162" s="39">
        <v>100000</v>
      </c>
      <c r="F162" s="40">
        <f t="shared" si="13"/>
        <v>0</v>
      </c>
      <c r="G162" s="97"/>
      <c r="H162" s="41" t="s">
        <v>948</v>
      </c>
      <c r="I162" s="41" t="str">
        <f>VLOOKUP(H162,Presupuesto!$B$11:$C$565,2,0)</f>
        <v>EQUIPOS VARIOS DE OFICINA</v>
      </c>
      <c r="J162" s="41" t="str">
        <f t="shared" si="14"/>
        <v>Posgrado</v>
      </c>
      <c r="K162" s="59" t="s">
        <v>354</v>
      </c>
    </row>
    <row r="164" spans="3:11" ht="15.75" thickBot="1"/>
    <row r="165" spans="3:11" ht="15.75" thickBot="1">
      <c r="C165" s="1" t="s">
        <v>11</v>
      </c>
      <c r="D165" s="2">
        <f>SUM(F172:F181)</f>
        <v>0</v>
      </c>
      <c r="E165" s="112"/>
      <c r="F165" s="112"/>
      <c r="G165" s="14"/>
      <c r="H165" s="112"/>
      <c r="I165" s="112"/>
    </row>
    <row r="166" spans="3:11">
      <c r="C166" s="7"/>
      <c r="D166" s="3"/>
      <c r="E166" s="28"/>
      <c r="F166" s="28"/>
      <c r="G166" s="28"/>
      <c r="H166" s="11"/>
      <c r="I166" s="11"/>
      <c r="J166" s="11"/>
      <c r="K166" s="47"/>
    </row>
    <row r="167" spans="3:11">
      <c r="C167" s="7"/>
      <c r="D167" s="3"/>
      <c r="E167" s="28"/>
      <c r="F167" s="28"/>
      <c r="G167" s="28"/>
      <c r="H167" s="11"/>
      <c r="I167" s="11"/>
      <c r="J167" s="11"/>
      <c r="K167" s="47"/>
    </row>
    <row r="168" spans="3:11" ht="15.75">
      <c r="C168" s="137" t="s">
        <v>352</v>
      </c>
      <c r="D168" s="290"/>
      <c r="E168" s="28"/>
      <c r="F168" s="28"/>
      <c r="G168" s="28"/>
      <c r="H168" s="11"/>
      <c r="I168" s="11"/>
      <c r="J168" s="11"/>
      <c r="K168" s="47"/>
    </row>
    <row r="169" spans="3:11" ht="18.75">
      <c r="C169" s="143" t="e">
        <f>IFERROR(VLOOKUP(D168,'1. Desarrollo e Innov. Curricu.'!$F:$G,2,FALSE),IFERROR(VLOOKUP(D168,'2. Investigación Científica'!$F:$G,2,FALSE),IFERROR(VLOOKUP(D168,'3. Vinculación Univ. Sociedad'!$F:$G,2,FALSE),IFERROR(VLOOKUP(D168,'4. Docencia y Profesorado Univ.'!$F:$G,2,FALSE),IFERROR(VLOOKUP(D168,'5. Estudiantes y Graduados'!$F:$G,2,FALSE),IFERROR(VLOOKUP(D168,'Gestion administrativa '!$F:$G,2,FALSE),IFERROR(VLOOKUP(D168,'13. Gestión Académica'!$F:$G,2,FALSE),IFERROR(VLOOKUP(D168,'9. Asegura. de la Calid. y M'!$F:$G,2,FALSE),IFERROR(VLOOKUP(D168,'6. Gestión del Conocimiento'!$F:$G,2,FALSE),IFERROR(VLOOKUP(D168,'15. Gobernabilidad y Proceso...'!$F:$G,2,FALSE),IFERROR(VLOOKUP(D168,'12. Gestión del Talento Humano'!$F:$G,2,FALSE),IFERROR(VLOOKUP(D168,'14. Internacional... de la E.S.'!$F:$G,2,FALSE),IFERROR(VLOOKUP(D168,'10. Posgrado'!$F:$G,2,FALSE),IFERROR(VLOOKUP(D168,'17. Gestión TIC'!$F:$G,2,FALSE),IFERROR(VLOOKUP(D168,'16. Desa. del Sistema Educ.Sup.'!$F:$G,2,FALSE),IFERROR(VLOOKUP(D168,'8. Cultura de Inno. Insti...'!$F:$G,2,FALSE),VLOOKUP(D168,'7. Lo Esencial de la Reforma U.'!$F:$G,2,0)))))))))))))))))</f>
        <v>#N/A</v>
      </c>
      <c r="D169" s="3"/>
      <c r="E169" s="28"/>
      <c r="F169" s="28"/>
      <c r="G169" s="28"/>
      <c r="H169" s="11"/>
      <c r="I169" s="11"/>
      <c r="J169" s="11"/>
      <c r="K169" s="47"/>
    </row>
    <row r="170" spans="3:11" ht="15.75" thickBot="1">
      <c r="C170" s="7"/>
      <c r="D170" s="3"/>
      <c r="E170" s="28"/>
      <c r="F170" s="28"/>
      <c r="G170" s="28"/>
      <c r="H170" s="11"/>
      <c r="I170" s="11"/>
      <c r="J170" s="11"/>
      <c r="K170" s="47"/>
    </row>
    <row r="171" spans="3:11" ht="15.75" thickBot="1">
      <c r="C171" s="61" t="s">
        <v>12</v>
      </c>
      <c r="D171" s="63" t="s">
        <v>23</v>
      </c>
      <c r="E171" s="63" t="s">
        <v>25</v>
      </c>
      <c r="F171" s="62" t="s">
        <v>6</v>
      </c>
      <c r="G171" s="68" t="s">
        <v>91</v>
      </c>
      <c r="H171" s="63" t="s">
        <v>14</v>
      </c>
      <c r="I171" s="63" t="s">
        <v>92</v>
      </c>
      <c r="J171" s="63" t="s">
        <v>370</v>
      </c>
      <c r="K171" s="63" t="s">
        <v>371</v>
      </c>
    </row>
    <row r="172" spans="3:11" hidden="1">
      <c r="C172" s="30" t="s">
        <v>31</v>
      </c>
      <c r="D172" s="93"/>
      <c r="E172" s="31">
        <v>2800</v>
      </c>
      <c r="F172" s="32">
        <f>D172*E172</f>
        <v>0</v>
      </c>
      <c r="G172" s="96"/>
      <c r="H172" s="33" t="s">
        <v>945</v>
      </c>
      <c r="I172" s="33" t="str">
        <f>VLOOKUP(H172,Presupuesto!$B$11:$C$565,2,0)</f>
        <v>MUEBLES VARIOS DE OFICINA</v>
      </c>
      <c r="J172" s="151" t="s">
        <v>1403</v>
      </c>
      <c r="K172" s="33" t="s">
        <v>364</v>
      </c>
    </row>
    <row r="173" spans="3:11" hidden="1">
      <c r="C173" s="34" t="s">
        <v>32</v>
      </c>
      <c r="D173" s="86"/>
      <c r="E173" s="35">
        <v>2400</v>
      </c>
      <c r="F173" s="32">
        <f>D173*E173</f>
        <v>0</v>
      </c>
      <c r="G173" s="96"/>
      <c r="H173" s="36" t="s">
        <v>945</v>
      </c>
      <c r="I173" s="33" t="str">
        <f>VLOOKUP(H173,Presupuesto!$B$11:$C$565,2,0)</f>
        <v>MUEBLES VARIOS DE OFICINA</v>
      </c>
      <c r="J173" s="33" t="str">
        <f>$J$172</f>
        <v>Posgrado</v>
      </c>
      <c r="K173" s="33" t="s">
        <v>372</v>
      </c>
    </row>
    <row r="174" spans="3:11" hidden="1">
      <c r="C174" s="34" t="s">
        <v>33</v>
      </c>
      <c r="D174" s="86"/>
      <c r="E174" s="35">
        <v>1000</v>
      </c>
      <c r="F174" s="32">
        <f t="shared" ref="F174:F181" si="15">D174*E174</f>
        <v>0</v>
      </c>
      <c r="G174" s="96"/>
      <c r="H174" s="36" t="s">
        <v>945</v>
      </c>
      <c r="I174" s="33" t="str">
        <f>VLOOKUP(H174,Presupuesto!$B$11:$C$565,2,0)</f>
        <v>MUEBLES VARIOS DE OFICINA</v>
      </c>
      <c r="J174" s="33" t="str">
        <f t="shared" ref="J174:J181" si="16">$J$172</f>
        <v>Posgrado</v>
      </c>
      <c r="K174" s="33" t="s">
        <v>355</v>
      </c>
    </row>
    <row r="175" spans="3:11" hidden="1">
      <c r="C175" s="34" t="s">
        <v>34</v>
      </c>
      <c r="D175" s="86"/>
      <c r="E175" s="35">
        <v>6000</v>
      </c>
      <c r="F175" s="32">
        <f t="shared" si="15"/>
        <v>0</v>
      </c>
      <c r="G175" s="96"/>
      <c r="H175" s="36" t="s">
        <v>945</v>
      </c>
      <c r="I175" s="33" t="str">
        <f>VLOOKUP(H175,Presupuesto!$B$11:$C$565,2,0)</f>
        <v>MUEBLES VARIOS DE OFICINA</v>
      </c>
      <c r="J175" s="33" t="str">
        <f t="shared" si="16"/>
        <v>Posgrado</v>
      </c>
      <c r="K175" s="33" t="s">
        <v>355</v>
      </c>
    </row>
    <row r="176" spans="3:11" hidden="1">
      <c r="C176" s="34" t="s">
        <v>35</v>
      </c>
      <c r="D176" s="86"/>
      <c r="E176" s="35">
        <v>3000</v>
      </c>
      <c r="F176" s="32">
        <f t="shared" si="15"/>
        <v>0</v>
      </c>
      <c r="G176" s="96"/>
      <c r="H176" s="36" t="s">
        <v>945</v>
      </c>
      <c r="I176" s="33" t="str">
        <f>VLOOKUP(H176,Presupuesto!$B$11:$C$565,2,0)</f>
        <v>MUEBLES VARIOS DE OFICINA</v>
      </c>
      <c r="J176" s="33" t="str">
        <f t="shared" si="16"/>
        <v>Posgrado</v>
      </c>
      <c r="K176" s="33" t="s">
        <v>355</v>
      </c>
    </row>
    <row r="177" spans="3:11" hidden="1">
      <c r="C177" s="34" t="s">
        <v>36</v>
      </c>
      <c r="D177" s="86"/>
      <c r="E177" s="35">
        <v>10000</v>
      </c>
      <c r="F177" s="32">
        <f t="shared" si="15"/>
        <v>0</v>
      </c>
      <c r="G177" s="96"/>
      <c r="H177" s="36" t="s">
        <v>945</v>
      </c>
      <c r="I177" s="33" t="str">
        <f>VLOOKUP(H177,Presupuesto!$B$11:$C$565,2,0)</f>
        <v>MUEBLES VARIOS DE OFICINA</v>
      </c>
      <c r="J177" s="33" t="str">
        <f t="shared" si="16"/>
        <v>Posgrado</v>
      </c>
      <c r="K177" s="33" t="s">
        <v>355</v>
      </c>
    </row>
    <row r="178" spans="3:11" hidden="1">
      <c r="C178" s="34" t="s">
        <v>37</v>
      </c>
      <c r="D178" s="86"/>
      <c r="E178" s="35">
        <v>8000</v>
      </c>
      <c r="F178" s="32">
        <f t="shared" si="15"/>
        <v>0</v>
      </c>
      <c r="G178" s="96"/>
      <c r="H178" s="36" t="s">
        <v>948</v>
      </c>
      <c r="I178" s="33" t="str">
        <f>VLOOKUP(H178,Presupuesto!$B$11:$C$565,2,0)</f>
        <v>EQUIPOS VARIOS DE OFICINA</v>
      </c>
      <c r="J178" s="33" t="str">
        <f t="shared" si="16"/>
        <v>Posgrado</v>
      </c>
      <c r="K178" s="33" t="s">
        <v>355</v>
      </c>
    </row>
    <row r="179" spans="3:11" hidden="1">
      <c r="C179" s="34" t="s">
        <v>38</v>
      </c>
      <c r="D179" s="86"/>
      <c r="E179" s="35">
        <v>2000</v>
      </c>
      <c r="F179" s="32">
        <f t="shared" si="15"/>
        <v>0</v>
      </c>
      <c r="G179" s="96"/>
      <c r="H179" s="36" t="s">
        <v>948</v>
      </c>
      <c r="I179" s="33" t="str">
        <f>VLOOKUP(H179,Presupuesto!$B$11:$C$565,2,0)</f>
        <v>EQUIPOS VARIOS DE OFICINA</v>
      </c>
      <c r="J179" s="33" t="str">
        <f t="shared" si="16"/>
        <v>Posgrado</v>
      </c>
      <c r="K179" s="33" t="s">
        <v>363</v>
      </c>
    </row>
    <row r="180" spans="3:11" hidden="1">
      <c r="C180" s="34" t="s">
        <v>39</v>
      </c>
      <c r="D180" s="86"/>
      <c r="E180" s="35">
        <v>5000</v>
      </c>
      <c r="F180" s="32">
        <f t="shared" si="15"/>
        <v>0</v>
      </c>
      <c r="G180" s="96"/>
      <c r="H180" s="36" t="s">
        <v>948</v>
      </c>
      <c r="I180" s="33" t="str">
        <f>VLOOKUP(H180,Presupuesto!$B$11:$C$565,2,0)</f>
        <v>EQUIPOS VARIOS DE OFICINA</v>
      </c>
      <c r="J180" s="33" t="str">
        <f t="shared" si="16"/>
        <v>Posgrado</v>
      </c>
      <c r="K180" s="33" t="s">
        <v>359</v>
      </c>
    </row>
    <row r="181" spans="3:11" ht="15.75" hidden="1" thickBot="1">
      <c r="C181" s="37" t="s">
        <v>40</v>
      </c>
      <c r="D181" s="94"/>
      <c r="E181" s="39">
        <v>100000</v>
      </c>
      <c r="F181" s="40">
        <f t="shared" si="15"/>
        <v>0</v>
      </c>
      <c r="G181" s="97"/>
      <c r="H181" s="41" t="s">
        <v>948</v>
      </c>
      <c r="I181" s="41" t="str">
        <f>VLOOKUP(H181,Presupuesto!$B$11:$C$565,2,0)</f>
        <v>EQUIPOS VARIOS DE OFICINA</v>
      </c>
      <c r="J181" s="41" t="str">
        <f t="shared" si="16"/>
        <v>Posgrado</v>
      </c>
      <c r="K181" s="59" t="s">
        <v>354</v>
      </c>
    </row>
    <row r="183" spans="3:11" ht="15.75" thickBot="1">
      <c r="C183" s="264"/>
      <c r="D183" s="265"/>
      <c r="E183" s="266"/>
      <c r="F183" s="266"/>
      <c r="G183" s="267"/>
      <c r="H183" s="266"/>
      <c r="I183" s="266"/>
      <c r="J183" s="90"/>
      <c r="K183" s="90"/>
    </row>
    <row r="184" spans="3:11" ht="15.75" thickBot="1">
      <c r="C184" s="1" t="s">
        <v>11</v>
      </c>
      <c r="D184" s="2">
        <f>SUM(F191:F200)</f>
        <v>0</v>
      </c>
      <c r="E184" s="112"/>
      <c r="F184" s="112"/>
      <c r="G184" s="14"/>
      <c r="H184" s="112"/>
      <c r="I184" s="112"/>
    </row>
    <row r="185" spans="3:11">
      <c r="C185" s="7"/>
      <c r="D185" s="3"/>
      <c r="E185" s="28"/>
      <c r="F185" s="28"/>
      <c r="G185" s="28"/>
      <c r="H185" s="11"/>
      <c r="I185" s="11"/>
      <c r="J185" s="11"/>
      <c r="K185" s="47"/>
    </row>
    <row r="186" spans="3:11">
      <c r="C186" s="7"/>
      <c r="D186" s="3"/>
      <c r="E186" s="28"/>
      <c r="F186" s="28"/>
      <c r="G186" s="28"/>
      <c r="H186" s="11"/>
      <c r="I186" s="11"/>
      <c r="J186" s="11"/>
      <c r="K186" s="47"/>
    </row>
    <row r="187" spans="3:11" ht="15.75">
      <c r="C187" s="137" t="s">
        <v>352</v>
      </c>
      <c r="D187" s="290"/>
      <c r="E187" s="28"/>
      <c r="F187" s="28"/>
      <c r="G187" s="28"/>
      <c r="H187" s="11"/>
      <c r="I187" s="11"/>
      <c r="J187" s="11"/>
      <c r="K187" s="47"/>
    </row>
    <row r="188" spans="3:11" ht="18.75">
      <c r="C188" s="143" t="e">
        <f>IFERROR(VLOOKUP(D187,'1. Desarrollo e Innov. Curricu.'!$F:$G,2,FALSE),IFERROR(VLOOKUP(D187,'2. Investigación Científica'!$F:$G,2,FALSE),IFERROR(VLOOKUP(D187,'3. Vinculación Univ. Sociedad'!$F:$G,2,FALSE),IFERROR(VLOOKUP(D187,'4. Docencia y Profesorado Univ.'!$F:$G,2,FALSE),IFERROR(VLOOKUP(D187,'5. Estudiantes y Graduados'!$F:$G,2,FALSE),IFERROR(VLOOKUP(D187,'Gestion administrativa '!$F:$G,2,FALSE),IFERROR(VLOOKUP(D187,'13. Gestión Académica'!$F:$G,2,FALSE),IFERROR(VLOOKUP(D187,'9. Asegura. de la Calid. y M'!$F:$G,2,FALSE),IFERROR(VLOOKUP(D187,'6. Gestión del Conocimiento'!$F:$G,2,FALSE),IFERROR(VLOOKUP(D187,'15. Gobernabilidad y Proceso...'!$F:$G,2,FALSE),IFERROR(VLOOKUP(D187,'12. Gestión del Talento Humano'!$F:$G,2,FALSE),IFERROR(VLOOKUP(D187,'14. Internacional... de la E.S.'!$F:$G,2,FALSE),IFERROR(VLOOKUP(D187,'10. Posgrado'!$F:$G,2,FALSE),IFERROR(VLOOKUP(D187,'17. Gestión TIC'!$F:$G,2,FALSE),IFERROR(VLOOKUP(D187,'16. Desa. del Sistema Educ.Sup.'!$F:$G,2,FALSE),IFERROR(VLOOKUP(D187,'8. Cultura de Inno. Insti...'!$F:$G,2,FALSE),VLOOKUP(D187,'7. Lo Esencial de la Reforma U.'!$F:$G,2,0)))))))))))))))))</f>
        <v>#N/A</v>
      </c>
      <c r="D188" s="3"/>
      <c r="E188" s="28"/>
      <c r="F188" s="28"/>
      <c r="G188" s="28"/>
      <c r="H188" s="11"/>
      <c r="I188" s="11"/>
      <c r="J188" s="11"/>
      <c r="K188" s="47"/>
    </row>
    <row r="189" spans="3:11" ht="15.75" thickBot="1">
      <c r="C189" s="7"/>
      <c r="D189" s="3"/>
      <c r="E189" s="28"/>
      <c r="F189" s="28"/>
      <c r="G189" s="28"/>
      <c r="H189" s="11"/>
      <c r="I189" s="11"/>
      <c r="J189" s="11"/>
      <c r="K189" s="47"/>
    </row>
    <row r="190" spans="3:11" ht="15.75" thickBot="1">
      <c r="C190" s="61" t="s">
        <v>12</v>
      </c>
      <c r="D190" s="63" t="s">
        <v>23</v>
      </c>
      <c r="E190" s="63" t="s">
        <v>25</v>
      </c>
      <c r="F190" s="62" t="s">
        <v>6</v>
      </c>
      <c r="G190" s="68" t="s">
        <v>91</v>
      </c>
      <c r="H190" s="63" t="s">
        <v>14</v>
      </c>
      <c r="I190" s="63" t="s">
        <v>92</v>
      </c>
      <c r="J190" s="63" t="s">
        <v>370</v>
      </c>
      <c r="K190" s="63" t="s">
        <v>371</v>
      </c>
    </row>
    <row r="191" spans="3:11" hidden="1">
      <c r="C191" s="30" t="s">
        <v>31</v>
      </c>
      <c r="D191" s="93"/>
      <c r="E191" s="31">
        <v>2800</v>
      </c>
      <c r="F191" s="32">
        <f>D191*E191</f>
        <v>0</v>
      </c>
      <c r="G191" s="96"/>
      <c r="H191" s="33" t="s">
        <v>945</v>
      </c>
      <c r="I191" s="33" t="str">
        <f>VLOOKUP(H191,Presupuesto!$B$11:$C$565,2,0)</f>
        <v>MUEBLES VARIOS DE OFICINA</v>
      </c>
      <c r="J191" s="151" t="s">
        <v>1403</v>
      </c>
      <c r="K191" s="33" t="s">
        <v>364</v>
      </c>
    </row>
    <row r="192" spans="3:11" hidden="1">
      <c r="C192" s="34" t="s">
        <v>32</v>
      </c>
      <c r="D192" s="86"/>
      <c r="E192" s="35">
        <v>2400</v>
      </c>
      <c r="F192" s="32">
        <f>D192*E192</f>
        <v>0</v>
      </c>
      <c r="G192" s="96"/>
      <c r="H192" s="36" t="s">
        <v>945</v>
      </c>
      <c r="I192" s="33" t="str">
        <f>VLOOKUP(H192,Presupuesto!$B$11:$C$565,2,0)</f>
        <v>MUEBLES VARIOS DE OFICINA</v>
      </c>
      <c r="J192" s="33" t="str">
        <f>$J$191</f>
        <v>Posgrado</v>
      </c>
      <c r="K192" s="33" t="s">
        <v>372</v>
      </c>
    </row>
    <row r="193" spans="3:11" hidden="1">
      <c r="C193" s="34" t="s">
        <v>33</v>
      </c>
      <c r="D193" s="86"/>
      <c r="E193" s="35">
        <v>1000</v>
      </c>
      <c r="F193" s="32">
        <f t="shared" ref="F193:F200" si="17">D193*E193</f>
        <v>0</v>
      </c>
      <c r="G193" s="96"/>
      <c r="H193" s="36" t="s">
        <v>945</v>
      </c>
      <c r="I193" s="33" t="str">
        <f>VLOOKUP(H193,Presupuesto!$B$11:$C$565,2,0)</f>
        <v>MUEBLES VARIOS DE OFICINA</v>
      </c>
      <c r="J193" s="33" t="str">
        <f t="shared" ref="J193:J200" si="18">$J$191</f>
        <v>Posgrado</v>
      </c>
      <c r="K193" s="33" t="s">
        <v>355</v>
      </c>
    </row>
    <row r="194" spans="3:11" hidden="1">
      <c r="C194" s="34" t="s">
        <v>34</v>
      </c>
      <c r="D194" s="86"/>
      <c r="E194" s="35">
        <v>6000</v>
      </c>
      <c r="F194" s="32">
        <f t="shared" si="17"/>
        <v>0</v>
      </c>
      <c r="G194" s="96"/>
      <c r="H194" s="36" t="s">
        <v>945</v>
      </c>
      <c r="I194" s="33" t="str">
        <f>VLOOKUP(H194,Presupuesto!$B$11:$C$565,2,0)</f>
        <v>MUEBLES VARIOS DE OFICINA</v>
      </c>
      <c r="J194" s="33" t="str">
        <f t="shared" si="18"/>
        <v>Posgrado</v>
      </c>
      <c r="K194" s="33" t="s">
        <v>355</v>
      </c>
    </row>
    <row r="195" spans="3:11" hidden="1">
      <c r="C195" s="34" t="s">
        <v>35</v>
      </c>
      <c r="D195" s="86"/>
      <c r="E195" s="35">
        <v>3000</v>
      </c>
      <c r="F195" s="32">
        <f t="shared" si="17"/>
        <v>0</v>
      </c>
      <c r="G195" s="96"/>
      <c r="H195" s="36" t="s">
        <v>945</v>
      </c>
      <c r="I195" s="33" t="str">
        <f>VLOOKUP(H195,Presupuesto!$B$11:$C$565,2,0)</f>
        <v>MUEBLES VARIOS DE OFICINA</v>
      </c>
      <c r="J195" s="33" t="str">
        <f t="shared" si="18"/>
        <v>Posgrado</v>
      </c>
      <c r="K195" s="33" t="s">
        <v>355</v>
      </c>
    </row>
    <row r="196" spans="3:11" hidden="1">
      <c r="C196" s="34" t="s">
        <v>36</v>
      </c>
      <c r="D196" s="86"/>
      <c r="E196" s="35">
        <v>10000</v>
      </c>
      <c r="F196" s="32">
        <f t="shared" si="17"/>
        <v>0</v>
      </c>
      <c r="G196" s="96"/>
      <c r="H196" s="36" t="s">
        <v>945</v>
      </c>
      <c r="I196" s="33" t="str">
        <f>VLOOKUP(H196,Presupuesto!$B$11:$C$565,2,0)</f>
        <v>MUEBLES VARIOS DE OFICINA</v>
      </c>
      <c r="J196" s="33" t="str">
        <f t="shared" si="18"/>
        <v>Posgrado</v>
      </c>
      <c r="K196" s="33" t="s">
        <v>355</v>
      </c>
    </row>
    <row r="197" spans="3:11" hidden="1">
      <c r="C197" s="34" t="s">
        <v>37</v>
      </c>
      <c r="D197" s="86"/>
      <c r="E197" s="35">
        <v>8000</v>
      </c>
      <c r="F197" s="32">
        <f t="shared" si="17"/>
        <v>0</v>
      </c>
      <c r="G197" s="96"/>
      <c r="H197" s="36" t="s">
        <v>948</v>
      </c>
      <c r="I197" s="33" t="str">
        <f>VLOOKUP(H197,Presupuesto!$B$11:$C$565,2,0)</f>
        <v>EQUIPOS VARIOS DE OFICINA</v>
      </c>
      <c r="J197" s="33" t="str">
        <f t="shared" si="18"/>
        <v>Posgrado</v>
      </c>
      <c r="K197" s="33" t="s">
        <v>355</v>
      </c>
    </row>
    <row r="198" spans="3:11" hidden="1">
      <c r="C198" s="34" t="s">
        <v>38</v>
      </c>
      <c r="D198" s="86"/>
      <c r="E198" s="35">
        <v>2000</v>
      </c>
      <c r="F198" s="32">
        <f t="shared" si="17"/>
        <v>0</v>
      </c>
      <c r="G198" s="96"/>
      <c r="H198" s="36" t="s">
        <v>948</v>
      </c>
      <c r="I198" s="33" t="str">
        <f>VLOOKUP(H198,Presupuesto!$B$11:$C$565,2,0)</f>
        <v>EQUIPOS VARIOS DE OFICINA</v>
      </c>
      <c r="J198" s="33" t="str">
        <f t="shared" si="18"/>
        <v>Posgrado</v>
      </c>
      <c r="K198" s="33" t="s">
        <v>363</v>
      </c>
    </row>
    <row r="199" spans="3:11" hidden="1">
      <c r="C199" s="34" t="s">
        <v>39</v>
      </c>
      <c r="D199" s="86"/>
      <c r="E199" s="35">
        <v>5000</v>
      </c>
      <c r="F199" s="32">
        <f t="shared" si="17"/>
        <v>0</v>
      </c>
      <c r="G199" s="96"/>
      <c r="H199" s="36" t="s">
        <v>948</v>
      </c>
      <c r="I199" s="33" t="str">
        <f>VLOOKUP(H199,Presupuesto!$B$11:$C$565,2,0)</f>
        <v>EQUIPOS VARIOS DE OFICINA</v>
      </c>
      <c r="J199" s="33" t="str">
        <f t="shared" si="18"/>
        <v>Posgrado</v>
      </c>
      <c r="K199" s="33" t="s">
        <v>359</v>
      </c>
    </row>
    <row r="200" spans="3:11" ht="15.75" hidden="1" thickBot="1">
      <c r="C200" s="37" t="s">
        <v>40</v>
      </c>
      <c r="D200" s="94"/>
      <c r="E200" s="39">
        <v>100000</v>
      </c>
      <c r="F200" s="40">
        <f t="shared" si="17"/>
        <v>0</v>
      </c>
      <c r="G200" s="97"/>
      <c r="H200" s="41" t="s">
        <v>948</v>
      </c>
      <c r="I200" s="41" t="str">
        <f>VLOOKUP(H200,Presupuesto!$B$11:$C$565,2,0)</f>
        <v>EQUIPOS VARIOS DE OFICINA</v>
      </c>
      <c r="J200" s="41" t="str">
        <f t="shared" si="18"/>
        <v>Posgrado</v>
      </c>
      <c r="K200" s="59" t="s">
        <v>354</v>
      </c>
    </row>
    <row r="202" spans="3:11" ht="15.75" thickBot="1"/>
    <row r="203" spans="3:11" ht="15.75" thickBot="1">
      <c r="C203" s="1" t="s">
        <v>11</v>
      </c>
      <c r="D203" s="2">
        <f>SUM(F210:F219)</f>
        <v>0</v>
      </c>
      <c r="E203" s="112"/>
      <c r="F203" s="112"/>
      <c r="G203" s="14"/>
      <c r="H203" s="112"/>
      <c r="I203" s="112"/>
    </row>
    <row r="204" spans="3:11">
      <c r="C204" s="7"/>
      <c r="D204" s="3"/>
      <c r="E204" s="28"/>
      <c r="F204" s="28"/>
      <c r="G204" s="28"/>
      <c r="H204" s="11"/>
      <c r="I204" s="11"/>
      <c r="J204" s="11"/>
      <c r="K204" s="47"/>
    </row>
    <row r="205" spans="3:11">
      <c r="C205" s="7"/>
      <c r="D205" s="3"/>
      <c r="E205" s="28"/>
      <c r="F205" s="28"/>
      <c r="G205" s="28"/>
      <c r="H205" s="11"/>
      <c r="I205" s="11"/>
      <c r="J205" s="11"/>
      <c r="K205" s="47"/>
    </row>
    <row r="206" spans="3:11" ht="15.75">
      <c r="C206" s="137" t="s">
        <v>352</v>
      </c>
      <c r="D206" s="290"/>
      <c r="E206" s="28"/>
      <c r="F206" s="28"/>
      <c r="G206" s="28"/>
      <c r="H206" s="11"/>
      <c r="I206" s="11"/>
      <c r="J206" s="11"/>
      <c r="K206" s="47"/>
    </row>
    <row r="207" spans="3:11" ht="18.75">
      <c r="C207" s="143" t="e">
        <f>IFERROR(VLOOKUP(D206,'1. Desarrollo e Innov. Curricu.'!$F:$G,2,FALSE),IFERROR(VLOOKUP(D206,'2. Investigación Científica'!$F:$G,2,FALSE),IFERROR(VLOOKUP(D206,'3. Vinculación Univ. Sociedad'!$F:$G,2,FALSE),IFERROR(VLOOKUP(D206,'4. Docencia y Profesorado Univ.'!$F:$G,2,FALSE),IFERROR(VLOOKUP(D206,'5. Estudiantes y Graduados'!$F:$G,2,FALSE),IFERROR(VLOOKUP(D206,'Gestion administrativa '!$F:$G,2,FALSE),IFERROR(VLOOKUP(D206,'13. Gestión Académica'!$F:$G,2,FALSE),IFERROR(VLOOKUP(D206,'9. Asegura. de la Calid. y M'!$F:$G,2,FALSE),IFERROR(VLOOKUP(D206,'6. Gestión del Conocimiento'!$F:$G,2,FALSE),IFERROR(VLOOKUP(D206,'15. Gobernabilidad y Proceso...'!$F:$G,2,FALSE),IFERROR(VLOOKUP(D206,'12. Gestión del Talento Humano'!$F:$G,2,FALSE),IFERROR(VLOOKUP(D206,'14. Internacional... de la E.S.'!$F:$G,2,FALSE),IFERROR(VLOOKUP(D206,'10. Posgrado'!$F:$G,2,FALSE),IFERROR(VLOOKUP(D206,'17. Gestión TIC'!$F:$G,2,FALSE),IFERROR(VLOOKUP(D206,'16. Desa. del Sistema Educ.Sup.'!$F:$G,2,FALSE),IFERROR(VLOOKUP(D206,'8. Cultura de Inno. Insti...'!$F:$G,2,FALSE),VLOOKUP(D206,'7. Lo Esencial de la Reforma U.'!$F:$G,2,0)))))))))))))))))</f>
        <v>#N/A</v>
      </c>
      <c r="D207" s="3"/>
      <c r="E207" s="28"/>
      <c r="F207" s="28"/>
      <c r="G207" s="28"/>
      <c r="H207" s="11"/>
      <c r="I207" s="11"/>
      <c r="J207" s="11"/>
      <c r="K207" s="47"/>
    </row>
    <row r="208" spans="3:11" ht="15.75" thickBot="1">
      <c r="C208" s="7"/>
      <c r="D208" s="3"/>
      <c r="E208" s="28"/>
      <c r="F208" s="28"/>
      <c r="G208" s="28"/>
      <c r="H208" s="11"/>
      <c r="I208" s="11"/>
      <c r="J208" s="11"/>
      <c r="K208" s="47"/>
    </row>
    <row r="209" spans="3:11" ht="15.75" thickBot="1">
      <c r="C209" s="61" t="s">
        <v>12</v>
      </c>
      <c r="D209" s="63" t="s">
        <v>23</v>
      </c>
      <c r="E209" s="63" t="s">
        <v>25</v>
      </c>
      <c r="F209" s="62" t="s">
        <v>6</v>
      </c>
      <c r="G209" s="68" t="s">
        <v>91</v>
      </c>
      <c r="H209" s="63" t="s">
        <v>14</v>
      </c>
      <c r="I209" s="63" t="s">
        <v>92</v>
      </c>
      <c r="J209" s="63" t="s">
        <v>370</v>
      </c>
      <c r="K209" s="63" t="s">
        <v>371</v>
      </c>
    </row>
    <row r="210" spans="3:11" hidden="1">
      <c r="C210" s="30" t="s">
        <v>31</v>
      </c>
      <c r="D210" s="93"/>
      <c r="E210" s="31">
        <v>2800</v>
      </c>
      <c r="F210" s="32">
        <f>D210*E210</f>
        <v>0</v>
      </c>
      <c r="G210" s="96"/>
      <c r="H210" s="33" t="s">
        <v>945</v>
      </c>
      <c r="I210" s="33" t="str">
        <f>VLOOKUP(H210,Presupuesto!$B$11:$C$565,2,0)</f>
        <v>MUEBLES VARIOS DE OFICINA</v>
      </c>
      <c r="J210" s="151" t="s">
        <v>1403</v>
      </c>
      <c r="K210" s="33" t="s">
        <v>364</v>
      </c>
    </row>
    <row r="211" spans="3:11" hidden="1">
      <c r="C211" s="34" t="s">
        <v>32</v>
      </c>
      <c r="D211" s="86"/>
      <c r="E211" s="35">
        <v>2400</v>
      </c>
      <c r="F211" s="32">
        <f>D211*E211</f>
        <v>0</v>
      </c>
      <c r="G211" s="96"/>
      <c r="H211" s="36" t="s">
        <v>945</v>
      </c>
      <c r="I211" s="33" t="str">
        <f>VLOOKUP(H211,Presupuesto!$B$11:$C$565,2,0)</f>
        <v>MUEBLES VARIOS DE OFICINA</v>
      </c>
      <c r="J211" s="33" t="str">
        <f>$J$210</f>
        <v>Posgrado</v>
      </c>
      <c r="K211" s="33" t="s">
        <v>372</v>
      </c>
    </row>
    <row r="212" spans="3:11" hidden="1">
      <c r="C212" s="34" t="s">
        <v>33</v>
      </c>
      <c r="D212" s="86"/>
      <c r="E212" s="35">
        <v>1000</v>
      </c>
      <c r="F212" s="32">
        <f t="shared" ref="F212:F219" si="19">D212*E212</f>
        <v>0</v>
      </c>
      <c r="G212" s="96"/>
      <c r="H212" s="36" t="s">
        <v>945</v>
      </c>
      <c r="I212" s="33" t="str">
        <f>VLOOKUP(H212,Presupuesto!$B$11:$C$565,2,0)</f>
        <v>MUEBLES VARIOS DE OFICINA</v>
      </c>
      <c r="J212" s="33" t="str">
        <f t="shared" ref="J212:J219" si="20">$J$210</f>
        <v>Posgrado</v>
      </c>
      <c r="K212" s="33" t="s">
        <v>355</v>
      </c>
    </row>
    <row r="213" spans="3:11" hidden="1">
      <c r="C213" s="34" t="s">
        <v>34</v>
      </c>
      <c r="D213" s="86"/>
      <c r="E213" s="35">
        <v>6000</v>
      </c>
      <c r="F213" s="32">
        <f t="shared" si="19"/>
        <v>0</v>
      </c>
      <c r="G213" s="96"/>
      <c r="H213" s="36" t="s">
        <v>945</v>
      </c>
      <c r="I213" s="33" t="str">
        <f>VLOOKUP(H213,Presupuesto!$B$11:$C$565,2,0)</f>
        <v>MUEBLES VARIOS DE OFICINA</v>
      </c>
      <c r="J213" s="33" t="str">
        <f t="shared" si="20"/>
        <v>Posgrado</v>
      </c>
      <c r="K213" s="33" t="s">
        <v>355</v>
      </c>
    </row>
    <row r="214" spans="3:11" hidden="1">
      <c r="C214" s="34" t="s">
        <v>35</v>
      </c>
      <c r="D214" s="86"/>
      <c r="E214" s="35">
        <v>3000</v>
      </c>
      <c r="F214" s="32">
        <f t="shared" si="19"/>
        <v>0</v>
      </c>
      <c r="G214" s="96"/>
      <c r="H214" s="36" t="s">
        <v>945</v>
      </c>
      <c r="I214" s="33" t="str">
        <f>VLOOKUP(H214,Presupuesto!$B$11:$C$565,2,0)</f>
        <v>MUEBLES VARIOS DE OFICINA</v>
      </c>
      <c r="J214" s="33" t="str">
        <f t="shared" si="20"/>
        <v>Posgrado</v>
      </c>
      <c r="K214" s="33" t="s">
        <v>355</v>
      </c>
    </row>
    <row r="215" spans="3:11" hidden="1">
      <c r="C215" s="34" t="s">
        <v>36</v>
      </c>
      <c r="D215" s="86"/>
      <c r="E215" s="35">
        <v>10000</v>
      </c>
      <c r="F215" s="32">
        <f t="shared" si="19"/>
        <v>0</v>
      </c>
      <c r="G215" s="96"/>
      <c r="H215" s="36" t="s">
        <v>945</v>
      </c>
      <c r="I215" s="33" t="str">
        <f>VLOOKUP(H215,Presupuesto!$B$11:$C$565,2,0)</f>
        <v>MUEBLES VARIOS DE OFICINA</v>
      </c>
      <c r="J215" s="33" t="str">
        <f t="shared" si="20"/>
        <v>Posgrado</v>
      </c>
      <c r="K215" s="33" t="s">
        <v>355</v>
      </c>
    </row>
    <row r="216" spans="3:11" hidden="1">
      <c r="C216" s="34" t="s">
        <v>37</v>
      </c>
      <c r="D216" s="86"/>
      <c r="E216" s="35">
        <v>8000</v>
      </c>
      <c r="F216" s="32">
        <f t="shared" si="19"/>
        <v>0</v>
      </c>
      <c r="G216" s="96"/>
      <c r="H216" s="36" t="s">
        <v>948</v>
      </c>
      <c r="I216" s="33" t="str">
        <f>VLOOKUP(H216,Presupuesto!$B$11:$C$565,2,0)</f>
        <v>EQUIPOS VARIOS DE OFICINA</v>
      </c>
      <c r="J216" s="33" t="str">
        <f t="shared" si="20"/>
        <v>Posgrado</v>
      </c>
      <c r="K216" s="33" t="s">
        <v>355</v>
      </c>
    </row>
    <row r="217" spans="3:11" hidden="1">
      <c r="C217" s="34" t="s">
        <v>38</v>
      </c>
      <c r="D217" s="86"/>
      <c r="E217" s="35">
        <v>2000</v>
      </c>
      <c r="F217" s="32">
        <f t="shared" si="19"/>
        <v>0</v>
      </c>
      <c r="G217" s="96"/>
      <c r="H217" s="36" t="s">
        <v>948</v>
      </c>
      <c r="I217" s="33" t="str">
        <f>VLOOKUP(H217,Presupuesto!$B$11:$C$565,2,0)</f>
        <v>EQUIPOS VARIOS DE OFICINA</v>
      </c>
      <c r="J217" s="33" t="str">
        <f t="shared" si="20"/>
        <v>Posgrado</v>
      </c>
      <c r="K217" s="33" t="s">
        <v>363</v>
      </c>
    </row>
    <row r="218" spans="3:11" hidden="1">
      <c r="C218" s="34" t="s">
        <v>39</v>
      </c>
      <c r="D218" s="86"/>
      <c r="E218" s="35">
        <v>5000</v>
      </c>
      <c r="F218" s="32">
        <f t="shared" si="19"/>
        <v>0</v>
      </c>
      <c r="G218" s="96"/>
      <c r="H218" s="36" t="s">
        <v>948</v>
      </c>
      <c r="I218" s="33" t="str">
        <f>VLOOKUP(H218,Presupuesto!$B$11:$C$565,2,0)</f>
        <v>EQUIPOS VARIOS DE OFICINA</v>
      </c>
      <c r="J218" s="33" t="str">
        <f t="shared" si="20"/>
        <v>Posgrado</v>
      </c>
      <c r="K218" s="33" t="s">
        <v>359</v>
      </c>
    </row>
    <row r="219" spans="3:11" ht="15.75" hidden="1" thickBot="1">
      <c r="C219" s="37" t="s">
        <v>40</v>
      </c>
      <c r="D219" s="94"/>
      <c r="E219" s="39">
        <v>100000</v>
      </c>
      <c r="F219" s="40">
        <f t="shared" si="19"/>
        <v>0</v>
      </c>
      <c r="G219" s="97"/>
      <c r="H219" s="41" t="s">
        <v>948</v>
      </c>
      <c r="I219" s="41" t="str">
        <f>VLOOKUP(H219,Presupuesto!$B$11:$C$565,2,0)</f>
        <v>EQUIPOS VARIOS DE OFICINA</v>
      </c>
      <c r="J219" s="41" t="str">
        <f t="shared" si="20"/>
        <v>Posgrado</v>
      </c>
      <c r="K219" s="59" t="s">
        <v>354</v>
      </c>
    </row>
    <row r="221" spans="3:11" ht="15.75" thickBot="1">
      <c r="C221" s="264"/>
      <c r="D221" s="265"/>
      <c r="E221" s="266"/>
      <c r="F221" s="266"/>
      <c r="G221" s="267"/>
      <c r="H221" s="266"/>
      <c r="I221" s="266"/>
      <c r="J221" s="90"/>
      <c r="K221" s="90"/>
    </row>
    <row r="222" spans="3:11" ht="15.75" thickBot="1">
      <c r="C222" s="1" t="s">
        <v>11</v>
      </c>
      <c r="D222" s="2">
        <f>SUM(F229:F238)</f>
        <v>0</v>
      </c>
      <c r="E222" s="112"/>
      <c r="F222" s="112"/>
      <c r="G222" s="14"/>
      <c r="H222" s="112"/>
      <c r="I222" s="112"/>
    </row>
    <row r="223" spans="3:11">
      <c r="C223" s="7"/>
      <c r="D223" s="3"/>
      <c r="E223" s="28"/>
      <c r="F223" s="28"/>
      <c r="G223" s="28"/>
      <c r="H223" s="11"/>
      <c r="I223" s="11"/>
      <c r="J223" s="11"/>
      <c r="K223" s="47"/>
    </row>
    <row r="224" spans="3:11">
      <c r="C224" s="7"/>
      <c r="D224" s="3"/>
      <c r="E224" s="28"/>
      <c r="F224" s="28"/>
      <c r="G224" s="28"/>
      <c r="H224" s="11"/>
      <c r="I224" s="11"/>
      <c r="J224" s="11"/>
      <c r="K224" s="47"/>
    </row>
    <row r="225" spans="3:11" ht="15.75">
      <c r="C225" s="137" t="s">
        <v>352</v>
      </c>
      <c r="D225" s="290"/>
      <c r="E225" s="28"/>
      <c r="F225" s="28"/>
      <c r="G225" s="28"/>
      <c r="H225" s="11"/>
      <c r="I225" s="11"/>
      <c r="J225" s="11"/>
      <c r="K225" s="47"/>
    </row>
    <row r="226" spans="3:11" ht="18.75">
      <c r="C226" s="143" t="e">
        <f>IFERROR(VLOOKUP(D225,'1. Desarrollo e Innov. Curricu.'!$F:$G,2,FALSE),IFERROR(VLOOKUP(D225,'2. Investigación Científica'!$F:$G,2,FALSE),IFERROR(VLOOKUP(D225,'3. Vinculación Univ. Sociedad'!$F:$G,2,FALSE),IFERROR(VLOOKUP(D225,'4. Docencia y Profesorado Univ.'!$F:$G,2,FALSE),IFERROR(VLOOKUP(D225,'5. Estudiantes y Graduados'!$F:$G,2,FALSE),IFERROR(VLOOKUP(D225,'Gestion administrativa '!$F:$G,2,FALSE),IFERROR(VLOOKUP(D225,'13. Gestión Académica'!$F:$G,2,FALSE),IFERROR(VLOOKUP(D225,'9. Asegura. de la Calid. y M'!$F:$G,2,FALSE),IFERROR(VLOOKUP(D225,'6. Gestión del Conocimiento'!$F:$G,2,FALSE),IFERROR(VLOOKUP(D225,'15. Gobernabilidad y Proceso...'!$F:$G,2,FALSE),IFERROR(VLOOKUP(D225,'12. Gestión del Talento Humano'!$F:$G,2,FALSE),IFERROR(VLOOKUP(D225,'14. Internacional... de la E.S.'!$F:$G,2,FALSE),IFERROR(VLOOKUP(D225,'10. Posgrado'!$F:$G,2,FALSE),IFERROR(VLOOKUP(D225,'17. Gestión TIC'!$F:$G,2,FALSE),IFERROR(VLOOKUP(D225,'16. Desa. del Sistema Educ.Sup.'!$F:$G,2,FALSE),IFERROR(VLOOKUP(D225,'8. Cultura de Inno. Insti...'!$F:$G,2,FALSE),VLOOKUP(D225,'7. Lo Esencial de la Reforma U.'!$F:$G,2,0)))))))))))))))))</f>
        <v>#N/A</v>
      </c>
      <c r="D226" s="3"/>
      <c r="E226" s="28"/>
      <c r="F226" s="28"/>
      <c r="G226" s="28"/>
      <c r="H226" s="11"/>
      <c r="I226" s="11"/>
      <c r="J226" s="11"/>
      <c r="K226" s="47"/>
    </row>
    <row r="227" spans="3:11" ht="15.75" thickBot="1">
      <c r="C227" s="7"/>
      <c r="D227" s="3"/>
      <c r="E227" s="28"/>
      <c r="F227" s="28"/>
      <c r="G227" s="28"/>
      <c r="H227" s="11"/>
      <c r="I227" s="11"/>
      <c r="J227" s="11"/>
      <c r="K227" s="47"/>
    </row>
    <row r="228" spans="3:11" ht="15.75" thickBot="1">
      <c r="C228" s="61" t="s">
        <v>12</v>
      </c>
      <c r="D228" s="63" t="s">
        <v>23</v>
      </c>
      <c r="E228" s="63" t="s">
        <v>25</v>
      </c>
      <c r="F228" s="62" t="s">
        <v>6</v>
      </c>
      <c r="G228" s="68" t="s">
        <v>91</v>
      </c>
      <c r="H228" s="63" t="s">
        <v>14</v>
      </c>
      <c r="I228" s="63" t="s">
        <v>92</v>
      </c>
      <c r="J228" s="63" t="s">
        <v>370</v>
      </c>
      <c r="K228" s="63" t="s">
        <v>371</v>
      </c>
    </row>
    <row r="229" spans="3:11" hidden="1">
      <c r="C229" s="30" t="s">
        <v>31</v>
      </c>
      <c r="D229" s="93"/>
      <c r="E229" s="31">
        <v>2800</v>
      </c>
      <c r="F229" s="32">
        <f>D229*E229</f>
        <v>0</v>
      </c>
      <c r="G229" s="96"/>
      <c r="H229" s="33" t="s">
        <v>945</v>
      </c>
      <c r="I229" s="33" t="str">
        <f>VLOOKUP(H229,Presupuesto!$B$11:$C$565,2,0)</f>
        <v>MUEBLES VARIOS DE OFICINA</v>
      </c>
      <c r="J229" s="151" t="s">
        <v>1418</v>
      </c>
      <c r="K229" s="33" t="s">
        <v>364</v>
      </c>
    </row>
    <row r="230" spans="3:11" hidden="1">
      <c r="C230" s="34" t="s">
        <v>32</v>
      </c>
      <c r="D230" s="86"/>
      <c r="E230" s="35">
        <v>2400</v>
      </c>
      <c r="F230" s="32">
        <f>D230*E230</f>
        <v>0</v>
      </c>
      <c r="G230" s="96"/>
      <c r="H230" s="36" t="s">
        <v>945</v>
      </c>
      <c r="I230" s="33" t="str">
        <f>VLOOKUP(H230,Presupuesto!$B$11:$C$565,2,0)</f>
        <v>MUEBLES VARIOS DE OFICINA</v>
      </c>
      <c r="J230" s="33" t="str">
        <f>$J$229</f>
        <v>Desarrollo del Sistema de Educación Superior</v>
      </c>
      <c r="K230" s="33" t="s">
        <v>372</v>
      </c>
    </row>
    <row r="231" spans="3:11" hidden="1">
      <c r="C231" s="34" t="s">
        <v>33</v>
      </c>
      <c r="D231" s="86"/>
      <c r="E231" s="35">
        <v>1000</v>
      </c>
      <c r="F231" s="32">
        <f t="shared" ref="F231:F238" si="21">D231*E231</f>
        <v>0</v>
      </c>
      <c r="G231" s="96"/>
      <c r="H231" s="36" t="s">
        <v>945</v>
      </c>
      <c r="I231" s="33" t="str">
        <f>VLOOKUP(H231,Presupuesto!$B$11:$C$565,2,0)</f>
        <v>MUEBLES VARIOS DE OFICINA</v>
      </c>
      <c r="J231" s="33" t="str">
        <f t="shared" ref="J231:J238" si="22">$J$229</f>
        <v>Desarrollo del Sistema de Educación Superior</v>
      </c>
      <c r="K231" s="33" t="s">
        <v>355</v>
      </c>
    </row>
    <row r="232" spans="3:11" hidden="1">
      <c r="C232" s="34" t="s">
        <v>34</v>
      </c>
      <c r="D232" s="86"/>
      <c r="E232" s="35">
        <v>6000</v>
      </c>
      <c r="F232" s="32">
        <f t="shared" si="21"/>
        <v>0</v>
      </c>
      <c r="G232" s="96"/>
      <c r="H232" s="36" t="s">
        <v>945</v>
      </c>
      <c r="I232" s="33" t="str">
        <f>VLOOKUP(H232,Presupuesto!$B$11:$C$565,2,0)</f>
        <v>MUEBLES VARIOS DE OFICINA</v>
      </c>
      <c r="J232" s="33" t="str">
        <f t="shared" si="22"/>
        <v>Desarrollo del Sistema de Educación Superior</v>
      </c>
      <c r="K232" s="33" t="s">
        <v>355</v>
      </c>
    </row>
    <row r="233" spans="3:11" hidden="1">
      <c r="C233" s="34" t="s">
        <v>35</v>
      </c>
      <c r="D233" s="86"/>
      <c r="E233" s="35">
        <v>3000</v>
      </c>
      <c r="F233" s="32">
        <f t="shared" si="21"/>
        <v>0</v>
      </c>
      <c r="G233" s="96"/>
      <c r="H233" s="36" t="s">
        <v>945</v>
      </c>
      <c r="I233" s="33" t="str">
        <f>VLOOKUP(H233,Presupuesto!$B$11:$C$565,2,0)</f>
        <v>MUEBLES VARIOS DE OFICINA</v>
      </c>
      <c r="J233" s="33" t="str">
        <f t="shared" si="22"/>
        <v>Desarrollo del Sistema de Educación Superior</v>
      </c>
      <c r="K233" s="33" t="s">
        <v>355</v>
      </c>
    </row>
    <row r="234" spans="3:11" hidden="1">
      <c r="C234" s="34" t="s">
        <v>36</v>
      </c>
      <c r="D234" s="86"/>
      <c r="E234" s="35">
        <v>10000</v>
      </c>
      <c r="F234" s="32">
        <f t="shared" si="21"/>
        <v>0</v>
      </c>
      <c r="G234" s="96"/>
      <c r="H234" s="36" t="s">
        <v>945</v>
      </c>
      <c r="I234" s="33" t="str">
        <f>VLOOKUP(H234,Presupuesto!$B$11:$C$565,2,0)</f>
        <v>MUEBLES VARIOS DE OFICINA</v>
      </c>
      <c r="J234" s="33" t="str">
        <f t="shared" si="22"/>
        <v>Desarrollo del Sistema de Educación Superior</v>
      </c>
      <c r="K234" s="33" t="s">
        <v>355</v>
      </c>
    </row>
    <row r="235" spans="3:11" hidden="1">
      <c r="C235" s="34" t="s">
        <v>37</v>
      </c>
      <c r="D235" s="86"/>
      <c r="E235" s="35">
        <v>8000</v>
      </c>
      <c r="F235" s="32">
        <f t="shared" si="21"/>
        <v>0</v>
      </c>
      <c r="G235" s="96"/>
      <c r="H235" s="36" t="s">
        <v>948</v>
      </c>
      <c r="I235" s="33" t="str">
        <f>VLOOKUP(H235,Presupuesto!$B$11:$C$565,2,0)</f>
        <v>EQUIPOS VARIOS DE OFICINA</v>
      </c>
      <c r="J235" s="33" t="str">
        <f t="shared" si="22"/>
        <v>Desarrollo del Sistema de Educación Superior</v>
      </c>
      <c r="K235" s="33" t="s">
        <v>355</v>
      </c>
    </row>
    <row r="236" spans="3:11" hidden="1">
      <c r="C236" s="34" t="s">
        <v>38</v>
      </c>
      <c r="D236" s="86"/>
      <c r="E236" s="35">
        <v>2000</v>
      </c>
      <c r="F236" s="32">
        <f t="shared" si="21"/>
        <v>0</v>
      </c>
      <c r="G236" s="96"/>
      <c r="H236" s="36" t="s">
        <v>948</v>
      </c>
      <c r="I236" s="33" t="str">
        <f>VLOOKUP(H236,Presupuesto!$B$11:$C$565,2,0)</f>
        <v>EQUIPOS VARIOS DE OFICINA</v>
      </c>
      <c r="J236" s="33" t="str">
        <f t="shared" si="22"/>
        <v>Desarrollo del Sistema de Educación Superior</v>
      </c>
      <c r="K236" s="33" t="s">
        <v>363</v>
      </c>
    </row>
    <row r="237" spans="3:11" hidden="1">
      <c r="C237" s="34" t="s">
        <v>39</v>
      </c>
      <c r="D237" s="86"/>
      <c r="E237" s="35">
        <v>5000</v>
      </c>
      <c r="F237" s="32">
        <f t="shared" si="21"/>
        <v>0</v>
      </c>
      <c r="G237" s="96"/>
      <c r="H237" s="36" t="s">
        <v>948</v>
      </c>
      <c r="I237" s="33" t="str">
        <f>VLOOKUP(H237,Presupuesto!$B$11:$C$565,2,0)</f>
        <v>EQUIPOS VARIOS DE OFICINA</v>
      </c>
      <c r="J237" s="33" t="str">
        <f t="shared" si="22"/>
        <v>Desarrollo del Sistema de Educación Superior</v>
      </c>
      <c r="K237" s="33" t="s">
        <v>359</v>
      </c>
    </row>
    <row r="238" spans="3:11" ht="15.75" hidden="1" thickBot="1">
      <c r="C238" s="37" t="s">
        <v>40</v>
      </c>
      <c r="D238" s="94"/>
      <c r="E238" s="39">
        <v>100000</v>
      </c>
      <c r="F238" s="40">
        <f t="shared" si="21"/>
        <v>0</v>
      </c>
      <c r="G238" s="97"/>
      <c r="H238" s="41" t="s">
        <v>948</v>
      </c>
      <c r="I238" s="41" t="str">
        <f>VLOOKUP(H238,Presupuesto!$B$11:$C$565,2,0)</f>
        <v>EQUIPOS VARIOS DE OFICINA</v>
      </c>
      <c r="J238" s="41" t="str">
        <f t="shared" si="22"/>
        <v>Desarrollo del Sistema de Educación Superior</v>
      </c>
      <c r="K238" s="59" t="s">
        <v>354</v>
      </c>
    </row>
  </sheetData>
  <autoFilter ref="F10:I238">
    <filterColumn colId="0">
      <filters blank="1">
        <filter val="10,000"/>
        <filter val="150,000"/>
        <filter val="20,000"/>
        <filter val="36,000"/>
        <filter val="44,800"/>
        <filter val="45,000"/>
        <filter val="90,000"/>
        <filter val="96,000"/>
        <filter val="Costo Total"/>
      </filters>
    </filterColumn>
  </autoFilter>
  <dataValidations count="5">
    <dataValidation type="list" allowBlank="1" showInputMessage="1" showErrorMessage="1" errorTitle="¡Ingreso Invalido!" error="Seleccione una opción de la lista" promptTitle="Tipo de Presupuesto" prompt="Seleccione una opción de la lista" sqref="G229:G238 G39:G48 G58:G67 G77:G86 G96:G105 G115:G124 G134:G143 G153:G162 G172:G181 G191:G200 G210:G219 G17:G29">
      <formula1>$R$2:$S$2</formula1>
    </dataValidation>
    <dataValidation type="list" allowBlank="1" showInputMessage="1" showErrorMessage="1" errorTitle="¡Ingreso Inválido!" error="Seleccione una opción de la lista" promptTitle="Mes Requerido" prompt="Seleccione el mes en el que requiere el recurso." sqref="K229:K238 K39:K48 K58:K67 K77:K86 K96:K105 K115:K124 K134:K143 K153:K162 K172:K181 K191:K200 K210:K219 K17:K29">
      <formula1>$U$2:$AF$2</formula1>
    </dataValidation>
    <dataValidation type="list" allowBlank="1" showInputMessage="1" showErrorMessage="1" errorTitle="¡Ingreso Inválido!" error="Verifique el valor ingresado." promptTitle="Objeto de Gasto" prompt="Ingrese el Objeto de Gasto." sqref="H229:H238 H39:H48 H58:H67 H77:H86 H96:H105 H115:H124 H134:H143 H153:H162 H172:H181 H191:H200 H210:H219 H17:H29">
      <formula1>$A$1:$UI$1</formula1>
    </dataValidation>
    <dataValidation type="list" allowBlank="1" showInputMessage="1" showErrorMessage="1" errorTitle="¡Ingreso Inválido!" error="Seleccione una opción de la lista." promptTitle="Dimensión Estratégica" prompt="Seleccione una opción de la lista." sqref="J40:J48 J59:J67 J78:J86 J97:J105 J116:J124 J135:J143 J154:J162 J173:J181 J192:J200 J211:J219 J230:J238 J17:J29">
      <formula1>$A$2:$P$2</formula1>
    </dataValidation>
    <dataValidation type="list" allowBlank="1" showInputMessage="1" showErrorMessage="1" errorTitle="¡Ingreso Inválido!" error="Seleccione una opción de la lista." promptTitle="Dimensión Estratégica" prompt="Seleccione una opción de la lista." sqref="J229 J39 J58 J77 J96 J115 J134 J153 J172 J191 J210">
      <formula1>$A$2:$Q$2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sheetPr filterMode="1">
    <tabColor rgb="FFFFFF00"/>
  </sheetPr>
  <dimension ref="A1:UI288"/>
  <sheetViews>
    <sheetView showGridLines="0" topLeftCell="D44" workbookViewId="0">
      <selection activeCell="G59" sqref="G59"/>
    </sheetView>
  </sheetViews>
  <sheetFormatPr baseColWidth="10" defaultColWidth="11.5703125" defaultRowHeight="15"/>
  <cols>
    <col min="1" max="1" width="5.7109375" style="21" customWidth="1"/>
    <col min="2" max="2" width="5.28515625" style="21" customWidth="1"/>
    <col min="3" max="3" width="46.85546875" style="21" bestFit="1" customWidth="1"/>
    <col min="4" max="4" width="23.7109375" style="21" bestFit="1" customWidth="1"/>
    <col min="5" max="6" width="13.85546875" style="21" customWidth="1"/>
    <col min="7" max="7" width="27.5703125" style="12" customWidth="1"/>
    <col min="8" max="8" width="16.42578125" style="21" customWidth="1"/>
    <col min="9" max="9" width="44.140625" style="21" customWidth="1"/>
    <col min="10" max="10" width="47.85546875" style="21" customWidth="1"/>
    <col min="11" max="11" width="11.5703125" style="21"/>
    <col min="12" max="12" width="15" style="21" customWidth="1"/>
    <col min="13" max="16384" width="11.5703125" style="21"/>
  </cols>
  <sheetData>
    <row r="1" spans="1:555" ht="26.25" hidden="1">
      <c r="A1" s="122" t="s">
        <v>211</v>
      </c>
      <c r="B1" s="125" t="s">
        <v>212</v>
      </c>
      <c r="C1" s="116" t="s">
        <v>213</v>
      </c>
      <c r="D1" s="116" t="s">
        <v>456</v>
      </c>
      <c r="E1" s="116" t="s">
        <v>458</v>
      </c>
      <c r="F1" s="116" t="s">
        <v>460</v>
      </c>
      <c r="G1" s="116" t="s">
        <v>462</v>
      </c>
      <c r="H1" s="116" t="s">
        <v>464</v>
      </c>
      <c r="I1" s="116" t="s">
        <v>466</v>
      </c>
      <c r="J1" s="116" t="s">
        <v>214</v>
      </c>
      <c r="K1" s="116" t="s">
        <v>469</v>
      </c>
      <c r="L1" s="116" t="s">
        <v>215</v>
      </c>
      <c r="M1" s="116" t="s">
        <v>471</v>
      </c>
      <c r="N1" s="116" t="s">
        <v>473</v>
      </c>
      <c r="O1" s="116" t="s">
        <v>475</v>
      </c>
      <c r="P1" s="116" t="s">
        <v>216</v>
      </c>
      <c r="Q1" s="116" t="s">
        <v>476</v>
      </c>
      <c r="R1" s="116" t="s">
        <v>479</v>
      </c>
      <c r="S1" s="116" t="s">
        <v>217</v>
      </c>
      <c r="T1" s="116" t="s">
        <v>481</v>
      </c>
      <c r="U1" s="116" t="s">
        <v>218</v>
      </c>
      <c r="V1" s="116" t="s">
        <v>482</v>
      </c>
      <c r="W1" s="116" t="s">
        <v>483</v>
      </c>
      <c r="X1" s="116" t="s">
        <v>487</v>
      </c>
      <c r="Y1" s="116" t="s">
        <v>234</v>
      </c>
      <c r="Z1" s="116" t="s">
        <v>488</v>
      </c>
      <c r="AA1" s="116" t="s">
        <v>490</v>
      </c>
      <c r="AB1" s="116" t="s">
        <v>492</v>
      </c>
      <c r="AC1" s="116" t="s">
        <v>235</v>
      </c>
      <c r="AD1" s="116" t="s">
        <v>494</v>
      </c>
      <c r="AE1" s="116" t="s">
        <v>496</v>
      </c>
      <c r="AF1" s="116" t="s">
        <v>498</v>
      </c>
      <c r="AG1" s="116" t="s">
        <v>500</v>
      </c>
      <c r="AH1" s="116" t="s">
        <v>210</v>
      </c>
      <c r="AI1" s="116" t="s">
        <v>502</v>
      </c>
      <c r="AJ1" s="125" t="s">
        <v>219</v>
      </c>
      <c r="AK1" s="116" t="s">
        <v>504</v>
      </c>
      <c r="AL1" s="116" t="s">
        <v>220</v>
      </c>
      <c r="AM1" s="116" t="s">
        <v>506</v>
      </c>
      <c r="AN1" s="116" t="s">
        <v>508</v>
      </c>
      <c r="AO1" s="116" t="s">
        <v>221</v>
      </c>
      <c r="AP1" s="116" t="s">
        <v>510</v>
      </c>
      <c r="AQ1" s="116" t="s">
        <v>512</v>
      </c>
      <c r="AR1" s="116" t="s">
        <v>222</v>
      </c>
      <c r="AS1" s="116" t="s">
        <v>513</v>
      </c>
      <c r="AT1" s="116" t="s">
        <v>515</v>
      </c>
      <c r="AU1" s="116" t="s">
        <v>516</v>
      </c>
      <c r="AV1" s="116" t="s">
        <v>517</v>
      </c>
      <c r="AW1" s="116" t="s">
        <v>519</v>
      </c>
      <c r="AX1" s="116" t="s">
        <v>521</v>
      </c>
      <c r="AY1" s="116" t="s">
        <v>522</v>
      </c>
      <c r="AZ1" s="116" t="s">
        <v>223</v>
      </c>
      <c r="BA1" s="116" t="s">
        <v>524</v>
      </c>
      <c r="BB1" s="116" t="s">
        <v>526</v>
      </c>
      <c r="BC1" s="116" t="s">
        <v>528</v>
      </c>
      <c r="BD1" s="116" t="s">
        <v>530</v>
      </c>
      <c r="BE1" s="116" t="s">
        <v>532</v>
      </c>
      <c r="BF1" s="116" t="s">
        <v>534</v>
      </c>
      <c r="BG1" s="116" t="s">
        <v>536</v>
      </c>
      <c r="BH1" s="116" t="s">
        <v>538</v>
      </c>
      <c r="BI1" s="116" t="s">
        <v>236</v>
      </c>
      <c r="BJ1" s="116" t="s">
        <v>540</v>
      </c>
      <c r="BK1" s="116" t="s">
        <v>542</v>
      </c>
      <c r="BL1" s="116" t="s">
        <v>544</v>
      </c>
      <c r="BM1" s="116" t="s">
        <v>546</v>
      </c>
      <c r="BN1" s="116" t="s">
        <v>548</v>
      </c>
      <c r="BO1" s="116" t="s">
        <v>550</v>
      </c>
      <c r="BP1" s="116" t="s">
        <v>552</v>
      </c>
      <c r="BQ1" s="116" t="s">
        <v>554</v>
      </c>
      <c r="BR1" s="116" t="s">
        <v>556</v>
      </c>
      <c r="BS1" s="116" t="s">
        <v>558</v>
      </c>
      <c r="BT1" s="125" t="s">
        <v>224</v>
      </c>
      <c r="BU1" s="116" t="s">
        <v>225</v>
      </c>
      <c r="BV1" s="116" t="s">
        <v>560</v>
      </c>
      <c r="BW1" s="116" t="s">
        <v>226</v>
      </c>
      <c r="BX1" s="116" t="s">
        <v>562</v>
      </c>
      <c r="BY1" s="116" t="s">
        <v>564</v>
      </c>
      <c r="BZ1" s="125" t="s">
        <v>227</v>
      </c>
      <c r="CA1" s="116" t="s">
        <v>228</v>
      </c>
      <c r="CB1" s="116" t="s">
        <v>566</v>
      </c>
      <c r="CC1" s="116" t="s">
        <v>229</v>
      </c>
      <c r="CD1" s="116" t="s">
        <v>568</v>
      </c>
      <c r="CE1" s="116" t="s">
        <v>570</v>
      </c>
      <c r="CF1" s="116" t="s">
        <v>572</v>
      </c>
      <c r="CG1" s="125" t="s">
        <v>230</v>
      </c>
      <c r="CH1" s="116" t="s">
        <v>578</v>
      </c>
      <c r="CI1" s="116" t="s">
        <v>580</v>
      </c>
      <c r="CJ1" s="116" t="s">
        <v>231</v>
      </c>
      <c r="CK1" s="116" t="s">
        <v>574</v>
      </c>
      <c r="CL1" s="116" t="s">
        <v>576</v>
      </c>
      <c r="CM1" s="116" t="s">
        <v>232</v>
      </c>
      <c r="CN1" s="116" t="s">
        <v>582</v>
      </c>
      <c r="CO1" s="116" t="s">
        <v>233</v>
      </c>
      <c r="CP1" s="116" t="s">
        <v>583</v>
      </c>
      <c r="CQ1" s="113" t="s">
        <v>237</v>
      </c>
      <c r="CR1" s="125" t="s">
        <v>238</v>
      </c>
      <c r="CS1" s="116" t="s">
        <v>584</v>
      </c>
      <c r="CT1" s="116" t="s">
        <v>585</v>
      </c>
      <c r="CU1" s="116" t="s">
        <v>587</v>
      </c>
      <c r="CV1" s="116" t="s">
        <v>239</v>
      </c>
      <c r="CW1" s="116" t="s">
        <v>589</v>
      </c>
      <c r="CX1" s="116" t="s">
        <v>591</v>
      </c>
      <c r="CY1" s="116" t="s">
        <v>593</v>
      </c>
      <c r="CZ1" s="116" t="s">
        <v>595</v>
      </c>
      <c r="DA1" s="116" t="s">
        <v>597</v>
      </c>
      <c r="DB1" s="116" t="s">
        <v>599</v>
      </c>
      <c r="DC1" s="125" t="s">
        <v>240</v>
      </c>
      <c r="DD1" s="116" t="s">
        <v>241</v>
      </c>
      <c r="DE1" s="116" t="s">
        <v>601</v>
      </c>
      <c r="DF1" s="116" t="s">
        <v>242</v>
      </c>
      <c r="DG1" s="116" t="s">
        <v>603</v>
      </c>
      <c r="DH1" s="116" t="s">
        <v>605</v>
      </c>
      <c r="DI1" s="116" t="s">
        <v>607</v>
      </c>
      <c r="DJ1" s="116" t="s">
        <v>609</v>
      </c>
      <c r="DK1" s="116" t="s">
        <v>611</v>
      </c>
      <c r="DL1" s="116" t="s">
        <v>613</v>
      </c>
      <c r="DM1" s="116" t="s">
        <v>615</v>
      </c>
      <c r="DN1" s="116" t="s">
        <v>243</v>
      </c>
      <c r="DO1" s="116" t="s">
        <v>617</v>
      </c>
      <c r="DP1" s="116" t="s">
        <v>619</v>
      </c>
      <c r="DQ1" s="116" t="s">
        <v>621</v>
      </c>
      <c r="DR1" s="125" t="s">
        <v>244</v>
      </c>
      <c r="DS1" s="116" t="s">
        <v>623</v>
      </c>
      <c r="DT1" s="116" t="s">
        <v>245</v>
      </c>
      <c r="DU1" s="116" t="s">
        <v>625</v>
      </c>
      <c r="DV1" s="116" t="s">
        <v>246</v>
      </c>
      <c r="DW1" s="116" t="s">
        <v>627</v>
      </c>
      <c r="DX1" s="116" t="s">
        <v>629</v>
      </c>
      <c r="DY1" s="116" t="s">
        <v>631</v>
      </c>
      <c r="DZ1" s="116" t="s">
        <v>633</v>
      </c>
      <c r="EA1" s="116" t="s">
        <v>635</v>
      </c>
      <c r="EB1" s="116" t="s">
        <v>637</v>
      </c>
      <c r="EC1" s="116" t="s">
        <v>639</v>
      </c>
      <c r="ED1" s="116" t="s">
        <v>641</v>
      </c>
      <c r="EE1" s="116" t="s">
        <v>643</v>
      </c>
      <c r="EF1" s="116" t="s">
        <v>645</v>
      </c>
      <c r="EG1" s="116" t="s">
        <v>647</v>
      </c>
      <c r="EH1" s="125" t="s">
        <v>247</v>
      </c>
      <c r="EI1" s="116" t="s">
        <v>649</v>
      </c>
      <c r="EJ1" s="116" t="s">
        <v>248</v>
      </c>
      <c r="EK1" s="116" t="s">
        <v>651</v>
      </c>
      <c r="EL1" s="116" t="s">
        <v>653</v>
      </c>
      <c r="EM1" s="116" t="s">
        <v>249</v>
      </c>
      <c r="EN1" s="116" t="s">
        <v>655</v>
      </c>
      <c r="EO1" s="116" t="s">
        <v>657</v>
      </c>
      <c r="EP1" s="116" t="s">
        <v>250</v>
      </c>
      <c r="EQ1" s="116" t="s">
        <v>659</v>
      </c>
      <c r="ER1" s="116" t="s">
        <v>661</v>
      </c>
      <c r="ES1" s="116" t="s">
        <v>663</v>
      </c>
      <c r="ET1" s="116" t="s">
        <v>251</v>
      </c>
      <c r="EU1" s="116" t="s">
        <v>665</v>
      </c>
      <c r="EV1" s="116" t="s">
        <v>667</v>
      </c>
      <c r="EW1" s="125" t="s">
        <v>252</v>
      </c>
      <c r="EX1" s="116" t="s">
        <v>253</v>
      </c>
      <c r="EY1" s="116" t="s">
        <v>669</v>
      </c>
      <c r="EZ1" s="116" t="s">
        <v>671</v>
      </c>
      <c r="FA1" s="116" t="s">
        <v>673</v>
      </c>
      <c r="FB1" s="116" t="s">
        <v>675</v>
      </c>
      <c r="FC1" s="116" t="s">
        <v>254</v>
      </c>
      <c r="FD1" s="116" t="s">
        <v>677</v>
      </c>
      <c r="FE1" s="116" t="s">
        <v>679</v>
      </c>
      <c r="FF1" s="116" t="s">
        <v>681</v>
      </c>
      <c r="FG1" s="116" t="s">
        <v>683</v>
      </c>
      <c r="FH1" s="116" t="s">
        <v>685</v>
      </c>
      <c r="FI1" s="116" t="s">
        <v>255</v>
      </c>
      <c r="FJ1" s="116" t="s">
        <v>688</v>
      </c>
      <c r="FK1" s="116" t="s">
        <v>256</v>
      </c>
      <c r="FL1" s="116" t="s">
        <v>691</v>
      </c>
      <c r="FM1" s="116" t="s">
        <v>692</v>
      </c>
      <c r="FN1" s="116" t="s">
        <v>694</v>
      </c>
      <c r="FO1" s="116" t="s">
        <v>257</v>
      </c>
      <c r="FP1" s="116" t="s">
        <v>697</v>
      </c>
      <c r="FQ1" s="116" t="s">
        <v>698</v>
      </c>
      <c r="FR1" s="116" t="s">
        <v>700</v>
      </c>
      <c r="FS1" s="116" t="s">
        <v>258</v>
      </c>
      <c r="FT1" s="116" t="s">
        <v>703</v>
      </c>
      <c r="FU1" s="116" t="s">
        <v>705</v>
      </c>
      <c r="FV1" s="116" t="s">
        <v>707</v>
      </c>
      <c r="FW1" s="125" t="s">
        <v>259</v>
      </c>
      <c r="FX1" s="125" t="s">
        <v>260</v>
      </c>
      <c r="FY1" s="116" t="s">
        <v>266</v>
      </c>
      <c r="FZ1" s="116" t="s">
        <v>709</v>
      </c>
      <c r="GA1" s="116" t="s">
        <v>711</v>
      </c>
      <c r="GB1" s="116" t="s">
        <v>713</v>
      </c>
      <c r="GC1" s="116" t="s">
        <v>715</v>
      </c>
      <c r="GD1" s="116" t="s">
        <v>717</v>
      </c>
      <c r="GE1" s="116" t="s">
        <v>719</v>
      </c>
      <c r="GF1" s="125" t="s">
        <v>261</v>
      </c>
      <c r="GG1" s="116" t="s">
        <v>267</v>
      </c>
      <c r="GH1" s="116" t="s">
        <v>721</v>
      </c>
      <c r="GI1" s="116" t="s">
        <v>723</v>
      </c>
      <c r="GJ1" s="116" t="s">
        <v>724</v>
      </c>
      <c r="GK1" s="116" t="s">
        <v>268</v>
      </c>
      <c r="GL1" s="116" t="s">
        <v>727</v>
      </c>
      <c r="GM1" s="116" t="s">
        <v>728</v>
      </c>
      <c r="GN1" s="125" t="s">
        <v>262</v>
      </c>
      <c r="GO1" s="116" t="s">
        <v>263</v>
      </c>
      <c r="GP1" s="116" t="s">
        <v>730</v>
      </c>
      <c r="GQ1" s="116" t="s">
        <v>732</v>
      </c>
      <c r="GR1" s="116" t="s">
        <v>734</v>
      </c>
      <c r="GS1" s="116" t="s">
        <v>736</v>
      </c>
      <c r="GT1" s="116" t="s">
        <v>738</v>
      </c>
      <c r="GU1" s="125" t="s">
        <v>264</v>
      </c>
      <c r="GV1" s="116" t="s">
        <v>265</v>
      </c>
      <c r="GW1" s="116" t="s">
        <v>740</v>
      </c>
      <c r="GX1" s="116" t="s">
        <v>742</v>
      </c>
      <c r="GY1" s="116" t="s">
        <v>744</v>
      </c>
      <c r="GZ1" s="116" t="s">
        <v>746</v>
      </c>
      <c r="HA1" s="116" t="s">
        <v>748</v>
      </c>
      <c r="HB1" s="116" t="s">
        <v>750</v>
      </c>
      <c r="HC1" s="113" t="s">
        <v>269</v>
      </c>
      <c r="HD1" s="125" t="s">
        <v>270</v>
      </c>
      <c r="HE1" s="116" t="s">
        <v>271</v>
      </c>
      <c r="HF1" s="116" t="s">
        <v>752</v>
      </c>
      <c r="HG1" s="116" t="s">
        <v>754</v>
      </c>
      <c r="HH1" s="116" t="s">
        <v>756</v>
      </c>
      <c r="HI1" s="116" t="s">
        <v>758</v>
      </c>
      <c r="HJ1" s="116" t="s">
        <v>272</v>
      </c>
      <c r="HK1" s="116" t="s">
        <v>761</v>
      </c>
      <c r="HL1" s="116" t="s">
        <v>289</v>
      </c>
      <c r="HM1" s="116" t="s">
        <v>799</v>
      </c>
      <c r="HN1" s="116" t="s">
        <v>801</v>
      </c>
      <c r="HO1" s="116" t="s">
        <v>803</v>
      </c>
      <c r="HP1" s="125" t="s">
        <v>273</v>
      </c>
      <c r="HQ1" s="116" t="s">
        <v>763</v>
      </c>
      <c r="HR1" s="116" t="s">
        <v>765</v>
      </c>
      <c r="HS1" s="116" t="s">
        <v>274</v>
      </c>
      <c r="HT1" s="116" t="s">
        <v>768</v>
      </c>
      <c r="HU1" s="116" t="s">
        <v>770</v>
      </c>
      <c r="HV1" s="116" t="s">
        <v>771</v>
      </c>
      <c r="HW1" s="116" t="s">
        <v>773</v>
      </c>
      <c r="HX1" s="125" t="s">
        <v>275</v>
      </c>
      <c r="HY1" s="116" t="s">
        <v>775</v>
      </c>
      <c r="HZ1" s="116" t="s">
        <v>777</v>
      </c>
      <c r="IA1" s="116" t="s">
        <v>779</v>
      </c>
      <c r="IB1" s="116" t="s">
        <v>276</v>
      </c>
      <c r="IC1" s="116" t="s">
        <v>781</v>
      </c>
      <c r="ID1" s="116" t="s">
        <v>783</v>
      </c>
      <c r="IE1" s="116" t="s">
        <v>277</v>
      </c>
      <c r="IF1" s="116" t="s">
        <v>785</v>
      </c>
      <c r="IG1" s="116" t="s">
        <v>787</v>
      </c>
      <c r="IH1" s="116" t="s">
        <v>278</v>
      </c>
      <c r="II1" s="116" t="s">
        <v>789</v>
      </c>
      <c r="IJ1" s="116" t="s">
        <v>791</v>
      </c>
      <c r="IK1" s="116" t="s">
        <v>793</v>
      </c>
      <c r="IL1" s="116" t="s">
        <v>795</v>
      </c>
      <c r="IM1" s="116" t="s">
        <v>279</v>
      </c>
      <c r="IN1" s="116" t="s">
        <v>797</v>
      </c>
      <c r="IO1" s="125" t="s">
        <v>280</v>
      </c>
      <c r="IP1" s="116" t="s">
        <v>805</v>
      </c>
      <c r="IQ1" s="116" t="s">
        <v>807</v>
      </c>
      <c r="IR1" s="116" t="s">
        <v>281</v>
      </c>
      <c r="IS1" s="116" t="s">
        <v>809</v>
      </c>
      <c r="IT1" s="116" t="s">
        <v>811</v>
      </c>
      <c r="IU1" s="116" t="s">
        <v>813</v>
      </c>
      <c r="IV1" s="125" t="s">
        <v>282</v>
      </c>
      <c r="IW1" s="116" t="s">
        <v>815</v>
      </c>
      <c r="IX1" s="116" t="s">
        <v>283</v>
      </c>
      <c r="IY1" s="116" t="s">
        <v>818</v>
      </c>
      <c r="IZ1" s="116" t="s">
        <v>820</v>
      </c>
      <c r="JA1" s="116" t="s">
        <v>822</v>
      </c>
      <c r="JB1" s="116" t="s">
        <v>824</v>
      </c>
      <c r="JC1" s="116" t="s">
        <v>826</v>
      </c>
      <c r="JD1" s="116" t="s">
        <v>828</v>
      </c>
      <c r="JE1" s="116" t="s">
        <v>284</v>
      </c>
      <c r="JF1" s="116" t="s">
        <v>831</v>
      </c>
      <c r="JG1" s="116" t="s">
        <v>833</v>
      </c>
      <c r="JH1" s="116" t="s">
        <v>835</v>
      </c>
      <c r="JI1" s="116" t="s">
        <v>837</v>
      </c>
      <c r="JJ1" s="116" t="s">
        <v>839</v>
      </c>
      <c r="JK1" s="116" t="s">
        <v>841</v>
      </c>
      <c r="JL1" s="116" t="s">
        <v>843</v>
      </c>
      <c r="JM1" s="116" t="s">
        <v>845</v>
      </c>
      <c r="JN1" s="116" t="s">
        <v>285</v>
      </c>
      <c r="JO1" s="116" t="s">
        <v>848</v>
      </c>
      <c r="JP1" s="116" t="s">
        <v>850</v>
      </c>
      <c r="JQ1" s="116" t="s">
        <v>852</v>
      </c>
      <c r="JR1" s="116" t="s">
        <v>854</v>
      </c>
      <c r="JS1" s="116" t="s">
        <v>855</v>
      </c>
      <c r="JT1" s="116" t="s">
        <v>857</v>
      </c>
      <c r="JU1" s="116" t="s">
        <v>859</v>
      </c>
      <c r="JV1" s="116" t="s">
        <v>861</v>
      </c>
      <c r="JW1" s="116" t="s">
        <v>863</v>
      </c>
      <c r="JX1" s="116" t="s">
        <v>865</v>
      </c>
      <c r="JY1" s="116" t="s">
        <v>867</v>
      </c>
      <c r="JZ1" s="116" t="s">
        <v>869</v>
      </c>
      <c r="KA1" s="116" t="s">
        <v>871</v>
      </c>
      <c r="KB1" s="116" t="s">
        <v>873</v>
      </c>
      <c r="KC1" s="116" t="s">
        <v>875</v>
      </c>
      <c r="KD1" s="116" t="s">
        <v>877</v>
      </c>
      <c r="KE1" s="116" t="s">
        <v>879</v>
      </c>
      <c r="KF1" s="116" t="s">
        <v>881</v>
      </c>
      <c r="KG1" s="116" t="s">
        <v>883</v>
      </c>
      <c r="KH1" s="116" t="s">
        <v>885</v>
      </c>
      <c r="KI1" s="116" t="s">
        <v>887</v>
      </c>
      <c r="KJ1" s="116" t="s">
        <v>889</v>
      </c>
      <c r="KK1" s="116" t="s">
        <v>891</v>
      </c>
      <c r="KL1" s="116" t="s">
        <v>893</v>
      </c>
      <c r="KM1" s="116" t="s">
        <v>895</v>
      </c>
      <c r="KN1" s="116" t="s">
        <v>897</v>
      </c>
      <c r="KO1" s="125" t="s">
        <v>286</v>
      </c>
      <c r="KP1" s="116" t="s">
        <v>899</v>
      </c>
      <c r="KQ1" s="116" t="s">
        <v>287</v>
      </c>
      <c r="KR1" s="116" t="s">
        <v>902</v>
      </c>
      <c r="KS1" s="116" t="s">
        <v>904</v>
      </c>
      <c r="KT1" s="116" t="s">
        <v>906</v>
      </c>
      <c r="KU1" s="116" t="s">
        <v>908</v>
      </c>
      <c r="KV1" s="116" t="s">
        <v>288</v>
      </c>
      <c r="KW1" s="116" t="s">
        <v>911</v>
      </c>
      <c r="KX1" s="116" t="s">
        <v>913</v>
      </c>
      <c r="KY1" s="116" t="s">
        <v>915</v>
      </c>
      <c r="KZ1" s="116" t="s">
        <v>917</v>
      </c>
      <c r="LA1" s="116" t="s">
        <v>919</v>
      </c>
      <c r="LB1" s="116" t="s">
        <v>921</v>
      </c>
      <c r="LC1" s="116" t="s">
        <v>923</v>
      </c>
      <c r="LD1" s="113" t="s">
        <v>290</v>
      </c>
      <c r="LE1" s="125" t="s">
        <v>291</v>
      </c>
      <c r="LF1" s="116" t="s">
        <v>292</v>
      </c>
      <c r="LG1" s="116" t="s">
        <v>306</v>
      </c>
      <c r="LH1" s="116" t="s">
        <v>925</v>
      </c>
      <c r="LI1" s="116" t="s">
        <v>927</v>
      </c>
      <c r="LJ1" s="116" t="s">
        <v>929</v>
      </c>
      <c r="LK1" s="116" t="s">
        <v>931</v>
      </c>
      <c r="LL1" s="116" t="s">
        <v>307</v>
      </c>
      <c r="LM1" s="116" t="s">
        <v>933</v>
      </c>
      <c r="LN1" s="116" t="s">
        <v>308</v>
      </c>
      <c r="LO1" s="116" t="s">
        <v>935</v>
      </c>
      <c r="LP1" s="116" t="s">
        <v>293</v>
      </c>
      <c r="LQ1" s="116" t="s">
        <v>937</v>
      </c>
      <c r="LR1" s="116" t="s">
        <v>309</v>
      </c>
      <c r="LS1" s="116" t="s">
        <v>939</v>
      </c>
      <c r="LT1" s="116" t="s">
        <v>941</v>
      </c>
      <c r="LU1" s="116" t="s">
        <v>310</v>
      </c>
      <c r="LV1" s="125" t="s">
        <v>294</v>
      </c>
      <c r="LW1" s="116" t="s">
        <v>295</v>
      </c>
      <c r="LX1" s="116" t="s">
        <v>943</v>
      </c>
      <c r="LY1" s="116" t="s">
        <v>945</v>
      </c>
      <c r="LZ1" s="116" t="s">
        <v>946</v>
      </c>
      <c r="MA1" s="116" t="s">
        <v>948</v>
      </c>
      <c r="MB1" s="116" t="s">
        <v>949</v>
      </c>
      <c r="MC1" s="116" t="s">
        <v>951</v>
      </c>
      <c r="MD1" s="116" t="s">
        <v>953</v>
      </c>
      <c r="ME1" s="116" t="s">
        <v>955</v>
      </c>
      <c r="MF1" s="116" t="s">
        <v>957</v>
      </c>
      <c r="MG1" s="116" t="s">
        <v>296</v>
      </c>
      <c r="MH1" s="116" t="s">
        <v>960</v>
      </c>
      <c r="MI1" s="116" t="s">
        <v>961</v>
      </c>
      <c r="MJ1" s="116" t="s">
        <v>963</v>
      </c>
      <c r="MK1" s="116" t="s">
        <v>297</v>
      </c>
      <c r="ML1" s="116" t="s">
        <v>966</v>
      </c>
      <c r="MM1" s="116" t="s">
        <v>967</v>
      </c>
      <c r="MN1" s="116" t="s">
        <v>969</v>
      </c>
      <c r="MO1" s="116" t="s">
        <v>971</v>
      </c>
      <c r="MP1" s="116" t="s">
        <v>298</v>
      </c>
      <c r="MQ1" s="116" t="s">
        <v>974</v>
      </c>
      <c r="MR1" s="116" t="s">
        <v>976</v>
      </c>
      <c r="MS1" s="116" t="s">
        <v>978</v>
      </c>
      <c r="MT1" s="116" t="s">
        <v>980</v>
      </c>
      <c r="MU1" s="116" t="s">
        <v>299</v>
      </c>
      <c r="MV1" s="116" t="s">
        <v>983</v>
      </c>
      <c r="MW1" s="116" t="s">
        <v>985</v>
      </c>
      <c r="MX1" s="116" t="s">
        <v>987</v>
      </c>
      <c r="MY1" s="116" t="s">
        <v>989</v>
      </c>
      <c r="MZ1" s="116" t="s">
        <v>991</v>
      </c>
      <c r="NA1" s="116" t="s">
        <v>993</v>
      </c>
      <c r="NB1" s="116" t="s">
        <v>995</v>
      </c>
      <c r="NC1" s="116" t="s">
        <v>997</v>
      </c>
      <c r="ND1" s="116" t="s">
        <v>999</v>
      </c>
      <c r="NE1" s="116" t="s">
        <v>1001</v>
      </c>
      <c r="NF1" s="116" t="s">
        <v>1003</v>
      </c>
      <c r="NG1" s="116" t="s">
        <v>1004</v>
      </c>
      <c r="NH1" s="125" t="s">
        <v>300</v>
      </c>
      <c r="NI1" s="116" t="s">
        <v>301</v>
      </c>
      <c r="NJ1" s="116" t="s">
        <v>1006</v>
      </c>
      <c r="NK1" s="116" t="s">
        <v>1008</v>
      </c>
      <c r="NL1" s="116" t="s">
        <v>1010</v>
      </c>
      <c r="NM1" s="116" t="s">
        <v>1012</v>
      </c>
      <c r="NN1" s="125" t="s">
        <v>302</v>
      </c>
      <c r="NO1" s="116" t="s">
        <v>303</v>
      </c>
      <c r="NP1" s="116" t="s">
        <v>1013</v>
      </c>
      <c r="NQ1" s="116" t="s">
        <v>304</v>
      </c>
      <c r="NR1" s="116" t="s">
        <v>1015</v>
      </c>
      <c r="NS1" s="116" t="s">
        <v>1017</v>
      </c>
      <c r="NT1" s="116" t="s">
        <v>305</v>
      </c>
      <c r="NU1" s="116" t="s">
        <v>1019</v>
      </c>
      <c r="NV1" s="113" t="s">
        <v>311</v>
      </c>
      <c r="NW1" s="125" t="s">
        <v>312</v>
      </c>
      <c r="NX1" s="116" t="s">
        <v>313</v>
      </c>
      <c r="NY1" s="116" t="s">
        <v>1022</v>
      </c>
      <c r="NZ1" s="116" t="s">
        <v>1024</v>
      </c>
      <c r="OA1" s="116" t="s">
        <v>314</v>
      </c>
      <c r="OB1" s="116" t="s">
        <v>324</v>
      </c>
      <c r="OC1" s="116" t="s">
        <v>1026</v>
      </c>
      <c r="OD1" s="116" t="s">
        <v>1028</v>
      </c>
      <c r="OE1" s="116" t="s">
        <v>1030</v>
      </c>
      <c r="OF1" s="116" t="s">
        <v>1032</v>
      </c>
      <c r="OG1" s="116" t="s">
        <v>1034</v>
      </c>
      <c r="OH1" s="116" t="s">
        <v>1036</v>
      </c>
      <c r="OI1" s="116" t="s">
        <v>1038</v>
      </c>
      <c r="OJ1" s="116" t="s">
        <v>1040</v>
      </c>
      <c r="OK1" s="116" t="s">
        <v>1042</v>
      </c>
      <c r="OL1" s="116" t="s">
        <v>1044</v>
      </c>
      <c r="OM1" s="116" t="s">
        <v>1046</v>
      </c>
      <c r="ON1" s="116" t="s">
        <v>1048</v>
      </c>
      <c r="OO1" s="116" t="s">
        <v>1050</v>
      </c>
      <c r="OP1" s="116" t="s">
        <v>1052</v>
      </c>
      <c r="OQ1" s="116" t="s">
        <v>1054</v>
      </c>
      <c r="OR1" s="116" t="s">
        <v>1056</v>
      </c>
      <c r="OS1" s="116" t="s">
        <v>1058</v>
      </c>
      <c r="OT1" s="116" t="s">
        <v>1060</v>
      </c>
      <c r="OU1" s="116" t="s">
        <v>1062</v>
      </c>
      <c r="OV1" s="116" t="s">
        <v>1064</v>
      </c>
      <c r="OW1" s="116" t="s">
        <v>1066</v>
      </c>
      <c r="OX1" s="116" t="s">
        <v>1068</v>
      </c>
      <c r="OY1" s="116" t="s">
        <v>325</v>
      </c>
      <c r="OZ1" s="116" t="s">
        <v>1071</v>
      </c>
      <c r="PA1" s="116" t="s">
        <v>1073</v>
      </c>
      <c r="PB1" s="116" t="s">
        <v>1074</v>
      </c>
      <c r="PC1" s="116" t="s">
        <v>1076</v>
      </c>
      <c r="PD1" s="116" t="s">
        <v>1078</v>
      </c>
      <c r="PE1" s="116" t="s">
        <v>1080</v>
      </c>
      <c r="PF1" s="116" t="s">
        <v>1082</v>
      </c>
      <c r="PG1" s="116" t="s">
        <v>1084</v>
      </c>
      <c r="PH1" s="116" t="s">
        <v>1086</v>
      </c>
      <c r="PI1" s="116" t="s">
        <v>1088</v>
      </c>
      <c r="PJ1" s="116" t="s">
        <v>1090</v>
      </c>
      <c r="PK1" s="116" t="s">
        <v>1092</v>
      </c>
      <c r="PL1" s="116" t="s">
        <v>1094</v>
      </c>
      <c r="PM1" s="116" t="s">
        <v>1096</v>
      </c>
      <c r="PN1" s="116" t="s">
        <v>1098</v>
      </c>
      <c r="PO1" s="116" t="s">
        <v>1100</v>
      </c>
      <c r="PP1" s="116" t="s">
        <v>1102</v>
      </c>
      <c r="PQ1" s="116" t="s">
        <v>1104</v>
      </c>
      <c r="PR1" s="116" t="s">
        <v>1106</v>
      </c>
      <c r="PS1" s="116" t="s">
        <v>1108</v>
      </c>
      <c r="PT1" s="116" t="s">
        <v>1110</v>
      </c>
      <c r="PU1" s="116" t="s">
        <v>1112</v>
      </c>
      <c r="PV1" s="116" t="s">
        <v>1114</v>
      </c>
      <c r="PW1" s="116" t="s">
        <v>1116</v>
      </c>
      <c r="PX1" s="116" t="s">
        <v>1118</v>
      </c>
      <c r="PY1" s="116" t="s">
        <v>1120</v>
      </c>
      <c r="PZ1" s="116" t="s">
        <v>315</v>
      </c>
      <c r="QA1" s="116" t="s">
        <v>1122</v>
      </c>
      <c r="QB1" s="116" t="s">
        <v>1124</v>
      </c>
      <c r="QC1" s="116" t="s">
        <v>1126</v>
      </c>
      <c r="QD1" s="116" t="s">
        <v>1128</v>
      </c>
      <c r="QE1" s="116" t="s">
        <v>1130</v>
      </c>
      <c r="QF1" s="125" t="s">
        <v>316</v>
      </c>
      <c r="QG1" s="116" t="s">
        <v>317</v>
      </c>
      <c r="QH1" s="116" t="s">
        <v>1132</v>
      </c>
      <c r="QI1" s="116" t="s">
        <v>1134</v>
      </c>
      <c r="QJ1" s="116" t="s">
        <v>1136</v>
      </c>
      <c r="QK1" s="116" t="s">
        <v>1138</v>
      </c>
      <c r="QL1" s="116" t="s">
        <v>1140</v>
      </c>
      <c r="QM1" s="116" t="s">
        <v>1142</v>
      </c>
      <c r="QN1" s="125" t="s">
        <v>318</v>
      </c>
      <c r="QO1" s="116" t="s">
        <v>1144</v>
      </c>
      <c r="QP1" s="116" t="s">
        <v>319</v>
      </c>
      <c r="QQ1" s="116" t="s">
        <v>326</v>
      </c>
      <c r="QR1" s="116" t="s">
        <v>1146</v>
      </c>
      <c r="QS1" s="116" t="s">
        <v>1148</v>
      </c>
      <c r="QT1" s="116" t="s">
        <v>1150</v>
      </c>
      <c r="QU1" s="116" t="s">
        <v>1152</v>
      </c>
      <c r="QV1" s="116" t="s">
        <v>1154</v>
      </c>
      <c r="QW1" s="116" t="s">
        <v>1156</v>
      </c>
      <c r="QX1" s="116" t="s">
        <v>1158</v>
      </c>
      <c r="QY1" s="116" t="s">
        <v>1160</v>
      </c>
      <c r="QZ1" s="116" t="s">
        <v>1162</v>
      </c>
      <c r="RA1" s="116" t="s">
        <v>1164</v>
      </c>
      <c r="RB1" s="116" t="s">
        <v>1166</v>
      </c>
      <c r="RC1" s="116" t="s">
        <v>1168</v>
      </c>
      <c r="RD1" s="116" t="s">
        <v>1170</v>
      </c>
      <c r="RE1" s="116" t="s">
        <v>1172</v>
      </c>
      <c r="RF1" s="125" t="s">
        <v>320</v>
      </c>
      <c r="RG1" s="116" t="s">
        <v>321</v>
      </c>
      <c r="RH1" s="116" t="s">
        <v>1174</v>
      </c>
      <c r="RI1" s="116" t="s">
        <v>1176</v>
      </c>
      <c r="RJ1" s="125" t="s">
        <v>322</v>
      </c>
      <c r="RK1" s="116" t="s">
        <v>323</v>
      </c>
      <c r="RL1" s="116" t="s">
        <v>1178</v>
      </c>
      <c r="RM1" s="116" t="s">
        <v>1179</v>
      </c>
      <c r="RN1" s="116" t="s">
        <v>1180</v>
      </c>
      <c r="RO1" s="116" t="s">
        <v>1181</v>
      </c>
      <c r="RP1" s="116" t="s">
        <v>1183</v>
      </c>
      <c r="RQ1" s="116" t="s">
        <v>1184</v>
      </c>
      <c r="RR1" s="116" t="s">
        <v>1186</v>
      </c>
      <c r="RS1" s="116" t="s">
        <v>1187</v>
      </c>
      <c r="RT1" s="113" t="s">
        <v>327</v>
      </c>
      <c r="RU1" s="125" t="s">
        <v>328</v>
      </c>
      <c r="RV1" s="116" t="s">
        <v>329</v>
      </c>
      <c r="RW1" s="116" t="s">
        <v>1189</v>
      </c>
      <c r="RX1" s="116" t="s">
        <v>1191</v>
      </c>
      <c r="RY1" s="116" t="s">
        <v>330</v>
      </c>
      <c r="RZ1" s="116" t="s">
        <v>1193</v>
      </c>
      <c r="SA1" s="116" t="s">
        <v>1195</v>
      </c>
      <c r="SB1" s="116" t="s">
        <v>1197</v>
      </c>
      <c r="SC1" s="116" t="s">
        <v>1199</v>
      </c>
      <c r="SD1" s="125" t="s">
        <v>331</v>
      </c>
      <c r="SE1" s="116" t="s">
        <v>332</v>
      </c>
      <c r="SF1" s="116" t="s">
        <v>1201</v>
      </c>
      <c r="SG1" s="116" t="s">
        <v>1203</v>
      </c>
      <c r="SH1" s="116" t="s">
        <v>1205</v>
      </c>
      <c r="SI1" s="116" t="s">
        <v>1207</v>
      </c>
      <c r="SJ1" s="116" t="s">
        <v>1209</v>
      </c>
      <c r="SK1" s="116" t="s">
        <v>1211</v>
      </c>
      <c r="SL1" s="116" t="s">
        <v>1213</v>
      </c>
      <c r="SM1" s="116" t="s">
        <v>1215</v>
      </c>
      <c r="SN1" s="116" t="s">
        <v>1217</v>
      </c>
      <c r="SO1" s="116" t="s">
        <v>1219</v>
      </c>
      <c r="SP1" s="116" t="s">
        <v>1221</v>
      </c>
      <c r="SQ1" s="116" t="s">
        <v>1223</v>
      </c>
      <c r="SR1" s="116" t="s">
        <v>1225</v>
      </c>
      <c r="SS1" s="116" t="s">
        <v>1227</v>
      </c>
      <c r="ST1" s="116" t="s">
        <v>1229</v>
      </c>
      <c r="SU1" s="113" t="s">
        <v>333</v>
      </c>
      <c r="SV1" s="125" t="s">
        <v>334</v>
      </c>
      <c r="SW1" s="116" t="s">
        <v>335</v>
      </c>
      <c r="SX1" s="116" t="s">
        <v>1231</v>
      </c>
      <c r="SY1" s="116" t="s">
        <v>1233</v>
      </c>
      <c r="SZ1" s="116" t="s">
        <v>1235</v>
      </c>
      <c r="TA1" s="116" t="s">
        <v>1237</v>
      </c>
      <c r="TB1" s="116" t="s">
        <v>1239</v>
      </c>
      <c r="TC1" s="116" t="s">
        <v>336</v>
      </c>
      <c r="TD1" s="116" t="s">
        <v>1241</v>
      </c>
      <c r="TE1" s="116" t="s">
        <v>1243</v>
      </c>
      <c r="TF1" s="116" t="s">
        <v>1245</v>
      </c>
      <c r="TG1" s="116" t="s">
        <v>1247</v>
      </c>
      <c r="TH1" s="116" t="s">
        <v>1249</v>
      </c>
      <c r="TI1" s="116" t="s">
        <v>1251</v>
      </c>
      <c r="TJ1" s="125" t="s">
        <v>337</v>
      </c>
      <c r="TK1" s="116" t="s">
        <v>338</v>
      </c>
      <c r="TL1" s="116" t="s">
        <v>339</v>
      </c>
      <c r="TM1" s="116" t="s">
        <v>1253</v>
      </c>
      <c r="TN1" s="116" t="s">
        <v>1255</v>
      </c>
      <c r="TO1" s="116" t="s">
        <v>1256</v>
      </c>
      <c r="TP1" s="116" t="s">
        <v>1258</v>
      </c>
      <c r="TQ1" s="116" t="s">
        <v>1260</v>
      </c>
      <c r="TR1" s="116" t="s">
        <v>1262</v>
      </c>
      <c r="TS1" s="116" t="s">
        <v>1264</v>
      </c>
      <c r="TT1" s="116" t="s">
        <v>1266</v>
      </c>
      <c r="TU1" s="116" t="s">
        <v>1268</v>
      </c>
      <c r="TV1" s="116" t="s">
        <v>1270</v>
      </c>
      <c r="TW1" s="116" t="s">
        <v>1272</v>
      </c>
      <c r="TX1" s="116" t="s">
        <v>1274</v>
      </c>
      <c r="TY1" s="116" t="s">
        <v>1276</v>
      </c>
      <c r="TZ1" s="116" t="s">
        <v>1278</v>
      </c>
      <c r="UA1" s="116" t="s">
        <v>1280</v>
      </c>
      <c r="UB1" s="116" t="s">
        <v>1282</v>
      </c>
      <c r="UC1" s="113" t="s">
        <v>1284</v>
      </c>
      <c r="UD1" s="116" t="s">
        <v>1286</v>
      </c>
      <c r="UE1" s="116" t="s">
        <v>1288</v>
      </c>
      <c r="UF1" s="116" t="s">
        <v>1290</v>
      </c>
      <c r="UG1" s="116" t="s">
        <v>1292</v>
      </c>
      <c r="UH1" s="116" t="s">
        <v>1294</v>
      </c>
      <c r="UI1" s="119"/>
    </row>
    <row r="2" spans="1:555" s="57" customFormat="1" hidden="1">
      <c r="A2" s="57" t="s">
        <v>1317</v>
      </c>
      <c r="B2" s="57" t="s">
        <v>1319</v>
      </c>
      <c r="C2" s="57" t="s">
        <v>431</v>
      </c>
      <c r="D2" s="57" t="s">
        <v>1318</v>
      </c>
      <c r="E2" s="57" t="s">
        <v>1320</v>
      </c>
      <c r="F2" s="57" t="s">
        <v>432</v>
      </c>
      <c r="G2" s="95" t="s">
        <v>1321</v>
      </c>
      <c r="H2" s="57" t="s">
        <v>1322</v>
      </c>
      <c r="I2" s="57" t="s">
        <v>1323</v>
      </c>
      <c r="J2" s="57" t="s">
        <v>1403</v>
      </c>
      <c r="K2" s="57" t="s">
        <v>1324</v>
      </c>
      <c r="L2" s="57" t="s">
        <v>1325</v>
      </c>
      <c r="M2" s="57" t="s">
        <v>1326</v>
      </c>
      <c r="N2" s="57" t="s">
        <v>1327</v>
      </c>
      <c r="O2" s="57" t="s">
        <v>1328</v>
      </c>
      <c r="P2" s="57" t="s">
        <v>1418</v>
      </c>
      <c r="Q2" s="57" t="s">
        <v>1453</v>
      </c>
      <c r="R2" s="374" t="str">
        <f>+Presupuesto!D11</f>
        <v>Recurrente</v>
      </c>
      <c r="S2" s="374" t="str">
        <f>+Presupuesto!E11</f>
        <v>Programa / Proyecto 2017</v>
      </c>
      <c r="U2" s="57" t="s">
        <v>354</v>
      </c>
      <c r="V2" s="57" t="s">
        <v>372</v>
      </c>
      <c r="W2" s="57" t="s">
        <v>355</v>
      </c>
      <c r="X2" s="57" t="s">
        <v>356</v>
      </c>
      <c r="Y2" s="57" t="s">
        <v>357</v>
      </c>
      <c r="Z2" s="57" t="s">
        <v>358</v>
      </c>
      <c r="AA2" s="57" t="s">
        <v>359</v>
      </c>
      <c r="AB2" s="57" t="s">
        <v>360</v>
      </c>
      <c r="AC2" s="57" t="s">
        <v>361</v>
      </c>
      <c r="AD2" s="57" t="s">
        <v>362</v>
      </c>
      <c r="AE2" s="57" t="s">
        <v>363</v>
      </c>
      <c r="AF2" s="57" t="s">
        <v>364</v>
      </c>
      <c r="AH2" s="369" t="s">
        <v>380</v>
      </c>
      <c r="AI2" s="369" t="s">
        <v>381</v>
      </c>
      <c r="AJ2" s="369" t="s">
        <v>382</v>
      </c>
      <c r="AK2" s="369" t="s">
        <v>383</v>
      </c>
      <c r="AL2" s="369" t="s">
        <v>384</v>
      </c>
      <c r="AM2" s="369" t="s">
        <v>387</v>
      </c>
      <c r="AN2" s="369" t="s">
        <v>385</v>
      </c>
      <c r="AO2" s="369" t="s">
        <v>386</v>
      </c>
      <c r="AP2" s="369" t="s">
        <v>388</v>
      </c>
      <c r="AQ2" s="369" t="s">
        <v>389</v>
      </c>
      <c r="AR2" s="369" t="s">
        <v>390</v>
      </c>
      <c r="AS2" s="369" t="s">
        <v>391</v>
      </c>
      <c r="AT2" s="369" t="s">
        <v>392</v>
      </c>
      <c r="AU2" s="369" t="s">
        <v>393</v>
      </c>
      <c r="AV2" s="369" t="s">
        <v>394</v>
      </c>
      <c r="AW2" s="369" t="s">
        <v>395</v>
      </c>
      <c r="AX2" s="369" t="s">
        <v>396</v>
      </c>
      <c r="AY2" s="369" t="s">
        <v>397</v>
      </c>
      <c r="AZ2" s="369" t="s">
        <v>398</v>
      </c>
      <c r="BA2" s="369" t="s">
        <v>399</v>
      </c>
      <c r="BB2" s="369" t="s">
        <v>400</v>
      </c>
      <c r="BC2" s="369" t="s">
        <v>401</v>
      </c>
      <c r="BD2" s="369" t="s">
        <v>402</v>
      </c>
      <c r="BE2" s="369" t="s">
        <v>403</v>
      </c>
      <c r="BF2" s="369" t="s">
        <v>404</v>
      </c>
      <c r="BG2" s="369" t="s">
        <v>405</v>
      </c>
      <c r="BH2" s="369" t="s">
        <v>406</v>
      </c>
      <c r="BI2" s="369" t="s">
        <v>407</v>
      </c>
      <c r="BJ2" s="369" t="s">
        <v>408</v>
      </c>
      <c r="BK2" s="369" t="s">
        <v>409</v>
      </c>
      <c r="BL2" s="369" t="s">
        <v>410</v>
      </c>
      <c r="BM2" s="369" t="s">
        <v>411</v>
      </c>
      <c r="BN2" s="369" t="s">
        <v>412</v>
      </c>
      <c r="BO2" s="369" t="s">
        <v>413</v>
      </c>
      <c r="BP2" s="369" t="s">
        <v>414</v>
      </c>
      <c r="BQ2" s="369" t="s">
        <v>415</v>
      </c>
      <c r="BR2" s="369" t="s">
        <v>416</v>
      </c>
      <c r="BS2" s="369" t="s">
        <v>417</v>
      </c>
      <c r="BT2" s="369" t="s">
        <v>418</v>
      </c>
      <c r="BU2" s="369" t="s">
        <v>419</v>
      </c>
      <c r="CB2" s="57" t="s">
        <v>1297</v>
      </c>
      <c r="CC2" s="57" t="s">
        <v>1298</v>
      </c>
      <c r="CD2" s="57" t="s">
        <v>1296</v>
      </c>
      <c r="CE2" s="57" t="s">
        <v>1299</v>
      </c>
    </row>
    <row r="3" spans="1:555" hidden="1">
      <c r="AH3" s="370">
        <v>2500</v>
      </c>
      <c r="AI3" s="370">
        <v>1900</v>
      </c>
      <c r="AJ3" s="370">
        <v>1650</v>
      </c>
      <c r="AK3" s="370">
        <v>1580</v>
      </c>
      <c r="AL3" s="370">
        <v>2250</v>
      </c>
      <c r="AM3" s="370">
        <v>1650</v>
      </c>
      <c r="AN3" s="370">
        <v>1400</v>
      </c>
      <c r="AO3" s="371">
        <v>1340</v>
      </c>
      <c r="AP3" s="371">
        <v>2000</v>
      </c>
      <c r="AQ3" s="371">
        <v>1400</v>
      </c>
      <c r="AR3" s="371">
        <v>1150</v>
      </c>
      <c r="AS3" s="371">
        <v>1100</v>
      </c>
      <c r="AT3" s="371">
        <v>1750</v>
      </c>
      <c r="AU3" s="371">
        <v>1150</v>
      </c>
      <c r="AV3" s="371">
        <v>900</v>
      </c>
      <c r="AW3" s="371">
        <v>860</v>
      </c>
      <c r="AX3" s="371">
        <v>1200</v>
      </c>
      <c r="AY3" s="372">
        <v>900</v>
      </c>
      <c r="AZ3" s="372">
        <v>650</v>
      </c>
      <c r="BA3" s="372">
        <v>620</v>
      </c>
      <c r="BB3" s="370">
        <f>+'Cuadro Resumen'!C213</f>
        <v>5759.1495000000004</v>
      </c>
      <c r="BC3" s="370">
        <f>+'Cuadro Resumen'!D213</f>
        <v>5307.4515000000001</v>
      </c>
      <c r="BD3" s="370">
        <f>+'Cuadro Resumen'!E213</f>
        <v>6775.47</v>
      </c>
      <c r="BE3" s="370">
        <f>+'Cuadro Resumen'!F213</f>
        <v>6323.7719999999999</v>
      </c>
      <c r="BF3" s="370">
        <f>+'Cuadro Resumen'!C214</f>
        <v>5081.6025</v>
      </c>
      <c r="BG3" s="370">
        <f>+'Cuadro Resumen'!D214</f>
        <v>4629.9045000000006</v>
      </c>
      <c r="BH3" s="370">
        <f>+'Cuadro Resumen'!E214</f>
        <v>6097.9230000000007</v>
      </c>
      <c r="BI3" s="370">
        <f>+'Cuadro Resumen'!F214</f>
        <v>5646.2250000000004</v>
      </c>
      <c r="BJ3" s="371">
        <f>+'Cuadro Resumen'!C215</f>
        <v>4404.0555000000004</v>
      </c>
      <c r="BK3" s="371">
        <f>+'Cuadro Resumen'!D215</f>
        <v>4065.2820000000002</v>
      </c>
      <c r="BL3" s="371">
        <f>+'Cuadro Resumen'!E215</f>
        <v>5420.3760000000002</v>
      </c>
      <c r="BM3" s="371">
        <f>+'Cuadro Resumen'!F215</f>
        <v>4968.6779999999999</v>
      </c>
      <c r="BN3" s="371">
        <f>+'Cuadro Resumen'!C216</f>
        <v>3726.5085000000004</v>
      </c>
      <c r="BO3" s="371">
        <f>+'Cuadro Resumen'!D216</f>
        <v>3387.7350000000001</v>
      </c>
      <c r="BP3" s="371">
        <f>+'Cuadro Resumen'!E216</f>
        <v>4742.8290000000006</v>
      </c>
      <c r="BQ3" s="371">
        <f>+'Cuadro Resumen'!F216</f>
        <v>4404.0555000000004</v>
      </c>
      <c r="BR3" s="371">
        <f>+'Cuadro Resumen'!C217</f>
        <v>3274.8105</v>
      </c>
      <c r="BS3" s="371">
        <f>+'Cuadro Resumen'!D217</f>
        <v>3048.9615000000003</v>
      </c>
      <c r="BT3" s="371">
        <f>+'Cuadro Resumen'!E217</f>
        <v>4178.2065000000002</v>
      </c>
      <c r="BU3" s="371">
        <f>+'Cuadro Resumen'!F217</f>
        <v>3839.433</v>
      </c>
      <c r="CB3" s="21">
        <v>35000</v>
      </c>
      <c r="CC3" s="21">
        <v>15000</v>
      </c>
      <c r="CD3" s="21">
        <v>35000</v>
      </c>
      <c r="CE3" s="21">
        <v>15000</v>
      </c>
    </row>
    <row r="4" spans="1:555" ht="15.75" thickBot="1"/>
    <row r="5" spans="1:555" ht="53.25" thickBot="1">
      <c r="C5" s="22" t="s">
        <v>343</v>
      </c>
      <c r="D5" s="133">
        <f>SUMIF(C:C,$C$10,D:D)</f>
        <v>451400</v>
      </c>
    </row>
    <row r="8" spans="1:555">
      <c r="C8" s="42"/>
      <c r="D8" s="42"/>
      <c r="E8" s="42"/>
      <c r="F8" s="42"/>
      <c r="G8" s="13"/>
      <c r="H8" s="42"/>
      <c r="I8" s="42"/>
    </row>
    <row r="9" spans="1:555" ht="15.75" thickBot="1">
      <c r="C9" s="42"/>
      <c r="D9" s="42"/>
      <c r="E9" s="42"/>
      <c r="F9" s="42"/>
      <c r="G9" s="13"/>
      <c r="H9" s="42"/>
      <c r="I9" s="42"/>
    </row>
    <row r="10" spans="1:555" ht="15.75" thickBot="1">
      <c r="B10" s="28"/>
      <c r="C10" s="515" t="s">
        <v>11</v>
      </c>
      <c r="D10" s="43">
        <f>SUM(F17:F30)</f>
        <v>294700</v>
      </c>
      <c r="F10" s="7"/>
      <c r="G10" s="14"/>
      <c r="H10" s="7"/>
      <c r="I10" s="7"/>
    </row>
    <row r="11" spans="1:555">
      <c r="B11" s="28"/>
      <c r="C11" s="7"/>
      <c r="D11" s="3"/>
      <c r="E11" s="28"/>
      <c r="F11" s="28"/>
      <c r="G11" s="28"/>
      <c r="H11" s="11"/>
      <c r="I11" s="11"/>
      <c r="J11" s="11"/>
      <c r="K11" s="47"/>
    </row>
    <row r="12" spans="1:555">
      <c r="B12" s="28"/>
      <c r="C12" s="7"/>
      <c r="D12" s="3"/>
      <c r="E12" s="28"/>
      <c r="F12" s="28"/>
      <c r="G12" s="28"/>
      <c r="H12" s="11"/>
      <c r="I12" s="11"/>
      <c r="J12" s="11"/>
      <c r="K12" s="47"/>
    </row>
    <row r="13" spans="1:555" ht="15.75">
      <c r="B13" s="28"/>
      <c r="C13" s="137" t="s">
        <v>352</v>
      </c>
      <c r="D13" s="459" t="s">
        <v>2431</v>
      </c>
      <c r="E13" s="28"/>
      <c r="F13" s="28"/>
      <c r="G13" s="28"/>
      <c r="H13" s="11"/>
      <c r="I13" s="11"/>
      <c r="J13" s="11"/>
      <c r="K13" s="47"/>
    </row>
    <row r="14" spans="1:555" ht="18.75">
      <c r="B14" s="28"/>
      <c r="C14" s="143"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Graduados'!$F:$G,2,FALSE),IFERROR(VLOOKUP(D13,'Gestion administrativa '!$F:$G,2,FALSE),IFERROR(VLOOKUP(D13,'13.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 xml:space="preserve">Gestion para equipo electronico en apoyo a las actividades administrativas reacondicionar los espacios de oficina y cubiculos docentes </v>
      </c>
      <c r="D14" s="3"/>
      <c r="E14" s="28"/>
      <c r="F14" s="28"/>
      <c r="G14" s="28"/>
      <c r="H14" s="11"/>
      <c r="I14" s="11"/>
      <c r="J14" s="11"/>
      <c r="K14" s="47"/>
    </row>
    <row r="15" spans="1:555">
      <c r="B15" s="28"/>
      <c r="F15" s="28"/>
      <c r="G15" s="11"/>
      <c r="H15" s="11"/>
      <c r="I15" s="11"/>
    </row>
    <row r="16" spans="1:555" ht="32.25" customHeight="1" thickBot="1">
      <c r="B16" s="28"/>
      <c r="C16" s="84" t="s">
        <v>12</v>
      </c>
      <c r="D16" s="84" t="s">
        <v>23</v>
      </c>
      <c r="E16" s="84" t="s">
        <v>25</v>
      </c>
      <c r="F16" s="85" t="s">
        <v>6</v>
      </c>
      <c r="G16" s="85" t="s">
        <v>91</v>
      </c>
      <c r="H16" s="84" t="s">
        <v>14</v>
      </c>
      <c r="I16" s="84" t="s">
        <v>92</v>
      </c>
      <c r="J16" s="84" t="s">
        <v>370</v>
      </c>
      <c r="K16" s="84" t="s">
        <v>371</v>
      </c>
      <c r="L16" s="84" t="s">
        <v>424</v>
      </c>
    </row>
    <row r="17" spans="2:12">
      <c r="B17" s="28"/>
      <c r="C17" s="236" t="s">
        <v>1299</v>
      </c>
      <c r="D17" s="93">
        <v>10</v>
      </c>
      <c r="E17" s="31">
        <v>18000</v>
      </c>
      <c r="F17" s="32">
        <f>D17*E17</f>
        <v>180000</v>
      </c>
      <c r="G17" s="100" t="s">
        <v>1624</v>
      </c>
      <c r="H17" s="33" t="s">
        <v>974</v>
      </c>
      <c r="I17" s="33" t="str">
        <f>VLOOKUP(H17,Presupuesto!$B$11:$C$565,2,0)</f>
        <v>EQUIPO DE COMPUTACION</v>
      </c>
      <c r="J17" s="151" t="s">
        <v>1324</v>
      </c>
      <c r="K17" s="33" t="s">
        <v>372</v>
      </c>
      <c r="L17" s="33"/>
    </row>
    <row r="18" spans="2:12" hidden="1">
      <c r="B18" s="28"/>
      <c r="C18" s="236" t="s">
        <v>1297</v>
      </c>
      <c r="D18" s="86"/>
      <c r="E18" s="31">
        <f>HLOOKUP($C18,$CB$2:$CE$3,2,0)</f>
        <v>35000</v>
      </c>
      <c r="F18" s="32">
        <f>D18*E18</f>
        <v>0</v>
      </c>
      <c r="G18" s="100"/>
      <c r="H18" s="36" t="s">
        <v>974</v>
      </c>
      <c r="I18" s="36" t="str">
        <f>VLOOKUP(H18,Presupuesto!$B$11:$C$565,2,0)</f>
        <v>EQUIPO DE COMPUTACION</v>
      </c>
      <c r="J18" s="151" t="s">
        <v>1324</v>
      </c>
      <c r="K18" s="33" t="s">
        <v>372</v>
      </c>
      <c r="L18" s="33"/>
    </row>
    <row r="19" spans="2:12" hidden="1">
      <c r="B19" s="28"/>
      <c r="C19" s="34" t="s">
        <v>41</v>
      </c>
      <c r="D19" s="86"/>
      <c r="E19" s="35">
        <v>4000</v>
      </c>
      <c r="F19" s="32">
        <f t="shared" ref="F19:F30" si="0">D19*E19</f>
        <v>0</v>
      </c>
      <c r="G19" s="100"/>
      <c r="H19" s="36" t="s">
        <v>946</v>
      </c>
      <c r="I19" s="36" t="str">
        <f>VLOOKUP(H19,Presupuesto!$B$11:$C$565,2,0)</f>
        <v>EQUIPOS VARIOS DE OFICINA</v>
      </c>
      <c r="J19" s="151" t="s">
        <v>1324</v>
      </c>
      <c r="K19" s="33" t="s">
        <v>355</v>
      </c>
      <c r="L19" s="33"/>
    </row>
    <row r="20" spans="2:12" hidden="1">
      <c r="B20" s="28"/>
      <c r="C20" s="34" t="s">
        <v>42</v>
      </c>
      <c r="D20" s="86"/>
      <c r="E20" s="35">
        <v>8000</v>
      </c>
      <c r="F20" s="32">
        <f t="shared" si="0"/>
        <v>0</v>
      </c>
      <c r="G20" s="100"/>
      <c r="H20" s="36" t="s">
        <v>974</v>
      </c>
      <c r="I20" s="36" t="str">
        <f>VLOOKUP(H20,Presupuesto!$B$11:$C$565,2,0)</f>
        <v>EQUIPO DE COMPUTACION</v>
      </c>
      <c r="J20" s="151" t="s">
        <v>1324</v>
      </c>
      <c r="K20" s="33" t="s">
        <v>355</v>
      </c>
      <c r="L20" s="33"/>
    </row>
    <row r="21" spans="2:12" hidden="1">
      <c r="B21" s="28"/>
      <c r="C21" s="34" t="s">
        <v>43</v>
      </c>
      <c r="D21" s="86"/>
      <c r="E21" s="35">
        <v>5000</v>
      </c>
      <c r="F21" s="32">
        <f t="shared" si="0"/>
        <v>0</v>
      </c>
      <c r="G21" s="100"/>
      <c r="H21" s="36" t="s">
        <v>974</v>
      </c>
      <c r="I21" s="36" t="str">
        <f>VLOOKUP(H21,Presupuesto!$B$11:$C$565,2,0)</f>
        <v>EQUIPO DE COMPUTACION</v>
      </c>
      <c r="J21" s="151" t="s">
        <v>1324</v>
      </c>
      <c r="K21" s="33" t="s">
        <v>355</v>
      </c>
      <c r="L21" s="33"/>
    </row>
    <row r="22" spans="2:12" hidden="1">
      <c r="B22" s="28"/>
      <c r="C22" s="34" t="s">
        <v>8</v>
      </c>
      <c r="D22" s="86"/>
      <c r="E22" s="35">
        <v>13000</v>
      </c>
      <c r="F22" s="32">
        <f t="shared" si="0"/>
        <v>0</v>
      </c>
      <c r="G22" s="100"/>
      <c r="H22" s="36" t="s">
        <v>960</v>
      </c>
      <c r="I22" s="36" t="str">
        <f>VLOOKUP(H22,Presupuesto!$B$11:$C$565,2,0)</f>
        <v>EQUIPO DE TRANSPORTE TRACCION Y ELEVACION</v>
      </c>
      <c r="J22" s="151" t="s">
        <v>1324</v>
      </c>
      <c r="K22" s="33" t="s">
        <v>355</v>
      </c>
      <c r="L22" s="33"/>
    </row>
    <row r="23" spans="2:12">
      <c r="B23" s="28"/>
      <c r="C23" s="34" t="s">
        <v>44</v>
      </c>
      <c r="D23" s="86">
        <v>5</v>
      </c>
      <c r="E23" s="35">
        <v>18000</v>
      </c>
      <c r="F23" s="32">
        <f t="shared" si="0"/>
        <v>90000</v>
      </c>
      <c r="G23" s="100" t="s">
        <v>1624</v>
      </c>
      <c r="H23" s="36" t="s">
        <v>960</v>
      </c>
      <c r="I23" s="36" t="str">
        <f>VLOOKUP(H23,Presupuesto!$B$11:$C$565,2,0)</f>
        <v>EQUIPO DE TRANSPORTE TRACCION Y ELEVACION</v>
      </c>
      <c r="J23" s="151" t="s">
        <v>1324</v>
      </c>
      <c r="K23" s="33" t="s">
        <v>372</v>
      </c>
      <c r="L23" s="33"/>
    </row>
    <row r="24" spans="2:12" hidden="1">
      <c r="B24" s="28"/>
      <c r="C24" s="34" t="s">
        <v>45</v>
      </c>
      <c r="D24" s="86"/>
      <c r="E24" s="35">
        <v>10000</v>
      </c>
      <c r="F24" s="32">
        <f t="shared" si="0"/>
        <v>0</v>
      </c>
      <c r="G24" s="100"/>
      <c r="H24" s="36" t="s">
        <v>960</v>
      </c>
      <c r="I24" s="36" t="str">
        <f>VLOOKUP(H24,Presupuesto!$B$11:$C$565,2,0)</f>
        <v>EQUIPO DE TRANSPORTE TRACCION Y ELEVACION</v>
      </c>
      <c r="J24" s="151" t="s">
        <v>1324</v>
      </c>
      <c r="K24" s="33" t="s">
        <v>363</v>
      </c>
      <c r="L24" s="33"/>
    </row>
    <row r="25" spans="2:12" hidden="1">
      <c r="C25" s="34" t="s">
        <v>46</v>
      </c>
      <c r="D25" s="86"/>
      <c r="E25" s="35">
        <v>10000</v>
      </c>
      <c r="F25" s="32">
        <f t="shared" si="0"/>
        <v>0</v>
      </c>
      <c r="G25" s="100"/>
      <c r="H25" s="36" t="s">
        <v>1006</v>
      </c>
      <c r="I25" s="36" t="str">
        <f>VLOOKUP(H25,Presupuesto!$B$11:$C$565,2,0)</f>
        <v>APLICACIONES INFORMATICAS</v>
      </c>
      <c r="J25" s="151" t="s">
        <v>1324</v>
      </c>
      <c r="K25" s="33" t="s">
        <v>359</v>
      </c>
      <c r="L25" s="33"/>
    </row>
    <row r="26" spans="2:12">
      <c r="C26" s="44" t="s">
        <v>47</v>
      </c>
      <c r="D26" s="86">
        <v>5</v>
      </c>
      <c r="E26" s="35">
        <v>2500</v>
      </c>
      <c r="F26" s="32">
        <f t="shared" si="0"/>
        <v>12500</v>
      </c>
      <c r="G26" s="100" t="s">
        <v>1624</v>
      </c>
      <c r="H26" s="45" t="s">
        <v>974</v>
      </c>
      <c r="I26" s="45" t="str">
        <f>VLOOKUP(H26,Presupuesto!$B$11:$C$565,2,0)</f>
        <v>EQUIPO DE COMPUTACION</v>
      </c>
      <c r="J26" s="151" t="s">
        <v>1324</v>
      </c>
      <c r="K26" s="33" t="s">
        <v>372</v>
      </c>
      <c r="L26" s="33"/>
    </row>
    <row r="27" spans="2:12" hidden="1">
      <c r="C27" s="44" t="s">
        <v>1421</v>
      </c>
      <c r="D27" s="86"/>
      <c r="E27" s="35">
        <v>1500</v>
      </c>
      <c r="F27" s="32">
        <f t="shared" si="0"/>
        <v>0</v>
      </c>
      <c r="G27" s="100"/>
      <c r="H27" s="45" t="s">
        <v>906</v>
      </c>
      <c r="I27" s="45" t="str">
        <f>VLOOKUP(H27,Presupuesto!$B$11:$C$565,2,0)</f>
        <v>UTILES Y MATERIALES ELECTRICOS</v>
      </c>
      <c r="J27" s="151" t="s">
        <v>1324</v>
      </c>
      <c r="K27" s="33" t="s">
        <v>355</v>
      </c>
      <c r="L27" s="33"/>
    </row>
    <row r="28" spans="2:12" hidden="1">
      <c r="C28" s="44" t="s">
        <v>48</v>
      </c>
      <c r="D28" s="86"/>
      <c r="E28" s="35">
        <v>1500</v>
      </c>
      <c r="F28" s="32">
        <f t="shared" si="0"/>
        <v>0</v>
      </c>
      <c r="G28" s="100"/>
      <c r="H28" s="45" t="s">
        <v>974</v>
      </c>
      <c r="I28" s="45" t="str">
        <f>VLOOKUP(H28,Presupuesto!$B$11:$C$565,2,0)</f>
        <v>EQUIPO DE COMPUTACION</v>
      </c>
      <c r="J28" s="151" t="s">
        <v>1324</v>
      </c>
      <c r="K28" s="33" t="s">
        <v>355</v>
      </c>
      <c r="L28" s="33"/>
    </row>
    <row r="29" spans="2:12">
      <c r="C29" s="44" t="s">
        <v>2436</v>
      </c>
      <c r="D29" s="86">
        <v>10</v>
      </c>
      <c r="E29" s="35">
        <v>1200</v>
      </c>
      <c r="F29" s="32">
        <f t="shared" si="0"/>
        <v>12000</v>
      </c>
      <c r="G29" s="100" t="s">
        <v>1624</v>
      </c>
      <c r="H29" s="45" t="s">
        <v>915</v>
      </c>
      <c r="I29" s="45" t="str">
        <f>VLOOKUP(H29,Presupuesto!$B$11:$C$565,2,0)</f>
        <v>OTROS RESPUESTOS Y ACCESORIOS MENORES</v>
      </c>
      <c r="J29" s="151" t="s">
        <v>1324</v>
      </c>
      <c r="K29" s="33" t="s">
        <v>354</v>
      </c>
      <c r="L29" s="33"/>
    </row>
    <row r="30" spans="2:12" ht="15.75" thickBot="1">
      <c r="B30" s="28"/>
      <c r="C30" s="37" t="s">
        <v>50</v>
      </c>
      <c r="D30" s="94">
        <v>10</v>
      </c>
      <c r="E30" s="39">
        <v>20</v>
      </c>
      <c r="F30" s="40">
        <f t="shared" si="0"/>
        <v>200</v>
      </c>
      <c r="G30" s="97" t="s">
        <v>89</v>
      </c>
      <c r="H30" s="41" t="s">
        <v>915</v>
      </c>
      <c r="I30" s="41" t="str">
        <f>VLOOKUP(H30,Presupuesto!$B$11:$C$565,2,0)</f>
        <v>OTROS RESPUESTOS Y ACCESORIOS MENORES</v>
      </c>
      <c r="J30" s="151" t="s">
        <v>1324</v>
      </c>
      <c r="K30" s="59" t="s">
        <v>354</v>
      </c>
      <c r="L30" s="59"/>
    </row>
    <row r="31" spans="2:12">
      <c r="B31" s="28"/>
      <c r="F31" s="28"/>
      <c r="G31" s="11"/>
      <c r="H31" s="11"/>
      <c r="I31" s="11"/>
    </row>
    <row r="32" spans="2:12" ht="15.75" thickBot="1"/>
    <row r="33" spans="3:12" ht="15.75" thickBot="1">
      <c r="C33" s="1" t="s">
        <v>11</v>
      </c>
      <c r="D33" s="43">
        <f>SUM(F40:F58)</f>
        <v>156700</v>
      </c>
      <c r="F33" s="7"/>
      <c r="G33" s="14"/>
      <c r="H33" s="7"/>
      <c r="I33" s="7"/>
    </row>
    <row r="34" spans="3:12">
      <c r="C34" s="7"/>
      <c r="D34" s="3"/>
      <c r="E34" s="28"/>
      <c r="F34" s="28"/>
      <c r="G34" s="28"/>
      <c r="H34" s="11"/>
      <c r="I34" s="11"/>
      <c r="J34" s="11"/>
      <c r="K34" s="47"/>
    </row>
    <row r="35" spans="3:12">
      <c r="C35" s="7"/>
      <c r="D35" s="3"/>
      <c r="E35" s="28"/>
      <c r="F35" s="28"/>
      <c r="G35" s="28"/>
      <c r="H35" s="11"/>
      <c r="I35" s="11"/>
      <c r="J35" s="11"/>
      <c r="K35" s="47"/>
    </row>
    <row r="36" spans="3:12" ht="15.75">
      <c r="C36" s="137" t="s">
        <v>352</v>
      </c>
      <c r="D36" s="506" t="s">
        <v>1910</v>
      </c>
      <c r="E36" s="28"/>
      <c r="F36" s="28"/>
      <c r="G36" s="28"/>
      <c r="H36" s="11"/>
      <c r="I36" s="11"/>
      <c r="J36" s="11"/>
      <c r="K36" s="47"/>
    </row>
    <row r="37" spans="3:12" ht="18.75">
      <c r="C37" s="143" t="str">
        <f>IFERROR(VLOOKUP(D36,'1. Desarrollo e Innov. Curricu.'!$F:$G,2,FALSE),IFERROR(VLOOKUP(D36,'2. Investigación Científica'!$F:$G,2,FALSE),IFERROR(VLOOKUP(D36,'3. Vinculación Univ. Sociedad'!$F:$G,2,FALSE),IFERROR(VLOOKUP(D36,'4. Docencia y Profesorado Univ.'!$F:$G,2,FALSE),IFERROR(VLOOKUP(D36,'5. Estudiantes y Graduados'!$F:$G,2,FALSE),IFERROR(VLOOKUP(D36,'Gestion administrativa '!$F:$G,2,FALSE),IFERROR(VLOOKUP(D36,'13. Gestión Académica'!$F:$G,2,FALSE),IFERROR(VLOOKUP(D36,'9. Asegura. de la Calid. y M'!$F:$G,2,FALSE),IFERROR(VLOOKUP(D36,'6. Gestión del Conocimiento'!$F:$G,2,FALSE),IFERROR(VLOOKUP(D36,'15. Gobernabilidad y Proceso...'!$F:$G,2,FALSE),IFERROR(VLOOKUP(D36,'12. Gestión del Talento Humano'!$F:$G,2,FALSE),IFERROR(VLOOKUP(D36,'14. Internacional... de la E.S.'!$F:$G,2,FALSE),IFERROR(VLOOKUP(D36,'10. Posgrado'!$F:$G,2,FALSE),IFERROR(VLOOKUP(D36,'16. Desa. del Sistema Educ.Sup.'!$F:$G,2,FALSE),IFERROR(VLOOKUP(D36,'8. Cultura de Inno. Insti...'!$F:$G,2,FALSE),VLOOKUP(D36,'7. Lo Esencial de la Reforma U.'!$F:$G,2,0))))))))))))))))</f>
        <v xml:space="preserve">Gestion para el equipamiento requerido por la unidad de comunicación interna de la Facultad de Odontología </v>
      </c>
      <c r="D37" s="3"/>
      <c r="E37" s="28"/>
      <c r="F37" s="28"/>
      <c r="G37" s="28"/>
      <c r="H37" s="11"/>
      <c r="I37" s="11"/>
      <c r="J37" s="11"/>
      <c r="K37" s="47"/>
    </row>
    <row r="38" spans="3:12">
      <c r="F38" s="28"/>
      <c r="G38" s="11"/>
      <c r="H38" s="11"/>
      <c r="I38" s="11"/>
    </row>
    <row r="39" spans="3:12" ht="24" customHeight="1" thickBot="1">
      <c r="C39" s="84" t="s">
        <v>12</v>
      </c>
      <c r="D39" s="84" t="s">
        <v>23</v>
      </c>
      <c r="E39" s="84" t="s">
        <v>25</v>
      </c>
      <c r="F39" s="85" t="s">
        <v>6</v>
      </c>
      <c r="G39" s="85" t="s">
        <v>91</v>
      </c>
      <c r="H39" s="84" t="s">
        <v>14</v>
      </c>
      <c r="I39" s="84" t="s">
        <v>92</v>
      </c>
      <c r="J39" s="84" t="s">
        <v>370</v>
      </c>
      <c r="K39" s="84" t="s">
        <v>371</v>
      </c>
      <c r="L39" s="84" t="s">
        <v>424</v>
      </c>
    </row>
    <row r="40" spans="3:12" ht="24" customHeight="1">
      <c r="C40" s="236" t="s">
        <v>1298</v>
      </c>
      <c r="D40" s="86">
        <v>1</v>
      </c>
      <c r="E40" s="31">
        <v>15000</v>
      </c>
      <c r="F40" s="32">
        <f>D40*E40</f>
        <v>15000</v>
      </c>
      <c r="G40" s="100" t="s">
        <v>1624</v>
      </c>
      <c r="H40" s="36" t="s">
        <v>974</v>
      </c>
      <c r="I40" s="36" t="str">
        <f>VLOOKUP(H40,[1]Presupuesto!$B$11:$C$565,2,0)</f>
        <v>EQUIPO DE COMPUTACION</v>
      </c>
      <c r="J40" s="33" t="s">
        <v>1323</v>
      </c>
      <c r="K40" s="33" t="s">
        <v>372</v>
      </c>
      <c r="L40" s="33"/>
    </row>
    <row r="41" spans="3:12" ht="20.25" customHeight="1">
      <c r="C41" s="34" t="s">
        <v>2393</v>
      </c>
      <c r="D41" s="86">
        <v>1</v>
      </c>
      <c r="E41" s="35">
        <v>2500</v>
      </c>
      <c r="F41" s="32">
        <f t="shared" ref="F41:F58" si="1">D41*E41</f>
        <v>2500</v>
      </c>
      <c r="G41" s="100" t="s">
        <v>1624</v>
      </c>
      <c r="H41" s="36" t="s">
        <v>946</v>
      </c>
      <c r="I41" s="36" t="str">
        <f>VLOOKUP(H41,[1]Presupuesto!$B$11:$C$565,2,0)</f>
        <v>EQUIPOS VARIOS DE OFICINA</v>
      </c>
      <c r="J41" s="33" t="s">
        <v>1323</v>
      </c>
      <c r="K41" s="33" t="s">
        <v>355</v>
      </c>
      <c r="L41" s="33"/>
    </row>
    <row r="42" spans="3:12" ht="26.25" customHeight="1">
      <c r="C42" s="34" t="s">
        <v>2394</v>
      </c>
      <c r="D42" s="86">
        <v>1</v>
      </c>
      <c r="E42" s="35">
        <v>50000</v>
      </c>
      <c r="F42" s="32">
        <f t="shared" si="1"/>
        <v>50000</v>
      </c>
      <c r="G42" s="100" t="s">
        <v>1624</v>
      </c>
      <c r="H42" s="36" t="s">
        <v>974</v>
      </c>
      <c r="I42" s="36" t="str">
        <f>VLOOKUP(H42,[1]Presupuesto!$B$11:$C$565,2,0)</f>
        <v>EQUIPO DE COMPUTACION</v>
      </c>
      <c r="J42" s="33" t="s">
        <v>1323</v>
      </c>
      <c r="K42" s="33" t="s">
        <v>355</v>
      </c>
      <c r="L42" s="33"/>
    </row>
    <row r="43" spans="3:12" ht="25.5" customHeight="1">
      <c r="C43" s="34" t="s">
        <v>2395</v>
      </c>
      <c r="D43" s="86">
        <v>1</v>
      </c>
      <c r="E43" s="35">
        <v>4000</v>
      </c>
      <c r="F43" s="32">
        <f t="shared" si="1"/>
        <v>4000</v>
      </c>
      <c r="G43" s="100" t="s">
        <v>1624</v>
      </c>
      <c r="H43" s="36" t="s">
        <v>974</v>
      </c>
      <c r="I43" s="36" t="str">
        <f>VLOOKUP(H43,[1]Presupuesto!$B$11:$C$565,2,0)</f>
        <v>EQUIPO DE COMPUTACION</v>
      </c>
      <c r="J43" s="33" t="s">
        <v>1323</v>
      </c>
      <c r="K43" s="33" t="s">
        <v>355</v>
      </c>
      <c r="L43" s="33"/>
    </row>
    <row r="44" spans="3:12" s="378" customFormat="1" ht="25.5" customHeight="1">
      <c r="C44" s="34" t="s">
        <v>2396</v>
      </c>
      <c r="D44" s="86">
        <v>1</v>
      </c>
      <c r="E44" s="35">
        <v>2000</v>
      </c>
      <c r="F44" s="32">
        <f t="shared" si="1"/>
        <v>2000</v>
      </c>
      <c r="G44" s="100" t="s">
        <v>1624</v>
      </c>
      <c r="H44" s="36" t="s">
        <v>974</v>
      </c>
      <c r="I44" s="36" t="str">
        <f>VLOOKUP(H44,[1]Presupuesto!$B$11:$C$565,2,0)</f>
        <v>EQUIPO DE COMPUTACION</v>
      </c>
      <c r="J44" s="33" t="s">
        <v>1323</v>
      </c>
      <c r="K44" s="33" t="s">
        <v>355</v>
      </c>
      <c r="L44" s="33"/>
    </row>
    <row r="45" spans="3:12" s="378" customFormat="1" ht="25.5" customHeight="1">
      <c r="C45" s="34" t="s">
        <v>2397</v>
      </c>
      <c r="D45" s="86">
        <v>1</v>
      </c>
      <c r="E45" s="35">
        <v>2000</v>
      </c>
      <c r="F45" s="32">
        <f t="shared" si="1"/>
        <v>2000</v>
      </c>
      <c r="G45" s="100" t="s">
        <v>1624</v>
      </c>
      <c r="H45" s="36" t="s">
        <v>974</v>
      </c>
      <c r="I45" s="36" t="str">
        <f>I42</f>
        <v>EQUIPO DE COMPUTACION</v>
      </c>
      <c r="J45" s="33" t="s">
        <v>1323</v>
      </c>
      <c r="K45" s="33" t="s">
        <v>355</v>
      </c>
      <c r="L45" s="33"/>
    </row>
    <row r="46" spans="3:12" s="378" customFormat="1" ht="25.5" customHeight="1">
      <c r="C46" s="34" t="s">
        <v>2398</v>
      </c>
      <c r="D46" s="86">
        <v>1</v>
      </c>
      <c r="E46" s="35">
        <v>5000</v>
      </c>
      <c r="F46" s="32">
        <f t="shared" si="1"/>
        <v>5000</v>
      </c>
      <c r="G46" s="100" t="s">
        <v>1624</v>
      </c>
      <c r="H46" s="36" t="s">
        <v>974</v>
      </c>
      <c r="I46" s="36" t="str">
        <f>VLOOKUP(H46,[1]Presupuesto!$B$11:$C$565,2,0)</f>
        <v>EQUIPO DE COMPUTACION</v>
      </c>
      <c r="J46" s="33" t="s">
        <v>1323</v>
      </c>
      <c r="K46" s="33" t="s">
        <v>355</v>
      </c>
      <c r="L46" s="33"/>
    </row>
    <row r="47" spans="3:12" s="378" customFormat="1" ht="25.5" customHeight="1">
      <c r="C47" s="34" t="s">
        <v>2399</v>
      </c>
      <c r="D47" s="86">
        <v>1</v>
      </c>
      <c r="E47" s="35">
        <v>15000</v>
      </c>
      <c r="F47" s="32">
        <f t="shared" si="1"/>
        <v>15000</v>
      </c>
      <c r="G47" s="100" t="s">
        <v>1624</v>
      </c>
      <c r="H47" s="36" t="s">
        <v>960</v>
      </c>
      <c r="I47" s="36" t="str">
        <f>VLOOKUP(H47,[1]Presupuesto!$B$11:$C$565,2,0)</f>
        <v>EQUIPO DE TRANSPORTE TRACCION Y ELEVACION</v>
      </c>
      <c r="J47" s="33" t="s">
        <v>1323</v>
      </c>
      <c r="K47" s="33" t="s">
        <v>355</v>
      </c>
      <c r="L47" s="33"/>
    </row>
    <row r="48" spans="3:12" s="378" customFormat="1" ht="25.5" customHeight="1">
      <c r="C48" s="34" t="s">
        <v>44</v>
      </c>
      <c r="D48" s="86">
        <v>2</v>
      </c>
      <c r="E48" s="35">
        <v>12000</v>
      </c>
      <c r="F48" s="32">
        <f t="shared" si="1"/>
        <v>24000</v>
      </c>
      <c r="G48" s="100" t="s">
        <v>1624</v>
      </c>
      <c r="H48" s="36" t="s">
        <v>960</v>
      </c>
      <c r="I48" s="36" t="str">
        <f>VLOOKUP(H48,[1]Presupuesto!$B$11:$C$565,2,0)</f>
        <v>EQUIPO DE TRANSPORTE TRACCION Y ELEVACION</v>
      </c>
      <c r="J48" s="33" t="s">
        <v>1323</v>
      </c>
      <c r="K48" s="33" t="s">
        <v>355</v>
      </c>
      <c r="L48" s="33"/>
    </row>
    <row r="49" spans="3:12" s="378" customFormat="1" ht="25.5" customHeight="1">
      <c r="C49" s="34" t="s">
        <v>2400</v>
      </c>
      <c r="D49" s="86">
        <v>1</v>
      </c>
      <c r="E49" s="35">
        <v>4000</v>
      </c>
      <c r="F49" s="32">
        <f t="shared" si="1"/>
        <v>4000</v>
      </c>
      <c r="G49" s="100" t="s">
        <v>1624</v>
      </c>
      <c r="H49" s="36" t="s">
        <v>960</v>
      </c>
      <c r="I49" s="36" t="str">
        <f>VLOOKUP(H49,[1]Presupuesto!$B$11:$C$565,2,0)</f>
        <v>EQUIPO DE TRANSPORTE TRACCION Y ELEVACION</v>
      </c>
      <c r="J49" s="33" t="s">
        <v>1323</v>
      </c>
      <c r="K49" s="33" t="s">
        <v>363</v>
      </c>
      <c r="L49" s="33"/>
    </row>
    <row r="50" spans="3:12" s="378" customFormat="1" ht="25.5" customHeight="1">
      <c r="C50" s="34" t="s">
        <v>2401</v>
      </c>
      <c r="D50" s="86">
        <v>1</v>
      </c>
      <c r="E50" s="35">
        <v>1000</v>
      </c>
      <c r="F50" s="32">
        <f t="shared" si="1"/>
        <v>1000</v>
      </c>
      <c r="G50" s="100" t="s">
        <v>1624</v>
      </c>
      <c r="H50" s="36" t="s">
        <v>1006</v>
      </c>
      <c r="I50" s="36" t="str">
        <f>VLOOKUP(H50,[1]Presupuesto!$B$11:$C$565,2,0)</f>
        <v>APLICACIONES INFORMATICAS</v>
      </c>
      <c r="J50" s="33" t="s">
        <v>1323</v>
      </c>
      <c r="K50" s="33" t="s">
        <v>359</v>
      </c>
      <c r="L50" s="33"/>
    </row>
    <row r="51" spans="3:12" s="378" customFormat="1" ht="25.5" customHeight="1">
      <c r="C51" s="44" t="s">
        <v>47</v>
      </c>
      <c r="D51" s="86">
        <v>1</v>
      </c>
      <c r="E51" s="35">
        <v>2500</v>
      </c>
      <c r="F51" s="32">
        <f t="shared" si="1"/>
        <v>2500</v>
      </c>
      <c r="G51" s="100" t="s">
        <v>1624</v>
      </c>
      <c r="H51" s="45" t="s">
        <v>974</v>
      </c>
      <c r="I51" s="45" t="str">
        <f>VLOOKUP(H51,[1]Presupuesto!$B$11:$C$565,2,0)</f>
        <v>EQUIPO DE COMPUTACION</v>
      </c>
      <c r="J51" s="33" t="s">
        <v>1323</v>
      </c>
      <c r="K51" s="33" t="s">
        <v>355</v>
      </c>
      <c r="L51" s="33"/>
    </row>
    <row r="52" spans="3:12" s="378" customFormat="1" ht="25.5" customHeight="1">
      <c r="C52" s="44" t="s">
        <v>2403</v>
      </c>
      <c r="D52" s="86">
        <v>1</v>
      </c>
      <c r="E52" s="35">
        <v>1500</v>
      </c>
      <c r="F52" s="32">
        <f t="shared" si="1"/>
        <v>1500</v>
      </c>
      <c r="G52" s="100" t="s">
        <v>1624</v>
      </c>
      <c r="H52" s="45" t="s">
        <v>974</v>
      </c>
      <c r="I52" s="45" t="str">
        <f>VLOOKUP(H52,[1]Presupuesto!$B$11:$C$565,2,0)</f>
        <v>EQUIPO DE COMPUTACION</v>
      </c>
      <c r="J52" s="33" t="s">
        <v>1323</v>
      </c>
      <c r="K52" s="33" t="s">
        <v>356</v>
      </c>
      <c r="L52" s="33"/>
    </row>
    <row r="53" spans="3:12" s="378" customFormat="1" ht="25.5" customHeight="1">
      <c r="C53" s="44" t="s">
        <v>2405</v>
      </c>
      <c r="D53" s="86">
        <v>1</v>
      </c>
      <c r="E53" s="35">
        <v>1200</v>
      </c>
      <c r="F53" s="32">
        <f t="shared" si="1"/>
        <v>1200</v>
      </c>
      <c r="G53" s="100" t="s">
        <v>1624</v>
      </c>
      <c r="H53" s="45" t="s">
        <v>974</v>
      </c>
      <c r="I53" s="45" t="str">
        <f>VLOOKUP(H53,[1]Presupuesto!$B$11:$C$565,2,0)</f>
        <v>EQUIPO DE COMPUTACION</v>
      </c>
      <c r="J53" s="33" t="s">
        <v>1323</v>
      </c>
      <c r="K53" s="33" t="s">
        <v>357</v>
      </c>
      <c r="L53" s="33"/>
    </row>
    <row r="54" spans="3:12" s="378" customFormat="1" ht="25.5" customHeight="1">
      <c r="C54" s="44" t="s">
        <v>2407</v>
      </c>
      <c r="D54" s="86">
        <v>1</v>
      </c>
      <c r="E54" s="35">
        <v>1500</v>
      </c>
      <c r="F54" s="32">
        <f t="shared" si="1"/>
        <v>1500</v>
      </c>
      <c r="G54" s="100" t="s">
        <v>1624</v>
      </c>
      <c r="H54" s="45" t="s">
        <v>974</v>
      </c>
      <c r="I54" s="45" t="str">
        <f>VLOOKUP(H54,[1]Presupuesto!$B$11:$C$565,2,0)</f>
        <v>EQUIPO DE COMPUTACION</v>
      </c>
      <c r="J54" s="33" t="s">
        <v>1323</v>
      </c>
      <c r="K54" s="33" t="s">
        <v>358</v>
      </c>
      <c r="L54" s="33"/>
    </row>
    <row r="55" spans="3:12" ht="23.25" customHeight="1">
      <c r="C55" s="44" t="s">
        <v>2408</v>
      </c>
      <c r="D55" s="86">
        <v>1</v>
      </c>
      <c r="E55" s="35">
        <v>13000</v>
      </c>
      <c r="F55" s="32">
        <f t="shared" si="1"/>
        <v>13000</v>
      </c>
      <c r="G55" s="100" t="s">
        <v>1624</v>
      </c>
      <c r="H55" s="45" t="s">
        <v>906</v>
      </c>
      <c r="I55" s="45" t="str">
        <f>VLOOKUP(H55,[1]Presupuesto!$B$11:$C$565,2,0)</f>
        <v>UTILES Y MATERIALES ELECTRICOS</v>
      </c>
      <c r="J55" s="33" t="s">
        <v>1323</v>
      </c>
      <c r="K55" s="33" t="s">
        <v>355</v>
      </c>
      <c r="L55" s="33"/>
    </row>
    <row r="56" spans="3:12" ht="22.5" customHeight="1">
      <c r="C56" s="44" t="s">
        <v>2409</v>
      </c>
      <c r="D56" s="86">
        <v>1</v>
      </c>
      <c r="E56" s="35">
        <v>7000</v>
      </c>
      <c r="F56" s="32">
        <f t="shared" si="1"/>
        <v>7000</v>
      </c>
      <c r="G56" s="100" t="s">
        <v>1624</v>
      </c>
      <c r="H56" s="45" t="s">
        <v>974</v>
      </c>
      <c r="I56" s="45" t="str">
        <f>VLOOKUP(H56,[1]Presupuesto!$B$11:$C$565,2,0)</f>
        <v>EQUIPO DE COMPUTACION</v>
      </c>
      <c r="J56" s="33" t="s">
        <v>1323</v>
      </c>
      <c r="K56" s="33" t="s">
        <v>355</v>
      </c>
      <c r="L56" s="33"/>
    </row>
    <row r="57" spans="3:12" ht="21" customHeight="1">
      <c r="C57" s="44" t="s">
        <v>2410</v>
      </c>
      <c r="D57" s="86">
        <v>1</v>
      </c>
      <c r="E57" s="35">
        <v>500</v>
      </c>
      <c r="F57" s="32">
        <f t="shared" si="1"/>
        <v>500</v>
      </c>
      <c r="G57" s="100" t="s">
        <v>1624</v>
      </c>
      <c r="H57" s="45" t="s">
        <v>915</v>
      </c>
      <c r="I57" s="45" t="str">
        <f>VLOOKUP(H57,[1]Presupuesto!$B$11:$C$565,2,0)</f>
        <v>OTROS RESPUESTOS Y ACCESORIOS MENORES</v>
      </c>
      <c r="J57" s="33" t="s">
        <v>1323</v>
      </c>
      <c r="K57" s="33" t="s">
        <v>355</v>
      </c>
      <c r="L57" s="33"/>
    </row>
    <row r="58" spans="3:12" ht="22.5" customHeight="1" thickBot="1">
      <c r="C58" s="37" t="s">
        <v>2411</v>
      </c>
      <c r="D58" s="94">
        <v>1</v>
      </c>
      <c r="E58" s="39">
        <v>5000</v>
      </c>
      <c r="F58" s="40">
        <f t="shared" si="1"/>
        <v>5000</v>
      </c>
      <c r="G58" s="100" t="s">
        <v>1624</v>
      </c>
      <c r="H58" s="41" t="s">
        <v>915</v>
      </c>
      <c r="I58" s="41" t="str">
        <f>VLOOKUP(H58,[1]Presupuesto!$B$11:$C$565,2,0)</f>
        <v>OTROS RESPUESTOS Y ACCESORIOS MENORES</v>
      </c>
      <c r="J58" s="33" t="s">
        <v>1323</v>
      </c>
      <c r="K58" s="59" t="s">
        <v>354</v>
      </c>
      <c r="L58" s="33"/>
    </row>
    <row r="60" spans="3:12" ht="15.75" thickBot="1"/>
    <row r="61" spans="3:12" ht="15.75" thickBot="1">
      <c r="C61" s="1" t="s">
        <v>11</v>
      </c>
      <c r="D61" s="43">
        <f>SUM(F68:F81)</f>
        <v>0</v>
      </c>
      <c r="F61" s="7"/>
      <c r="G61" s="14"/>
      <c r="H61" s="7"/>
      <c r="I61" s="7"/>
    </row>
    <row r="62" spans="3:12">
      <c r="C62" s="7"/>
      <c r="D62" s="3"/>
      <c r="E62" s="28"/>
      <c r="F62" s="28"/>
      <c r="G62" s="28"/>
      <c r="H62" s="11"/>
      <c r="I62" s="11"/>
      <c r="J62" s="11"/>
      <c r="K62" s="47"/>
    </row>
    <row r="63" spans="3:12">
      <c r="C63" s="7"/>
      <c r="D63" s="3"/>
      <c r="E63" s="28"/>
      <c r="F63" s="28"/>
      <c r="G63" s="28"/>
      <c r="H63" s="11"/>
      <c r="I63" s="11"/>
      <c r="J63" s="11"/>
      <c r="K63" s="47"/>
    </row>
    <row r="64" spans="3:12" ht="15.75">
      <c r="C64" s="137" t="s">
        <v>352</v>
      </c>
      <c r="D64" s="290"/>
      <c r="E64" s="28"/>
      <c r="F64" s="28"/>
      <c r="G64" s="28"/>
      <c r="H64" s="11"/>
      <c r="I64" s="11"/>
      <c r="J64" s="11"/>
      <c r="K64" s="47"/>
    </row>
    <row r="65" spans="3:12" ht="18.75">
      <c r="C65" s="143" t="e">
        <f>IFERROR(VLOOKUP(D64,'1. Desarrollo e Innov. Curricu.'!$F:$G,2,FALSE),IFERROR(VLOOKUP(D64,'2. Investigación Científica'!$F:$G,2,FALSE),IFERROR(VLOOKUP(D64,'3. Vinculación Univ. Sociedad'!$F:$G,2,FALSE),IFERROR(VLOOKUP(D64,'4. Docencia y Profesorado Univ.'!$F:$G,2,FALSE),IFERROR(VLOOKUP(D64,'5. Estudiantes y Graduados'!$F:$G,2,FALSE),IFERROR(VLOOKUP(D64,'Gestion administrativa '!$F:$G,2,FALSE),IFERROR(VLOOKUP(D64,'13. Gestión Académica'!$F:$G,2,FALSE),IFERROR(VLOOKUP(D64,'9. Asegura. de la Calid. y M'!$F:$G,2,FALSE),IFERROR(VLOOKUP(D64,'6. Gestión del Conocimiento'!$F:$G,2,FALSE),IFERROR(VLOOKUP(D64,'15. Gobernabilidad y Proceso...'!$F:$G,2,FALSE),IFERROR(VLOOKUP(D64,'12. Gestión del Talento Humano'!$F:$G,2,FALSE),IFERROR(VLOOKUP(D64,'14. Internacional... de la E.S.'!$F:$G,2,FALSE),IFERROR(VLOOKUP(D64,'10. Posgrado'!$F:$G,2,FALSE),IFERROR(VLOOKUP(D64,'16. Desa. del Sistema Educ.Sup.'!$F:$G,2,FALSE),IFERROR(VLOOKUP(D64,'8. Cultura de Inno. Insti...'!$F:$G,2,FALSE),VLOOKUP(D64,'7. Lo Esencial de la Reforma U.'!$F:$G,2,0))))))))))))))))</f>
        <v>#N/A</v>
      </c>
      <c r="D65" s="3"/>
      <c r="E65" s="28"/>
      <c r="F65" s="28"/>
      <c r="G65" s="28"/>
      <c r="H65" s="11"/>
      <c r="I65" s="11"/>
      <c r="J65" s="11"/>
      <c r="K65" s="47"/>
    </row>
    <row r="66" spans="3:12">
      <c r="F66" s="28"/>
      <c r="G66" s="11"/>
      <c r="H66" s="11"/>
      <c r="I66" s="11"/>
    </row>
    <row r="67" spans="3:12" ht="30">
      <c r="C67" s="84" t="s">
        <v>12</v>
      </c>
      <c r="D67" s="84" t="s">
        <v>23</v>
      </c>
      <c r="E67" s="84" t="s">
        <v>25</v>
      </c>
      <c r="F67" s="85" t="s">
        <v>6</v>
      </c>
      <c r="G67" s="85" t="s">
        <v>91</v>
      </c>
      <c r="H67" s="84" t="s">
        <v>14</v>
      </c>
      <c r="I67" s="84" t="s">
        <v>92</v>
      </c>
      <c r="J67" s="84" t="s">
        <v>370</v>
      </c>
      <c r="K67" s="84" t="s">
        <v>371</v>
      </c>
      <c r="L67" s="84" t="s">
        <v>424</v>
      </c>
    </row>
    <row r="68" spans="3:12" hidden="1">
      <c r="C68" s="236" t="s">
        <v>1299</v>
      </c>
      <c r="D68" s="93"/>
      <c r="E68" s="31">
        <f>HLOOKUP($C68,$CB$2:$CE$3,2,0)</f>
        <v>15000</v>
      </c>
      <c r="F68" s="32">
        <f>D68*E68</f>
        <v>0</v>
      </c>
      <c r="G68" s="100"/>
      <c r="H68" s="33" t="s">
        <v>974</v>
      </c>
      <c r="I68" s="33" t="str">
        <f>VLOOKUP(H68,Presupuesto!$B$11:$C$565,2,0)</f>
        <v>EQUIPO DE COMPUTACION</v>
      </c>
      <c r="J68" s="151" t="s">
        <v>1403</v>
      </c>
      <c r="K68" s="33" t="s">
        <v>354</v>
      </c>
      <c r="L68" s="33"/>
    </row>
    <row r="69" spans="3:12" hidden="1">
      <c r="C69" s="236" t="s">
        <v>1297</v>
      </c>
      <c r="D69" s="86"/>
      <c r="E69" s="31">
        <f>HLOOKUP($C69,$CB$2:$CE$3,2,0)</f>
        <v>35000</v>
      </c>
      <c r="F69" s="32">
        <f>D69*E69</f>
        <v>0</v>
      </c>
      <c r="G69" s="100"/>
      <c r="H69" s="36" t="s">
        <v>974</v>
      </c>
      <c r="I69" s="36" t="str">
        <f>VLOOKUP(H69,Presupuesto!$B$11:$C$565,2,0)</f>
        <v>EQUIPO DE COMPUTACION</v>
      </c>
      <c r="J69" s="33" t="str">
        <f>$J$68</f>
        <v>Posgrado</v>
      </c>
      <c r="K69" s="33" t="s">
        <v>372</v>
      </c>
      <c r="L69" s="33"/>
    </row>
    <row r="70" spans="3:12" hidden="1">
      <c r="C70" s="34" t="s">
        <v>41</v>
      </c>
      <c r="D70" s="86"/>
      <c r="E70" s="35">
        <v>4000</v>
      </c>
      <c r="F70" s="32">
        <f t="shared" ref="F70:F81" si="2">D70*E70</f>
        <v>0</v>
      </c>
      <c r="G70" s="100"/>
      <c r="H70" s="36" t="s">
        <v>946</v>
      </c>
      <c r="I70" s="36" t="str">
        <f>VLOOKUP(H70,Presupuesto!$B$11:$C$565,2,0)</f>
        <v>EQUIPOS VARIOS DE OFICINA</v>
      </c>
      <c r="J70" s="33" t="str">
        <f t="shared" ref="J70:J81" si="3">$J$68</f>
        <v>Posgrado</v>
      </c>
      <c r="K70" s="33" t="s">
        <v>355</v>
      </c>
      <c r="L70" s="33"/>
    </row>
    <row r="71" spans="3:12" hidden="1">
      <c r="C71" s="34" t="s">
        <v>42</v>
      </c>
      <c r="D71" s="86"/>
      <c r="E71" s="35">
        <v>8000</v>
      </c>
      <c r="F71" s="32">
        <f t="shared" si="2"/>
        <v>0</v>
      </c>
      <c r="G71" s="100"/>
      <c r="H71" s="36" t="s">
        <v>974</v>
      </c>
      <c r="I71" s="36" t="str">
        <f>VLOOKUP(H71,Presupuesto!$B$11:$C$565,2,0)</f>
        <v>EQUIPO DE COMPUTACION</v>
      </c>
      <c r="J71" s="33" t="str">
        <f t="shared" si="3"/>
        <v>Posgrado</v>
      </c>
      <c r="K71" s="33" t="s">
        <v>355</v>
      </c>
      <c r="L71" s="33"/>
    </row>
    <row r="72" spans="3:12" hidden="1">
      <c r="C72" s="34" t="s">
        <v>43</v>
      </c>
      <c r="D72" s="86"/>
      <c r="E72" s="35">
        <v>5000</v>
      </c>
      <c r="F72" s="32">
        <f t="shared" si="2"/>
        <v>0</v>
      </c>
      <c r="G72" s="100"/>
      <c r="H72" s="36" t="s">
        <v>974</v>
      </c>
      <c r="I72" s="36" t="str">
        <f>VLOOKUP(H72,Presupuesto!$B$11:$C$565,2,0)</f>
        <v>EQUIPO DE COMPUTACION</v>
      </c>
      <c r="J72" s="33" t="str">
        <f t="shared" si="3"/>
        <v>Posgrado</v>
      </c>
      <c r="K72" s="33" t="s">
        <v>355</v>
      </c>
      <c r="L72" s="33"/>
    </row>
    <row r="73" spans="3:12" hidden="1">
      <c r="C73" s="34" t="s">
        <v>8</v>
      </c>
      <c r="D73" s="86"/>
      <c r="E73" s="35">
        <v>13000</v>
      </c>
      <c r="F73" s="32">
        <f t="shared" si="2"/>
        <v>0</v>
      </c>
      <c r="G73" s="100"/>
      <c r="H73" s="36" t="s">
        <v>960</v>
      </c>
      <c r="I73" s="36" t="str">
        <f>VLOOKUP(H73,Presupuesto!$B$11:$C$565,2,0)</f>
        <v>EQUIPO DE TRANSPORTE TRACCION Y ELEVACION</v>
      </c>
      <c r="J73" s="33" t="str">
        <f t="shared" si="3"/>
        <v>Posgrado</v>
      </c>
      <c r="K73" s="33" t="s">
        <v>355</v>
      </c>
      <c r="L73" s="33"/>
    </row>
    <row r="74" spans="3:12" hidden="1">
      <c r="C74" s="34" t="s">
        <v>44</v>
      </c>
      <c r="D74" s="86"/>
      <c r="E74" s="35">
        <v>15000</v>
      </c>
      <c r="F74" s="32">
        <f t="shared" si="2"/>
        <v>0</v>
      </c>
      <c r="G74" s="100"/>
      <c r="H74" s="36" t="s">
        <v>960</v>
      </c>
      <c r="I74" s="36" t="str">
        <f>VLOOKUP(H74,Presupuesto!$B$11:$C$565,2,0)</f>
        <v>EQUIPO DE TRANSPORTE TRACCION Y ELEVACION</v>
      </c>
      <c r="J74" s="33" t="str">
        <f t="shared" si="3"/>
        <v>Posgrado</v>
      </c>
      <c r="K74" s="33" t="s">
        <v>355</v>
      </c>
      <c r="L74" s="33"/>
    </row>
    <row r="75" spans="3:12" hidden="1">
      <c r="C75" s="34" t="s">
        <v>45</v>
      </c>
      <c r="D75" s="86"/>
      <c r="E75" s="35">
        <v>10000</v>
      </c>
      <c r="F75" s="32">
        <f t="shared" si="2"/>
        <v>0</v>
      </c>
      <c r="G75" s="100"/>
      <c r="H75" s="36" t="s">
        <v>960</v>
      </c>
      <c r="I75" s="36" t="str">
        <f>VLOOKUP(H75,Presupuesto!$B$11:$C$565,2,0)</f>
        <v>EQUIPO DE TRANSPORTE TRACCION Y ELEVACION</v>
      </c>
      <c r="J75" s="33" t="str">
        <f t="shared" si="3"/>
        <v>Posgrado</v>
      </c>
      <c r="K75" s="33" t="s">
        <v>363</v>
      </c>
      <c r="L75" s="33"/>
    </row>
    <row r="76" spans="3:12" hidden="1">
      <c r="C76" s="34" t="s">
        <v>46</v>
      </c>
      <c r="D76" s="86"/>
      <c r="E76" s="35">
        <v>10000</v>
      </c>
      <c r="F76" s="32">
        <f t="shared" si="2"/>
        <v>0</v>
      </c>
      <c r="G76" s="100"/>
      <c r="H76" s="36" t="s">
        <v>1006</v>
      </c>
      <c r="I76" s="36" t="str">
        <f>VLOOKUP(H76,Presupuesto!$B$11:$C$565,2,0)</f>
        <v>APLICACIONES INFORMATICAS</v>
      </c>
      <c r="J76" s="33" t="str">
        <f t="shared" si="3"/>
        <v>Posgrado</v>
      </c>
      <c r="K76" s="33" t="s">
        <v>359</v>
      </c>
      <c r="L76" s="33"/>
    </row>
    <row r="77" spans="3:12" hidden="1">
      <c r="C77" s="44" t="s">
        <v>47</v>
      </c>
      <c r="D77" s="86"/>
      <c r="E77" s="35">
        <v>2000</v>
      </c>
      <c r="F77" s="32">
        <f t="shared" si="2"/>
        <v>0</v>
      </c>
      <c r="G77" s="100"/>
      <c r="H77" s="45" t="s">
        <v>974</v>
      </c>
      <c r="I77" s="45" t="str">
        <f>VLOOKUP(H77,Presupuesto!$B$11:$C$565,2,0)</f>
        <v>EQUIPO DE COMPUTACION</v>
      </c>
      <c r="J77" s="33" t="str">
        <f t="shared" si="3"/>
        <v>Posgrado</v>
      </c>
      <c r="K77" s="33" t="s">
        <v>355</v>
      </c>
      <c r="L77" s="33"/>
    </row>
    <row r="78" spans="3:12" hidden="1">
      <c r="C78" s="44" t="s">
        <v>1421</v>
      </c>
      <c r="D78" s="86"/>
      <c r="E78" s="35">
        <v>1500</v>
      </c>
      <c r="F78" s="32">
        <f t="shared" si="2"/>
        <v>0</v>
      </c>
      <c r="G78" s="100"/>
      <c r="H78" s="45" t="s">
        <v>906</v>
      </c>
      <c r="I78" s="45" t="str">
        <f>VLOOKUP(H78,Presupuesto!$B$11:$C$565,2,0)</f>
        <v>UTILES Y MATERIALES ELECTRICOS</v>
      </c>
      <c r="J78" s="33" t="str">
        <f t="shared" si="3"/>
        <v>Posgrado</v>
      </c>
      <c r="K78" s="33" t="s">
        <v>355</v>
      </c>
      <c r="L78" s="33"/>
    </row>
    <row r="79" spans="3:12" hidden="1">
      <c r="C79" s="44" t="s">
        <v>48</v>
      </c>
      <c r="D79" s="86"/>
      <c r="E79" s="35">
        <v>1500</v>
      </c>
      <c r="F79" s="32">
        <f t="shared" si="2"/>
        <v>0</v>
      </c>
      <c r="G79" s="100"/>
      <c r="H79" s="45" t="s">
        <v>974</v>
      </c>
      <c r="I79" s="45" t="str">
        <f>VLOOKUP(H79,Presupuesto!$B$11:$C$565,2,0)</f>
        <v>EQUIPO DE COMPUTACION</v>
      </c>
      <c r="J79" s="33" t="str">
        <f t="shared" si="3"/>
        <v>Posgrado</v>
      </c>
      <c r="K79" s="33" t="s">
        <v>355</v>
      </c>
      <c r="L79" s="33"/>
    </row>
    <row r="80" spans="3:12" hidden="1">
      <c r="C80" s="44" t="s">
        <v>49</v>
      </c>
      <c r="D80" s="86"/>
      <c r="E80" s="35">
        <v>500</v>
      </c>
      <c r="F80" s="32">
        <f t="shared" si="2"/>
        <v>0</v>
      </c>
      <c r="G80" s="100"/>
      <c r="H80" s="45" t="s">
        <v>915</v>
      </c>
      <c r="I80" s="45" t="str">
        <f>VLOOKUP(H80,Presupuesto!$B$11:$C$565,2,0)</f>
        <v>OTROS RESPUESTOS Y ACCESORIOS MENORES</v>
      </c>
      <c r="J80" s="33" t="str">
        <f t="shared" si="3"/>
        <v>Posgrado</v>
      </c>
      <c r="K80" s="33" t="s">
        <v>355</v>
      </c>
      <c r="L80" s="33"/>
    </row>
    <row r="81" spans="3:12" ht="15.75" hidden="1" thickBot="1">
      <c r="C81" s="37" t="s">
        <v>50</v>
      </c>
      <c r="D81" s="94"/>
      <c r="E81" s="39">
        <v>20</v>
      </c>
      <c r="F81" s="40">
        <f t="shared" si="2"/>
        <v>0</v>
      </c>
      <c r="G81" s="97"/>
      <c r="H81" s="41" t="s">
        <v>915</v>
      </c>
      <c r="I81" s="41" t="str">
        <f>VLOOKUP(H81,Presupuesto!$B$11:$C$565,2,0)</f>
        <v>OTROS RESPUESTOS Y ACCESORIOS MENORES</v>
      </c>
      <c r="J81" s="41" t="str">
        <f t="shared" si="3"/>
        <v>Posgrado</v>
      </c>
      <c r="K81" s="59" t="s">
        <v>354</v>
      </c>
      <c r="L81" s="59"/>
    </row>
    <row r="82" spans="3:12">
      <c r="F82" s="28"/>
      <c r="G82" s="11"/>
      <c r="H82" s="11"/>
      <c r="I82" s="11"/>
    </row>
    <row r="83" spans="3:12" ht="15.75" thickBot="1"/>
    <row r="84" spans="3:12" ht="15.75" thickBot="1">
      <c r="C84" s="1" t="s">
        <v>11</v>
      </c>
      <c r="D84" s="43">
        <f>SUM(F91:F104)</f>
        <v>0</v>
      </c>
      <c r="F84" s="7"/>
      <c r="G84" s="14"/>
      <c r="H84" s="7"/>
      <c r="I84" s="7"/>
    </row>
    <row r="85" spans="3:12">
      <c r="C85" s="7"/>
      <c r="D85" s="3"/>
      <c r="E85" s="28"/>
      <c r="F85" s="28"/>
      <c r="G85" s="28"/>
      <c r="H85" s="11"/>
      <c r="I85" s="11"/>
      <c r="J85" s="11"/>
      <c r="K85" s="47"/>
    </row>
    <row r="86" spans="3:12">
      <c r="C86" s="7"/>
      <c r="D86" s="3"/>
      <c r="E86" s="28"/>
      <c r="F86" s="28"/>
      <c r="G86" s="28"/>
      <c r="H86" s="11"/>
      <c r="I86" s="11"/>
      <c r="J86" s="11"/>
      <c r="K86" s="47"/>
    </row>
    <row r="87" spans="3:12" ht="15.75">
      <c r="C87" s="137" t="s">
        <v>352</v>
      </c>
      <c r="D87" s="290"/>
      <c r="E87" s="28"/>
      <c r="F87" s="28"/>
      <c r="G87" s="28"/>
      <c r="H87" s="11"/>
      <c r="I87" s="11"/>
      <c r="J87" s="11"/>
      <c r="K87" s="47"/>
    </row>
    <row r="88" spans="3:12" ht="18.75">
      <c r="C88" s="143" t="e">
        <f>IFERROR(VLOOKUP(D87,'1. Desarrollo e Innov. Curricu.'!$F:$G,2,FALSE),IFERROR(VLOOKUP(D87,'2. Investigación Científica'!$F:$G,2,FALSE),IFERROR(VLOOKUP(D87,'3. Vinculación Univ. Sociedad'!$F:$G,2,FALSE),IFERROR(VLOOKUP(D87,'4. Docencia y Profesorado Univ.'!$F:$G,2,FALSE),IFERROR(VLOOKUP(D87,'5. Estudiantes y Graduados'!$F:$G,2,FALSE),IFERROR(VLOOKUP(D87,'Gestion administrativa '!$F:$G,2,FALSE),IFERROR(VLOOKUP(D87,'13. Gestión Académica'!$F:$G,2,FALSE),IFERROR(VLOOKUP(D87,'9. Asegura. de la Calid. y M'!$F:$G,2,FALSE),IFERROR(VLOOKUP(D87,'6. Gestión del Conocimiento'!$F:$G,2,FALSE),IFERROR(VLOOKUP(D87,'15. Gobernabilidad y Proceso...'!$F:$G,2,FALSE),IFERROR(VLOOKUP(D87,'12. Gestión del Talento Humano'!$F:$G,2,FALSE),IFERROR(VLOOKUP(D87,'14. Internacional... de la E.S.'!$F:$G,2,FALSE),IFERROR(VLOOKUP(D87,'10. Posgrado'!$F:$G,2,FALSE),IFERROR(VLOOKUP(D87,'16. Desa. del Sistema Educ.Sup.'!$F:$G,2,FALSE),IFERROR(VLOOKUP(D87,'8. Cultura de Inno. Insti...'!$F:$G,2,FALSE),VLOOKUP(D87,'7. Lo Esencial de la Reforma U.'!$F:$G,2,0))))))))))))))))</f>
        <v>#N/A</v>
      </c>
      <c r="D88" s="3"/>
      <c r="E88" s="28"/>
      <c r="F88" s="28"/>
      <c r="G88" s="28"/>
      <c r="H88" s="11"/>
      <c r="I88" s="11"/>
      <c r="J88" s="11"/>
      <c r="K88" s="47"/>
    </row>
    <row r="89" spans="3:12">
      <c r="F89" s="28"/>
      <c r="G89" s="11"/>
      <c r="H89" s="11"/>
      <c r="I89" s="11"/>
    </row>
    <row r="90" spans="3:12" ht="30">
      <c r="C90" s="84" t="s">
        <v>12</v>
      </c>
      <c r="D90" s="84" t="s">
        <v>23</v>
      </c>
      <c r="E90" s="84" t="s">
        <v>25</v>
      </c>
      <c r="F90" s="85" t="s">
        <v>6</v>
      </c>
      <c r="G90" s="85" t="s">
        <v>91</v>
      </c>
      <c r="H90" s="84" t="s">
        <v>14</v>
      </c>
      <c r="I90" s="84" t="s">
        <v>92</v>
      </c>
      <c r="J90" s="84" t="s">
        <v>370</v>
      </c>
      <c r="K90" s="84" t="s">
        <v>371</v>
      </c>
      <c r="L90" s="84" t="s">
        <v>424</v>
      </c>
    </row>
    <row r="91" spans="3:12" hidden="1">
      <c r="C91" s="236" t="s">
        <v>1299</v>
      </c>
      <c r="D91" s="93"/>
      <c r="E91" s="31">
        <f>HLOOKUP($C91,$CB$2:$CE$3,2,0)</f>
        <v>15000</v>
      </c>
      <c r="F91" s="32">
        <f>D91*E91</f>
        <v>0</v>
      </c>
      <c r="G91" s="100"/>
      <c r="H91" s="33" t="s">
        <v>974</v>
      </c>
      <c r="I91" s="33" t="str">
        <f>VLOOKUP(H91,Presupuesto!$B$11:$C$565,2,0)</f>
        <v>EQUIPO DE COMPUTACION</v>
      </c>
      <c r="J91" s="151" t="s">
        <v>1403</v>
      </c>
      <c r="K91" s="33" t="s">
        <v>354</v>
      </c>
      <c r="L91" s="33"/>
    </row>
    <row r="92" spans="3:12" hidden="1">
      <c r="C92" s="236" t="s">
        <v>1297</v>
      </c>
      <c r="D92" s="86"/>
      <c r="E92" s="31">
        <f>HLOOKUP($C92,$CB$2:$CE$3,2,0)</f>
        <v>35000</v>
      </c>
      <c r="F92" s="32">
        <f>D92*E92</f>
        <v>0</v>
      </c>
      <c r="G92" s="100"/>
      <c r="H92" s="36" t="s">
        <v>974</v>
      </c>
      <c r="I92" s="36" t="str">
        <f>VLOOKUP(H92,Presupuesto!$B$11:$C$565,2,0)</f>
        <v>EQUIPO DE COMPUTACION</v>
      </c>
      <c r="J92" s="33" t="str">
        <f>$J$91</f>
        <v>Posgrado</v>
      </c>
      <c r="K92" s="33" t="s">
        <v>372</v>
      </c>
      <c r="L92" s="33"/>
    </row>
    <row r="93" spans="3:12" hidden="1">
      <c r="C93" s="34" t="s">
        <v>41</v>
      </c>
      <c r="D93" s="86"/>
      <c r="E93" s="35">
        <v>4000</v>
      </c>
      <c r="F93" s="32">
        <f t="shared" ref="F93:F104" si="4">D93*E93</f>
        <v>0</v>
      </c>
      <c r="G93" s="100"/>
      <c r="H93" s="36" t="s">
        <v>946</v>
      </c>
      <c r="I93" s="36" t="str">
        <f>VLOOKUP(H93,Presupuesto!$B$11:$C$565,2,0)</f>
        <v>EQUIPOS VARIOS DE OFICINA</v>
      </c>
      <c r="J93" s="33" t="str">
        <f t="shared" ref="J93:J104" si="5">$J$91</f>
        <v>Posgrado</v>
      </c>
      <c r="K93" s="33" t="s">
        <v>355</v>
      </c>
      <c r="L93" s="33"/>
    </row>
    <row r="94" spans="3:12" hidden="1">
      <c r="C94" s="34" t="s">
        <v>42</v>
      </c>
      <c r="D94" s="86"/>
      <c r="E94" s="35">
        <v>8000</v>
      </c>
      <c r="F94" s="32">
        <f t="shared" si="4"/>
        <v>0</v>
      </c>
      <c r="G94" s="100"/>
      <c r="H94" s="36" t="s">
        <v>974</v>
      </c>
      <c r="I94" s="36" t="str">
        <f>VLOOKUP(H94,Presupuesto!$B$11:$C$565,2,0)</f>
        <v>EQUIPO DE COMPUTACION</v>
      </c>
      <c r="J94" s="33" t="str">
        <f t="shared" si="5"/>
        <v>Posgrado</v>
      </c>
      <c r="K94" s="33" t="s">
        <v>355</v>
      </c>
      <c r="L94" s="33"/>
    </row>
    <row r="95" spans="3:12" hidden="1">
      <c r="C95" s="34" t="s">
        <v>43</v>
      </c>
      <c r="D95" s="86"/>
      <c r="E95" s="35">
        <v>5000</v>
      </c>
      <c r="F95" s="32">
        <f t="shared" si="4"/>
        <v>0</v>
      </c>
      <c r="G95" s="100"/>
      <c r="H95" s="36" t="s">
        <v>974</v>
      </c>
      <c r="I95" s="36" t="str">
        <f>VLOOKUP(H95,Presupuesto!$B$11:$C$565,2,0)</f>
        <v>EQUIPO DE COMPUTACION</v>
      </c>
      <c r="J95" s="33" t="str">
        <f t="shared" si="5"/>
        <v>Posgrado</v>
      </c>
      <c r="K95" s="33" t="s">
        <v>355</v>
      </c>
      <c r="L95" s="33"/>
    </row>
    <row r="96" spans="3:12" hidden="1">
      <c r="C96" s="34" t="s">
        <v>8</v>
      </c>
      <c r="D96" s="86"/>
      <c r="E96" s="35">
        <v>13000</v>
      </c>
      <c r="F96" s="32">
        <f t="shared" si="4"/>
        <v>0</v>
      </c>
      <c r="G96" s="100"/>
      <c r="H96" s="36" t="s">
        <v>960</v>
      </c>
      <c r="I96" s="36" t="str">
        <f>VLOOKUP(H96,Presupuesto!$B$11:$C$565,2,0)</f>
        <v>EQUIPO DE TRANSPORTE TRACCION Y ELEVACION</v>
      </c>
      <c r="J96" s="33" t="str">
        <f t="shared" si="5"/>
        <v>Posgrado</v>
      </c>
      <c r="K96" s="33" t="s">
        <v>355</v>
      </c>
      <c r="L96" s="33"/>
    </row>
    <row r="97" spans="3:12" hidden="1">
      <c r="C97" s="34" t="s">
        <v>44</v>
      </c>
      <c r="D97" s="86"/>
      <c r="E97" s="35">
        <v>15000</v>
      </c>
      <c r="F97" s="32">
        <f t="shared" si="4"/>
        <v>0</v>
      </c>
      <c r="G97" s="100"/>
      <c r="H97" s="36" t="s">
        <v>960</v>
      </c>
      <c r="I97" s="36" t="str">
        <f>VLOOKUP(H97,Presupuesto!$B$11:$C$565,2,0)</f>
        <v>EQUIPO DE TRANSPORTE TRACCION Y ELEVACION</v>
      </c>
      <c r="J97" s="33" t="str">
        <f t="shared" si="5"/>
        <v>Posgrado</v>
      </c>
      <c r="K97" s="33" t="s">
        <v>355</v>
      </c>
      <c r="L97" s="33"/>
    </row>
    <row r="98" spans="3:12" hidden="1">
      <c r="C98" s="34" t="s">
        <v>45</v>
      </c>
      <c r="D98" s="86"/>
      <c r="E98" s="35">
        <v>10000</v>
      </c>
      <c r="F98" s="32">
        <f t="shared" si="4"/>
        <v>0</v>
      </c>
      <c r="G98" s="100"/>
      <c r="H98" s="36" t="s">
        <v>960</v>
      </c>
      <c r="I98" s="36" t="str">
        <f>VLOOKUP(H98,Presupuesto!$B$11:$C$565,2,0)</f>
        <v>EQUIPO DE TRANSPORTE TRACCION Y ELEVACION</v>
      </c>
      <c r="J98" s="33" t="str">
        <f t="shared" si="5"/>
        <v>Posgrado</v>
      </c>
      <c r="K98" s="33" t="s">
        <v>363</v>
      </c>
      <c r="L98" s="33"/>
    </row>
    <row r="99" spans="3:12" hidden="1">
      <c r="C99" s="34" t="s">
        <v>46</v>
      </c>
      <c r="D99" s="86"/>
      <c r="E99" s="35">
        <v>10000</v>
      </c>
      <c r="F99" s="32">
        <f t="shared" si="4"/>
        <v>0</v>
      </c>
      <c r="G99" s="100"/>
      <c r="H99" s="36" t="s">
        <v>1006</v>
      </c>
      <c r="I99" s="36" t="str">
        <f>VLOOKUP(H99,Presupuesto!$B$11:$C$565,2,0)</f>
        <v>APLICACIONES INFORMATICAS</v>
      </c>
      <c r="J99" s="33" t="str">
        <f t="shared" si="5"/>
        <v>Posgrado</v>
      </c>
      <c r="K99" s="33" t="s">
        <v>359</v>
      </c>
      <c r="L99" s="33"/>
    </row>
    <row r="100" spans="3:12" hidden="1">
      <c r="C100" s="44" t="s">
        <v>47</v>
      </c>
      <c r="D100" s="86"/>
      <c r="E100" s="35">
        <v>2000</v>
      </c>
      <c r="F100" s="32">
        <f t="shared" si="4"/>
        <v>0</v>
      </c>
      <c r="G100" s="100"/>
      <c r="H100" s="45" t="s">
        <v>974</v>
      </c>
      <c r="I100" s="45" t="str">
        <f>VLOOKUP(H100,Presupuesto!$B$11:$C$565,2,0)</f>
        <v>EQUIPO DE COMPUTACION</v>
      </c>
      <c r="J100" s="33" t="str">
        <f t="shared" si="5"/>
        <v>Posgrado</v>
      </c>
      <c r="K100" s="33" t="s">
        <v>355</v>
      </c>
      <c r="L100" s="33"/>
    </row>
    <row r="101" spans="3:12" hidden="1">
      <c r="C101" s="44" t="s">
        <v>1421</v>
      </c>
      <c r="D101" s="86"/>
      <c r="E101" s="35">
        <v>1500</v>
      </c>
      <c r="F101" s="32">
        <f t="shared" si="4"/>
        <v>0</v>
      </c>
      <c r="G101" s="100"/>
      <c r="H101" s="45" t="s">
        <v>906</v>
      </c>
      <c r="I101" s="45" t="str">
        <f>VLOOKUP(H101,Presupuesto!$B$11:$C$565,2,0)</f>
        <v>UTILES Y MATERIALES ELECTRICOS</v>
      </c>
      <c r="J101" s="33" t="str">
        <f t="shared" si="5"/>
        <v>Posgrado</v>
      </c>
      <c r="K101" s="33" t="s">
        <v>355</v>
      </c>
      <c r="L101" s="33"/>
    </row>
    <row r="102" spans="3:12" hidden="1">
      <c r="C102" s="44" t="s">
        <v>48</v>
      </c>
      <c r="D102" s="86"/>
      <c r="E102" s="35">
        <v>1500</v>
      </c>
      <c r="F102" s="32">
        <f t="shared" si="4"/>
        <v>0</v>
      </c>
      <c r="G102" s="100"/>
      <c r="H102" s="45" t="s">
        <v>974</v>
      </c>
      <c r="I102" s="45" t="str">
        <f>VLOOKUP(H102,Presupuesto!$B$11:$C$565,2,0)</f>
        <v>EQUIPO DE COMPUTACION</v>
      </c>
      <c r="J102" s="33" t="str">
        <f t="shared" si="5"/>
        <v>Posgrado</v>
      </c>
      <c r="K102" s="33" t="s">
        <v>355</v>
      </c>
      <c r="L102" s="33"/>
    </row>
    <row r="103" spans="3:12" hidden="1">
      <c r="C103" s="44" t="s">
        <v>49</v>
      </c>
      <c r="D103" s="86"/>
      <c r="E103" s="35">
        <v>500</v>
      </c>
      <c r="F103" s="32">
        <f t="shared" si="4"/>
        <v>0</v>
      </c>
      <c r="G103" s="100"/>
      <c r="H103" s="45" t="s">
        <v>915</v>
      </c>
      <c r="I103" s="45" t="str">
        <f>VLOOKUP(H103,Presupuesto!$B$11:$C$565,2,0)</f>
        <v>OTROS RESPUESTOS Y ACCESORIOS MENORES</v>
      </c>
      <c r="J103" s="33" t="str">
        <f t="shared" si="5"/>
        <v>Posgrado</v>
      </c>
      <c r="K103" s="33" t="s">
        <v>355</v>
      </c>
      <c r="L103" s="33"/>
    </row>
    <row r="104" spans="3:12" ht="15.75" hidden="1" thickBot="1">
      <c r="C104" s="37" t="s">
        <v>50</v>
      </c>
      <c r="D104" s="94"/>
      <c r="E104" s="39">
        <v>20</v>
      </c>
      <c r="F104" s="40">
        <f t="shared" si="4"/>
        <v>0</v>
      </c>
      <c r="G104" s="97"/>
      <c r="H104" s="41" t="s">
        <v>915</v>
      </c>
      <c r="I104" s="41" t="str">
        <f>VLOOKUP(H104,Presupuesto!$B$11:$C$565,2,0)</f>
        <v>OTROS RESPUESTOS Y ACCESORIOS MENORES</v>
      </c>
      <c r="J104" s="41" t="str">
        <f t="shared" si="5"/>
        <v>Posgrado</v>
      </c>
      <c r="K104" s="59" t="s">
        <v>354</v>
      </c>
      <c r="L104" s="59"/>
    </row>
    <row r="106" spans="3:12" ht="15.75" thickBot="1"/>
    <row r="107" spans="3:12" ht="15.75" thickBot="1">
      <c r="C107" s="1" t="s">
        <v>11</v>
      </c>
      <c r="D107" s="43">
        <f>SUM(F114:F127)</f>
        <v>0</v>
      </c>
      <c r="F107" s="7"/>
      <c r="G107" s="14"/>
      <c r="H107" s="7"/>
      <c r="I107" s="7"/>
    </row>
    <row r="108" spans="3:12">
      <c r="C108" s="7"/>
      <c r="D108" s="3"/>
      <c r="E108" s="28"/>
      <c r="F108" s="28"/>
      <c r="G108" s="28"/>
      <c r="H108" s="11"/>
      <c r="I108" s="11"/>
      <c r="J108" s="11"/>
      <c r="K108" s="47"/>
    </row>
    <row r="109" spans="3:12">
      <c r="C109" s="7"/>
      <c r="D109" s="3"/>
      <c r="E109" s="28"/>
      <c r="F109" s="28"/>
      <c r="G109" s="28"/>
      <c r="H109" s="11"/>
      <c r="I109" s="11"/>
      <c r="J109" s="11"/>
      <c r="K109" s="47"/>
    </row>
    <row r="110" spans="3:12" ht="15.75">
      <c r="C110" s="137" t="s">
        <v>352</v>
      </c>
      <c r="D110" s="290"/>
      <c r="E110" s="28"/>
      <c r="F110" s="28"/>
      <c r="G110" s="28"/>
      <c r="H110" s="11"/>
      <c r="I110" s="11"/>
      <c r="J110" s="11"/>
      <c r="K110" s="47"/>
    </row>
    <row r="111" spans="3:12" ht="18.75">
      <c r="C111" s="143" t="e">
        <f>IFERROR(VLOOKUP(D110,'1. Desarrollo e Innov. Curricu.'!$F:$G,2,FALSE),IFERROR(VLOOKUP(D110,'2. Investigación Científica'!$F:$G,2,FALSE),IFERROR(VLOOKUP(D110,'3. Vinculación Univ. Sociedad'!$F:$G,2,FALSE),IFERROR(VLOOKUP(D110,'4. Docencia y Profesorado Univ.'!$F:$G,2,FALSE),IFERROR(VLOOKUP(D110,'5. Estudiantes y Graduados'!$F:$G,2,FALSE),IFERROR(VLOOKUP(D110,'Gestion administrativa '!$F:$G,2,FALSE),IFERROR(VLOOKUP(D110,'13. Gestión Académica'!$F:$G,2,FALSE),IFERROR(VLOOKUP(D110,'9. Asegura. de la Calid. y M'!$F:$G,2,FALSE),IFERROR(VLOOKUP(D110,'6. Gestión del Conocimiento'!$F:$G,2,FALSE),IFERROR(VLOOKUP(D110,'15. Gobernabilidad y Proceso...'!$F:$G,2,FALSE),IFERROR(VLOOKUP(D110,'12. Gestión del Talento Humano'!$F:$G,2,FALSE),IFERROR(VLOOKUP(D110,'14. Internacional... de la E.S.'!$F:$G,2,FALSE),IFERROR(VLOOKUP(D110,'10. Posgrado'!$F:$G,2,FALSE),IFERROR(VLOOKUP(D110,'16. Desa. del Sistema Educ.Sup.'!$F:$G,2,FALSE),IFERROR(VLOOKUP(D110,'8. Cultura de Inno. Insti...'!$F:$G,2,FALSE),VLOOKUP(D110,'7. Lo Esencial de la Reforma U.'!$F:$G,2,0))))))))))))))))</f>
        <v>#N/A</v>
      </c>
      <c r="D111" s="3"/>
      <c r="E111" s="28"/>
      <c r="F111" s="28"/>
      <c r="G111" s="28"/>
      <c r="H111" s="11"/>
      <c r="I111" s="11"/>
      <c r="J111" s="11"/>
      <c r="K111" s="47"/>
    </row>
    <row r="112" spans="3:12">
      <c r="F112" s="28"/>
      <c r="G112" s="11"/>
      <c r="H112" s="11"/>
      <c r="I112" s="11"/>
    </row>
    <row r="113" spans="3:12" ht="30">
      <c r="C113" s="84" t="s">
        <v>12</v>
      </c>
      <c r="D113" s="84" t="s">
        <v>23</v>
      </c>
      <c r="E113" s="84" t="s">
        <v>25</v>
      </c>
      <c r="F113" s="85" t="s">
        <v>6</v>
      </c>
      <c r="G113" s="85" t="s">
        <v>91</v>
      </c>
      <c r="H113" s="84" t="s">
        <v>14</v>
      </c>
      <c r="I113" s="84" t="s">
        <v>92</v>
      </c>
      <c r="J113" s="84" t="s">
        <v>370</v>
      </c>
      <c r="K113" s="84" t="s">
        <v>371</v>
      </c>
      <c r="L113" s="84" t="s">
        <v>424</v>
      </c>
    </row>
    <row r="114" spans="3:12" hidden="1">
      <c r="C114" s="236" t="s">
        <v>1299</v>
      </c>
      <c r="D114" s="93"/>
      <c r="E114" s="31">
        <f>HLOOKUP($C114,$CB$2:$CE$3,2,0)</f>
        <v>15000</v>
      </c>
      <c r="F114" s="32">
        <f>D114*E114</f>
        <v>0</v>
      </c>
      <c r="G114" s="100"/>
      <c r="H114" s="33" t="s">
        <v>974</v>
      </c>
      <c r="I114" s="33" t="str">
        <f>VLOOKUP(H114,Presupuesto!$B$11:$C$565,2,0)</f>
        <v>EQUIPO DE COMPUTACION</v>
      </c>
      <c r="J114" s="151" t="s">
        <v>1453</v>
      </c>
      <c r="K114" s="33" t="s">
        <v>354</v>
      </c>
      <c r="L114" s="33"/>
    </row>
    <row r="115" spans="3:12" hidden="1">
      <c r="C115" s="236" t="s">
        <v>1297</v>
      </c>
      <c r="D115" s="86"/>
      <c r="E115" s="31">
        <f>HLOOKUP($C115,$CB$2:$CE$3,2,0)</f>
        <v>35000</v>
      </c>
      <c r="F115" s="32">
        <f>D115*E115</f>
        <v>0</v>
      </c>
      <c r="G115" s="100"/>
      <c r="H115" s="36" t="s">
        <v>974</v>
      </c>
      <c r="I115" s="36" t="str">
        <f>VLOOKUP(H115,Presupuesto!$B$11:$C$565,2,0)</f>
        <v>EQUIPO DE COMPUTACION</v>
      </c>
      <c r="J115" s="33" t="str">
        <f>$J$114</f>
        <v>Gestión Tecnologías de Información y Comunicación</v>
      </c>
      <c r="K115" s="33" t="s">
        <v>372</v>
      </c>
      <c r="L115" s="33"/>
    </row>
    <row r="116" spans="3:12" hidden="1">
      <c r="C116" s="34" t="s">
        <v>41</v>
      </c>
      <c r="D116" s="86"/>
      <c r="E116" s="35">
        <v>4000</v>
      </c>
      <c r="F116" s="32">
        <f t="shared" ref="F116:F127" si="6">D116*E116</f>
        <v>0</v>
      </c>
      <c r="G116" s="100"/>
      <c r="H116" s="36" t="s">
        <v>946</v>
      </c>
      <c r="I116" s="36" t="str">
        <f>VLOOKUP(H116,Presupuesto!$B$11:$C$565,2,0)</f>
        <v>EQUIPOS VARIOS DE OFICINA</v>
      </c>
      <c r="J116" s="33" t="str">
        <f t="shared" ref="J116:J127" si="7">$J$114</f>
        <v>Gestión Tecnologías de Información y Comunicación</v>
      </c>
      <c r="K116" s="33" t="s">
        <v>355</v>
      </c>
      <c r="L116" s="33"/>
    </row>
    <row r="117" spans="3:12" hidden="1">
      <c r="C117" s="34" t="s">
        <v>42</v>
      </c>
      <c r="D117" s="86"/>
      <c r="E117" s="35">
        <v>8000</v>
      </c>
      <c r="F117" s="32">
        <f t="shared" si="6"/>
        <v>0</v>
      </c>
      <c r="G117" s="100"/>
      <c r="H117" s="36" t="s">
        <v>974</v>
      </c>
      <c r="I117" s="36" t="str">
        <f>VLOOKUP(H117,Presupuesto!$B$11:$C$565,2,0)</f>
        <v>EQUIPO DE COMPUTACION</v>
      </c>
      <c r="J117" s="33" t="str">
        <f t="shared" si="7"/>
        <v>Gestión Tecnologías de Información y Comunicación</v>
      </c>
      <c r="K117" s="33" t="s">
        <v>355</v>
      </c>
      <c r="L117" s="33"/>
    </row>
    <row r="118" spans="3:12" hidden="1">
      <c r="C118" s="34" t="s">
        <v>43</v>
      </c>
      <c r="D118" s="86"/>
      <c r="E118" s="35">
        <v>5000</v>
      </c>
      <c r="F118" s="32">
        <f t="shared" si="6"/>
        <v>0</v>
      </c>
      <c r="G118" s="100"/>
      <c r="H118" s="36" t="s">
        <v>974</v>
      </c>
      <c r="I118" s="36" t="str">
        <f>VLOOKUP(H118,Presupuesto!$B$11:$C$565,2,0)</f>
        <v>EQUIPO DE COMPUTACION</v>
      </c>
      <c r="J118" s="33" t="str">
        <f t="shared" si="7"/>
        <v>Gestión Tecnologías de Información y Comunicación</v>
      </c>
      <c r="K118" s="33" t="s">
        <v>355</v>
      </c>
      <c r="L118" s="33"/>
    </row>
    <row r="119" spans="3:12" hidden="1">
      <c r="C119" s="34" t="s">
        <v>8</v>
      </c>
      <c r="D119" s="86"/>
      <c r="E119" s="35">
        <v>13000</v>
      </c>
      <c r="F119" s="32">
        <f t="shared" si="6"/>
        <v>0</v>
      </c>
      <c r="G119" s="100"/>
      <c r="H119" s="36" t="s">
        <v>960</v>
      </c>
      <c r="I119" s="36" t="str">
        <f>VLOOKUP(H119,Presupuesto!$B$11:$C$565,2,0)</f>
        <v>EQUIPO DE TRANSPORTE TRACCION Y ELEVACION</v>
      </c>
      <c r="J119" s="33" t="str">
        <f t="shared" si="7"/>
        <v>Gestión Tecnologías de Información y Comunicación</v>
      </c>
      <c r="K119" s="33" t="s">
        <v>355</v>
      </c>
      <c r="L119" s="33"/>
    </row>
    <row r="120" spans="3:12" hidden="1">
      <c r="C120" s="34" t="s">
        <v>44</v>
      </c>
      <c r="D120" s="86"/>
      <c r="E120" s="35">
        <v>15000</v>
      </c>
      <c r="F120" s="32">
        <f t="shared" si="6"/>
        <v>0</v>
      </c>
      <c r="G120" s="100"/>
      <c r="H120" s="36" t="s">
        <v>960</v>
      </c>
      <c r="I120" s="36" t="str">
        <f>VLOOKUP(H120,Presupuesto!$B$11:$C$565,2,0)</f>
        <v>EQUIPO DE TRANSPORTE TRACCION Y ELEVACION</v>
      </c>
      <c r="J120" s="33" t="str">
        <f t="shared" si="7"/>
        <v>Gestión Tecnologías de Información y Comunicación</v>
      </c>
      <c r="K120" s="33" t="s">
        <v>355</v>
      </c>
      <c r="L120" s="33"/>
    </row>
    <row r="121" spans="3:12" hidden="1">
      <c r="C121" s="34" t="s">
        <v>45</v>
      </c>
      <c r="D121" s="86"/>
      <c r="E121" s="35">
        <v>10000</v>
      </c>
      <c r="F121" s="32">
        <f t="shared" si="6"/>
        <v>0</v>
      </c>
      <c r="G121" s="100"/>
      <c r="H121" s="36" t="s">
        <v>960</v>
      </c>
      <c r="I121" s="36" t="str">
        <f>VLOOKUP(H121,Presupuesto!$B$11:$C$565,2,0)</f>
        <v>EQUIPO DE TRANSPORTE TRACCION Y ELEVACION</v>
      </c>
      <c r="J121" s="33" t="str">
        <f t="shared" si="7"/>
        <v>Gestión Tecnologías de Información y Comunicación</v>
      </c>
      <c r="K121" s="33" t="s">
        <v>363</v>
      </c>
      <c r="L121" s="33"/>
    </row>
    <row r="122" spans="3:12" hidden="1">
      <c r="C122" s="34" t="s">
        <v>46</v>
      </c>
      <c r="D122" s="86"/>
      <c r="E122" s="35">
        <v>10000</v>
      </c>
      <c r="F122" s="32">
        <f t="shared" si="6"/>
        <v>0</v>
      </c>
      <c r="G122" s="100"/>
      <c r="H122" s="36" t="s">
        <v>1006</v>
      </c>
      <c r="I122" s="36" t="str">
        <f>VLOOKUP(H122,Presupuesto!$B$11:$C$565,2,0)</f>
        <v>APLICACIONES INFORMATICAS</v>
      </c>
      <c r="J122" s="33" t="str">
        <f t="shared" si="7"/>
        <v>Gestión Tecnologías de Información y Comunicación</v>
      </c>
      <c r="K122" s="33" t="s">
        <v>359</v>
      </c>
      <c r="L122" s="33"/>
    </row>
    <row r="123" spans="3:12" hidden="1">
      <c r="C123" s="44" t="s">
        <v>47</v>
      </c>
      <c r="D123" s="86"/>
      <c r="E123" s="35">
        <v>2000</v>
      </c>
      <c r="F123" s="32">
        <f t="shared" si="6"/>
        <v>0</v>
      </c>
      <c r="G123" s="100"/>
      <c r="H123" s="45" t="s">
        <v>974</v>
      </c>
      <c r="I123" s="45" t="str">
        <f>VLOOKUP(H123,Presupuesto!$B$11:$C$565,2,0)</f>
        <v>EQUIPO DE COMPUTACION</v>
      </c>
      <c r="J123" s="33" t="str">
        <f t="shared" si="7"/>
        <v>Gestión Tecnologías de Información y Comunicación</v>
      </c>
      <c r="K123" s="33" t="s">
        <v>355</v>
      </c>
      <c r="L123" s="33"/>
    </row>
    <row r="124" spans="3:12" hidden="1">
      <c r="C124" s="44" t="s">
        <v>1421</v>
      </c>
      <c r="D124" s="86"/>
      <c r="E124" s="35">
        <v>1500</v>
      </c>
      <c r="F124" s="32">
        <f t="shared" si="6"/>
        <v>0</v>
      </c>
      <c r="G124" s="100"/>
      <c r="H124" s="45" t="s">
        <v>906</v>
      </c>
      <c r="I124" s="45" t="str">
        <f>VLOOKUP(H124,Presupuesto!$B$11:$C$565,2,0)</f>
        <v>UTILES Y MATERIALES ELECTRICOS</v>
      </c>
      <c r="J124" s="33" t="str">
        <f t="shared" si="7"/>
        <v>Gestión Tecnologías de Información y Comunicación</v>
      </c>
      <c r="K124" s="33" t="s">
        <v>355</v>
      </c>
      <c r="L124" s="33"/>
    </row>
    <row r="125" spans="3:12" hidden="1">
      <c r="C125" s="44" t="s">
        <v>48</v>
      </c>
      <c r="D125" s="86"/>
      <c r="E125" s="35">
        <v>1500</v>
      </c>
      <c r="F125" s="32">
        <f t="shared" si="6"/>
        <v>0</v>
      </c>
      <c r="G125" s="100"/>
      <c r="H125" s="45" t="s">
        <v>974</v>
      </c>
      <c r="I125" s="45" t="str">
        <f>VLOOKUP(H125,Presupuesto!$B$11:$C$565,2,0)</f>
        <v>EQUIPO DE COMPUTACION</v>
      </c>
      <c r="J125" s="33" t="str">
        <f t="shared" si="7"/>
        <v>Gestión Tecnologías de Información y Comunicación</v>
      </c>
      <c r="K125" s="33" t="s">
        <v>355</v>
      </c>
      <c r="L125" s="33"/>
    </row>
    <row r="126" spans="3:12" hidden="1">
      <c r="C126" s="44" t="s">
        <v>49</v>
      </c>
      <c r="D126" s="86"/>
      <c r="E126" s="35">
        <v>500</v>
      </c>
      <c r="F126" s="32">
        <f t="shared" si="6"/>
        <v>0</v>
      </c>
      <c r="G126" s="100"/>
      <c r="H126" s="45" t="s">
        <v>915</v>
      </c>
      <c r="I126" s="45" t="str">
        <f>VLOOKUP(H126,Presupuesto!$B$11:$C$565,2,0)</f>
        <v>OTROS RESPUESTOS Y ACCESORIOS MENORES</v>
      </c>
      <c r="J126" s="33" t="str">
        <f t="shared" si="7"/>
        <v>Gestión Tecnologías de Información y Comunicación</v>
      </c>
      <c r="K126" s="33" t="s">
        <v>355</v>
      </c>
      <c r="L126" s="33"/>
    </row>
    <row r="127" spans="3:12" ht="15.75" hidden="1" thickBot="1">
      <c r="C127" s="37" t="s">
        <v>50</v>
      </c>
      <c r="D127" s="94"/>
      <c r="E127" s="39">
        <v>20</v>
      </c>
      <c r="F127" s="40">
        <f t="shared" si="6"/>
        <v>0</v>
      </c>
      <c r="G127" s="97"/>
      <c r="H127" s="41" t="s">
        <v>915</v>
      </c>
      <c r="I127" s="41" t="str">
        <f>VLOOKUP(H127,Presupuesto!$B$11:$C$565,2,0)</f>
        <v>OTROS RESPUESTOS Y ACCESORIOS MENORES</v>
      </c>
      <c r="J127" s="41" t="str">
        <f t="shared" si="7"/>
        <v>Gestión Tecnologías de Información y Comunicación</v>
      </c>
      <c r="K127" s="59" t="s">
        <v>354</v>
      </c>
      <c r="L127" s="59"/>
    </row>
    <row r="128" spans="3:12">
      <c r="F128" s="28"/>
      <c r="G128" s="11"/>
      <c r="H128" s="11"/>
      <c r="I128" s="11"/>
    </row>
    <row r="129" spans="3:12" ht="15.75" thickBot="1"/>
    <row r="130" spans="3:12" ht="15.75" thickBot="1">
      <c r="C130" s="1" t="s">
        <v>11</v>
      </c>
      <c r="D130" s="43">
        <f>SUM(F137:F150)</f>
        <v>0</v>
      </c>
      <c r="F130" s="7"/>
      <c r="G130" s="14"/>
      <c r="H130" s="7"/>
      <c r="I130" s="7"/>
    </row>
    <row r="131" spans="3:12">
      <c r="C131" s="7"/>
      <c r="D131" s="3"/>
      <c r="E131" s="28"/>
      <c r="F131" s="28"/>
      <c r="G131" s="28"/>
      <c r="H131" s="11"/>
      <c r="I131" s="11"/>
      <c r="J131" s="11"/>
      <c r="K131" s="47"/>
    </row>
    <row r="132" spans="3:12">
      <c r="C132" s="7"/>
      <c r="D132" s="3"/>
      <c r="E132" s="28"/>
      <c r="F132" s="28"/>
      <c r="G132" s="28"/>
      <c r="H132" s="11"/>
      <c r="I132" s="11"/>
      <c r="J132" s="11"/>
      <c r="K132" s="47"/>
    </row>
    <row r="133" spans="3:12" ht="15.75">
      <c r="C133" s="137" t="s">
        <v>352</v>
      </c>
      <c r="D133" s="290"/>
      <c r="E133" s="28"/>
      <c r="F133" s="28"/>
      <c r="G133" s="28"/>
      <c r="H133" s="11"/>
      <c r="I133" s="11"/>
      <c r="J133" s="11"/>
      <c r="K133" s="47"/>
    </row>
    <row r="134" spans="3:12" ht="18.75">
      <c r="C134" s="143" t="e">
        <f>IFERROR(VLOOKUP(D133,'1. Desarrollo e Innov. Curricu.'!$F:$G,2,FALSE),IFERROR(VLOOKUP(D133,'2. Investigación Científica'!$F:$G,2,FALSE),IFERROR(VLOOKUP(D133,'3. Vinculación Univ. Sociedad'!$F:$G,2,FALSE),IFERROR(VLOOKUP(D133,'4. Docencia y Profesorado Univ.'!$F:$G,2,FALSE),IFERROR(VLOOKUP(D133,'5. Estudiantes y Graduados'!$F:$G,2,FALSE),IFERROR(VLOOKUP(D133,'Gestion administrativa '!$F:$G,2,FALSE),IFERROR(VLOOKUP(D133,'13. Gestión Académica'!$F:$G,2,FALSE),IFERROR(VLOOKUP(D133,'9. Asegura. de la Calid. y M'!$F:$G,2,FALSE),IFERROR(VLOOKUP(D133,'6. Gestión del Conocimiento'!$F:$G,2,FALSE),IFERROR(VLOOKUP(D133,'15. Gobernabilidad y Proceso...'!$F:$G,2,FALSE),IFERROR(VLOOKUP(D133,'12. Gestión del Talento Humano'!$F:$G,2,FALSE),IFERROR(VLOOKUP(D133,'14. Internacional... de la E.S.'!$F:$G,2,FALSE),IFERROR(VLOOKUP(D133,'10. Posgrado'!$F:$G,2,FALSE),IFERROR(VLOOKUP(D133,'16. Desa. del Sistema Educ.Sup.'!$F:$G,2,FALSE),IFERROR(VLOOKUP(D133,'8. Cultura de Inno. Insti...'!$F:$G,2,FALSE),VLOOKUP(D133,'7. Lo Esencial de la Reforma U.'!$F:$G,2,0))))))))))))))))</f>
        <v>#N/A</v>
      </c>
      <c r="D134" s="3"/>
      <c r="E134" s="28"/>
      <c r="F134" s="28"/>
      <c r="G134" s="28"/>
      <c r="H134" s="11"/>
      <c r="I134" s="11"/>
      <c r="J134" s="11"/>
      <c r="K134" s="47"/>
    </row>
    <row r="135" spans="3:12">
      <c r="F135" s="28"/>
      <c r="G135" s="11"/>
      <c r="H135" s="11"/>
      <c r="I135" s="11"/>
    </row>
    <row r="136" spans="3:12" ht="30">
      <c r="C136" s="84" t="s">
        <v>12</v>
      </c>
      <c r="D136" s="84" t="s">
        <v>23</v>
      </c>
      <c r="E136" s="84" t="s">
        <v>25</v>
      </c>
      <c r="F136" s="85" t="s">
        <v>6</v>
      </c>
      <c r="G136" s="85" t="s">
        <v>91</v>
      </c>
      <c r="H136" s="84" t="s">
        <v>14</v>
      </c>
      <c r="I136" s="84" t="s">
        <v>92</v>
      </c>
      <c r="J136" s="84" t="s">
        <v>370</v>
      </c>
      <c r="K136" s="84" t="s">
        <v>371</v>
      </c>
      <c r="L136" s="84" t="s">
        <v>424</v>
      </c>
    </row>
    <row r="137" spans="3:12" hidden="1">
      <c r="C137" s="236" t="s">
        <v>1299</v>
      </c>
      <c r="D137" s="93"/>
      <c r="E137" s="31">
        <f>HLOOKUP($C137,$CB$2:$CE$3,2,0)</f>
        <v>15000</v>
      </c>
      <c r="F137" s="32">
        <f>D137*E137</f>
        <v>0</v>
      </c>
      <c r="G137" s="100"/>
      <c r="H137" s="33" t="s">
        <v>974</v>
      </c>
      <c r="I137" s="33" t="str">
        <f>VLOOKUP(H137,Presupuesto!$B$11:$C$565,2,0)</f>
        <v>EQUIPO DE COMPUTACION</v>
      </c>
      <c r="J137" s="151" t="s">
        <v>1403</v>
      </c>
      <c r="K137" s="33" t="s">
        <v>354</v>
      </c>
      <c r="L137" s="33"/>
    </row>
    <row r="138" spans="3:12" hidden="1">
      <c r="C138" s="236" t="s">
        <v>1297</v>
      </c>
      <c r="D138" s="86"/>
      <c r="E138" s="31">
        <f>HLOOKUP($C138,$CB$2:$CE$3,2,0)</f>
        <v>35000</v>
      </c>
      <c r="F138" s="32">
        <f>D138*E138</f>
        <v>0</v>
      </c>
      <c r="G138" s="100"/>
      <c r="H138" s="36" t="s">
        <v>974</v>
      </c>
      <c r="I138" s="36" t="str">
        <f>VLOOKUP(H138,Presupuesto!$B$11:$C$565,2,0)</f>
        <v>EQUIPO DE COMPUTACION</v>
      </c>
      <c r="J138" s="33" t="str">
        <f>$J$137</f>
        <v>Posgrado</v>
      </c>
      <c r="K138" s="33" t="s">
        <v>372</v>
      </c>
      <c r="L138" s="33"/>
    </row>
    <row r="139" spans="3:12" hidden="1">
      <c r="C139" s="34" t="s">
        <v>41</v>
      </c>
      <c r="D139" s="86"/>
      <c r="E139" s="35">
        <v>4000</v>
      </c>
      <c r="F139" s="32">
        <f t="shared" ref="F139:F150" si="8">D139*E139</f>
        <v>0</v>
      </c>
      <c r="G139" s="100"/>
      <c r="H139" s="36" t="s">
        <v>946</v>
      </c>
      <c r="I139" s="36" t="str">
        <f>VLOOKUP(H139,Presupuesto!$B$11:$C$565,2,0)</f>
        <v>EQUIPOS VARIOS DE OFICINA</v>
      </c>
      <c r="J139" s="33" t="str">
        <f t="shared" ref="J139:J149" si="9">$J$137</f>
        <v>Posgrado</v>
      </c>
      <c r="K139" s="33" t="s">
        <v>355</v>
      </c>
      <c r="L139" s="33"/>
    </row>
    <row r="140" spans="3:12" hidden="1">
      <c r="C140" s="34" t="s">
        <v>42</v>
      </c>
      <c r="D140" s="86"/>
      <c r="E140" s="35">
        <v>8000</v>
      </c>
      <c r="F140" s="32">
        <f t="shared" si="8"/>
        <v>0</v>
      </c>
      <c r="G140" s="100"/>
      <c r="H140" s="36" t="s">
        <v>974</v>
      </c>
      <c r="I140" s="36" t="str">
        <f>VLOOKUP(H140,Presupuesto!$B$11:$C$565,2,0)</f>
        <v>EQUIPO DE COMPUTACION</v>
      </c>
      <c r="J140" s="33" t="str">
        <f t="shared" si="9"/>
        <v>Posgrado</v>
      </c>
      <c r="K140" s="33" t="s">
        <v>355</v>
      </c>
      <c r="L140" s="33"/>
    </row>
    <row r="141" spans="3:12" hidden="1">
      <c r="C141" s="34" t="s">
        <v>43</v>
      </c>
      <c r="D141" s="86"/>
      <c r="E141" s="35">
        <v>5000</v>
      </c>
      <c r="F141" s="32">
        <f t="shared" si="8"/>
        <v>0</v>
      </c>
      <c r="G141" s="100"/>
      <c r="H141" s="36" t="s">
        <v>974</v>
      </c>
      <c r="I141" s="36" t="str">
        <f>VLOOKUP(H141,Presupuesto!$B$11:$C$565,2,0)</f>
        <v>EQUIPO DE COMPUTACION</v>
      </c>
      <c r="J141" s="33" t="str">
        <f t="shared" si="9"/>
        <v>Posgrado</v>
      </c>
      <c r="K141" s="33" t="s">
        <v>355</v>
      </c>
      <c r="L141" s="33"/>
    </row>
    <row r="142" spans="3:12" hidden="1">
      <c r="C142" s="34" t="s">
        <v>8</v>
      </c>
      <c r="D142" s="86"/>
      <c r="E142" s="35">
        <v>13000</v>
      </c>
      <c r="F142" s="32">
        <f t="shared" si="8"/>
        <v>0</v>
      </c>
      <c r="G142" s="100"/>
      <c r="H142" s="36" t="s">
        <v>960</v>
      </c>
      <c r="I142" s="36" t="str">
        <f>VLOOKUP(H142,Presupuesto!$B$11:$C$565,2,0)</f>
        <v>EQUIPO DE TRANSPORTE TRACCION Y ELEVACION</v>
      </c>
      <c r="J142" s="33" t="str">
        <f t="shared" si="9"/>
        <v>Posgrado</v>
      </c>
      <c r="K142" s="33" t="s">
        <v>355</v>
      </c>
      <c r="L142" s="33"/>
    </row>
    <row r="143" spans="3:12" hidden="1">
      <c r="C143" s="34" t="s">
        <v>44</v>
      </c>
      <c r="D143" s="86"/>
      <c r="E143" s="35">
        <v>15000</v>
      </c>
      <c r="F143" s="32">
        <f t="shared" si="8"/>
        <v>0</v>
      </c>
      <c r="G143" s="100"/>
      <c r="H143" s="36" t="s">
        <v>960</v>
      </c>
      <c r="I143" s="36" t="str">
        <f>VLOOKUP(H143,Presupuesto!$B$11:$C$565,2,0)</f>
        <v>EQUIPO DE TRANSPORTE TRACCION Y ELEVACION</v>
      </c>
      <c r="J143" s="33" t="str">
        <f t="shared" si="9"/>
        <v>Posgrado</v>
      </c>
      <c r="K143" s="33" t="s">
        <v>355</v>
      </c>
      <c r="L143" s="33"/>
    </row>
    <row r="144" spans="3:12" hidden="1">
      <c r="C144" s="34" t="s">
        <v>45</v>
      </c>
      <c r="D144" s="86"/>
      <c r="E144" s="35">
        <v>10000</v>
      </c>
      <c r="F144" s="32">
        <f t="shared" si="8"/>
        <v>0</v>
      </c>
      <c r="G144" s="100"/>
      <c r="H144" s="36" t="s">
        <v>960</v>
      </c>
      <c r="I144" s="36" t="str">
        <f>VLOOKUP(H144,Presupuesto!$B$11:$C$565,2,0)</f>
        <v>EQUIPO DE TRANSPORTE TRACCION Y ELEVACION</v>
      </c>
      <c r="J144" s="33" t="str">
        <f t="shared" si="9"/>
        <v>Posgrado</v>
      </c>
      <c r="K144" s="33" t="s">
        <v>363</v>
      </c>
      <c r="L144" s="33"/>
    </row>
    <row r="145" spans="3:12" hidden="1">
      <c r="C145" s="34" t="s">
        <v>46</v>
      </c>
      <c r="D145" s="86"/>
      <c r="E145" s="35">
        <v>10000</v>
      </c>
      <c r="F145" s="32">
        <f t="shared" si="8"/>
        <v>0</v>
      </c>
      <c r="G145" s="100"/>
      <c r="H145" s="36" t="s">
        <v>1006</v>
      </c>
      <c r="I145" s="36" t="str">
        <f>VLOOKUP(H145,Presupuesto!$B$11:$C$565,2,0)</f>
        <v>APLICACIONES INFORMATICAS</v>
      </c>
      <c r="J145" s="33" t="str">
        <f t="shared" si="9"/>
        <v>Posgrado</v>
      </c>
      <c r="K145" s="33" t="s">
        <v>359</v>
      </c>
      <c r="L145" s="33"/>
    </row>
    <row r="146" spans="3:12" hidden="1">
      <c r="C146" s="44" t="s">
        <v>47</v>
      </c>
      <c r="D146" s="86"/>
      <c r="E146" s="35">
        <v>2000</v>
      </c>
      <c r="F146" s="32">
        <f t="shared" si="8"/>
        <v>0</v>
      </c>
      <c r="G146" s="100"/>
      <c r="H146" s="45" t="s">
        <v>974</v>
      </c>
      <c r="I146" s="45" t="str">
        <f>VLOOKUP(H146,Presupuesto!$B$11:$C$565,2,0)</f>
        <v>EQUIPO DE COMPUTACION</v>
      </c>
      <c r="J146" s="33" t="str">
        <f t="shared" si="9"/>
        <v>Posgrado</v>
      </c>
      <c r="K146" s="33" t="s">
        <v>355</v>
      </c>
      <c r="L146" s="33"/>
    </row>
    <row r="147" spans="3:12" hidden="1">
      <c r="C147" s="44" t="s">
        <v>1421</v>
      </c>
      <c r="D147" s="86"/>
      <c r="E147" s="35">
        <v>1500</v>
      </c>
      <c r="F147" s="32">
        <f t="shared" si="8"/>
        <v>0</v>
      </c>
      <c r="G147" s="100"/>
      <c r="H147" s="45" t="s">
        <v>906</v>
      </c>
      <c r="I147" s="45" t="str">
        <f>VLOOKUP(H147,Presupuesto!$B$11:$C$565,2,0)</f>
        <v>UTILES Y MATERIALES ELECTRICOS</v>
      </c>
      <c r="J147" s="33" t="str">
        <f t="shared" si="9"/>
        <v>Posgrado</v>
      </c>
      <c r="K147" s="33" t="s">
        <v>355</v>
      </c>
      <c r="L147" s="33"/>
    </row>
    <row r="148" spans="3:12" hidden="1">
      <c r="C148" s="44" t="s">
        <v>48</v>
      </c>
      <c r="D148" s="86"/>
      <c r="E148" s="35">
        <v>1500</v>
      </c>
      <c r="F148" s="32">
        <f t="shared" si="8"/>
        <v>0</v>
      </c>
      <c r="G148" s="100"/>
      <c r="H148" s="45" t="s">
        <v>974</v>
      </c>
      <c r="I148" s="45" t="str">
        <f>VLOOKUP(H148,Presupuesto!$B$11:$C$565,2,0)</f>
        <v>EQUIPO DE COMPUTACION</v>
      </c>
      <c r="J148" s="33" t="str">
        <f t="shared" si="9"/>
        <v>Posgrado</v>
      </c>
      <c r="K148" s="33" t="s">
        <v>355</v>
      </c>
      <c r="L148" s="33"/>
    </row>
    <row r="149" spans="3:12" hidden="1">
      <c r="C149" s="44" t="s">
        <v>49</v>
      </c>
      <c r="D149" s="86"/>
      <c r="E149" s="35">
        <v>500</v>
      </c>
      <c r="F149" s="32">
        <f t="shared" si="8"/>
        <v>0</v>
      </c>
      <c r="G149" s="100"/>
      <c r="H149" s="45" t="s">
        <v>915</v>
      </c>
      <c r="I149" s="45" t="str">
        <f>VLOOKUP(H149,Presupuesto!$B$11:$C$565,2,0)</f>
        <v>OTROS RESPUESTOS Y ACCESORIOS MENORES</v>
      </c>
      <c r="J149" s="33" t="str">
        <f t="shared" si="9"/>
        <v>Posgrado</v>
      </c>
      <c r="K149" s="33" t="s">
        <v>355</v>
      </c>
      <c r="L149" s="33"/>
    </row>
    <row r="150" spans="3:12" ht="15.75" hidden="1" thickBot="1">
      <c r="C150" s="37" t="s">
        <v>50</v>
      </c>
      <c r="D150" s="94"/>
      <c r="E150" s="39">
        <v>20</v>
      </c>
      <c r="F150" s="40">
        <f t="shared" si="8"/>
        <v>0</v>
      </c>
      <c r="G150" s="97"/>
      <c r="H150" s="41" t="s">
        <v>915</v>
      </c>
      <c r="I150" s="41" t="str">
        <f>VLOOKUP(H150,Presupuesto!$B$11:$C$565,2,0)</f>
        <v>OTROS RESPUESTOS Y ACCESORIOS MENORES</v>
      </c>
      <c r="J150" s="41" t="str">
        <f>$J$137</f>
        <v>Posgrado</v>
      </c>
      <c r="K150" s="59" t="s">
        <v>354</v>
      </c>
      <c r="L150" s="59"/>
    </row>
    <row r="152" spans="3:12" ht="15.75" thickBot="1"/>
    <row r="153" spans="3:12" ht="15.75" thickBot="1">
      <c r="C153" s="1" t="s">
        <v>11</v>
      </c>
      <c r="D153" s="43">
        <f>SUM(F160:F173)</f>
        <v>0</v>
      </c>
      <c r="F153" s="7"/>
      <c r="G153" s="14"/>
      <c r="H153" s="7"/>
      <c r="I153" s="7"/>
    </row>
    <row r="154" spans="3:12">
      <c r="C154" s="7"/>
      <c r="D154" s="3"/>
      <c r="E154" s="28"/>
      <c r="F154" s="28"/>
      <c r="G154" s="28"/>
      <c r="H154" s="11"/>
      <c r="I154" s="11"/>
      <c r="J154" s="11"/>
      <c r="K154" s="47"/>
    </row>
    <row r="155" spans="3:12">
      <c r="C155" s="7"/>
      <c r="D155" s="3"/>
      <c r="E155" s="28"/>
      <c r="F155" s="28"/>
      <c r="G155" s="28"/>
      <c r="H155" s="11"/>
      <c r="I155" s="11"/>
      <c r="J155" s="11"/>
      <c r="K155" s="47"/>
    </row>
    <row r="156" spans="3:12" ht="15.75">
      <c r="C156" s="137" t="s">
        <v>352</v>
      </c>
      <c r="D156" s="290"/>
      <c r="E156" s="28"/>
      <c r="F156" s="28"/>
      <c r="G156" s="28"/>
      <c r="H156" s="11"/>
      <c r="I156" s="11"/>
      <c r="J156" s="11"/>
      <c r="K156" s="47"/>
    </row>
    <row r="157" spans="3:12" ht="18.75">
      <c r="C157" s="143" t="e">
        <f>IFERROR(VLOOKUP(D156,'1. Desarrollo e Innov. Curricu.'!$F:$G,2,FALSE),IFERROR(VLOOKUP(D156,'2. Investigación Científica'!$F:$G,2,FALSE),IFERROR(VLOOKUP(D156,'3. Vinculación Univ. Sociedad'!$F:$G,2,FALSE),IFERROR(VLOOKUP(D156,'4. Docencia y Profesorado Univ.'!$F:$G,2,FALSE),IFERROR(VLOOKUP(D156,'5. Estudiantes y Graduados'!$F:$G,2,FALSE),IFERROR(VLOOKUP(D156,'Gestion administrativa '!$F:$G,2,FALSE),IFERROR(VLOOKUP(D156,'13. Gestión Académica'!$F:$G,2,FALSE),IFERROR(VLOOKUP(D156,'9. Asegura. de la Calid. y M'!$F:$G,2,FALSE),IFERROR(VLOOKUP(D156,'6. Gestión del Conocimiento'!$F:$G,2,FALSE),IFERROR(VLOOKUP(D156,'15. Gobernabilidad y Proceso...'!$F:$G,2,FALSE),IFERROR(VLOOKUP(D156,'12. Gestión del Talento Humano'!$F:$G,2,FALSE),IFERROR(VLOOKUP(D156,'14. Internacional... de la E.S.'!$F:$G,2,FALSE),IFERROR(VLOOKUP(D156,'10. Posgrado'!$F:$G,2,FALSE),IFERROR(VLOOKUP(D156,'16. Desa. del Sistema Educ.Sup.'!$F:$G,2,FALSE),IFERROR(VLOOKUP(D156,'8. Cultura de Inno. Insti...'!$F:$G,2,FALSE),VLOOKUP(D156,'7. Lo Esencial de la Reforma U.'!$F:$G,2,0))))))))))))))))</f>
        <v>#N/A</v>
      </c>
      <c r="D157" s="3"/>
      <c r="E157" s="28"/>
      <c r="F157" s="28"/>
      <c r="G157" s="28"/>
      <c r="H157" s="11"/>
      <c r="I157" s="11"/>
      <c r="J157" s="11"/>
      <c r="K157" s="47"/>
    </row>
    <row r="158" spans="3:12">
      <c r="F158" s="28"/>
      <c r="G158" s="11"/>
      <c r="H158" s="11"/>
      <c r="I158" s="11"/>
    </row>
    <row r="159" spans="3:12" ht="30">
      <c r="C159" s="84" t="s">
        <v>12</v>
      </c>
      <c r="D159" s="84" t="s">
        <v>23</v>
      </c>
      <c r="E159" s="84" t="s">
        <v>25</v>
      </c>
      <c r="F159" s="85" t="s">
        <v>6</v>
      </c>
      <c r="G159" s="85" t="s">
        <v>91</v>
      </c>
      <c r="H159" s="84" t="s">
        <v>14</v>
      </c>
      <c r="I159" s="84" t="s">
        <v>92</v>
      </c>
      <c r="J159" s="84" t="s">
        <v>370</v>
      </c>
      <c r="K159" s="84" t="s">
        <v>371</v>
      </c>
      <c r="L159" s="84" t="s">
        <v>424</v>
      </c>
    </row>
    <row r="160" spans="3:12" hidden="1">
      <c r="C160" s="236" t="s">
        <v>1299</v>
      </c>
      <c r="D160" s="93"/>
      <c r="E160" s="31">
        <f>HLOOKUP($C160,$CB$2:$CE$3,2,0)</f>
        <v>15000</v>
      </c>
      <c r="F160" s="32">
        <f>D160*E160</f>
        <v>0</v>
      </c>
      <c r="G160" s="100"/>
      <c r="H160" s="33" t="s">
        <v>974</v>
      </c>
      <c r="I160" s="33" t="str">
        <f>VLOOKUP(H160,Presupuesto!$B$11:$C$565,2,0)</f>
        <v>EQUIPO DE COMPUTACION</v>
      </c>
      <c r="J160" s="151" t="s">
        <v>1403</v>
      </c>
      <c r="K160" s="33" t="s">
        <v>354</v>
      </c>
      <c r="L160" s="33"/>
    </row>
    <row r="161" spans="3:12" hidden="1">
      <c r="C161" s="236" t="s">
        <v>1297</v>
      </c>
      <c r="D161" s="86"/>
      <c r="E161" s="31">
        <f>HLOOKUP($C161,$CB$2:$CE$3,2,0)</f>
        <v>35000</v>
      </c>
      <c r="F161" s="32">
        <f>D161*E161</f>
        <v>0</v>
      </c>
      <c r="G161" s="100"/>
      <c r="H161" s="36" t="s">
        <v>974</v>
      </c>
      <c r="I161" s="36" t="str">
        <f>VLOOKUP(H161,Presupuesto!$B$11:$C$565,2,0)</f>
        <v>EQUIPO DE COMPUTACION</v>
      </c>
      <c r="J161" s="33" t="str">
        <f>$J$160</f>
        <v>Posgrado</v>
      </c>
      <c r="K161" s="33" t="s">
        <v>372</v>
      </c>
      <c r="L161" s="33"/>
    </row>
    <row r="162" spans="3:12" hidden="1">
      <c r="C162" s="34" t="s">
        <v>41</v>
      </c>
      <c r="D162" s="86"/>
      <c r="E162" s="35">
        <v>4000</v>
      </c>
      <c r="F162" s="32">
        <f t="shared" ref="F162:F173" si="10">D162*E162</f>
        <v>0</v>
      </c>
      <c r="G162" s="100"/>
      <c r="H162" s="36" t="s">
        <v>946</v>
      </c>
      <c r="I162" s="36" t="str">
        <f>VLOOKUP(H162,Presupuesto!$B$11:$C$565,2,0)</f>
        <v>EQUIPOS VARIOS DE OFICINA</v>
      </c>
      <c r="J162" s="33" t="str">
        <f t="shared" ref="J162:J173" si="11">$J$160</f>
        <v>Posgrado</v>
      </c>
      <c r="K162" s="33" t="s">
        <v>355</v>
      </c>
      <c r="L162" s="33"/>
    </row>
    <row r="163" spans="3:12" hidden="1">
      <c r="C163" s="34" t="s">
        <v>42</v>
      </c>
      <c r="D163" s="86"/>
      <c r="E163" s="35">
        <v>8000</v>
      </c>
      <c r="F163" s="32">
        <f t="shared" si="10"/>
        <v>0</v>
      </c>
      <c r="G163" s="100"/>
      <c r="H163" s="36" t="s">
        <v>974</v>
      </c>
      <c r="I163" s="36" t="str">
        <f>VLOOKUP(H163,Presupuesto!$B$11:$C$565,2,0)</f>
        <v>EQUIPO DE COMPUTACION</v>
      </c>
      <c r="J163" s="33" t="str">
        <f t="shared" si="11"/>
        <v>Posgrado</v>
      </c>
      <c r="K163" s="33" t="s">
        <v>355</v>
      </c>
      <c r="L163" s="33"/>
    </row>
    <row r="164" spans="3:12" hidden="1">
      <c r="C164" s="34" t="s">
        <v>43</v>
      </c>
      <c r="D164" s="86"/>
      <c r="E164" s="35">
        <v>5000</v>
      </c>
      <c r="F164" s="32">
        <f t="shared" si="10"/>
        <v>0</v>
      </c>
      <c r="G164" s="100"/>
      <c r="H164" s="36" t="s">
        <v>974</v>
      </c>
      <c r="I164" s="36" t="str">
        <f>VLOOKUP(H164,Presupuesto!$B$11:$C$565,2,0)</f>
        <v>EQUIPO DE COMPUTACION</v>
      </c>
      <c r="J164" s="33" t="str">
        <f t="shared" si="11"/>
        <v>Posgrado</v>
      </c>
      <c r="K164" s="33" t="s">
        <v>355</v>
      </c>
      <c r="L164" s="33"/>
    </row>
    <row r="165" spans="3:12" hidden="1">
      <c r="C165" s="34" t="s">
        <v>8</v>
      </c>
      <c r="D165" s="86"/>
      <c r="E165" s="35">
        <v>13000</v>
      </c>
      <c r="F165" s="32">
        <f t="shared" si="10"/>
        <v>0</v>
      </c>
      <c r="G165" s="100"/>
      <c r="H165" s="36" t="s">
        <v>960</v>
      </c>
      <c r="I165" s="36" t="str">
        <f>VLOOKUP(H165,Presupuesto!$B$11:$C$565,2,0)</f>
        <v>EQUIPO DE TRANSPORTE TRACCION Y ELEVACION</v>
      </c>
      <c r="J165" s="33" t="str">
        <f t="shared" si="11"/>
        <v>Posgrado</v>
      </c>
      <c r="K165" s="33" t="s">
        <v>355</v>
      </c>
      <c r="L165" s="33"/>
    </row>
    <row r="166" spans="3:12" hidden="1">
      <c r="C166" s="34" t="s">
        <v>44</v>
      </c>
      <c r="D166" s="86"/>
      <c r="E166" s="35">
        <v>15000</v>
      </c>
      <c r="F166" s="32">
        <f t="shared" si="10"/>
        <v>0</v>
      </c>
      <c r="G166" s="100"/>
      <c r="H166" s="36" t="s">
        <v>960</v>
      </c>
      <c r="I166" s="36" t="str">
        <f>VLOOKUP(H166,Presupuesto!$B$11:$C$565,2,0)</f>
        <v>EQUIPO DE TRANSPORTE TRACCION Y ELEVACION</v>
      </c>
      <c r="J166" s="33" t="str">
        <f t="shared" si="11"/>
        <v>Posgrado</v>
      </c>
      <c r="K166" s="33" t="s">
        <v>355</v>
      </c>
      <c r="L166" s="33"/>
    </row>
    <row r="167" spans="3:12" hidden="1">
      <c r="C167" s="34" t="s">
        <v>45</v>
      </c>
      <c r="D167" s="86"/>
      <c r="E167" s="35">
        <v>10000</v>
      </c>
      <c r="F167" s="32">
        <f t="shared" si="10"/>
        <v>0</v>
      </c>
      <c r="G167" s="100"/>
      <c r="H167" s="36" t="s">
        <v>960</v>
      </c>
      <c r="I167" s="36" t="str">
        <f>VLOOKUP(H167,Presupuesto!$B$11:$C$565,2,0)</f>
        <v>EQUIPO DE TRANSPORTE TRACCION Y ELEVACION</v>
      </c>
      <c r="J167" s="33" t="str">
        <f t="shared" si="11"/>
        <v>Posgrado</v>
      </c>
      <c r="K167" s="33" t="s">
        <v>363</v>
      </c>
      <c r="L167" s="33"/>
    </row>
    <row r="168" spans="3:12" hidden="1">
      <c r="C168" s="34" t="s">
        <v>46</v>
      </c>
      <c r="D168" s="86"/>
      <c r="E168" s="35">
        <v>10000</v>
      </c>
      <c r="F168" s="32">
        <f t="shared" si="10"/>
        <v>0</v>
      </c>
      <c r="G168" s="100"/>
      <c r="H168" s="36" t="s">
        <v>1006</v>
      </c>
      <c r="I168" s="36" t="str">
        <f>VLOOKUP(H168,Presupuesto!$B$11:$C$565,2,0)</f>
        <v>APLICACIONES INFORMATICAS</v>
      </c>
      <c r="J168" s="33" t="str">
        <f t="shared" si="11"/>
        <v>Posgrado</v>
      </c>
      <c r="K168" s="33" t="s">
        <v>359</v>
      </c>
      <c r="L168" s="33"/>
    </row>
    <row r="169" spans="3:12" hidden="1">
      <c r="C169" s="44" t="s">
        <v>47</v>
      </c>
      <c r="D169" s="86"/>
      <c r="E169" s="35">
        <v>2000</v>
      </c>
      <c r="F169" s="32">
        <f t="shared" si="10"/>
        <v>0</v>
      </c>
      <c r="G169" s="100"/>
      <c r="H169" s="45" t="s">
        <v>974</v>
      </c>
      <c r="I169" s="45" t="str">
        <f>VLOOKUP(H169,Presupuesto!$B$11:$C$565,2,0)</f>
        <v>EQUIPO DE COMPUTACION</v>
      </c>
      <c r="J169" s="33" t="str">
        <f t="shared" si="11"/>
        <v>Posgrado</v>
      </c>
      <c r="K169" s="33" t="s">
        <v>355</v>
      </c>
      <c r="L169" s="33"/>
    </row>
    <row r="170" spans="3:12" hidden="1">
      <c r="C170" s="44" t="s">
        <v>1421</v>
      </c>
      <c r="D170" s="86"/>
      <c r="E170" s="35">
        <v>1500</v>
      </c>
      <c r="F170" s="32">
        <f t="shared" si="10"/>
        <v>0</v>
      </c>
      <c r="G170" s="100"/>
      <c r="H170" s="45" t="s">
        <v>906</v>
      </c>
      <c r="I170" s="45" t="str">
        <f>VLOOKUP(H170,Presupuesto!$B$11:$C$565,2,0)</f>
        <v>UTILES Y MATERIALES ELECTRICOS</v>
      </c>
      <c r="J170" s="33" t="str">
        <f t="shared" si="11"/>
        <v>Posgrado</v>
      </c>
      <c r="K170" s="33" t="s">
        <v>355</v>
      </c>
      <c r="L170" s="33"/>
    </row>
    <row r="171" spans="3:12" hidden="1">
      <c r="C171" s="44" t="s">
        <v>48</v>
      </c>
      <c r="D171" s="86"/>
      <c r="E171" s="35">
        <v>1500</v>
      </c>
      <c r="F171" s="32">
        <f t="shared" si="10"/>
        <v>0</v>
      </c>
      <c r="G171" s="100"/>
      <c r="H171" s="45" t="s">
        <v>974</v>
      </c>
      <c r="I171" s="45" t="str">
        <f>VLOOKUP(H171,Presupuesto!$B$11:$C$565,2,0)</f>
        <v>EQUIPO DE COMPUTACION</v>
      </c>
      <c r="J171" s="33" t="str">
        <f t="shared" si="11"/>
        <v>Posgrado</v>
      </c>
      <c r="K171" s="33" t="s">
        <v>355</v>
      </c>
      <c r="L171" s="33"/>
    </row>
    <row r="172" spans="3:12" hidden="1">
      <c r="C172" s="44" t="s">
        <v>49</v>
      </c>
      <c r="D172" s="86"/>
      <c r="E172" s="35">
        <v>500</v>
      </c>
      <c r="F172" s="32">
        <f t="shared" si="10"/>
        <v>0</v>
      </c>
      <c r="G172" s="100"/>
      <c r="H172" s="45" t="s">
        <v>915</v>
      </c>
      <c r="I172" s="45" t="str">
        <f>VLOOKUP(H172,Presupuesto!$B$11:$C$565,2,0)</f>
        <v>OTROS RESPUESTOS Y ACCESORIOS MENORES</v>
      </c>
      <c r="J172" s="33" t="str">
        <f t="shared" si="11"/>
        <v>Posgrado</v>
      </c>
      <c r="K172" s="33" t="s">
        <v>355</v>
      </c>
      <c r="L172" s="33"/>
    </row>
    <row r="173" spans="3:12" ht="15.75" hidden="1" thickBot="1">
      <c r="C173" s="37" t="s">
        <v>50</v>
      </c>
      <c r="D173" s="94"/>
      <c r="E173" s="39">
        <v>20</v>
      </c>
      <c r="F173" s="40">
        <f t="shared" si="10"/>
        <v>0</v>
      </c>
      <c r="G173" s="97"/>
      <c r="H173" s="41" t="s">
        <v>915</v>
      </c>
      <c r="I173" s="41" t="str">
        <f>VLOOKUP(H173,Presupuesto!$B$11:$C$565,2,0)</f>
        <v>OTROS RESPUESTOS Y ACCESORIOS MENORES</v>
      </c>
      <c r="J173" s="41" t="str">
        <f t="shared" si="11"/>
        <v>Posgrado</v>
      </c>
      <c r="K173" s="59" t="s">
        <v>354</v>
      </c>
      <c r="L173" s="59"/>
    </row>
    <row r="174" spans="3:12">
      <c r="F174" s="28"/>
      <c r="G174" s="11"/>
      <c r="H174" s="11"/>
      <c r="I174" s="11"/>
    </row>
    <row r="175" spans="3:12" ht="15.75" thickBot="1"/>
    <row r="176" spans="3:12" ht="15.75" thickBot="1">
      <c r="C176" s="1" t="s">
        <v>11</v>
      </c>
      <c r="D176" s="43">
        <f>SUM(F183:F196)</f>
        <v>0</v>
      </c>
      <c r="F176" s="7"/>
      <c r="G176" s="14"/>
      <c r="H176" s="7"/>
      <c r="I176" s="7"/>
    </row>
    <row r="177" spans="3:12">
      <c r="C177" s="7"/>
      <c r="D177" s="3"/>
      <c r="E177" s="28"/>
      <c r="F177" s="28"/>
      <c r="G177" s="28"/>
      <c r="H177" s="11"/>
      <c r="I177" s="11"/>
      <c r="J177" s="11"/>
      <c r="K177" s="47"/>
    </row>
    <row r="178" spans="3:12">
      <c r="C178" s="7"/>
      <c r="D178" s="3"/>
      <c r="E178" s="28"/>
      <c r="F178" s="28"/>
      <c r="G178" s="28"/>
      <c r="H178" s="11"/>
      <c r="I178" s="11"/>
      <c r="J178" s="11"/>
      <c r="K178" s="47"/>
    </row>
    <row r="179" spans="3:12" ht="15.75">
      <c r="C179" s="137" t="s">
        <v>352</v>
      </c>
      <c r="D179" s="290"/>
      <c r="E179" s="28"/>
      <c r="F179" s="28"/>
      <c r="G179" s="28"/>
      <c r="H179" s="11"/>
      <c r="I179" s="11"/>
      <c r="J179" s="11"/>
      <c r="K179" s="47"/>
    </row>
    <row r="180" spans="3:12" ht="18.75">
      <c r="C180" s="143" t="e">
        <f>IFERROR(VLOOKUP(D179,'1. Desarrollo e Innov. Curricu.'!$F:$G,2,FALSE),IFERROR(VLOOKUP(D179,'2. Investigación Científica'!$F:$G,2,FALSE),IFERROR(VLOOKUP(D179,'3. Vinculación Univ. Sociedad'!$F:$G,2,FALSE),IFERROR(VLOOKUP(D179,'4. Docencia y Profesorado Univ.'!$F:$G,2,FALSE),IFERROR(VLOOKUP(D179,'5. Estudiantes y Graduados'!$F:$G,2,FALSE),IFERROR(VLOOKUP(D179,'Gestion administrativa '!$F:$G,2,FALSE),IFERROR(VLOOKUP(D179,'13. Gestión Académica'!$F:$G,2,FALSE),IFERROR(VLOOKUP(D179,'9. Asegura. de la Calid. y M'!$F:$G,2,FALSE),IFERROR(VLOOKUP(D179,'6. Gestión del Conocimiento'!$F:$G,2,FALSE),IFERROR(VLOOKUP(D179,'15. Gobernabilidad y Proceso...'!$F:$G,2,FALSE),IFERROR(VLOOKUP(D179,'12. Gestión del Talento Humano'!$F:$G,2,FALSE),IFERROR(VLOOKUP(D179,'14. Internacional... de la E.S.'!$F:$G,2,FALSE),IFERROR(VLOOKUP(D179,'10. Posgrado'!$F:$G,2,FALSE),IFERROR(VLOOKUP(D179,'16. Desa. del Sistema Educ.Sup.'!$F:$G,2,FALSE),IFERROR(VLOOKUP(D179,'8. Cultura de Inno. Insti...'!$F:$G,2,FALSE),VLOOKUP(D179,'7. Lo Esencial de la Reforma U.'!$F:$G,2,0))))))))))))))))</f>
        <v>#N/A</v>
      </c>
      <c r="D180" s="3"/>
      <c r="E180" s="28"/>
      <c r="F180" s="28"/>
      <c r="G180" s="28"/>
      <c r="H180" s="11"/>
      <c r="I180" s="11"/>
      <c r="J180" s="11"/>
      <c r="K180" s="47"/>
    </row>
    <row r="181" spans="3:12">
      <c r="F181" s="28"/>
      <c r="G181" s="11"/>
      <c r="H181" s="11"/>
      <c r="I181" s="11"/>
    </row>
    <row r="182" spans="3:12" ht="30">
      <c r="C182" s="84" t="s">
        <v>12</v>
      </c>
      <c r="D182" s="84" t="s">
        <v>23</v>
      </c>
      <c r="E182" s="84" t="s">
        <v>25</v>
      </c>
      <c r="F182" s="85" t="s">
        <v>6</v>
      </c>
      <c r="G182" s="85" t="s">
        <v>91</v>
      </c>
      <c r="H182" s="84" t="s">
        <v>14</v>
      </c>
      <c r="I182" s="84" t="s">
        <v>92</v>
      </c>
      <c r="J182" s="84" t="s">
        <v>370</v>
      </c>
      <c r="K182" s="84" t="s">
        <v>371</v>
      </c>
      <c r="L182" s="84" t="s">
        <v>424</v>
      </c>
    </row>
    <row r="183" spans="3:12" hidden="1">
      <c r="C183" s="236" t="s">
        <v>1299</v>
      </c>
      <c r="D183" s="93"/>
      <c r="E183" s="31">
        <f>HLOOKUP($C183,$CB$2:$CE$3,2,0)</f>
        <v>15000</v>
      </c>
      <c r="F183" s="32">
        <f>D183*E183</f>
        <v>0</v>
      </c>
      <c r="G183" s="100"/>
      <c r="H183" s="33" t="s">
        <v>974</v>
      </c>
      <c r="I183" s="33" t="str">
        <f>VLOOKUP(H183,Presupuesto!$B$11:$C$565,2,0)</f>
        <v>EQUIPO DE COMPUTACION</v>
      </c>
      <c r="J183" s="151" t="s">
        <v>1403</v>
      </c>
      <c r="K183" s="33" t="s">
        <v>354</v>
      </c>
      <c r="L183" s="33"/>
    </row>
    <row r="184" spans="3:12" hidden="1">
      <c r="C184" s="236" t="s">
        <v>1297</v>
      </c>
      <c r="D184" s="86"/>
      <c r="E184" s="31">
        <f>HLOOKUP($C184,$CB$2:$CE$3,2,0)</f>
        <v>35000</v>
      </c>
      <c r="F184" s="32">
        <f>D184*E184</f>
        <v>0</v>
      </c>
      <c r="G184" s="100"/>
      <c r="H184" s="36" t="s">
        <v>974</v>
      </c>
      <c r="I184" s="36" t="str">
        <f>VLOOKUP(H184,Presupuesto!$B$11:$C$565,2,0)</f>
        <v>EQUIPO DE COMPUTACION</v>
      </c>
      <c r="J184" s="33" t="str">
        <f>$J$183</f>
        <v>Posgrado</v>
      </c>
      <c r="K184" s="33" t="s">
        <v>372</v>
      </c>
      <c r="L184" s="33"/>
    </row>
    <row r="185" spans="3:12" hidden="1">
      <c r="C185" s="34" t="s">
        <v>41</v>
      </c>
      <c r="D185" s="86"/>
      <c r="E185" s="35">
        <v>4000</v>
      </c>
      <c r="F185" s="32">
        <f t="shared" ref="F185:F196" si="12">D185*E185</f>
        <v>0</v>
      </c>
      <c r="G185" s="100"/>
      <c r="H185" s="36" t="s">
        <v>946</v>
      </c>
      <c r="I185" s="36" t="str">
        <f>VLOOKUP(H185,Presupuesto!$B$11:$C$565,2,0)</f>
        <v>EQUIPOS VARIOS DE OFICINA</v>
      </c>
      <c r="J185" s="33" t="str">
        <f t="shared" ref="J185:J196" si="13">$J$183</f>
        <v>Posgrado</v>
      </c>
      <c r="K185" s="33" t="s">
        <v>355</v>
      </c>
      <c r="L185" s="33"/>
    </row>
    <row r="186" spans="3:12" hidden="1">
      <c r="C186" s="34" t="s">
        <v>42</v>
      </c>
      <c r="D186" s="86"/>
      <c r="E186" s="35">
        <v>8000</v>
      </c>
      <c r="F186" s="32">
        <f t="shared" si="12"/>
        <v>0</v>
      </c>
      <c r="G186" s="100"/>
      <c r="H186" s="36" t="s">
        <v>974</v>
      </c>
      <c r="I186" s="36" t="str">
        <f>VLOOKUP(H186,Presupuesto!$B$11:$C$565,2,0)</f>
        <v>EQUIPO DE COMPUTACION</v>
      </c>
      <c r="J186" s="33" t="str">
        <f t="shared" si="13"/>
        <v>Posgrado</v>
      </c>
      <c r="K186" s="33" t="s">
        <v>355</v>
      </c>
      <c r="L186" s="33"/>
    </row>
    <row r="187" spans="3:12" hidden="1">
      <c r="C187" s="34" t="s">
        <v>43</v>
      </c>
      <c r="D187" s="86"/>
      <c r="E187" s="35">
        <v>5000</v>
      </c>
      <c r="F187" s="32">
        <f t="shared" si="12"/>
        <v>0</v>
      </c>
      <c r="G187" s="100"/>
      <c r="H187" s="36" t="s">
        <v>974</v>
      </c>
      <c r="I187" s="36" t="str">
        <f>VLOOKUP(H187,Presupuesto!$B$11:$C$565,2,0)</f>
        <v>EQUIPO DE COMPUTACION</v>
      </c>
      <c r="J187" s="33" t="str">
        <f t="shared" si="13"/>
        <v>Posgrado</v>
      </c>
      <c r="K187" s="33" t="s">
        <v>355</v>
      </c>
      <c r="L187" s="33"/>
    </row>
    <row r="188" spans="3:12" hidden="1">
      <c r="C188" s="34" t="s">
        <v>8</v>
      </c>
      <c r="D188" s="86"/>
      <c r="E188" s="35">
        <v>13000</v>
      </c>
      <c r="F188" s="32">
        <f t="shared" si="12"/>
        <v>0</v>
      </c>
      <c r="G188" s="100"/>
      <c r="H188" s="36" t="s">
        <v>960</v>
      </c>
      <c r="I188" s="36" t="str">
        <f>VLOOKUP(H188,Presupuesto!$B$11:$C$565,2,0)</f>
        <v>EQUIPO DE TRANSPORTE TRACCION Y ELEVACION</v>
      </c>
      <c r="J188" s="33" t="str">
        <f t="shared" si="13"/>
        <v>Posgrado</v>
      </c>
      <c r="K188" s="33" t="s">
        <v>355</v>
      </c>
      <c r="L188" s="33"/>
    </row>
    <row r="189" spans="3:12" hidden="1">
      <c r="C189" s="34" t="s">
        <v>44</v>
      </c>
      <c r="D189" s="86"/>
      <c r="E189" s="35">
        <v>15000</v>
      </c>
      <c r="F189" s="32">
        <f t="shared" si="12"/>
        <v>0</v>
      </c>
      <c r="G189" s="100"/>
      <c r="H189" s="36" t="s">
        <v>960</v>
      </c>
      <c r="I189" s="36" t="str">
        <f>VLOOKUP(H189,Presupuesto!$B$11:$C$565,2,0)</f>
        <v>EQUIPO DE TRANSPORTE TRACCION Y ELEVACION</v>
      </c>
      <c r="J189" s="33" t="str">
        <f t="shared" si="13"/>
        <v>Posgrado</v>
      </c>
      <c r="K189" s="33" t="s">
        <v>355</v>
      </c>
      <c r="L189" s="33"/>
    </row>
    <row r="190" spans="3:12" hidden="1">
      <c r="C190" s="34" t="s">
        <v>45</v>
      </c>
      <c r="D190" s="86"/>
      <c r="E190" s="35">
        <v>10000</v>
      </c>
      <c r="F190" s="32">
        <f t="shared" si="12"/>
        <v>0</v>
      </c>
      <c r="G190" s="100"/>
      <c r="H190" s="36" t="s">
        <v>960</v>
      </c>
      <c r="I190" s="36" t="str">
        <f>VLOOKUP(H190,Presupuesto!$B$11:$C$565,2,0)</f>
        <v>EQUIPO DE TRANSPORTE TRACCION Y ELEVACION</v>
      </c>
      <c r="J190" s="33" t="str">
        <f t="shared" si="13"/>
        <v>Posgrado</v>
      </c>
      <c r="K190" s="33" t="s">
        <v>363</v>
      </c>
      <c r="L190" s="33"/>
    </row>
    <row r="191" spans="3:12" hidden="1">
      <c r="C191" s="34" t="s">
        <v>46</v>
      </c>
      <c r="D191" s="86"/>
      <c r="E191" s="35">
        <v>10000</v>
      </c>
      <c r="F191" s="32">
        <f t="shared" si="12"/>
        <v>0</v>
      </c>
      <c r="G191" s="100"/>
      <c r="H191" s="36" t="s">
        <v>1006</v>
      </c>
      <c r="I191" s="36" t="str">
        <f>VLOOKUP(H191,Presupuesto!$B$11:$C$565,2,0)</f>
        <v>APLICACIONES INFORMATICAS</v>
      </c>
      <c r="J191" s="33" t="str">
        <f t="shared" si="13"/>
        <v>Posgrado</v>
      </c>
      <c r="K191" s="33" t="s">
        <v>359</v>
      </c>
      <c r="L191" s="33"/>
    </row>
    <row r="192" spans="3:12" hidden="1">
      <c r="C192" s="44" t="s">
        <v>47</v>
      </c>
      <c r="D192" s="86"/>
      <c r="E192" s="35">
        <v>2000</v>
      </c>
      <c r="F192" s="32">
        <f t="shared" si="12"/>
        <v>0</v>
      </c>
      <c r="G192" s="100"/>
      <c r="H192" s="45" t="s">
        <v>974</v>
      </c>
      <c r="I192" s="45" t="str">
        <f>VLOOKUP(H192,Presupuesto!$B$11:$C$565,2,0)</f>
        <v>EQUIPO DE COMPUTACION</v>
      </c>
      <c r="J192" s="33" t="str">
        <f t="shared" si="13"/>
        <v>Posgrado</v>
      </c>
      <c r="K192" s="33" t="s">
        <v>355</v>
      </c>
      <c r="L192" s="33"/>
    </row>
    <row r="193" spans="3:12" hidden="1">
      <c r="C193" s="44" t="s">
        <v>1421</v>
      </c>
      <c r="D193" s="86"/>
      <c r="E193" s="35">
        <v>1500</v>
      </c>
      <c r="F193" s="32">
        <f t="shared" si="12"/>
        <v>0</v>
      </c>
      <c r="G193" s="100"/>
      <c r="H193" s="45" t="s">
        <v>906</v>
      </c>
      <c r="I193" s="45" t="str">
        <f>VLOOKUP(H193,Presupuesto!$B$11:$C$565,2,0)</f>
        <v>UTILES Y MATERIALES ELECTRICOS</v>
      </c>
      <c r="J193" s="33" t="str">
        <f t="shared" si="13"/>
        <v>Posgrado</v>
      </c>
      <c r="K193" s="33" t="s">
        <v>355</v>
      </c>
      <c r="L193" s="33"/>
    </row>
    <row r="194" spans="3:12" hidden="1">
      <c r="C194" s="44" t="s">
        <v>48</v>
      </c>
      <c r="D194" s="86"/>
      <c r="E194" s="35">
        <v>1500</v>
      </c>
      <c r="F194" s="32">
        <f t="shared" si="12"/>
        <v>0</v>
      </c>
      <c r="G194" s="100"/>
      <c r="H194" s="45" t="s">
        <v>974</v>
      </c>
      <c r="I194" s="45" t="str">
        <f>VLOOKUP(H194,Presupuesto!$B$11:$C$565,2,0)</f>
        <v>EQUIPO DE COMPUTACION</v>
      </c>
      <c r="J194" s="33" t="str">
        <f t="shared" si="13"/>
        <v>Posgrado</v>
      </c>
      <c r="K194" s="33" t="s">
        <v>355</v>
      </c>
      <c r="L194" s="33"/>
    </row>
    <row r="195" spans="3:12" hidden="1">
      <c r="C195" s="44" t="s">
        <v>49</v>
      </c>
      <c r="D195" s="86"/>
      <c r="E195" s="35">
        <v>500</v>
      </c>
      <c r="F195" s="32">
        <f t="shared" si="12"/>
        <v>0</v>
      </c>
      <c r="G195" s="100"/>
      <c r="H195" s="45" t="s">
        <v>915</v>
      </c>
      <c r="I195" s="45" t="str">
        <f>VLOOKUP(H195,Presupuesto!$B$11:$C$565,2,0)</f>
        <v>OTROS RESPUESTOS Y ACCESORIOS MENORES</v>
      </c>
      <c r="J195" s="33" t="str">
        <f t="shared" si="13"/>
        <v>Posgrado</v>
      </c>
      <c r="K195" s="33" t="s">
        <v>355</v>
      </c>
      <c r="L195" s="33"/>
    </row>
    <row r="196" spans="3:12" ht="15.75" hidden="1" thickBot="1">
      <c r="C196" s="37" t="s">
        <v>50</v>
      </c>
      <c r="D196" s="94"/>
      <c r="E196" s="39">
        <v>20</v>
      </c>
      <c r="F196" s="40">
        <f t="shared" si="12"/>
        <v>0</v>
      </c>
      <c r="G196" s="97"/>
      <c r="H196" s="41" t="s">
        <v>915</v>
      </c>
      <c r="I196" s="41" t="str">
        <f>VLOOKUP(H196,Presupuesto!$B$11:$C$565,2,0)</f>
        <v>OTROS RESPUESTOS Y ACCESORIOS MENORES</v>
      </c>
      <c r="J196" s="41" t="str">
        <f t="shared" si="13"/>
        <v>Posgrado</v>
      </c>
      <c r="K196" s="59" t="s">
        <v>354</v>
      </c>
      <c r="L196" s="59"/>
    </row>
    <row r="198" spans="3:12" ht="15.75" thickBot="1"/>
    <row r="199" spans="3:12" ht="15.75" thickBot="1">
      <c r="C199" s="1" t="s">
        <v>11</v>
      </c>
      <c r="D199" s="43">
        <f>SUM(F206:F219)</f>
        <v>0</v>
      </c>
      <c r="F199" s="7"/>
      <c r="G199" s="14"/>
      <c r="H199" s="7"/>
      <c r="I199" s="7"/>
    </row>
    <row r="200" spans="3:12">
      <c r="C200" s="7"/>
      <c r="D200" s="3"/>
      <c r="E200" s="28"/>
      <c r="F200" s="28"/>
      <c r="G200" s="28"/>
      <c r="H200" s="11"/>
      <c r="I200" s="11"/>
      <c r="J200" s="11"/>
      <c r="K200" s="47"/>
    </row>
    <row r="201" spans="3:12">
      <c r="C201" s="7"/>
      <c r="D201" s="3"/>
      <c r="E201" s="28"/>
      <c r="F201" s="28"/>
      <c r="G201" s="28"/>
      <c r="H201" s="11"/>
      <c r="I201" s="11"/>
      <c r="J201" s="11"/>
      <c r="K201" s="47"/>
    </row>
    <row r="202" spans="3:12" ht="15.75">
      <c r="C202" s="137" t="s">
        <v>352</v>
      </c>
      <c r="D202" s="290"/>
      <c r="E202" s="28"/>
      <c r="F202" s="28"/>
      <c r="G202" s="28"/>
      <c r="H202" s="11"/>
      <c r="I202" s="11"/>
      <c r="J202" s="11"/>
      <c r="K202" s="47"/>
    </row>
    <row r="203" spans="3:12" ht="18.75">
      <c r="C203" s="143" t="e">
        <f>IFERROR(VLOOKUP(D202,'1. Desarrollo e Innov. Curricu.'!$F:$G,2,FALSE),IFERROR(VLOOKUP(D202,'2. Investigación Científica'!$F:$G,2,FALSE),IFERROR(VLOOKUP(D202,'3. Vinculación Univ. Sociedad'!$F:$G,2,FALSE),IFERROR(VLOOKUP(D202,'4. Docencia y Profesorado Univ.'!$F:$G,2,FALSE),IFERROR(VLOOKUP(D202,'5. Estudiantes y Graduados'!$F:$G,2,FALSE),IFERROR(VLOOKUP(D202,'Gestion administrativa '!$F:$G,2,FALSE),IFERROR(VLOOKUP(D202,'13. Gestión Académica'!$F:$G,2,FALSE),IFERROR(VLOOKUP(D202,'9. Asegura. de la Calid. y M'!$F:$G,2,FALSE),IFERROR(VLOOKUP(D202,'6. Gestión del Conocimiento'!$F:$G,2,FALSE),IFERROR(VLOOKUP(D202,'15. Gobernabilidad y Proceso...'!$F:$G,2,FALSE),IFERROR(VLOOKUP(D202,'12. Gestión del Talento Humano'!$F:$G,2,FALSE),IFERROR(VLOOKUP(D202,'14. Internacional... de la E.S.'!$F:$G,2,FALSE),IFERROR(VLOOKUP(D202,'10. Posgrado'!$F:$G,2,FALSE),IFERROR(VLOOKUP(D202,'16. Desa. del Sistema Educ.Sup.'!$F:$G,2,FALSE),IFERROR(VLOOKUP(D202,'8. Cultura de Inno. Insti...'!$F:$G,2,FALSE),VLOOKUP(D202,'7. Lo Esencial de la Reforma U.'!$F:$G,2,0))))))))))))))))</f>
        <v>#N/A</v>
      </c>
      <c r="D203" s="3"/>
      <c r="E203" s="28"/>
      <c r="F203" s="28"/>
      <c r="G203" s="28"/>
      <c r="H203" s="11"/>
      <c r="I203" s="11"/>
      <c r="J203" s="11"/>
      <c r="K203" s="47"/>
    </row>
    <row r="204" spans="3:12">
      <c r="F204" s="28"/>
      <c r="G204" s="11"/>
      <c r="H204" s="11"/>
      <c r="I204" s="11"/>
    </row>
    <row r="205" spans="3:12" ht="30">
      <c r="C205" s="84" t="s">
        <v>12</v>
      </c>
      <c r="D205" s="84" t="s">
        <v>23</v>
      </c>
      <c r="E205" s="84" t="s">
        <v>25</v>
      </c>
      <c r="F205" s="85" t="s">
        <v>6</v>
      </c>
      <c r="G205" s="85" t="s">
        <v>91</v>
      </c>
      <c r="H205" s="84" t="s">
        <v>14</v>
      </c>
      <c r="I205" s="84" t="s">
        <v>92</v>
      </c>
      <c r="J205" s="84" t="s">
        <v>370</v>
      </c>
      <c r="K205" s="84" t="s">
        <v>371</v>
      </c>
      <c r="L205" s="84" t="s">
        <v>424</v>
      </c>
    </row>
    <row r="206" spans="3:12" hidden="1">
      <c r="C206" s="236" t="s">
        <v>1299</v>
      </c>
      <c r="D206" s="93"/>
      <c r="E206" s="31">
        <f>HLOOKUP($C206,$CB$2:$CE$3,2,0)</f>
        <v>15000</v>
      </c>
      <c r="F206" s="32">
        <f>D206*E206</f>
        <v>0</v>
      </c>
      <c r="G206" s="100"/>
      <c r="H206" s="33" t="s">
        <v>974</v>
      </c>
      <c r="I206" s="33" t="str">
        <f>VLOOKUP(H206,Presupuesto!$B$11:$C$565,2,0)</f>
        <v>EQUIPO DE COMPUTACION</v>
      </c>
      <c r="J206" s="151" t="s">
        <v>1403</v>
      </c>
      <c r="K206" s="33" t="s">
        <v>354</v>
      </c>
      <c r="L206" s="33"/>
    </row>
    <row r="207" spans="3:12" hidden="1">
      <c r="C207" s="236" t="s">
        <v>1297</v>
      </c>
      <c r="D207" s="86"/>
      <c r="E207" s="31">
        <f>HLOOKUP($C207,$CB$2:$CE$3,2,0)</f>
        <v>35000</v>
      </c>
      <c r="F207" s="32">
        <f>D207*E207</f>
        <v>0</v>
      </c>
      <c r="G207" s="100"/>
      <c r="H207" s="36" t="s">
        <v>974</v>
      </c>
      <c r="I207" s="36" t="str">
        <f>VLOOKUP(H207,Presupuesto!$B$11:$C$565,2,0)</f>
        <v>EQUIPO DE COMPUTACION</v>
      </c>
      <c r="J207" s="33" t="str">
        <f>$J$206</f>
        <v>Posgrado</v>
      </c>
      <c r="K207" s="33" t="s">
        <v>372</v>
      </c>
      <c r="L207" s="33"/>
    </row>
    <row r="208" spans="3:12" hidden="1">
      <c r="C208" s="34" t="s">
        <v>41</v>
      </c>
      <c r="D208" s="86"/>
      <c r="E208" s="35">
        <v>4000</v>
      </c>
      <c r="F208" s="32">
        <f t="shared" ref="F208:F219" si="14">D208*E208</f>
        <v>0</v>
      </c>
      <c r="G208" s="100"/>
      <c r="H208" s="36" t="s">
        <v>946</v>
      </c>
      <c r="I208" s="36" t="str">
        <f>VLOOKUP(H208,Presupuesto!$B$11:$C$565,2,0)</f>
        <v>EQUIPOS VARIOS DE OFICINA</v>
      </c>
      <c r="J208" s="33" t="str">
        <f t="shared" ref="J208:J219" si="15">$J$206</f>
        <v>Posgrado</v>
      </c>
      <c r="K208" s="33" t="s">
        <v>355</v>
      </c>
      <c r="L208" s="33"/>
    </row>
    <row r="209" spans="3:12" hidden="1">
      <c r="C209" s="34" t="s">
        <v>42</v>
      </c>
      <c r="D209" s="86"/>
      <c r="E209" s="35">
        <v>8000</v>
      </c>
      <c r="F209" s="32">
        <f t="shared" si="14"/>
        <v>0</v>
      </c>
      <c r="G209" s="100"/>
      <c r="H209" s="36" t="s">
        <v>974</v>
      </c>
      <c r="I209" s="36" t="str">
        <f>VLOOKUP(H209,Presupuesto!$B$11:$C$565,2,0)</f>
        <v>EQUIPO DE COMPUTACION</v>
      </c>
      <c r="J209" s="33" t="str">
        <f t="shared" si="15"/>
        <v>Posgrado</v>
      </c>
      <c r="K209" s="33" t="s">
        <v>355</v>
      </c>
      <c r="L209" s="33"/>
    </row>
    <row r="210" spans="3:12" hidden="1">
      <c r="C210" s="34" t="s">
        <v>43</v>
      </c>
      <c r="D210" s="86"/>
      <c r="E210" s="35">
        <v>5000</v>
      </c>
      <c r="F210" s="32">
        <f t="shared" si="14"/>
        <v>0</v>
      </c>
      <c r="G210" s="100"/>
      <c r="H210" s="36" t="s">
        <v>974</v>
      </c>
      <c r="I210" s="36" t="str">
        <f>VLOOKUP(H210,Presupuesto!$B$11:$C$565,2,0)</f>
        <v>EQUIPO DE COMPUTACION</v>
      </c>
      <c r="J210" s="33" t="str">
        <f t="shared" si="15"/>
        <v>Posgrado</v>
      </c>
      <c r="K210" s="33" t="s">
        <v>355</v>
      </c>
      <c r="L210" s="33"/>
    </row>
    <row r="211" spans="3:12" hidden="1">
      <c r="C211" s="34" t="s">
        <v>8</v>
      </c>
      <c r="D211" s="86"/>
      <c r="E211" s="35">
        <v>13000</v>
      </c>
      <c r="F211" s="32">
        <f t="shared" si="14"/>
        <v>0</v>
      </c>
      <c r="G211" s="100"/>
      <c r="H211" s="36" t="s">
        <v>960</v>
      </c>
      <c r="I211" s="36" t="str">
        <f>VLOOKUP(H211,Presupuesto!$B$11:$C$565,2,0)</f>
        <v>EQUIPO DE TRANSPORTE TRACCION Y ELEVACION</v>
      </c>
      <c r="J211" s="33" t="str">
        <f t="shared" si="15"/>
        <v>Posgrado</v>
      </c>
      <c r="K211" s="33" t="s">
        <v>355</v>
      </c>
      <c r="L211" s="33"/>
    </row>
    <row r="212" spans="3:12" hidden="1">
      <c r="C212" s="34" t="s">
        <v>44</v>
      </c>
      <c r="D212" s="86"/>
      <c r="E212" s="35">
        <v>15000</v>
      </c>
      <c r="F212" s="32">
        <f t="shared" si="14"/>
        <v>0</v>
      </c>
      <c r="G212" s="100"/>
      <c r="H212" s="36" t="s">
        <v>960</v>
      </c>
      <c r="I212" s="36" t="str">
        <f>VLOOKUP(H212,Presupuesto!$B$11:$C$565,2,0)</f>
        <v>EQUIPO DE TRANSPORTE TRACCION Y ELEVACION</v>
      </c>
      <c r="J212" s="33" t="str">
        <f t="shared" si="15"/>
        <v>Posgrado</v>
      </c>
      <c r="K212" s="33" t="s">
        <v>355</v>
      </c>
      <c r="L212" s="33"/>
    </row>
    <row r="213" spans="3:12" hidden="1">
      <c r="C213" s="34" t="s">
        <v>45</v>
      </c>
      <c r="D213" s="86"/>
      <c r="E213" s="35">
        <v>10000</v>
      </c>
      <c r="F213" s="32">
        <f t="shared" si="14"/>
        <v>0</v>
      </c>
      <c r="G213" s="100"/>
      <c r="H213" s="36" t="s">
        <v>960</v>
      </c>
      <c r="I213" s="36" t="str">
        <f>VLOOKUP(H213,Presupuesto!$B$11:$C$565,2,0)</f>
        <v>EQUIPO DE TRANSPORTE TRACCION Y ELEVACION</v>
      </c>
      <c r="J213" s="33" t="str">
        <f t="shared" si="15"/>
        <v>Posgrado</v>
      </c>
      <c r="K213" s="33" t="s">
        <v>363</v>
      </c>
      <c r="L213" s="33"/>
    </row>
    <row r="214" spans="3:12" hidden="1">
      <c r="C214" s="34" t="s">
        <v>46</v>
      </c>
      <c r="D214" s="86"/>
      <c r="E214" s="35">
        <v>10000</v>
      </c>
      <c r="F214" s="32">
        <f t="shared" si="14"/>
        <v>0</v>
      </c>
      <c r="G214" s="100"/>
      <c r="H214" s="36" t="s">
        <v>1006</v>
      </c>
      <c r="I214" s="36" t="str">
        <f>VLOOKUP(H214,Presupuesto!$B$11:$C$565,2,0)</f>
        <v>APLICACIONES INFORMATICAS</v>
      </c>
      <c r="J214" s="33" t="str">
        <f t="shared" si="15"/>
        <v>Posgrado</v>
      </c>
      <c r="K214" s="33" t="s">
        <v>359</v>
      </c>
      <c r="L214" s="33"/>
    </row>
    <row r="215" spans="3:12" hidden="1">
      <c r="C215" s="44" t="s">
        <v>47</v>
      </c>
      <c r="D215" s="86"/>
      <c r="E215" s="35">
        <v>2000</v>
      </c>
      <c r="F215" s="32">
        <f t="shared" si="14"/>
        <v>0</v>
      </c>
      <c r="G215" s="100"/>
      <c r="H215" s="45" t="s">
        <v>974</v>
      </c>
      <c r="I215" s="45" t="str">
        <f>VLOOKUP(H215,Presupuesto!$B$11:$C$565,2,0)</f>
        <v>EQUIPO DE COMPUTACION</v>
      </c>
      <c r="J215" s="33" t="str">
        <f t="shared" si="15"/>
        <v>Posgrado</v>
      </c>
      <c r="K215" s="33" t="s">
        <v>355</v>
      </c>
      <c r="L215" s="33"/>
    </row>
    <row r="216" spans="3:12" hidden="1">
      <c r="C216" s="44" t="s">
        <v>1421</v>
      </c>
      <c r="D216" s="86"/>
      <c r="E216" s="35">
        <v>1500</v>
      </c>
      <c r="F216" s="32">
        <f t="shared" si="14"/>
        <v>0</v>
      </c>
      <c r="G216" s="100"/>
      <c r="H216" s="45" t="s">
        <v>906</v>
      </c>
      <c r="I216" s="45" t="str">
        <f>VLOOKUP(H216,Presupuesto!$B$11:$C$565,2,0)</f>
        <v>UTILES Y MATERIALES ELECTRICOS</v>
      </c>
      <c r="J216" s="33" t="str">
        <f t="shared" si="15"/>
        <v>Posgrado</v>
      </c>
      <c r="K216" s="33" t="s">
        <v>355</v>
      </c>
      <c r="L216" s="33"/>
    </row>
    <row r="217" spans="3:12" hidden="1">
      <c r="C217" s="44" t="s">
        <v>48</v>
      </c>
      <c r="D217" s="86"/>
      <c r="E217" s="35">
        <v>1500</v>
      </c>
      <c r="F217" s="32">
        <f t="shared" si="14"/>
        <v>0</v>
      </c>
      <c r="G217" s="100"/>
      <c r="H217" s="45" t="s">
        <v>974</v>
      </c>
      <c r="I217" s="45" t="str">
        <f>VLOOKUP(H217,Presupuesto!$B$11:$C$565,2,0)</f>
        <v>EQUIPO DE COMPUTACION</v>
      </c>
      <c r="J217" s="33" t="str">
        <f t="shared" si="15"/>
        <v>Posgrado</v>
      </c>
      <c r="K217" s="33" t="s">
        <v>355</v>
      </c>
      <c r="L217" s="33"/>
    </row>
    <row r="218" spans="3:12" hidden="1">
      <c r="C218" s="44" t="s">
        <v>49</v>
      </c>
      <c r="D218" s="86"/>
      <c r="E218" s="35">
        <v>500</v>
      </c>
      <c r="F218" s="32">
        <f t="shared" si="14"/>
        <v>0</v>
      </c>
      <c r="G218" s="100"/>
      <c r="H218" s="45" t="s">
        <v>915</v>
      </c>
      <c r="I218" s="45" t="str">
        <f>VLOOKUP(H218,Presupuesto!$B$11:$C$565,2,0)</f>
        <v>OTROS RESPUESTOS Y ACCESORIOS MENORES</v>
      </c>
      <c r="J218" s="33" t="str">
        <f t="shared" si="15"/>
        <v>Posgrado</v>
      </c>
      <c r="K218" s="33" t="s">
        <v>355</v>
      </c>
      <c r="L218" s="33"/>
    </row>
    <row r="219" spans="3:12" ht="15.75" hidden="1" thickBot="1">
      <c r="C219" s="37" t="s">
        <v>50</v>
      </c>
      <c r="D219" s="94"/>
      <c r="E219" s="39">
        <v>20</v>
      </c>
      <c r="F219" s="40">
        <f t="shared" si="14"/>
        <v>0</v>
      </c>
      <c r="G219" s="97"/>
      <c r="H219" s="41" t="s">
        <v>915</v>
      </c>
      <c r="I219" s="41" t="str">
        <f>VLOOKUP(H219,Presupuesto!$B$11:$C$565,2,0)</f>
        <v>OTROS RESPUESTOS Y ACCESORIOS MENORES</v>
      </c>
      <c r="J219" s="41" t="str">
        <f t="shared" si="15"/>
        <v>Posgrado</v>
      </c>
      <c r="K219" s="59" t="s">
        <v>354</v>
      </c>
      <c r="L219" s="59"/>
    </row>
    <row r="220" spans="3:12">
      <c r="F220" s="28"/>
      <c r="G220" s="11"/>
      <c r="H220" s="11"/>
      <c r="I220" s="11"/>
    </row>
    <row r="221" spans="3:12" ht="15.75" thickBot="1"/>
    <row r="222" spans="3:12" ht="15.75" thickBot="1">
      <c r="C222" s="1" t="s">
        <v>11</v>
      </c>
      <c r="D222" s="43">
        <f>SUM(F229:F242)</f>
        <v>0</v>
      </c>
      <c r="F222" s="7"/>
      <c r="G222" s="14"/>
      <c r="H222" s="7"/>
      <c r="I222" s="7"/>
    </row>
    <row r="223" spans="3:12">
      <c r="C223" s="7"/>
      <c r="D223" s="3"/>
      <c r="E223" s="28"/>
      <c r="F223" s="28"/>
      <c r="G223" s="28"/>
      <c r="H223" s="11"/>
      <c r="I223" s="11"/>
      <c r="J223" s="11"/>
      <c r="K223" s="47"/>
    </row>
    <row r="224" spans="3:12">
      <c r="C224" s="7"/>
      <c r="D224" s="3"/>
      <c r="E224" s="28"/>
      <c r="F224" s="28"/>
      <c r="G224" s="28"/>
      <c r="H224" s="11"/>
      <c r="I224" s="11"/>
      <c r="J224" s="11"/>
      <c r="K224" s="47"/>
    </row>
    <row r="225" spans="3:12" ht="15.75">
      <c r="C225" s="137" t="s">
        <v>352</v>
      </c>
      <c r="D225" s="290"/>
      <c r="E225" s="28"/>
      <c r="F225" s="28"/>
      <c r="G225" s="28"/>
      <c r="H225" s="11"/>
      <c r="I225" s="11"/>
      <c r="J225" s="11"/>
      <c r="K225" s="47"/>
    </row>
    <row r="226" spans="3:12" ht="18.75">
      <c r="C226" s="143" t="e">
        <f>IFERROR(VLOOKUP(D225,'1. Desarrollo e Innov. Curricu.'!$F:$G,2,FALSE),IFERROR(VLOOKUP(D225,'2. Investigación Científica'!$F:$G,2,FALSE),IFERROR(VLOOKUP(D225,'3. Vinculación Univ. Sociedad'!$F:$G,2,FALSE),IFERROR(VLOOKUP(D225,'4. Docencia y Profesorado Univ.'!$F:$G,2,FALSE),IFERROR(VLOOKUP(D225,'5. Estudiantes y Graduados'!$F:$G,2,FALSE),IFERROR(VLOOKUP(D225,'Gestion administrativa '!$F:$G,2,FALSE),IFERROR(VLOOKUP(D225,'13. Gestión Académica'!$F:$G,2,FALSE),IFERROR(VLOOKUP(D225,'9. Asegura. de la Calid. y M'!$F:$G,2,FALSE),IFERROR(VLOOKUP(D225,'6. Gestión del Conocimiento'!$F:$G,2,FALSE),IFERROR(VLOOKUP(D225,'15. Gobernabilidad y Proceso...'!$F:$G,2,FALSE),IFERROR(VLOOKUP(D225,'12. Gestión del Talento Humano'!$F:$G,2,FALSE),IFERROR(VLOOKUP(D225,'14. Internacional... de la E.S.'!$F:$G,2,FALSE),IFERROR(VLOOKUP(D225,'10. Posgrado'!$F:$G,2,FALSE),IFERROR(VLOOKUP(D225,'16. Desa. del Sistema Educ.Sup.'!$F:$G,2,FALSE),IFERROR(VLOOKUP(D225,'8. Cultura de Inno. Insti...'!$F:$G,2,FALSE),VLOOKUP(D225,'7. Lo Esencial de la Reforma U.'!$F:$G,2,0))))))))))))))))</f>
        <v>#N/A</v>
      </c>
      <c r="D226" s="3"/>
      <c r="E226" s="28"/>
      <c r="F226" s="28"/>
      <c r="G226" s="28"/>
      <c r="H226" s="11"/>
      <c r="I226" s="11"/>
      <c r="J226" s="11"/>
      <c r="K226" s="47"/>
    </row>
    <row r="227" spans="3:12">
      <c r="F227" s="28"/>
      <c r="G227" s="11"/>
      <c r="H227" s="11"/>
      <c r="I227" s="11"/>
    </row>
    <row r="228" spans="3:12" ht="30">
      <c r="C228" s="84" t="s">
        <v>12</v>
      </c>
      <c r="D228" s="84" t="s">
        <v>23</v>
      </c>
      <c r="E228" s="84" t="s">
        <v>25</v>
      </c>
      <c r="F228" s="85" t="s">
        <v>6</v>
      </c>
      <c r="G228" s="85" t="s">
        <v>91</v>
      </c>
      <c r="H228" s="84" t="s">
        <v>14</v>
      </c>
      <c r="I228" s="84" t="s">
        <v>92</v>
      </c>
      <c r="J228" s="84" t="s">
        <v>370</v>
      </c>
      <c r="K228" s="84" t="s">
        <v>371</v>
      </c>
      <c r="L228" s="84" t="s">
        <v>424</v>
      </c>
    </row>
    <row r="229" spans="3:12" hidden="1">
      <c r="C229" s="236" t="s">
        <v>1299</v>
      </c>
      <c r="D229" s="93"/>
      <c r="E229" s="31">
        <f>HLOOKUP($C229,$CB$2:$CE$3,2,0)</f>
        <v>15000</v>
      </c>
      <c r="F229" s="32">
        <f>D229*E229</f>
        <v>0</v>
      </c>
      <c r="G229" s="100"/>
      <c r="H229" s="33" t="s">
        <v>974</v>
      </c>
      <c r="I229" s="33" t="str">
        <f>VLOOKUP(H229,Presupuesto!$B$11:$C$565,2,0)</f>
        <v>EQUIPO DE COMPUTACION</v>
      </c>
      <c r="J229" s="151" t="s">
        <v>1403</v>
      </c>
      <c r="K229" s="33" t="s">
        <v>354</v>
      </c>
      <c r="L229" s="33"/>
    </row>
    <row r="230" spans="3:12" hidden="1">
      <c r="C230" s="236" t="s">
        <v>1297</v>
      </c>
      <c r="D230" s="86"/>
      <c r="E230" s="31">
        <f>HLOOKUP($C230,$CB$2:$CE$3,2,0)</f>
        <v>35000</v>
      </c>
      <c r="F230" s="32">
        <f>D230*E230</f>
        <v>0</v>
      </c>
      <c r="G230" s="100"/>
      <c r="H230" s="36" t="s">
        <v>974</v>
      </c>
      <c r="I230" s="36" t="str">
        <f>VLOOKUP(H230,Presupuesto!$B$11:$C$565,2,0)</f>
        <v>EQUIPO DE COMPUTACION</v>
      </c>
      <c r="J230" s="33" t="str">
        <f>$J$229</f>
        <v>Posgrado</v>
      </c>
      <c r="K230" s="33" t="s">
        <v>372</v>
      </c>
      <c r="L230" s="33"/>
    </row>
    <row r="231" spans="3:12" hidden="1">
      <c r="C231" s="34" t="s">
        <v>41</v>
      </c>
      <c r="D231" s="86"/>
      <c r="E231" s="35">
        <v>4000</v>
      </c>
      <c r="F231" s="32">
        <f t="shared" ref="F231:F242" si="16">D231*E231</f>
        <v>0</v>
      </c>
      <c r="G231" s="100"/>
      <c r="H231" s="36" t="s">
        <v>946</v>
      </c>
      <c r="I231" s="36" t="str">
        <f>VLOOKUP(H231,Presupuesto!$B$11:$C$565,2,0)</f>
        <v>EQUIPOS VARIOS DE OFICINA</v>
      </c>
      <c r="J231" s="33" t="str">
        <f t="shared" ref="J231:J242" si="17">$J$229</f>
        <v>Posgrado</v>
      </c>
      <c r="K231" s="33" t="s">
        <v>355</v>
      </c>
      <c r="L231" s="33"/>
    </row>
    <row r="232" spans="3:12" hidden="1">
      <c r="C232" s="34" t="s">
        <v>42</v>
      </c>
      <c r="D232" s="86"/>
      <c r="E232" s="35">
        <v>8000</v>
      </c>
      <c r="F232" s="32">
        <f t="shared" si="16"/>
        <v>0</v>
      </c>
      <c r="G232" s="100"/>
      <c r="H232" s="36" t="s">
        <v>974</v>
      </c>
      <c r="I232" s="36" t="str">
        <f>VLOOKUP(H232,Presupuesto!$B$11:$C$565,2,0)</f>
        <v>EQUIPO DE COMPUTACION</v>
      </c>
      <c r="J232" s="33" t="str">
        <f t="shared" si="17"/>
        <v>Posgrado</v>
      </c>
      <c r="K232" s="33" t="s">
        <v>355</v>
      </c>
      <c r="L232" s="33"/>
    </row>
    <row r="233" spans="3:12" hidden="1">
      <c r="C233" s="34" t="s">
        <v>43</v>
      </c>
      <c r="D233" s="86"/>
      <c r="E233" s="35">
        <v>5000</v>
      </c>
      <c r="F233" s="32">
        <f t="shared" si="16"/>
        <v>0</v>
      </c>
      <c r="G233" s="100"/>
      <c r="H233" s="36" t="s">
        <v>974</v>
      </c>
      <c r="I233" s="36" t="str">
        <f>VLOOKUP(H233,Presupuesto!$B$11:$C$565,2,0)</f>
        <v>EQUIPO DE COMPUTACION</v>
      </c>
      <c r="J233" s="33" t="str">
        <f t="shared" si="17"/>
        <v>Posgrado</v>
      </c>
      <c r="K233" s="33" t="s">
        <v>355</v>
      </c>
      <c r="L233" s="33"/>
    </row>
    <row r="234" spans="3:12" hidden="1">
      <c r="C234" s="34" t="s">
        <v>8</v>
      </c>
      <c r="D234" s="86"/>
      <c r="E234" s="35">
        <v>13000</v>
      </c>
      <c r="F234" s="32">
        <f t="shared" si="16"/>
        <v>0</v>
      </c>
      <c r="G234" s="100"/>
      <c r="H234" s="36" t="s">
        <v>960</v>
      </c>
      <c r="I234" s="36" t="str">
        <f>VLOOKUP(H234,Presupuesto!$B$11:$C$565,2,0)</f>
        <v>EQUIPO DE TRANSPORTE TRACCION Y ELEVACION</v>
      </c>
      <c r="J234" s="33" t="str">
        <f t="shared" si="17"/>
        <v>Posgrado</v>
      </c>
      <c r="K234" s="33" t="s">
        <v>355</v>
      </c>
      <c r="L234" s="33"/>
    </row>
    <row r="235" spans="3:12" hidden="1">
      <c r="C235" s="34" t="s">
        <v>44</v>
      </c>
      <c r="D235" s="86"/>
      <c r="E235" s="35">
        <v>15000</v>
      </c>
      <c r="F235" s="32">
        <f t="shared" si="16"/>
        <v>0</v>
      </c>
      <c r="G235" s="100"/>
      <c r="H235" s="36" t="s">
        <v>960</v>
      </c>
      <c r="I235" s="36" t="str">
        <f>VLOOKUP(H235,Presupuesto!$B$11:$C$565,2,0)</f>
        <v>EQUIPO DE TRANSPORTE TRACCION Y ELEVACION</v>
      </c>
      <c r="J235" s="33" t="str">
        <f t="shared" si="17"/>
        <v>Posgrado</v>
      </c>
      <c r="K235" s="33" t="s">
        <v>355</v>
      </c>
      <c r="L235" s="33"/>
    </row>
    <row r="236" spans="3:12" hidden="1">
      <c r="C236" s="34" t="s">
        <v>45</v>
      </c>
      <c r="D236" s="86"/>
      <c r="E236" s="35">
        <v>10000</v>
      </c>
      <c r="F236" s="32">
        <f t="shared" si="16"/>
        <v>0</v>
      </c>
      <c r="G236" s="100"/>
      <c r="H236" s="36" t="s">
        <v>960</v>
      </c>
      <c r="I236" s="36" t="str">
        <f>VLOOKUP(H236,Presupuesto!$B$11:$C$565,2,0)</f>
        <v>EQUIPO DE TRANSPORTE TRACCION Y ELEVACION</v>
      </c>
      <c r="J236" s="33" t="str">
        <f t="shared" si="17"/>
        <v>Posgrado</v>
      </c>
      <c r="K236" s="33" t="s">
        <v>363</v>
      </c>
      <c r="L236" s="33"/>
    </row>
    <row r="237" spans="3:12" hidden="1">
      <c r="C237" s="34" t="s">
        <v>46</v>
      </c>
      <c r="D237" s="86"/>
      <c r="E237" s="35">
        <v>10000</v>
      </c>
      <c r="F237" s="32">
        <f t="shared" si="16"/>
        <v>0</v>
      </c>
      <c r="G237" s="100"/>
      <c r="H237" s="36" t="s">
        <v>1006</v>
      </c>
      <c r="I237" s="36" t="str">
        <f>VLOOKUP(H237,Presupuesto!$B$11:$C$565,2,0)</f>
        <v>APLICACIONES INFORMATICAS</v>
      </c>
      <c r="J237" s="33" t="str">
        <f t="shared" si="17"/>
        <v>Posgrado</v>
      </c>
      <c r="K237" s="33" t="s">
        <v>359</v>
      </c>
      <c r="L237" s="33"/>
    </row>
    <row r="238" spans="3:12" hidden="1">
      <c r="C238" s="44" t="s">
        <v>47</v>
      </c>
      <c r="D238" s="86"/>
      <c r="E238" s="35">
        <v>2000</v>
      </c>
      <c r="F238" s="32">
        <f t="shared" si="16"/>
        <v>0</v>
      </c>
      <c r="G238" s="100"/>
      <c r="H238" s="45" t="s">
        <v>974</v>
      </c>
      <c r="I238" s="45" t="str">
        <f>VLOOKUP(H238,Presupuesto!$B$11:$C$565,2,0)</f>
        <v>EQUIPO DE COMPUTACION</v>
      </c>
      <c r="J238" s="33" t="str">
        <f t="shared" si="17"/>
        <v>Posgrado</v>
      </c>
      <c r="K238" s="33" t="s">
        <v>355</v>
      </c>
      <c r="L238" s="33"/>
    </row>
    <row r="239" spans="3:12" hidden="1">
      <c r="C239" s="44" t="s">
        <v>1421</v>
      </c>
      <c r="D239" s="86"/>
      <c r="E239" s="35">
        <v>1500</v>
      </c>
      <c r="F239" s="32">
        <f t="shared" si="16"/>
        <v>0</v>
      </c>
      <c r="G239" s="100"/>
      <c r="H239" s="45" t="s">
        <v>906</v>
      </c>
      <c r="I239" s="45" t="str">
        <f>VLOOKUP(H239,Presupuesto!$B$11:$C$565,2,0)</f>
        <v>UTILES Y MATERIALES ELECTRICOS</v>
      </c>
      <c r="J239" s="33" t="str">
        <f t="shared" si="17"/>
        <v>Posgrado</v>
      </c>
      <c r="K239" s="33" t="s">
        <v>355</v>
      </c>
      <c r="L239" s="33"/>
    </row>
    <row r="240" spans="3:12" hidden="1">
      <c r="C240" s="44" t="s">
        <v>48</v>
      </c>
      <c r="D240" s="86"/>
      <c r="E240" s="35">
        <v>1500</v>
      </c>
      <c r="F240" s="32">
        <f t="shared" si="16"/>
        <v>0</v>
      </c>
      <c r="G240" s="100"/>
      <c r="H240" s="45" t="s">
        <v>974</v>
      </c>
      <c r="I240" s="45" t="str">
        <f>VLOOKUP(H240,Presupuesto!$B$11:$C$565,2,0)</f>
        <v>EQUIPO DE COMPUTACION</v>
      </c>
      <c r="J240" s="33" t="str">
        <f t="shared" si="17"/>
        <v>Posgrado</v>
      </c>
      <c r="K240" s="33" t="s">
        <v>355</v>
      </c>
      <c r="L240" s="33"/>
    </row>
    <row r="241" spans="3:12" hidden="1">
      <c r="C241" s="44" t="s">
        <v>49</v>
      </c>
      <c r="D241" s="86"/>
      <c r="E241" s="35">
        <v>500</v>
      </c>
      <c r="F241" s="32">
        <f t="shared" si="16"/>
        <v>0</v>
      </c>
      <c r="G241" s="100"/>
      <c r="H241" s="45" t="s">
        <v>915</v>
      </c>
      <c r="I241" s="45" t="str">
        <f>VLOOKUP(H241,Presupuesto!$B$11:$C$565,2,0)</f>
        <v>OTROS RESPUESTOS Y ACCESORIOS MENORES</v>
      </c>
      <c r="J241" s="33" t="str">
        <f t="shared" si="17"/>
        <v>Posgrado</v>
      </c>
      <c r="K241" s="33" t="s">
        <v>355</v>
      </c>
      <c r="L241" s="33"/>
    </row>
    <row r="242" spans="3:12" ht="15.75" hidden="1" thickBot="1">
      <c r="C242" s="37" t="s">
        <v>50</v>
      </c>
      <c r="D242" s="94"/>
      <c r="E242" s="39">
        <v>20</v>
      </c>
      <c r="F242" s="40">
        <f t="shared" si="16"/>
        <v>0</v>
      </c>
      <c r="G242" s="97"/>
      <c r="H242" s="41" t="s">
        <v>915</v>
      </c>
      <c r="I242" s="41" t="str">
        <f>VLOOKUP(H242,Presupuesto!$B$11:$C$565,2,0)</f>
        <v>OTROS RESPUESTOS Y ACCESORIOS MENORES</v>
      </c>
      <c r="J242" s="41" t="str">
        <f t="shared" si="17"/>
        <v>Posgrado</v>
      </c>
      <c r="K242" s="59" t="s">
        <v>354</v>
      </c>
      <c r="L242" s="59"/>
    </row>
    <row r="244" spans="3:12" ht="15.75" thickBot="1"/>
    <row r="245" spans="3:12" ht="15.75" thickBot="1">
      <c r="C245" s="1" t="s">
        <v>11</v>
      </c>
      <c r="D245" s="43">
        <f>SUM(F252:F265)</f>
        <v>0</v>
      </c>
      <c r="F245" s="7"/>
      <c r="G245" s="14"/>
      <c r="H245" s="7"/>
      <c r="I245" s="7"/>
    </row>
    <row r="246" spans="3:12">
      <c r="C246" s="7"/>
      <c r="D246" s="3"/>
      <c r="E246" s="28"/>
      <c r="F246" s="28"/>
      <c r="G246" s="28"/>
      <c r="H246" s="11"/>
      <c r="I246" s="11"/>
      <c r="J246" s="11"/>
      <c r="K246" s="47"/>
    </row>
    <row r="247" spans="3:12">
      <c r="C247" s="7"/>
      <c r="D247" s="3"/>
      <c r="E247" s="28"/>
      <c r="F247" s="28"/>
      <c r="G247" s="28"/>
      <c r="H247" s="11"/>
      <c r="I247" s="11"/>
      <c r="J247" s="11"/>
      <c r="K247" s="47"/>
    </row>
    <row r="248" spans="3:12" ht="15.75">
      <c r="C248" s="137" t="s">
        <v>352</v>
      </c>
      <c r="D248" s="290"/>
      <c r="E248" s="28"/>
      <c r="F248" s="28"/>
      <c r="G248" s="28"/>
      <c r="H248" s="11"/>
      <c r="I248" s="11"/>
      <c r="J248" s="11"/>
      <c r="K248" s="47"/>
    </row>
    <row r="249" spans="3:12" ht="18.75">
      <c r="C249" s="143" t="e">
        <f>IFERROR(VLOOKUP(D248,'1. Desarrollo e Innov. Curricu.'!$F:$G,2,FALSE),IFERROR(VLOOKUP(D248,'2. Investigación Científica'!$F:$G,2,FALSE),IFERROR(VLOOKUP(D248,'3. Vinculación Univ. Sociedad'!$F:$G,2,FALSE),IFERROR(VLOOKUP(D248,'4. Docencia y Profesorado Univ.'!$F:$G,2,FALSE),IFERROR(VLOOKUP(D248,'5. Estudiantes y Graduados'!$F:$G,2,FALSE),IFERROR(VLOOKUP(D248,'Gestion administrativa '!$F:$G,2,FALSE),IFERROR(VLOOKUP(D248,'13. Gestión Académica'!$F:$G,2,FALSE),IFERROR(VLOOKUP(D248,'9. Asegura. de la Calid. y M'!$F:$G,2,FALSE),IFERROR(VLOOKUP(D248,'6. Gestión del Conocimiento'!$F:$G,2,FALSE),IFERROR(VLOOKUP(D248,'15. Gobernabilidad y Proceso...'!$F:$G,2,FALSE),IFERROR(VLOOKUP(D248,'12. Gestión del Talento Humano'!$F:$G,2,FALSE),IFERROR(VLOOKUP(D248,'14. Internacional... de la E.S.'!$F:$G,2,FALSE),IFERROR(VLOOKUP(D248,'10. Posgrado'!$F:$G,2,FALSE),IFERROR(VLOOKUP(D248,'16. Desa. del Sistema Educ.Sup.'!$F:$G,2,FALSE),IFERROR(VLOOKUP(D248,'8. Cultura de Inno. Insti...'!$F:$G,2,FALSE),VLOOKUP(D248,'7. Lo Esencial de la Reforma U.'!$F:$G,2,0))))))))))))))))</f>
        <v>#N/A</v>
      </c>
      <c r="D249" s="3"/>
      <c r="E249" s="28"/>
      <c r="F249" s="28"/>
      <c r="G249" s="28"/>
      <c r="H249" s="11"/>
      <c r="I249" s="11"/>
      <c r="J249" s="11"/>
      <c r="K249" s="47"/>
    </row>
    <row r="250" spans="3:12">
      <c r="F250" s="28"/>
      <c r="G250" s="11"/>
      <c r="H250" s="11"/>
      <c r="I250" s="11"/>
    </row>
    <row r="251" spans="3:12" ht="30">
      <c r="C251" s="84" t="s">
        <v>12</v>
      </c>
      <c r="D251" s="84" t="s">
        <v>23</v>
      </c>
      <c r="E251" s="84" t="s">
        <v>25</v>
      </c>
      <c r="F251" s="85" t="s">
        <v>6</v>
      </c>
      <c r="G251" s="85" t="s">
        <v>91</v>
      </c>
      <c r="H251" s="84" t="s">
        <v>14</v>
      </c>
      <c r="I251" s="84" t="s">
        <v>92</v>
      </c>
      <c r="J251" s="84" t="s">
        <v>370</v>
      </c>
      <c r="K251" s="84" t="s">
        <v>371</v>
      </c>
      <c r="L251" s="84" t="s">
        <v>424</v>
      </c>
    </row>
    <row r="252" spans="3:12" hidden="1">
      <c r="C252" s="236" t="s">
        <v>1299</v>
      </c>
      <c r="D252" s="93"/>
      <c r="E252" s="31">
        <f>HLOOKUP($C252,$CB$2:$CE$3,2,0)</f>
        <v>15000</v>
      </c>
      <c r="F252" s="32">
        <f>D252*E252</f>
        <v>0</v>
      </c>
      <c r="G252" s="100"/>
      <c r="H252" s="33" t="s">
        <v>974</v>
      </c>
      <c r="I252" s="33" t="str">
        <f>VLOOKUP(H252,Presupuesto!$B$11:$C$565,2,0)</f>
        <v>EQUIPO DE COMPUTACION</v>
      </c>
      <c r="J252" s="151" t="s">
        <v>1403</v>
      </c>
      <c r="K252" s="33" t="s">
        <v>354</v>
      </c>
      <c r="L252" s="33"/>
    </row>
    <row r="253" spans="3:12" hidden="1">
      <c r="C253" s="236" t="s">
        <v>1297</v>
      </c>
      <c r="D253" s="86"/>
      <c r="E253" s="31">
        <f>HLOOKUP($C253,$CB$2:$CE$3,2,0)</f>
        <v>35000</v>
      </c>
      <c r="F253" s="32">
        <f>D253*E253</f>
        <v>0</v>
      </c>
      <c r="G253" s="100"/>
      <c r="H253" s="36" t="s">
        <v>974</v>
      </c>
      <c r="I253" s="36" t="str">
        <f>VLOOKUP(H253,Presupuesto!$B$11:$C$565,2,0)</f>
        <v>EQUIPO DE COMPUTACION</v>
      </c>
      <c r="J253" s="33" t="str">
        <f>$J$252</f>
        <v>Posgrado</v>
      </c>
      <c r="K253" s="33" t="s">
        <v>372</v>
      </c>
      <c r="L253" s="33"/>
    </row>
    <row r="254" spans="3:12" hidden="1">
      <c r="C254" s="34" t="s">
        <v>41</v>
      </c>
      <c r="D254" s="86"/>
      <c r="E254" s="35">
        <v>4000</v>
      </c>
      <c r="F254" s="32">
        <f t="shared" ref="F254:F265" si="18">D254*E254</f>
        <v>0</v>
      </c>
      <c r="G254" s="100"/>
      <c r="H254" s="36" t="s">
        <v>946</v>
      </c>
      <c r="I254" s="36" t="str">
        <f>VLOOKUP(H254,Presupuesto!$B$11:$C$565,2,0)</f>
        <v>EQUIPOS VARIOS DE OFICINA</v>
      </c>
      <c r="J254" s="33" t="str">
        <f t="shared" ref="J254:J265" si="19">$J$252</f>
        <v>Posgrado</v>
      </c>
      <c r="K254" s="33" t="s">
        <v>355</v>
      </c>
      <c r="L254" s="33"/>
    </row>
    <row r="255" spans="3:12" hidden="1">
      <c r="C255" s="34" t="s">
        <v>42</v>
      </c>
      <c r="D255" s="86"/>
      <c r="E255" s="35">
        <v>8000</v>
      </c>
      <c r="F255" s="32">
        <f t="shared" si="18"/>
        <v>0</v>
      </c>
      <c r="G255" s="100"/>
      <c r="H255" s="36" t="s">
        <v>974</v>
      </c>
      <c r="I255" s="36" t="str">
        <f>VLOOKUP(H255,Presupuesto!$B$11:$C$565,2,0)</f>
        <v>EQUIPO DE COMPUTACION</v>
      </c>
      <c r="J255" s="33" t="str">
        <f t="shared" si="19"/>
        <v>Posgrado</v>
      </c>
      <c r="K255" s="33" t="s">
        <v>355</v>
      </c>
      <c r="L255" s="33"/>
    </row>
    <row r="256" spans="3:12" hidden="1">
      <c r="C256" s="34" t="s">
        <v>43</v>
      </c>
      <c r="D256" s="86"/>
      <c r="E256" s="35">
        <v>5000</v>
      </c>
      <c r="F256" s="32">
        <f t="shared" si="18"/>
        <v>0</v>
      </c>
      <c r="G256" s="100"/>
      <c r="H256" s="36" t="s">
        <v>974</v>
      </c>
      <c r="I256" s="36" t="str">
        <f>VLOOKUP(H256,Presupuesto!$B$11:$C$565,2,0)</f>
        <v>EQUIPO DE COMPUTACION</v>
      </c>
      <c r="J256" s="33" t="str">
        <f t="shared" si="19"/>
        <v>Posgrado</v>
      </c>
      <c r="K256" s="33" t="s">
        <v>355</v>
      </c>
      <c r="L256" s="33"/>
    </row>
    <row r="257" spans="3:12" hidden="1">
      <c r="C257" s="34" t="s">
        <v>8</v>
      </c>
      <c r="D257" s="86"/>
      <c r="E257" s="35">
        <v>13000</v>
      </c>
      <c r="F257" s="32">
        <f t="shared" si="18"/>
        <v>0</v>
      </c>
      <c r="G257" s="100"/>
      <c r="H257" s="36" t="s">
        <v>960</v>
      </c>
      <c r="I257" s="36" t="str">
        <f>VLOOKUP(H257,Presupuesto!$B$11:$C$565,2,0)</f>
        <v>EQUIPO DE TRANSPORTE TRACCION Y ELEVACION</v>
      </c>
      <c r="J257" s="33" t="str">
        <f t="shared" si="19"/>
        <v>Posgrado</v>
      </c>
      <c r="K257" s="33" t="s">
        <v>355</v>
      </c>
      <c r="L257" s="33"/>
    </row>
    <row r="258" spans="3:12" hidden="1">
      <c r="C258" s="34" t="s">
        <v>44</v>
      </c>
      <c r="D258" s="86"/>
      <c r="E258" s="35">
        <v>15000</v>
      </c>
      <c r="F258" s="32">
        <f t="shared" si="18"/>
        <v>0</v>
      </c>
      <c r="G258" s="100"/>
      <c r="H258" s="36" t="s">
        <v>960</v>
      </c>
      <c r="I258" s="36" t="str">
        <f>VLOOKUP(H258,Presupuesto!$B$11:$C$565,2,0)</f>
        <v>EQUIPO DE TRANSPORTE TRACCION Y ELEVACION</v>
      </c>
      <c r="J258" s="33" t="str">
        <f t="shared" si="19"/>
        <v>Posgrado</v>
      </c>
      <c r="K258" s="33" t="s">
        <v>355</v>
      </c>
      <c r="L258" s="33"/>
    </row>
    <row r="259" spans="3:12" hidden="1">
      <c r="C259" s="34" t="s">
        <v>45</v>
      </c>
      <c r="D259" s="86"/>
      <c r="E259" s="35">
        <v>10000</v>
      </c>
      <c r="F259" s="32">
        <f t="shared" si="18"/>
        <v>0</v>
      </c>
      <c r="G259" s="100"/>
      <c r="H259" s="36" t="s">
        <v>960</v>
      </c>
      <c r="I259" s="36" t="str">
        <f>VLOOKUP(H259,Presupuesto!$B$11:$C$565,2,0)</f>
        <v>EQUIPO DE TRANSPORTE TRACCION Y ELEVACION</v>
      </c>
      <c r="J259" s="33" t="str">
        <f t="shared" si="19"/>
        <v>Posgrado</v>
      </c>
      <c r="K259" s="33" t="s">
        <v>363</v>
      </c>
      <c r="L259" s="33"/>
    </row>
    <row r="260" spans="3:12" hidden="1">
      <c r="C260" s="34" t="s">
        <v>46</v>
      </c>
      <c r="D260" s="86"/>
      <c r="E260" s="35">
        <v>10000</v>
      </c>
      <c r="F260" s="32">
        <f t="shared" si="18"/>
        <v>0</v>
      </c>
      <c r="G260" s="100"/>
      <c r="H260" s="36" t="s">
        <v>1006</v>
      </c>
      <c r="I260" s="36" t="str">
        <f>VLOOKUP(H260,Presupuesto!$B$11:$C$565,2,0)</f>
        <v>APLICACIONES INFORMATICAS</v>
      </c>
      <c r="J260" s="33" t="str">
        <f t="shared" si="19"/>
        <v>Posgrado</v>
      </c>
      <c r="K260" s="33" t="s">
        <v>359</v>
      </c>
      <c r="L260" s="33"/>
    </row>
    <row r="261" spans="3:12" hidden="1">
      <c r="C261" s="44" t="s">
        <v>47</v>
      </c>
      <c r="D261" s="86"/>
      <c r="E261" s="35">
        <v>2000</v>
      </c>
      <c r="F261" s="32">
        <f t="shared" si="18"/>
        <v>0</v>
      </c>
      <c r="G261" s="100"/>
      <c r="H261" s="45" t="s">
        <v>974</v>
      </c>
      <c r="I261" s="45" t="str">
        <f>VLOOKUP(H261,Presupuesto!$B$11:$C$565,2,0)</f>
        <v>EQUIPO DE COMPUTACION</v>
      </c>
      <c r="J261" s="33" t="str">
        <f t="shared" si="19"/>
        <v>Posgrado</v>
      </c>
      <c r="K261" s="33" t="s">
        <v>355</v>
      </c>
      <c r="L261" s="33"/>
    </row>
    <row r="262" spans="3:12" hidden="1">
      <c r="C262" s="44" t="s">
        <v>1421</v>
      </c>
      <c r="D262" s="86"/>
      <c r="E262" s="35">
        <v>1500</v>
      </c>
      <c r="F262" s="32">
        <f t="shared" si="18"/>
        <v>0</v>
      </c>
      <c r="G262" s="100"/>
      <c r="H262" s="45" t="s">
        <v>906</v>
      </c>
      <c r="I262" s="45" t="str">
        <f>VLOOKUP(H262,Presupuesto!$B$11:$C$565,2,0)</f>
        <v>UTILES Y MATERIALES ELECTRICOS</v>
      </c>
      <c r="J262" s="33" t="str">
        <f t="shared" si="19"/>
        <v>Posgrado</v>
      </c>
      <c r="K262" s="33" t="s">
        <v>355</v>
      </c>
      <c r="L262" s="33"/>
    </row>
    <row r="263" spans="3:12" hidden="1">
      <c r="C263" s="44" t="s">
        <v>48</v>
      </c>
      <c r="D263" s="86"/>
      <c r="E263" s="35">
        <v>1500</v>
      </c>
      <c r="F263" s="32">
        <f t="shared" si="18"/>
        <v>0</v>
      </c>
      <c r="G263" s="100"/>
      <c r="H263" s="45" t="s">
        <v>974</v>
      </c>
      <c r="I263" s="45" t="str">
        <f>VLOOKUP(H263,Presupuesto!$B$11:$C$565,2,0)</f>
        <v>EQUIPO DE COMPUTACION</v>
      </c>
      <c r="J263" s="33" t="str">
        <f t="shared" si="19"/>
        <v>Posgrado</v>
      </c>
      <c r="K263" s="33" t="s">
        <v>355</v>
      </c>
      <c r="L263" s="33"/>
    </row>
    <row r="264" spans="3:12" hidden="1">
      <c r="C264" s="44" t="s">
        <v>49</v>
      </c>
      <c r="D264" s="86"/>
      <c r="E264" s="35">
        <v>500</v>
      </c>
      <c r="F264" s="32">
        <f t="shared" si="18"/>
        <v>0</v>
      </c>
      <c r="G264" s="100"/>
      <c r="H264" s="45" t="s">
        <v>915</v>
      </c>
      <c r="I264" s="45" t="str">
        <f>VLOOKUP(H264,Presupuesto!$B$11:$C$565,2,0)</f>
        <v>OTROS RESPUESTOS Y ACCESORIOS MENORES</v>
      </c>
      <c r="J264" s="33" t="str">
        <f t="shared" si="19"/>
        <v>Posgrado</v>
      </c>
      <c r="K264" s="33" t="s">
        <v>355</v>
      </c>
      <c r="L264" s="33"/>
    </row>
    <row r="265" spans="3:12" ht="15.75" hidden="1" thickBot="1">
      <c r="C265" s="37" t="s">
        <v>50</v>
      </c>
      <c r="D265" s="94"/>
      <c r="E265" s="39">
        <v>20</v>
      </c>
      <c r="F265" s="40">
        <f t="shared" si="18"/>
        <v>0</v>
      </c>
      <c r="G265" s="97"/>
      <c r="H265" s="41" t="s">
        <v>915</v>
      </c>
      <c r="I265" s="41" t="str">
        <f>VLOOKUP(H265,Presupuesto!$B$11:$C$565,2,0)</f>
        <v>OTROS RESPUESTOS Y ACCESORIOS MENORES</v>
      </c>
      <c r="J265" s="41" t="str">
        <f t="shared" si="19"/>
        <v>Posgrado</v>
      </c>
      <c r="K265" s="59" t="s">
        <v>354</v>
      </c>
      <c r="L265" s="59"/>
    </row>
    <row r="266" spans="3:12">
      <c r="F266" s="28"/>
      <c r="G266" s="11"/>
      <c r="H266" s="11"/>
      <c r="I266" s="11"/>
    </row>
    <row r="267" spans="3:12" ht="15.75" thickBot="1"/>
    <row r="268" spans="3:12" ht="15.75" thickBot="1">
      <c r="C268" s="1" t="s">
        <v>11</v>
      </c>
      <c r="D268" s="43">
        <f>SUM(F275:F288)</f>
        <v>0</v>
      </c>
      <c r="F268" s="7"/>
      <c r="G268" s="14"/>
      <c r="H268" s="7"/>
      <c r="I268" s="7"/>
    </row>
    <row r="269" spans="3:12">
      <c r="C269" s="7"/>
      <c r="D269" s="3"/>
      <c r="E269" s="28"/>
      <c r="F269" s="28"/>
      <c r="G269" s="28"/>
      <c r="H269" s="11"/>
      <c r="I269" s="11"/>
      <c r="J269" s="11"/>
      <c r="K269" s="47"/>
    </row>
    <row r="270" spans="3:12">
      <c r="C270" s="7"/>
      <c r="D270" s="3"/>
      <c r="E270" s="28"/>
      <c r="F270" s="28"/>
      <c r="G270" s="28"/>
      <c r="H270" s="11"/>
      <c r="I270" s="11"/>
      <c r="J270" s="11"/>
      <c r="K270" s="47"/>
    </row>
    <row r="271" spans="3:12" ht="15.75">
      <c r="C271" s="137" t="s">
        <v>352</v>
      </c>
      <c r="D271" s="290"/>
      <c r="E271" s="28"/>
      <c r="F271" s="28"/>
      <c r="G271" s="28"/>
      <c r="H271" s="11"/>
      <c r="I271" s="11"/>
      <c r="J271" s="11"/>
      <c r="K271" s="47"/>
    </row>
    <row r="272" spans="3:12" ht="18.75">
      <c r="C272" s="143" t="e">
        <f>IFERROR(VLOOKUP(D271,'1. Desarrollo e Innov. Curricu.'!$F:$G,2,FALSE),IFERROR(VLOOKUP(D271,'2. Investigación Científica'!$F:$G,2,FALSE),IFERROR(VLOOKUP(D271,'3. Vinculación Univ. Sociedad'!$F:$G,2,FALSE),IFERROR(VLOOKUP(D271,'4. Docencia y Profesorado Univ.'!$F:$G,2,FALSE),IFERROR(VLOOKUP(D271,'5. Estudiantes y Graduados'!$F:$G,2,FALSE),IFERROR(VLOOKUP(D271,'Gestion administrativa '!$F:$G,2,FALSE),IFERROR(VLOOKUP(D271,'13. Gestión Académica'!$F:$G,2,FALSE),IFERROR(VLOOKUP(D271,'9. Asegura. de la Calid. y M'!$F:$G,2,FALSE),IFERROR(VLOOKUP(D271,'6. Gestión del Conocimiento'!$F:$G,2,FALSE),IFERROR(VLOOKUP(D271,'15. Gobernabilidad y Proceso...'!$F:$G,2,FALSE),IFERROR(VLOOKUP(D271,'12. Gestión del Talento Humano'!$F:$G,2,FALSE),IFERROR(VLOOKUP(D271,'14. Internacional... de la E.S.'!$F:$G,2,FALSE),IFERROR(VLOOKUP(D271,'10. Posgrado'!$F:$G,2,FALSE),IFERROR(VLOOKUP(D271,'16. Desa. del Sistema Educ.Sup.'!$F:$G,2,FALSE),IFERROR(VLOOKUP(D271,'8. Cultura de Inno. Insti...'!$F:$G,2,FALSE),VLOOKUP(D271,'7. Lo Esencial de la Reforma U.'!$F:$G,2,0))))))))))))))))</f>
        <v>#N/A</v>
      </c>
      <c r="D272" s="3"/>
      <c r="E272" s="28"/>
      <c r="F272" s="28"/>
      <c r="G272" s="28"/>
      <c r="H272" s="11"/>
      <c r="I272" s="11"/>
      <c r="J272" s="11"/>
      <c r="K272" s="47"/>
    </row>
    <row r="273" spans="3:12">
      <c r="F273" s="28"/>
      <c r="G273" s="11"/>
      <c r="H273" s="11"/>
      <c r="I273" s="11"/>
    </row>
    <row r="274" spans="3:12" ht="30">
      <c r="C274" s="84" t="s">
        <v>12</v>
      </c>
      <c r="D274" s="84" t="s">
        <v>23</v>
      </c>
      <c r="E274" s="84" t="s">
        <v>25</v>
      </c>
      <c r="F274" s="85" t="s">
        <v>6</v>
      </c>
      <c r="G274" s="85" t="s">
        <v>91</v>
      </c>
      <c r="H274" s="84" t="s">
        <v>14</v>
      </c>
      <c r="I274" s="84" t="s">
        <v>92</v>
      </c>
      <c r="J274" s="84" t="s">
        <v>370</v>
      </c>
      <c r="K274" s="84" t="s">
        <v>371</v>
      </c>
      <c r="L274" s="84" t="s">
        <v>424</v>
      </c>
    </row>
    <row r="275" spans="3:12" hidden="1">
      <c r="C275" s="236" t="s">
        <v>1299</v>
      </c>
      <c r="D275" s="93"/>
      <c r="E275" s="31">
        <f>HLOOKUP($C275,$CB$2:$CE$3,2,0)</f>
        <v>15000</v>
      </c>
      <c r="F275" s="32">
        <f>D275*E275</f>
        <v>0</v>
      </c>
      <c r="G275" s="100"/>
      <c r="H275" s="33" t="s">
        <v>974</v>
      </c>
      <c r="I275" s="33" t="str">
        <f>VLOOKUP(H275,Presupuesto!$B$11:$C$565,2,0)</f>
        <v>EQUIPO DE COMPUTACION</v>
      </c>
      <c r="J275" s="151" t="s">
        <v>1418</v>
      </c>
      <c r="K275" s="33" t="s">
        <v>354</v>
      </c>
      <c r="L275" s="33"/>
    </row>
    <row r="276" spans="3:12" hidden="1">
      <c r="C276" s="236" t="s">
        <v>1297</v>
      </c>
      <c r="D276" s="86"/>
      <c r="E276" s="31">
        <f>HLOOKUP($C276,$CB$2:$CE$3,2,0)</f>
        <v>35000</v>
      </c>
      <c r="F276" s="32">
        <f>D276*E276</f>
        <v>0</v>
      </c>
      <c r="G276" s="100"/>
      <c r="H276" s="36" t="s">
        <v>974</v>
      </c>
      <c r="I276" s="36" t="str">
        <f>VLOOKUP(H276,Presupuesto!$B$11:$C$565,2,0)</f>
        <v>EQUIPO DE COMPUTACION</v>
      </c>
      <c r="J276" s="33" t="str">
        <f>$J$275</f>
        <v>Desarrollo del Sistema de Educación Superior</v>
      </c>
      <c r="K276" s="33" t="s">
        <v>372</v>
      </c>
      <c r="L276" s="33"/>
    </row>
    <row r="277" spans="3:12" hidden="1">
      <c r="C277" s="34" t="s">
        <v>41</v>
      </c>
      <c r="D277" s="86"/>
      <c r="E277" s="35">
        <v>4000</v>
      </c>
      <c r="F277" s="32">
        <f t="shared" ref="F277:F288" si="20">D277*E277</f>
        <v>0</v>
      </c>
      <c r="G277" s="100"/>
      <c r="H277" s="36" t="s">
        <v>946</v>
      </c>
      <c r="I277" s="36" t="str">
        <f>VLOOKUP(H277,Presupuesto!$B$11:$C$565,2,0)</f>
        <v>EQUIPOS VARIOS DE OFICINA</v>
      </c>
      <c r="J277" s="33" t="str">
        <f t="shared" ref="J277:J288" si="21">$J$275</f>
        <v>Desarrollo del Sistema de Educación Superior</v>
      </c>
      <c r="K277" s="33" t="s">
        <v>355</v>
      </c>
      <c r="L277" s="33"/>
    </row>
    <row r="278" spans="3:12" hidden="1">
      <c r="C278" s="34" t="s">
        <v>42</v>
      </c>
      <c r="D278" s="86"/>
      <c r="E278" s="35">
        <v>8000</v>
      </c>
      <c r="F278" s="32">
        <f t="shared" si="20"/>
        <v>0</v>
      </c>
      <c r="G278" s="100"/>
      <c r="H278" s="36" t="s">
        <v>974</v>
      </c>
      <c r="I278" s="36" t="str">
        <f>VLOOKUP(H278,Presupuesto!$B$11:$C$565,2,0)</f>
        <v>EQUIPO DE COMPUTACION</v>
      </c>
      <c r="J278" s="33" t="str">
        <f t="shared" si="21"/>
        <v>Desarrollo del Sistema de Educación Superior</v>
      </c>
      <c r="K278" s="33" t="s">
        <v>355</v>
      </c>
      <c r="L278" s="33"/>
    </row>
    <row r="279" spans="3:12" hidden="1">
      <c r="C279" s="34" t="s">
        <v>43</v>
      </c>
      <c r="D279" s="86"/>
      <c r="E279" s="35">
        <v>5000</v>
      </c>
      <c r="F279" s="32">
        <f t="shared" si="20"/>
        <v>0</v>
      </c>
      <c r="G279" s="100"/>
      <c r="H279" s="36" t="s">
        <v>974</v>
      </c>
      <c r="I279" s="36" t="str">
        <f>VLOOKUP(H279,Presupuesto!$B$11:$C$565,2,0)</f>
        <v>EQUIPO DE COMPUTACION</v>
      </c>
      <c r="J279" s="33" t="str">
        <f t="shared" si="21"/>
        <v>Desarrollo del Sistema de Educación Superior</v>
      </c>
      <c r="K279" s="33" t="s">
        <v>355</v>
      </c>
      <c r="L279" s="33"/>
    </row>
    <row r="280" spans="3:12" hidden="1">
      <c r="C280" s="34" t="s">
        <v>8</v>
      </c>
      <c r="D280" s="86"/>
      <c r="E280" s="35">
        <v>13000</v>
      </c>
      <c r="F280" s="32">
        <f t="shared" si="20"/>
        <v>0</v>
      </c>
      <c r="G280" s="100"/>
      <c r="H280" s="36" t="s">
        <v>960</v>
      </c>
      <c r="I280" s="36" t="str">
        <f>VLOOKUP(H280,Presupuesto!$B$11:$C$565,2,0)</f>
        <v>EQUIPO DE TRANSPORTE TRACCION Y ELEVACION</v>
      </c>
      <c r="J280" s="33" t="str">
        <f t="shared" si="21"/>
        <v>Desarrollo del Sistema de Educación Superior</v>
      </c>
      <c r="K280" s="33" t="s">
        <v>355</v>
      </c>
      <c r="L280" s="33"/>
    </row>
    <row r="281" spans="3:12" hidden="1">
      <c r="C281" s="34" t="s">
        <v>44</v>
      </c>
      <c r="D281" s="86"/>
      <c r="E281" s="35">
        <v>15000</v>
      </c>
      <c r="F281" s="32">
        <f t="shared" si="20"/>
        <v>0</v>
      </c>
      <c r="G281" s="100"/>
      <c r="H281" s="36" t="s">
        <v>960</v>
      </c>
      <c r="I281" s="36" t="str">
        <f>VLOOKUP(H281,Presupuesto!$B$11:$C$565,2,0)</f>
        <v>EQUIPO DE TRANSPORTE TRACCION Y ELEVACION</v>
      </c>
      <c r="J281" s="33" t="str">
        <f t="shared" si="21"/>
        <v>Desarrollo del Sistema de Educación Superior</v>
      </c>
      <c r="K281" s="33" t="s">
        <v>355</v>
      </c>
      <c r="L281" s="33"/>
    </row>
    <row r="282" spans="3:12" hidden="1">
      <c r="C282" s="34" t="s">
        <v>45</v>
      </c>
      <c r="D282" s="86"/>
      <c r="E282" s="35">
        <v>10000</v>
      </c>
      <c r="F282" s="32">
        <f t="shared" si="20"/>
        <v>0</v>
      </c>
      <c r="G282" s="100"/>
      <c r="H282" s="36" t="s">
        <v>960</v>
      </c>
      <c r="I282" s="36" t="str">
        <f>VLOOKUP(H282,Presupuesto!$B$11:$C$565,2,0)</f>
        <v>EQUIPO DE TRANSPORTE TRACCION Y ELEVACION</v>
      </c>
      <c r="J282" s="33" t="str">
        <f t="shared" si="21"/>
        <v>Desarrollo del Sistema de Educación Superior</v>
      </c>
      <c r="K282" s="33" t="s">
        <v>363</v>
      </c>
      <c r="L282" s="33"/>
    </row>
    <row r="283" spans="3:12" hidden="1">
      <c r="C283" s="34" t="s">
        <v>46</v>
      </c>
      <c r="D283" s="86"/>
      <c r="E283" s="35">
        <v>10000</v>
      </c>
      <c r="F283" s="32">
        <f t="shared" si="20"/>
        <v>0</v>
      </c>
      <c r="G283" s="100"/>
      <c r="H283" s="36" t="s">
        <v>1006</v>
      </c>
      <c r="I283" s="36" t="str">
        <f>VLOOKUP(H283,Presupuesto!$B$11:$C$565,2,0)</f>
        <v>APLICACIONES INFORMATICAS</v>
      </c>
      <c r="J283" s="33" t="str">
        <f t="shared" si="21"/>
        <v>Desarrollo del Sistema de Educación Superior</v>
      </c>
      <c r="K283" s="33" t="s">
        <v>359</v>
      </c>
      <c r="L283" s="33"/>
    </row>
    <row r="284" spans="3:12" hidden="1">
      <c r="C284" s="44" t="s">
        <v>47</v>
      </c>
      <c r="D284" s="86"/>
      <c r="E284" s="35">
        <v>2000</v>
      </c>
      <c r="F284" s="32">
        <f t="shared" si="20"/>
        <v>0</v>
      </c>
      <c r="G284" s="100"/>
      <c r="H284" s="45" t="s">
        <v>974</v>
      </c>
      <c r="I284" s="45" t="str">
        <f>VLOOKUP(H284,Presupuesto!$B$11:$C$565,2,0)</f>
        <v>EQUIPO DE COMPUTACION</v>
      </c>
      <c r="J284" s="33" t="str">
        <f t="shared" si="21"/>
        <v>Desarrollo del Sistema de Educación Superior</v>
      </c>
      <c r="K284" s="33" t="s">
        <v>355</v>
      </c>
      <c r="L284" s="33"/>
    </row>
    <row r="285" spans="3:12" hidden="1">
      <c r="C285" s="44" t="s">
        <v>1421</v>
      </c>
      <c r="D285" s="86"/>
      <c r="E285" s="35">
        <v>1500</v>
      </c>
      <c r="F285" s="32">
        <f t="shared" si="20"/>
        <v>0</v>
      </c>
      <c r="G285" s="100"/>
      <c r="H285" s="45" t="s">
        <v>906</v>
      </c>
      <c r="I285" s="45" t="str">
        <f>VLOOKUP(H285,Presupuesto!$B$11:$C$565,2,0)</f>
        <v>UTILES Y MATERIALES ELECTRICOS</v>
      </c>
      <c r="J285" s="33" t="str">
        <f t="shared" si="21"/>
        <v>Desarrollo del Sistema de Educación Superior</v>
      </c>
      <c r="K285" s="33" t="s">
        <v>355</v>
      </c>
      <c r="L285" s="33"/>
    </row>
    <row r="286" spans="3:12" hidden="1">
      <c r="C286" s="44" t="s">
        <v>48</v>
      </c>
      <c r="D286" s="86"/>
      <c r="E286" s="35">
        <v>1500</v>
      </c>
      <c r="F286" s="32">
        <f t="shared" si="20"/>
        <v>0</v>
      </c>
      <c r="G286" s="100"/>
      <c r="H286" s="45" t="s">
        <v>974</v>
      </c>
      <c r="I286" s="45" t="str">
        <f>VLOOKUP(H286,Presupuesto!$B$11:$C$565,2,0)</f>
        <v>EQUIPO DE COMPUTACION</v>
      </c>
      <c r="J286" s="33" t="str">
        <f t="shared" si="21"/>
        <v>Desarrollo del Sistema de Educación Superior</v>
      </c>
      <c r="K286" s="33" t="s">
        <v>355</v>
      </c>
      <c r="L286" s="33"/>
    </row>
    <row r="287" spans="3:12" hidden="1">
      <c r="C287" s="44" t="s">
        <v>49</v>
      </c>
      <c r="D287" s="86"/>
      <c r="E287" s="35">
        <v>500</v>
      </c>
      <c r="F287" s="32">
        <f t="shared" si="20"/>
        <v>0</v>
      </c>
      <c r="G287" s="100"/>
      <c r="H287" s="45" t="s">
        <v>915</v>
      </c>
      <c r="I287" s="45" t="str">
        <f>VLOOKUP(H287,Presupuesto!$B$11:$C$565,2,0)</f>
        <v>OTROS RESPUESTOS Y ACCESORIOS MENORES</v>
      </c>
      <c r="J287" s="33" t="str">
        <f t="shared" si="21"/>
        <v>Desarrollo del Sistema de Educación Superior</v>
      </c>
      <c r="K287" s="33" t="s">
        <v>355</v>
      </c>
      <c r="L287" s="33"/>
    </row>
    <row r="288" spans="3:12" ht="15.75" hidden="1" thickBot="1">
      <c r="C288" s="37" t="s">
        <v>50</v>
      </c>
      <c r="D288" s="94"/>
      <c r="E288" s="39">
        <v>20</v>
      </c>
      <c r="F288" s="40">
        <f t="shared" si="20"/>
        <v>0</v>
      </c>
      <c r="G288" s="97"/>
      <c r="H288" s="41" t="s">
        <v>915</v>
      </c>
      <c r="I288" s="41" t="str">
        <f>VLOOKUP(H288,Presupuesto!$B$11:$C$565,2,0)</f>
        <v>OTROS RESPUESTOS Y ACCESORIOS MENORES</v>
      </c>
      <c r="J288" s="41" t="str">
        <f t="shared" si="21"/>
        <v>Desarrollo del Sistema de Educación Superior</v>
      </c>
      <c r="K288" s="59" t="s">
        <v>354</v>
      </c>
      <c r="L288" s="59"/>
    </row>
  </sheetData>
  <autoFilter ref="F9:L288">
    <filterColumn colId="0">
      <filters blank="1">
        <filter val="1,000"/>
        <filter val="1,200"/>
        <filter val="1,500"/>
        <filter val="12,000"/>
        <filter val="12,500"/>
        <filter val="13,000"/>
        <filter val="15,000"/>
        <filter val="180,000"/>
        <filter val="2,000"/>
        <filter val="2,500"/>
        <filter val="200"/>
        <filter val="24,000"/>
        <filter val="4,000"/>
        <filter val="5,000"/>
        <filter val="50,000"/>
        <filter val="500"/>
        <filter val="7,000"/>
        <filter val="90,000"/>
        <filter val="Costo Total"/>
      </filters>
    </filterColumn>
  </autoFilter>
  <dataValidations xWindow="801" yWindow="652" count="6">
    <dataValidation type="list" allowBlank="1" showInputMessage="1" showErrorMessage="1" errorTitle="¡Ingreso Inválido!" error="Seleccione una opción de la lista.&#10;" promptTitle="Tipo de Presupuesto" prompt="Seleccione una opción de la lista." sqref="G17:G30 G275:G288 G68:G81 G91:G104 G114:G127 G137:G150 G160:G173 G183:G196 G206:G219 G229:G242 G252:G265 G40:G58">
      <formula1>$R$2:$S$2</formula1>
    </dataValidation>
    <dataValidation type="list" allowBlank="1" showInputMessage="1" showErrorMessage="1" errorTitle="¡Ingreso Inválido!" error="Seleccione una opción de la lista" promptTitle="Mes Requerido" prompt="Seleccione el mes en el que requiere el recurso." sqref="K17:K30 K275:K288 K68:K81 K91:K104 K114:K127 K137:K150 K160:K173 K183:K196 K206:K219 K229:K242 K252:K265 K40:K58">
      <formula1>$U$2:$AF$2</formula1>
    </dataValidation>
    <dataValidation type="list" allowBlank="1" showInputMessage="1" showErrorMessage="1" sqref="C17:C18 C275:C276 C68:C69 C91:C92 C114:C115 C137:C138 C160:C161 C183:C184 C206:C207 C229:C230 C252:C253 C40">
      <formula1>$CB$2:$CE$2</formula1>
    </dataValidation>
    <dataValidation type="list" allowBlank="1" showInputMessage="1" showErrorMessage="1" errorTitle="¡Ingreso Inválido!" error="Verifique el valor ingresado" promptTitle="Objeto de Gasto" prompt="Ingrese el Objeto de Gasto" sqref="H17:H30 H275:H288 H68:H81 H91:H104 H114:H127 H137:H150 H160:H173 H183:H196 H206:H219 H229:H242 H252:H265 H40:H58">
      <formula1>$A$1:$UI$1</formula1>
    </dataValidation>
    <dataValidation type="list" allowBlank="1" showInputMessage="1" showErrorMessage="1" errorTitle="¡Ingreso Inválido!" error="Seleccione una opción de la lista." promptTitle="Dimensión Estratégica" prompt="Seleccione una opción de la lista." sqref="J276:J288 J253:J265 J69:J81 J92:J104 J115:J127 J138:J150 J161:J173 J184:J196 J207:J219 J230:J242 J40:J58">
      <formula1>$A$2:$P$2</formula1>
    </dataValidation>
    <dataValidation type="list" allowBlank="1" showInputMessage="1" showErrorMessage="1" errorTitle="¡Ingreso Inválido!" error="Seleccione una opción de la lista." promptTitle="Dimensión Estratégica" prompt="Seleccione una opción de la lista." sqref="J17:J30 J275 J68 J91 J114 J137 J160 J183 J206 J229 J252">
      <formula1>$A$2:$Q$2</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sheetPr filterMode="1">
    <tabColor rgb="FF92D050"/>
  </sheetPr>
  <dimension ref="A1:UI618"/>
  <sheetViews>
    <sheetView showGridLines="0" topLeftCell="C254" zoomScale="85" zoomScaleNormal="85" workbookViewId="0">
      <selection activeCell="H237" sqref="H237"/>
    </sheetView>
  </sheetViews>
  <sheetFormatPr baseColWidth="10" defaultRowHeight="15"/>
  <cols>
    <col min="1" max="1" width="1.85546875" style="21" customWidth="1"/>
    <col min="2" max="2" width="7.85546875" style="21" customWidth="1"/>
    <col min="3" max="3" width="53.85546875" style="21" bestFit="1" customWidth="1"/>
    <col min="4" max="4" width="29.42578125" style="21" bestFit="1" customWidth="1"/>
    <col min="5" max="5" width="13.85546875" style="21" customWidth="1"/>
    <col min="6" max="6" width="21.85546875" style="21" customWidth="1"/>
    <col min="7" max="7" width="41.28515625" style="12" customWidth="1"/>
    <col min="8" max="8" width="24.140625" style="21" customWidth="1"/>
    <col min="9" max="9" width="70.42578125" style="21" customWidth="1"/>
    <col min="10" max="10" width="59.42578125" style="21" customWidth="1"/>
    <col min="11" max="11" width="19.85546875" style="21" bestFit="1" customWidth="1"/>
    <col min="12" max="16384" width="11.42578125" style="21"/>
  </cols>
  <sheetData>
    <row r="1" spans="1:555" ht="26.25" hidden="1">
      <c r="A1" s="384" t="s">
        <v>211</v>
      </c>
      <c r="B1" s="385" t="s">
        <v>212</v>
      </c>
      <c r="C1" s="382" t="s">
        <v>213</v>
      </c>
      <c r="D1" s="382" t="s">
        <v>456</v>
      </c>
      <c r="E1" s="382" t="s">
        <v>458</v>
      </c>
      <c r="F1" s="382" t="s">
        <v>460</v>
      </c>
      <c r="G1" s="382" t="s">
        <v>462</v>
      </c>
      <c r="H1" s="382" t="s">
        <v>464</v>
      </c>
      <c r="I1" s="382" t="s">
        <v>466</v>
      </c>
      <c r="J1" s="382" t="s">
        <v>214</v>
      </c>
      <c r="K1" s="382" t="s">
        <v>469</v>
      </c>
      <c r="L1" s="382" t="s">
        <v>215</v>
      </c>
      <c r="M1" s="382" t="s">
        <v>471</v>
      </c>
      <c r="N1" s="382" t="s">
        <v>473</v>
      </c>
      <c r="O1" s="382" t="s">
        <v>475</v>
      </c>
      <c r="P1" s="382" t="s">
        <v>216</v>
      </c>
      <c r="Q1" s="382" t="s">
        <v>476</v>
      </c>
      <c r="R1" s="382" t="s">
        <v>479</v>
      </c>
      <c r="S1" s="382" t="s">
        <v>217</v>
      </c>
      <c r="T1" s="382" t="s">
        <v>481</v>
      </c>
      <c r="U1" s="382" t="s">
        <v>218</v>
      </c>
      <c r="V1" s="382" t="s">
        <v>482</v>
      </c>
      <c r="W1" s="382" t="s">
        <v>483</v>
      </c>
      <c r="X1" s="382" t="s">
        <v>487</v>
      </c>
      <c r="Y1" s="382" t="s">
        <v>234</v>
      </c>
      <c r="Z1" s="382" t="s">
        <v>488</v>
      </c>
      <c r="AA1" s="382" t="s">
        <v>490</v>
      </c>
      <c r="AB1" s="382" t="s">
        <v>492</v>
      </c>
      <c r="AC1" s="382" t="s">
        <v>235</v>
      </c>
      <c r="AD1" s="382" t="s">
        <v>494</v>
      </c>
      <c r="AE1" s="382" t="s">
        <v>496</v>
      </c>
      <c r="AF1" s="382" t="s">
        <v>498</v>
      </c>
      <c r="AG1" s="382" t="s">
        <v>500</v>
      </c>
      <c r="AH1" s="382" t="s">
        <v>210</v>
      </c>
      <c r="AI1" s="382" t="s">
        <v>502</v>
      </c>
      <c r="AJ1" s="385" t="s">
        <v>219</v>
      </c>
      <c r="AK1" s="382" t="s">
        <v>504</v>
      </c>
      <c r="AL1" s="382" t="s">
        <v>220</v>
      </c>
      <c r="AM1" s="382" t="s">
        <v>506</v>
      </c>
      <c r="AN1" s="382" t="s">
        <v>508</v>
      </c>
      <c r="AO1" s="382" t="s">
        <v>221</v>
      </c>
      <c r="AP1" s="382" t="s">
        <v>510</v>
      </c>
      <c r="AQ1" s="382" t="s">
        <v>512</v>
      </c>
      <c r="AR1" s="382" t="s">
        <v>222</v>
      </c>
      <c r="AS1" s="382" t="s">
        <v>513</v>
      </c>
      <c r="AT1" s="382" t="s">
        <v>515</v>
      </c>
      <c r="AU1" s="382" t="s">
        <v>516</v>
      </c>
      <c r="AV1" s="382" t="s">
        <v>517</v>
      </c>
      <c r="AW1" s="382" t="s">
        <v>519</v>
      </c>
      <c r="AX1" s="382" t="s">
        <v>521</v>
      </c>
      <c r="AY1" s="382" t="s">
        <v>522</v>
      </c>
      <c r="AZ1" s="382" t="s">
        <v>223</v>
      </c>
      <c r="BA1" s="382" t="s">
        <v>524</v>
      </c>
      <c r="BB1" s="382" t="s">
        <v>526</v>
      </c>
      <c r="BC1" s="382" t="s">
        <v>528</v>
      </c>
      <c r="BD1" s="382" t="s">
        <v>530</v>
      </c>
      <c r="BE1" s="382" t="s">
        <v>532</v>
      </c>
      <c r="BF1" s="382" t="s">
        <v>534</v>
      </c>
      <c r="BG1" s="382" t="s">
        <v>536</v>
      </c>
      <c r="BH1" s="382" t="s">
        <v>538</v>
      </c>
      <c r="BI1" s="382" t="s">
        <v>236</v>
      </c>
      <c r="BJ1" s="382" t="s">
        <v>540</v>
      </c>
      <c r="BK1" s="382" t="s">
        <v>542</v>
      </c>
      <c r="BL1" s="382" t="s">
        <v>544</v>
      </c>
      <c r="BM1" s="382" t="s">
        <v>546</v>
      </c>
      <c r="BN1" s="382" t="s">
        <v>548</v>
      </c>
      <c r="BO1" s="382" t="s">
        <v>550</v>
      </c>
      <c r="BP1" s="382" t="s">
        <v>552</v>
      </c>
      <c r="BQ1" s="382" t="s">
        <v>554</v>
      </c>
      <c r="BR1" s="382" t="s">
        <v>556</v>
      </c>
      <c r="BS1" s="382" t="s">
        <v>558</v>
      </c>
      <c r="BT1" s="385" t="s">
        <v>224</v>
      </c>
      <c r="BU1" s="382" t="s">
        <v>225</v>
      </c>
      <c r="BV1" s="382" t="s">
        <v>560</v>
      </c>
      <c r="BW1" s="382" t="s">
        <v>226</v>
      </c>
      <c r="BX1" s="382" t="s">
        <v>562</v>
      </c>
      <c r="BY1" s="382" t="s">
        <v>564</v>
      </c>
      <c r="BZ1" s="385" t="s">
        <v>227</v>
      </c>
      <c r="CA1" s="382" t="s">
        <v>228</v>
      </c>
      <c r="CB1" s="382" t="s">
        <v>566</v>
      </c>
      <c r="CC1" s="382" t="s">
        <v>229</v>
      </c>
      <c r="CD1" s="382" t="s">
        <v>568</v>
      </c>
      <c r="CE1" s="382" t="s">
        <v>570</v>
      </c>
      <c r="CF1" s="382" t="s">
        <v>572</v>
      </c>
      <c r="CG1" s="385" t="s">
        <v>230</v>
      </c>
      <c r="CH1" s="382" t="s">
        <v>578</v>
      </c>
      <c r="CI1" s="382" t="s">
        <v>580</v>
      </c>
      <c r="CJ1" s="382" t="s">
        <v>231</v>
      </c>
      <c r="CK1" s="382" t="s">
        <v>574</v>
      </c>
      <c r="CL1" s="382" t="s">
        <v>576</v>
      </c>
      <c r="CM1" s="382" t="s">
        <v>232</v>
      </c>
      <c r="CN1" s="382" t="s">
        <v>582</v>
      </c>
      <c r="CO1" s="382" t="s">
        <v>233</v>
      </c>
      <c r="CP1" s="382" t="s">
        <v>583</v>
      </c>
      <c r="CQ1" s="381" t="s">
        <v>237</v>
      </c>
      <c r="CR1" s="385" t="s">
        <v>238</v>
      </c>
      <c r="CS1" s="382" t="s">
        <v>584</v>
      </c>
      <c r="CT1" s="382" t="s">
        <v>585</v>
      </c>
      <c r="CU1" s="382" t="s">
        <v>587</v>
      </c>
      <c r="CV1" s="382" t="s">
        <v>239</v>
      </c>
      <c r="CW1" s="382" t="s">
        <v>589</v>
      </c>
      <c r="CX1" s="382" t="s">
        <v>591</v>
      </c>
      <c r="CY1" s="382" t="s">
        <v>593</v>
      </c>
      <c r="CZ1" s="382" t="s">
        <v>595</v>
      </c>
      <c r="DA1" s="382" t="s">
        <v>597</v>
      </c>
      <c r="DB1" s="382" t="s">
        <v>599</v>
      </c>
      <c r="DC1" s="385" t="s">
        <v>240</v>
      </c>
      <c r="DD1" s="382" t="s">
        <v>241</v>
      </c>
      <c r="DE1" s="382" t="s">
        <v>601</v>
      </c>
      <c r="DF1" s="382" t="s">
        <v>242</v>
      </c>
      <c r="DG1" s="382" t="s">
        <v>603</v>
      </c>
      <c r="DH1" s="382" t="s">
        <v>605</v>
      </c>
      <c r="DI1" s="382" t="s">
        <v>607</v>
      </c>
      <c r="DJ1" s="382" t="s">
        <v>609</v>
      </c>
      <c r="DK1" s="382" t="s">
        <v>611</v>
      </c>
      <c r="DL1" s="382" t="s">
        <v>613</v>
      </c>
      <c r="DM1" s="382" t="s">
        <v>615</v>
      </c>
      <c r="DN1" s="382" t="s">
        <v>243</v>
      </c>
      <c r="DO1" s="382" t="s">
        <v>617</v>
      </c>
      <c r="DP1" s="382" t="s">
        <v>619</v>
      </c>
      <c r="DQ1" s="382" t="s">
        <v>621</v>
      </c>
      <c r="DR1" s="385" t="s">
        <v>244</v>
      </c>
      <c r="DS1" s="382" t="s">
        <v>623</v>
      </c>
      <c r="DT1" s="382" t="s">
        <v>245</v>
      </c>
      <c r="DU1" s="382" t="s">
        <v>625</v>
      </c>
      <c r="DV1" s="382" t="s">
        <v>246</v>
      </c>
      <c r="DW1" s="382" t="s">
        <v>627</v>
      </c>
      <c r="DX1" s="382" t="s">
        <v>629</v>
      </c>
      <c r="DY1" s="382" t="s">
        <v>631</v>
      </c>
      <c r="DZ1" s="382" t="s">
        <v>633</v>
      </c>
      <c r="EA1" s="382" t="s">
        <v>635</v>
      </c>
      <c r="EB1" s="382" t="s">
        <v>637</v>
      </c>
      <c r="EC1" s="382" t="s">
        <v>639</v>
      </c>
      <c r="ED1" s="382" t="s">
        <v>641</v>
      </c>
      <c r="EE1" s="382" t="s">
        <v>643</v>
      </c>
      <c r="EF1" s="382" t="s">
        <v>645</v>
      </c>
      <c r="EG1" s="382" t="s">
        <v>647</v>
      </c>
      <c r="EH1" s="385" t="s">
        <v>247</v>
      </c>
      <c r="EI1" s="382" t="s">
        <v>649</v>
      </c>
      <c r="EJ1" s="382" t="s">
        <v>248</v>
      </c>
      <c r="EK1" s="382" t="s">
        <v>651</v>
      </c>
      <c r="EL1" s="382" t="s">
        <v>653</v>
      </c>
      <c r="EM1" s="382" t="s">
        <v>249</v>
      </c>
      <c r="EN1" s="382" t="s">
        <v>655</v>
      </c>
      <c r="EO1" s="382" t="s">
        <v>657</v>
      </c>
      <c r="EP1" s="382" t="s">
        <v>250</v>
      </c>
      <c r="EQ1" s="382" t="s">
        <v>659</v>
      </c>
      <c r="ER1" s="382" t="s">
        <v>661</v>
      </c>
      <c r="ES1" s="382" t="s">
        <v>663</v>
      </c>
      <c r="ET1" s="382" t="s">
        <v>251</v>
      </c>
      <c r="EU1" s="382" t="s">
        <v>665</v>
      </c>
      <c r="EV1" s="382" t="s">
        <v>667</v>
      </c>
      <c r="EW1" s="385" t="s">
        <v>252</v>
      </c>
      <c r="EX1" s="382" t="s">
        <v>253</v>
      </c>
      <c r="EY1" s="382" t="s">
        <v>669</v>
      </c>
      <c r="EZ1" s="382" t="s">
        <v>671</v>
      </c>
      <c r="FA1" s="382" t="s">
        <v>673</v>
      </c>
      <c r="FB1" s="382" t="s">
        <v>675</v>
      </c>
      <c r="FC1" s="382" t="s">
        <v>254</v>
      </c>
      <c r="FD1" s="382" t="s">
        <v>677</v>
      </c>
      <c r="FE1" s="382" t="s">
        <v>679</v>
      </c>
      <c r="FF1" s="382" t="s">
        <v>681</v>
      </c>
      <c r="FG1" s="382" t="s">
        <v>683</v>
      </c>
      <c r="FH1" s="382" t="s">
        <v>685</v>
      </c>
      <c r="FI1" s="382" t="s">
        <v>255</v>
      </c>
      <c r="FJ1" s="382" t="s">
        <v>688</v>
      </c>
      <c r="FK1" s="382" t="s">
        <v>256</v>
      </c>
      <c r="FL1" s="382" t="s">
        <v>691</v>
      </c>
      <c r="FM1" s="382" t="s">
        <v>692</v>
      </c>
      <c r="FN1" s="382" t="s">
        <v>694</v>
      </c>
      <c r="FO1" s="382" t="s">
        <v>257</v>
      </c>
      <c r="FP1" s="382" t="s">
        <v>697</v>
      </c>
      <c r="FQ1" s="382" t="s">
        <v>698</v>
      </c>
      <c r="FR1" s="382" t="s">
        <v>700</v>
      </c>
      <c r="FS1" s="382" t="s">
        <v>258</v>
      </c>
      <c r="FT1" s="382" t="s">
        <v>703</v>
      </c>
      <c r="FU1" s="382" t="s">
        <v>705</v>
      </c>
      <c r="FV1" s="382" t="s">
        <v>707</v>
      </c>
      <c r="FW1" s="385" t="s">
        <v>259</v>
      </c>
      <c r="FX1" s="385" t="s">
        <v>260</v>
      </c>
      <c r="FY1" s="382" t="s">
        <v>266</v>
      </c>
      <c r="FZ1" s="382" t="s">
        <v>709</v>
      </c>
      <c r="GA1" s="382" t="s">
        <v>711</v>
      </c>
      <c r="GB1" s="382" t="s">
        <v>713</v>
      </c>
      <c r="GC1" s="382" t="s">
        <v>715</v>
      </c>
      <c r="GD1" s="382" t="s">
        <v>717</v>
      </c>
      <c r="GE1" s="382" t="s">
        <v>719</v>
      </c>
      <c r="GF1" s="385" t="s">
        <v>261</v>
      </c>
      <c r="GG1" s="382" t="s">
        <v>267</v>
      </c>
      <c r="GH1" s="382" t="s">
        <v>721</v>
      </c>
      <c r="GI1" s="382" t="s">
        <v>723</v>
      </c>
      <c r="GJ1" s="382" t="s">
        <v>724</v>
      </c>
      <c r="GK1" s="382" t="s">
        <v>268</v>
      </c>
      <c r="GL1" s="382" t="s">
        <v>727</v>
      </c>
      <c r="GM1" s="382" t="s">
        <v>728</v>
      </c>
      <c r="GN1" s="385" t="s">
        <v>262</v>
      </c>
      <c r="GO1" s="382" t="s">
        <v>263</v>
      </c>
      <c r="GP1" s="382" t="s">
        <v>730</v>
      </c>
      <c r="GQ1" s="382" t="s">
        <v>732</v>
      </c>
      <c r="GR1" s="382" t="s">
        <v>734</v>
      </c>
      <c r="GS1" s="382" t="s">
        <v>736</v>
      </c>
      <c r="GT1" s="382" t="s">
        <v>738</v>
      </c>
      <c r="GU1" s="385" t="s">
        <v>264</v>
      </c>
      <c r="GV1" s="382" t="s">
        <v>265</v>
      </c>
      <c r="GW1" s="382" t="s">
        <v>740</v>
      </c>
      <c r="GX1" s="382" t="s">
        <v>742</v>
      </c>
      <c r="GY1" s="382" t="s">
        <v>744</v>
      </c>
      <c r="GZ1" s="382" t="s">
        <v>746</v>
      </c>
      <c r="HA1" s="382" t="s">
        <v>748</v>
      </c>
      <c r="HB1" s="382" t="s">
        <v>750</v>
      </c>
      <c r="HC1" s="381" t="s">
        <v>269</v>
      </c>
      <c r="HD1" s="385" t="s">
        <v>270</v>
      </c>
      <c r="HE1" s="382" t="s">
        <v>271</v>
      </c>
      <c r="HF1" s="382" t="s">
        <v>752</v>
      </c>
      <c r="HG1" s="382" t="s">
        <v>754</v>
      </c>
      <c r="HH1" s="382" t="s">
        <v>756</v>
      </c>
      <c r="HI1" s="382" t="s">
        <v>758</v>
      </c>
      <c r="HJ1" s="382" t="s">
        <v>272</v>
      </c>
      <c r="HK1" s="382" t="s">
        <v>761</v>
      </c>
      <c r="HL1" s="382" t="s">
        <v>289</v>
      </c>
      <c r="HM1" s="382" t="s">
        <v>799</v>
      </c>
      <c r="HN1" s="382" t="s">
        <v>801</v>
      </c>
      <c r="HO1" s="382" t="s">
        <v>803</v>
      </c>
      <c r="HP1" s="385" t="s">
        <v>273</v>
      </c>
      <c r="HQ1" s="382" t="s">
        <v>763</v>
      </c>
      <c r="HR1" s="382" t="s">
        <v>765</v>
      </c>
      <c r="HS1" s="382" t="s">
        <v>274</v>
      </c>
      <c r="HT1" s="382" t="s">
        <v>768</v>
      </c>
      <c r="HU1" s="382" t="s">
        <v>770</v>
      </c>
      <c r="HV1" s="382" t="s">
        <v>771</v>
      </c>
      <c r="HW1" s="382" t="s">
        <v>773</v>
      </c>
      <c r="HX1" s="385" t="s">
        <v>275</v>
      </c>
      <c r="HY1" s="382" t="s">
        <v>775</v>
      </c>
      <c r="HZ1" s="382" t="s">
        <v>777</v>
      </c>
      <c r="IA1" s="382" t="s">
        <v>779</v>
      </c>
      <c r="IB1" s="382" t="s">
        <v>276</v>
      </c>
      <c r="IC1" s="382" t="s">
        <v>781</v>
      </c>
      <c r="ID1" s="382" t="s">
        <v>783</v>
      </c>
      <c r="IE1" s="382" t="s">
        <v>277</v>
      </c>
      <c r="IF1" s="382" t="s">
        <v>785</v>
      </c>
      <c r="IG1" s="382" t="s">
        <v>787</v>
      </c>
      <c r="IH1" s="382" t="s">
        <v>278</v>
      </c>
      <c r="II1" s="382" t="s">
        <v>789</v>
      </c>
      <c r="IJ1" s="382" t="s">
        <v>791</v>
      </c>
      <c r="IK1" s="382" t="s">
        <v>793</v>
      </c>
      <c r="IL1" s="382" t="s">
        <v>795</v>
      </c>
      <c r="IM1" s="382" t="s">
        <v>279</v>
      </c>
      <c r="IN1" s="382" t="s">
        <v>797</v>
      </c>
      <c r="IO1" s="385" t="s">
        <v>280</v>
      </c>
      <c r="IP1" s="382" t="s">
        <v>805</v>
      </c>
      <c r="IQ1" s="382" t="s">
        <v>807</v>
      </c>
      <c r="IR1" s="382" t="s">
        <v>281</v>
      </c>
      <c r="IS1" s="382" t="s">
        <v>809</v>
      </c>
      <c r="IT1" s="382" t="s">
        <v>811</v>
      </c>
      <c r="IU1" s="382" t="s">
        <v>813</v>
      </c>
      <c r="IV1" s="385" t="s">
        <v>282</v>
      </c>
      <c r="IW1" s="382" t="s">
        <v>815</v>
      </c>
      <c r="IX1" s="382" t="s">
        <v>283</v>
      </c>
      <c r="IY1" s="382" t="s">
        <v>818</v>
      </c>
      <c r="IZ1" s="382" t="s">
        <v>820</v>
      </c>
      <c r="JA1" s="382" t="s">
        <v>822</v>
      </c>
      <c r="JB1" s="382" t="s">
        <v>824</v>
      </c>
      <c r="JC1" s="382" t="s">
        <v>826</v>
      </c>
      <c r="JD1" s="382" t="s">
        <v>828</v>
      </c>
      <c r="JE1" s="382" t="s">
        <v>284</v>
      </c>
      <c r="JF1" s="382" t="s">
        <v>831</v>
      </c>
      <c r="JG1" s="382" t="s">
        <v>833</v>
      </c>
      <c r="JH1" s="382" t="s">
        <v>835</v>
      </c>
      <c r="JI1" s="382" t="s">
        <v>837</v>
      </c>
      <c r="JJ1" s="382" t="s">
        <v>839</v>
      </c>
      <c r="JK1" s="382" t="s">
        <v>841</v>
      </c>
      <c r="JL1" s="382" t="s">
        <v>843</v>
      </c>
      <c r="JM1" s="382" t="s">
        <v>845</v>
      </c>
      <c r="JN1" s="382" t="s">
        <v>285</v>
      </c>
      <c r="JO1" s="382" t="s">
        <v>848</v>
      </c>
      <c r="JP1" s="382" t="s">
        <v>850</v>
      </c>
      <c r="JQ1" s="382" t="s">
        <v>852</v>
      </c>
      <c r="JR1" s="382" t="s">
        <v>854</v>
      </c>
      <c r="JS1" s="382" t="s">
        <v>855</v>
      </c>
      <c r="JT1" s="382" t="s">
        <v>857</v>
      </c>
      <c r="JU1" s="382" t="s">
        <v>859</v>
      </c>
      <c r="JV1" s="382" t="s">
        <v>861</v>
      </c>
      <c r="JW1" s="382" t="s">
        <v>863</v>
      </c>
      <c r="JX1" s="382" t="s">
        <v>865</v>
      </c>
      <c r="JY1" s="382" t="s">
        <v>867</v>
      </c>
      <c r="JZ1" s="382" t="s">
        <v>869</v>
      </c>
      <c r="KA1" s="382" t="s">
        <v>871</v>
      </c>
      <c r="KB1" s="382" t="s">
        <v>873</v>
      </c>
      <c r="KC1" s="382" t="s">
        <v>875</v>
      </c>
      <c r="KD1" s="382" t="s">
        <v>877</v>
      </c>
      <c r="KE1" s="382" t="s">
        <v>879</v>
      </c>
      <c r="KF1" s="382" t="s">
        <v>881</v>
      </c>
      <c r="KG1" s="382" t="s">
        <v>883</v>
      </c>
      <c r="KH1" s="382" t="s">
        <v>885</v>
      </c>
      <c r="KI1" s="382" t="s">
        <v>887</v>
      </c>
      <c r="KJ1" s="382" t="s">
        <v>889</v>
      </c>
      <c r="KK1" s="382" t="s">
        <v>891</v>
      </c>
      <c r="KL1" s="382" t="s">
        <v>893</v>
      </c>
      <c r="KM1" s="382" t="s">
        <v>895</v>
      </c>
      <c r="KN1" s="382" t="s">
        <v>897</v>
      </c>
      <c r="KO1" s="385" t="s">
        <v>286</v>
      </c>
      <c r="KP1" s="382" t="s">
        <v>899</v>
      </c>
      <c r="KQ1" s="382" t="s">
        <v>287</v>
      </c>
      <c r="KR1" s="382" t="s">
        <v>902</v>
      </c>
      <c r="KS1" s="382" t="s">
        <v>904</v>
      </c>
      <c r="KT1" s="382" t="s">
        <v>906</v>
      </c>
      <c r="KU1" s="382" t="s">
        <v>908</v>
      </c>
      <c r="KV1" s="382" t="s">
        <v>288</v>
      </c>
      <c r="KW1" s="382" t="s">
        <v>911</v>
      </c>
      <c r="KX1" s="382" t="s">
        <v>913</v>
      </c>
      <c r="KY1" s="382" t="s">
        <v>915</v>
      </c>
      <c r="KZ1" s="382" t="s">
        <v>917</v>
      </c>
      <c r="LA1" s="382" t="s">
        <v>919</v>
      </c>
      <c r="LB1" s="382" t="s">
        <v>921</v>
      </c>
      <c r="LC1" s="382" t="s">
        <v>923</v>
      </c>
      <c r="LD1" s="381" t="s">
        <v>290</v>
      </c>
      <c r="LE1" s="385" t="s">
        <v>291</v>
      </c>
      <c r="LF1" s="382" t="s">
        <v>292</v>
      </c>
      <c r="LG1" s="382" t="s">
        <v>306</v>
      </c>
      <c r="LH1" s="382" t="s">
        <v>925</v>
      </c>
      <c r="LI1" s="382" t="s">
        <v>927</v>
      </c>
      <c r="LJ1" s="382" t="s">
        <v>929</v>
      </c>
      <c r="LK1" s="382" t="s">
        <v>931</v>
      </c>
      <c r="LL1" s="382" t="s">
        <v>307</v>
      </c>
      <c r="LM1" s="382" t="s">
        <v>933</v>
      </c>
      <c r="LN1" s="382" t="s">
        <v>308</v>
      </c>
      <c r="LO1" s="382" t="s">
        <v>935</v>
      </c>
      <c r="LP1" s="382" t="s">
        <v>293</v>
      </c>
      <c r="LQ1" s="382" t="s">
        <v>937</v>
      </c>
      <c r="LR1" s="382" t="s">
        <v>309</v>
      </c>
      <c r="LS1" s="382" t="s">
        <v>939</v>
      </c>
      <c r="LT1" s="382" t="s">
        <v>941</v>
      </c>
      <c r="LU1" s="382" t="s">
        <v>310</v>
      </c>
      <c r="LV1" s="385" t="s">
        <v>294</v>
      </c>
      <c r="LW1" s="382" t="s">
        <v>295</v>
      </c>
      <c r="LX1" s="382" t="s">
        <v>943</v>
      </c>
      <c r="LY1" s="382" t="s">
        <v>945</v>
      </c>
      <c r="LZ1" s="382" t="s">
        <v>946</v>
      </c>
      <c r="MA1" s="382" t="s">
        <v>948</v>
      </c>
      <c r="MB1" s="382" t="s">
        <v>949</v>
      </c>
      <c r="MC1" s="382" t="s">
        <v>951</v>
      </c>
      <c r="MD1" s="382" t="s">
        <v>953</v>
      </c>
      <c r="ME1" s="382" t="s">
        <v>955</v>
      </c>
      <c r="MF1" s="382" t="s">
        <v>957</v>
      </c>
      <c r="MG1" s="382" t="s">
        <v>296</v>
      </c>
      <c r="MH1" s="382" t="s">
        <v>960</v>
      </c>
      <c r="MI1" s="382" t="s">
        <v>961</v>
      </c>
      <c r="MJ1" s="382" t="s">
        <v>963</v>
      </c>
      <c r="MK1" s="382" t="s">
        <v>297</v>
      </c>
      <c r="ML1" s="382" t="s">
        <v>966</v>
      </c>
      <c r="MM1" s="382" t="s">
        <v>967</v>
      </c>
      <c r="MN1" s="382" t="s">
        <v>969</v>
      </c>
      <c r="MO1" s="382" t="s">
        <v>971</v>
      </c>
      <c r="MP1" s="382" t="s">
        <v>298</v>
      </c>
      <c r="MQ1" s="382" t="s">
        <v>974</v>
      </c>
      <c r="MR1" s="382" t="s">
        <v>976</v>
      </c>
      <c r="MS1" s="382" t="s">
        <v>978</v>
      </c>
      <c r="MT1" s="382" t="s">
        <v>980</v>
      </c>
      <c r="MU1" s="382" t="s">
        <v>299</v>
      </c>
      <c r="MV1" s="382" t="s">
        <v>983</v>
      </c>
      <c r="MW1" s="382" t="s">
        <v>985</v>
      </c>
      <c r="MX1" s="382" t="s">
        <v>987</v>
      </c>
      <c r="MY1" s="382" t="s">
        <v>989</v>
      </c>
      <c r="MZ1" s="382" t="s">
        <v>991</v>
      </c>
      <c r="NA1" s="382" t="s">
        <v>993</v>
      </c>
      <c r="NB1" s="382" t="s">
        <v>995</v>
      </c>
      <c r="NC1" s="382" t="s">
        <v>997</v>
      </c>
      <c r="ND1" s="382" t="s">
        <v>999</v>
      </c>
      <c r="NE1" s="382" t="s">
        <v>1001</v>
      </c>
      <c r="NF1" s="382" t="s">
        <v>1003</v>
      </c>
      <c r="NG1" s="382" t="s">
        <v>1004</v>
      </c>
      <c r="NH1" s="385" t="s">
        <v>300</v>
      </c>
      <c r="NI1" s="382" t="s">
        <v>301</v>
      </c>
      <c r="NJ1" s="382" t="s">
        <v>1006</v>
      </c>
      <c r="NK1" s="382" t="s">
        <v>1008</v>
      </c>
      <c r="NL1" s="382" t="s">
        <v>1010</v>
      </c>
      <c r="NM1" s="382" t="s">
        <v>1012</v>
      </c>
      <c r="NN1" s="385" t="s">
        <v>302</v>
      </c>
      <c r="NO1" s="382" t="s">
        <v>303</v>
      </c>
      <c r="NP1" s="382" t="s">
        <v>1013</v>
      </c>
      <c r="NQ1" s="382" t="s">
        <v>304</v>
      </c>
      <c r="NR1" s="382" t="s">
        <v>1015</v>
      </c>
      <c r="NS1" s="382" t="s">
        <v>1017</v>
      </c>
      <c r="NT1" s="382" t="s">
        <v>305</v>
      </c>
      <c r="NU1" s="382" t="s">
        <v>1019</v>
      </c>
      <c r="NV1" s="381" t="s">
        <v>311</v>
      </c>
      <c r="NW1" s="385" t="s">
        <v>312</v>
      </c>
      <c r="NX1" s="382" t="s">
        <v>313</v>
      </c>
      <c r="NY1" s="382" t="s">
        <v>1022</v>
      </c>
      <c r="NZ1" s="382" t="s">
        <v>1024</v>
      </c>
      <c r="OA1" s="382" t="s">
        <v>314</v>
      </c>
      <c r="OB1" s="382" t="s">
        <v>324</v>
      </c>
      <c r="OC1" s="382" t="s">
        <v>1026</v>
      </c>
      <c r="OD1" s="382" t="s">
        <v>1028</v>
      </c>
      <c r="OE1" s="382" t="s">
        <v>1030</v>
      </c>
      <c r="OF1" s="382" t="s">
        <v>1032</v>
      </c>
      <c r="OG1" s="382" t="s">
        <v>1034</v>
      </c>
      <c r="OH1" s="382" t="s">
        <v>1036</v>
      </c>
      <c r="OI1" s="382" t="s">
        <v>1038</v>
      </c>
      <c r="OJ1" s="382" t="s">
        <v>1040</v>
      </c>
      <c r="OK1" s="382" t="s">
        <v>1042</v>
      </c>
      <c r="OL1" s="382" t="s">
        <v>1044</v>
      </c>
      <c r="OM1" s="382" t="s">
        <v>1046</v>
      </c>
      <c r="ON1" s="382" t="s">
        <v>1048</v>
      </c>
      <c r="OO1" s="382" t="s">
        <v>1050</v>
      </c>
      <c r="OP1" s="382" t="s">
        <v>1052</v>
      </c>
      <c r="OQ1" s="382" t="s">
        <v>1054</v>
      </c>
      <c r="OR1" s="382" t="s">
        <v>1056</v>
      </c>
      <c r="OS1" s="382" t="s">
        <v>1058</v>
      </c>
      <c r="OT1" s="382" t="s">
        <v>1060</v>
      </c>
      <c r="OU1" s="382" t="s">
        <v>1062</v>
      </c>
      <c r="OV1" s="382" t="s">
        <v>1064</v>
      </c>
      <c r="OW1" s="382" t="s">
        <v>1066</v>
      </c>
      <c r="OX1" s="382" t="s">
        <v>1068</v>
      </c>
      <c r="OY1" s="382" t="s">
        <v>325</v>
      </c>
      <c r="OZ1" s="382" t="s">
        <v>1071</v>
      </c>
      <c r="PA1" s="382" t="s">
        <v>1073</v>
      </c>
      <c r="PB1" s="382" t="s">
        <v>1074</v>
      </c>
      <c r="PC1" s="382" t="s">
        <v>1076</v>
      </c>
      <c r="PD1" s="382" t="s">
        <v>1078</v>
      </c>
      <c r="PE1" s="382" t="s">
        <v>1080</v>
      </c>
      <c r="PF1" s="382" t="s">
        <v>1082</v>
      </c>
      <c r="PG1" s="382" t="s">
        <v>1084</v>
      </c>
      <c r="PH1" s="382" t="s">
        <v>1086</v>
      </c>
      <c r="PI1" s="382" t="s">
        <v>1088</v>
      </c>
      <c r="PJ1" s="382" t="s">
        <v>1090</v>
      </c>
      <c r="PK1" s="382" t="s">
        <v>1092</v>
      </c>
      <c r="PL1" s="382" t="s">
        <v>1094</v>
      </c>
      <c r="PM1" s="382" t="s">
        <v>1096</v>
      </c>
      <c r="PN1" s="382" t="s">
        <v>1098</v>
      </c>
      <c r="PO1" s="382" t="s">
        <v>1100</v>
      </c>
      <c r="PP1" s="382" t="s">
        <v>1102</v>
      </c>
      <c r="PQ1" s="382" t="s">
        <v>1104</v>
      </c>
      <c r="PR1" s="382" t="s">
        <v>1106</v>
      </c>
      <c r="PS1" s="382" t="s">
        <v>1108</v>
      </c>
      <c r="PT1" s="382" t="s">
        <v>1110</v>
      </c>
      <c r="PU1" s="382" t="s">
        <v>1112</v>
      </c>
      <c r="PV1" s="382" t="s">
        <v>1114</v>
      </c>
      <c r="PW1" s="382" t="s">
        <v>1116</v>
      </c>
      <c r="PX1" s="382" t="s">
        <v>1118</v>
      </c>
      <c r="PY1" s="382" t="s">
        <v>1120</v>
      </c>
      <c r="PZ1" s="382" t="s">
        <v>315</v>
      </c>
      <c r="QA1" s="382" t="s">
        <v>1122</v>
      </c>
      <c r="QB1" s="382" t="s">
        <v>1124</v>
      </c>
      <c r="QC1" s="382" t="s">
        <v>1126</v>
      </c>
      <c r="QD1" s="382" t="s">
        <v>1128</v>
      </c>
      <c r="QE1" s="382" t="s">
        <v>1130</v>
      </c>
      <c r="QF1" s="385" t="s">
        <v>316</v>
      </c>
      <c r="QG1" s="382" t="s">
        <v>317</v>
      </c>
      <c r="QH1" s="382" t="s">
        <v>1132</v>
      </c>
      <c r="QI1" s="382" t="s">
        <v>1134</v>
      </c>
      <c r="QJ1" s="382" t="s">
        <v>1136</v>
      </c>
      <c r="QK1" s="382" t="s">
        <v>1138</v>
      </c>
      <c r="QL1" s="382" t="s">
        <v>1140</v>
      </c>
      <c r="QM1" s="382" t="s">
        <v>1142</v>
      </c>
      <c r="QN1" s="385" t="s">
        <v>318</v>
      </c>
      <c r="QO1" s="382" t="s">
        <v>1144</v>
      </c>
      <c r="QP1" s="382" t="s">
        <v>319</v>
      </c>
      <c r="QQ1" s="382" t="s">
        <v>326</v>
      </c>
      <c r="QR1" s="382" t="s">
        <v>1146</v>
      </c>
      <c r="QS1" s="382" t="s">
        <v>1148</v>
      </c>
      <c r="QT1" s="382" t="s">
        <v>1150</v>
      </c>
      <c r="QU1" s="382" t="s">
        <v>1152</v>
      </c>
      <c r="QV1" s="382" t="s">
        <v>1154</v>
      </c>
      <c r="QW1" s="382" t="s">
        <v>1156</v>
      </c>
      <c r="QX1" s="382" t="s">
        <v>1158</v>
      </c>
      <c r="QY1" s="382" t="s">
        <v>1160</v>
      </c>
      <c r="QZ1" s="382" t="s">
        <v>1162</v>
      </c>
      <c r="RA1" s="382" t="s">
        <v>1164</v>
      </c>
      <c r="RB1" s="382" t="s">
        <v>1166</v>
      </c>
      <c r="RC1" s="382" t="s">
        <v>1168</v>
      </c>
      <c r="RD1" s="382" t="s">
        <v>1170</v>
      </c>
      <c r="RE1" s="382" t="s">
        <v>1172</v>
      </c>
      <c r="RF1" s="385" t="s">
        <v>320</v>
      </c>
      <c r="RG1" s="382" t="s">
        <v>321</v>
      </c>
      <c r="RH1" s="382" t="s">
        <v>1174</v>
      </c>
      <c r="RI1" s="382" t="s">
        <v>1176</v>
      </c>
      <c r="RJ1" s="385" t="s">
        <v>322</v>
      </c>
      <c r="RK1" s="382" t="s">
        <v>323</v>
      </c>
      <c r="RL1" s="382" t="s">
        <v>1178</v>
      </c>
      <c r="RM1" s="382" t="s">
        <v>1179</v>
      </c>
      <c r="RN1" s="382" t="s">
        <v>1180</v>
      </c>
      <c r="RO1" s="382" t="s">
        <v>1181</v>
      </c>
      <c r="RP1" s="382" t="s">
        <v>1183</v>
      </c>
      <c r="RQ1" s="382" t="s">
        <v>1184</v>
      </c>
      <c r="RR1" s="382" t="s">
        <v>1186</v>
      </c>
      <c r="RS1" s="382" t="s">
        <v>1187</v>
      </c>
      <c r="RT1" s="381" t="s">
        <v>327</v>
      </c>
      <c r="RU1" s="385" t="s">
        <v>328</v>
      </c>
      <c r="RV1" s="382" t="s">
        <v>329</v>
      </c>
      <c r="RW1" s="382" t="s">
        <v>1189</v>
      </c>
      <c r="RX1" s="382" t="s">
        <v>1191</v>
      </c>
      <c r="RY1" s="382" t="s">
        <v>330</v>
      </c>
      <c r="RZ1" s="382" t="s">
        <v>1193</v>
      </c>
      <c r="SA1" s="382" t="s">
        <v>1195</v>
      </c>
      <c r="SB1" s="382" t="s">
        <v>1197</v>
      </c>
      <c r="SC1" s="382" t="s">
        <v>1199</v>
      </c>
      <c r="SD1" s="385" t="s">
        <v>331</v>
      </c>
      <c r="SE1" s="382" t="s">
        <v>332</v>
      </c>
      <c r="SF1" s="382" t="s">
        <v>1201</v>
      </c>
      <c r="SG1" s="382" t="s">
        <v>1203</v>
      </c>
      <c r="SH1" s="382" t="s">
        <v>1205</v>
      </c>
      <c r="SI1" s="382" t="s">
        <v>1207</v>
      </c>
      <c r="SJ1" s="382" t="s">
        <v>1209</v>
      </c>
      <c r="SK1" s="382" t="s">
        <v>1211</v>
      </c>
      <c r="SL1" s="382" t="s">
        <v>1213</v>
      </c>
      <c r="SM1" s="382" t="s">
        <v>1215</v>
      </c>
      <c r="SN1" s="382" t="s">
        <v>1217</v>
      </c>
      <c r="SO1" s="382" t="s">
        <v>1219</v>
      </c>
      <c r="SP1" s="382" t="s">
        <v>1221</v>
      </c>
      <c r="SQ1" s="382" t="s">
        <v>1223</v>
      </c>
      <c r="SR1" s="382" t="s">
        <v>1225</v>
      </c>
      <c r="SS1" s="382" t="s">
        <v>1227</v>
      </c>
      <c r="ST1" s="382" t="s">
        <v>1229</v>
      </c>
      <c r="SU1" s="381" t="s">
        <v>333</v>
      </c>
      <c r="SV1" s="385" t="s">
        <v>334</v>
      </c>
      <c r="SW1" s="382" t="s">
        <v>335</v>
      </c>
      <c r="SX1" s="382" t="s">
        <v>1231</v>
      </c>
      <c r="SY1" s="382" t="s">
        <v>1233</v>
      </c>
      <c r="SZ1" s="382" t="s">
        <v>1235</v>
      </c>
      <c r="TA1" s="382" t="s">
        <v>1237</v>
      </c>
      <c r="TB1" s="382" t="s">
        <v>1239</v>
      </c>
      <c r="TC1" s="382" t="s">
        <v>336</v>
      </c>
      <c r="TD1" s="382" t="s">
        <v>1241</v>
      </c>
      <c r="TE1" s="382" t="s">
        <v>1243</v>
      </c>
      <c r="TF1" s="382" t="s">
        <v>1245</v>
      </c>
      <c r="TG1" s="382" t="s">
        <v>1247</v>
      </c>
      <c r="TH1" s="382" t="s">
        <v>1249</v>
      </c>
      <c r="TI1" s="382" t="s">
        <v>1251</v>
      </c>
      <c r="TJ1" s="385" t="s">
        <v>337</v>
      </c>
      <c r="TK1" s="382" t="s">
        <v>338</v>
      </c>
      <c r="TL1" s="382" t="s">
        <v>339</v>
      </c>
      <c r="TM1" s="382" t="s">
        <v>1253</v>
      </c>
      <c r="TN1" s="382" t="s">
        <v>1255</v>
      </c>
      <c r="TO1" s="382" t="s">
        <v>1256</v>
      </c>
      <c r="TP1" s="382" t="s">
        <v>1258</v>
      </c>
      <c r="TQ1" s="382" t="s">
        <v>1260</v>
      </c>
      <c r="TR1" s="382" t="s">
        <v>1262</v>
      </c>
      <c r="TS1" s="382" t="s">
        <v>1264</v>
      </c>
      <c r="TT1" s="382" t="s">
        <v>1266</v>
      </c>
      <c r="TU1" s="382" t="s">
        <v>1268</v>
      </c>
      <c r="TV1" s="382" t="s">
        <v>1270</v>
      </c>
      <c r="TW1" s="382" t="s">
        <v>1272</v>
      </c>
      <c r="TX1" s="382" t="s">
        <v>1274</v>
      </c>
      <c r="TY1" s="382" t="s">
        <v>1276</v>
      </c>
      <c r="TZ1" s="382" t="s">
        <v>1278</v>
      </c>
      <c r="UA1" s="382" t="s">
        <v>1280</v>
      </c>
      <c r="UB1" s="382" t="s">
        <v>1282</v>
      </c>
      <c r="UC1" s="381" t="s">
        <v>1284</v>
      </c>
      <c r="UD1" s="382" t="s">
        <v>1286</v>
      </c>
      <c r="UE1" s="382" t="s">
        <v>1288</v>
      </c>
      <c r="UF1" s="382" t="s">
        <v>1290</v>
      </c>
      <c r="UG1" s="382" t="s">
        <v>1292</v>
      </c>
      <c r="UH1" s="382" t="s">
        <v>1294</v>
      </c>
      <c r="UI1" s="383"/>
    </row>
    <row r="2" spans="1:555" s="57" customFormat="1" hidden="1">
      <c r="A2" s="379" t="s">
        <v>1317</v>
      </c>
      <c r="B2" s="379" t="s">
        <v>1319</v>
      </c>
      <c r="C2" s="379" t="s">
        <v>431</v>
      </c>
      <c r="D2" s="379" t="s">
        <v>1318</v>
      </c>
      <c r="E2" s="379" t="s">
        <v>1320</v>
      </c>
      <c r="F2" s="379" t="s">
        <v>432</v>
      </c>
      <c r="G2" s="380" t="s">
        <v>1321</v>
      </c>
      <c r="H2" s="379" t="s">
        <v>1322</v>
      </c>
      <c r="I2" s="379" t="s">
        <v>1323</v>
      </c>
      <c r="J2" s="379" t="s">
        <v>1403</v>
      </c>
      <c r="K2" s="379" t="s">
        <v>1324</v>
      </c>
      <c r="L2" s="379" t="s">
        <v>1325</v>
      </c>
      <c r="M2" s="379" t="s">
        <v>1326</v>
      </c>
      <c r="N2" s="379" t="s">
        <v>1327</v>
      </c>
      <c r="O2" s="379" t="s">
        <v>1328</v>
      </c>
      <c r="P2" s="379" t="s">
        <v>1418</v>
      </c>
      <c r="Q2" s="379" t="s">
        <v>1453</v>
      </c>
      <c r="R2" s="374" t="str">
        <f>+Presupuesto!D11</f>
        <v>Recurrente</v>
      </c>
      <c r="S2" s="374" t="str">
        <f>+Presupuesto!E11</f>
        <v>Programa / Proyecto 2017</v>
      </c>
      <c r="T2" s="379"/>
      <c r="U2" s="379" t="s">
        <v>354</v>
      </c>
      <c r="V2" s="379" t="s">
        <v>372</v>
      </c>
      <c r="W2" s="379" t="s">
        <v>355</v>
      </c>
      <c r="X2" s="379" t="s">
        <v>356</v>
      </c>
      <c r="Y2" s="379" t="s">
        <v>357</v>
      </c>
      <c r="Z2" s="379" t="s">
        <v>358</v>
      </c>
      <c r="AA2" s="379" t="s">
        <v>359</v>
      </c>
      <c r="AB2" s="379" t="s">
        <v>360</v>
      </c>
      <c r="AC2" s="379" t="s">
        <v>361</v>
      </c>
      <c r="AD2" s="379" t="s">
        <v>362</v>
      </c>
      <c r="AE2" s="379" t="s">
        <v>363</v>
      </c>
      <c r="AF2" s="379" t="s">
        <v>364</v>
      </c>
      <c r="AG2" s="379"/>
      <c r="AH2" s="379" t="s">
        <v>380</v>
      </c>
      <c r="AI2" s="379" t="s">
        <v>381</v>
      </c>
      <c r="AJ2" s="379" t="s">
        <v>382</v>
      </c>
      <c r="AK2" s="379" t="s">
        <v>383</v>
      </c>
      <c r="AL2" s="379" t="s">
        <v>384</v>
      </c>
      <c r="AM2" s="379" t="s">
        <v>387</v>
      </c>
      <c r="AN2" s="379" t="s">
        <v>385</v>
      </c>
      <c r="AO2" s="379" t="s">
        <v>386</v>
      </c>
      <c r="AP2" s="379" t="s">
        <v>388</v>
      </c>
      <c r="AQ2" s="379" t="s">
        <v>389</v>
      </c>
      <c r="AR2" s="379" t="s">
        <v>390</v>
      </c>
      <c r="AS2" s="379" t="s">
        <v>391</v>
      </c>
      <c r="AT2" s="379" t="s">
        <v>392</v>
      </c>
      <c r="AU2" s="379" t="s">
        <v>393</v>
      </c>
      <c r="AV2" s="379" t="s">
        <v>394</v>
      </c>
      <c r="AW2" s="379" t="s">
        <v>395</v>
      </c>
      <c r="AX2" s="379" t="s">
        <v>396</v>
      </c>
      <c r="AY2" s="379" t="s">
        <v>397</v>
      </c>
      <c r="AZ2" s="379" t="s">
        <v>398</v>
      </c>
      <c r="BA2" s="379" t="s">
        <v>399</v>
      </c>
      <c r="BB2" s="379" t="s">
        <v>400</v>
      </c>
      <c r="BC2" s="379" t="s">
        <v>401</v>
      </c>
      <c r="BD2" s="379" t="s">
        <v>402</v>
      </c>
      <c r="BE2" s="379" t="s">
        <v>403</v>
      </c>
      <c r="BF2" s="379" t="s">
        <v>404</v>
      </c>
      <c r="BG2" s="379" t="s">
        <v>405</v>
      </c>
      <c r="BH2" s="379" t="s">
        <v>406</v>
      </c>
      <c r="BI2" s="379" t="s">
        <v>407</v>
      </c>
      <c r="BJ2" s="379" t="s">
        <v>408</v>
      </c>
      <c r="BK2" s="379" t="s">
        <v>409</v>
      </c>
      <c r="BL2" s="379" t="s">
        <v>410</v>
      </c>
      <c r="BM2" s="379" t="s">
        <v>411</v>
      </c>
      <c r="BN2" s="379" t="s">
        <v>412</v>
      </c>
      <c r="BO2" s="379" t="s">
        <v>413</v>
      </c>
      <c r="BP2" s="379" t="s">
        <v>414</v>
      </c>
      <c r="BQ2" s="379" t="s">
        <v>415</v>
      </c>
      <c r="BR2" s="379" t="s">
        <v>416</v>
      </c>
      <c r="BS2" s="379" t="s">
        <v>417</v>
      </c>
      <c r="BT2" s="379" t="s">
        <v>418</v>
      </c>
      <c r="BU2" s="379" t="s">
        <v>419</v>
      </c>
      <c r="BV2" s="379"/>
      <c r="BW2" s="379"/>
      <c r="BX2" s="379"/>
      <c r="BY2" s="379"/>
      <c r="BZ2" s="379"/>
      <c r="CA2" s="379"/>
      <c r="CB2" s="379"/>
      <c r="CC2" s="379"/>
      <c r="CD2" s="379"/>
      <c r="CE2" s="379"/>
      <c r="CF2" s="379"/>
      <c r="CG2" s="379"/>
      <c r="CH2" s="379"/>
      <c r="CI2" s="379"/>
      <c r="CJ2" s="379"/>
      <c r="CK2" s="379"/>
      <c r="CL2" s="379"/>
      <c r="CM2" s="379"/>
      <c r="CN2" s="379"/>
      <c r="CO2" s="379"/>
      <c r="CP2" s="379"/>
      <c r="CQ2" s="379"/>
      <c r="CR2" s="379"/>
      <c r="CS2" s="379"/>
      <c r="CT2" s="379"/>
      <c r="CU2" s="379"/>
      <c r="CV2" s="379"/>
      <c r="CW2" s="379"/>
      <c r="CX2" s="379"/>
      <c r="CY2" s="379"/>
      <c r="CZ2" s="379"/>
      <c r="DA2" s="379"/>
      <c r="DB2" s="379"/>
      <c r="DC2" s="379"/>
      <c r="DD2" s="379"/>
      <c r="DE2" s="379"/>
      <c r="DF2" s="379"/>
      <c r="DG2" s="379"/>
      <c r="DH2" s="379"/>
      <c r="DI2" s="379"/>
      <c r="DJ2" s="379"/>
      <c r="DK2" s="379"/>
      <c r="DL2" s="379"/>
      <c r="DM2" s="379"/>
      <c r="DN2" s="379"/>
      <c r="DO2" s="379"/>
      <c r="DP2" s="379"/>
      <c r="DQ2" s="379"/>
      <c r="DR2" s="379"/>
      <c r="DS2" s="379"/>
      <c r="DT2" s="379"/>
      <c r="DU2" s="379"/>
      <c r="DV2" s="379"/>
      <c r="DW2" s="379"/>
      <c r="DX2" s="379"/>
      <c r="DY2" s="379"/>
      <c r="DZ2" s="379"/>
      <c r="EA2" s="379"/>
      <c r="EB2" s="379"/>
      <c r="EC2" s="379"/>
      <c r="ED2" s="379"/>
      <c r="EE2" s="379"/>
      <c r="EF2" s="379"/>
      <c r="EG2" s="379"/>
      <c r="EH2" s="379"/>
      <c r="EI2" s="379"/>
      <c r="EJ2" s="379"/>
      <c r="EK2" s="379"/>
      <c r="EL2" s="379"/>
      <c r="EM2" s="379"/>
      <c r="EN2" s="379"/>
      <c r="EO2" s="379"/>
      <c r="EP2" s="379"/>
      <c r="EQ2" s="379"/>
      <c r="ER2" s="379"/>
      <c r="ES2" s="379"/>
      <c r="ET2" s="379"/>
      <c r="EU2" s="379"/>
      <c r="EV2" s="379"/>
      <c r="EW2" s="379"/>
      <c r="EX2" s="379"/>
      <c r="EY2" s="379"/>
      <c r="EZ2" s="379"/>
      <c r="FA2" s="379"/>
      <c r="FB2" s="379"/>
      <c r="FC2" s="379"/>
      <c r="FD2" s="379"/>
      <c r="FE2" s="379"/>
      <c r="FF2" s="379"/>
      <c r="FG2" s="379"/>
      <c r="FH2" s="379"/>
      <c r="FI2" s="379"/>
      <c r="FJ2" s="379"/>
      <c r="FK2" s="379"/>
      <c r="FL2" s="379"/>
      <c r="FM2" s="379"/>
      <c r="FN2" s="379"/>
      <c r="FO2" s="379"/>
      <c r="FP2" s="379"/>
      <c r="FQ2" s="379"/>
      <c r="FR2" s="379"/>
      <c r="FS2" s="379"/>
      <c r="FT2" s="379"/>
      <c r="FU2" s="379"/>
      <c r="FV2" s="379"/>
      <c r="FW2" s="379"/>
      <c r="FX2" s="379"/>
      <c r="FY2" s="379"/>
      <c r="FZ2" s="379"/>
      <c r="GA2" s="379"/>
      <c r="GB2" s="379"/>
      <c r="GC2" s="379"/>
      <c r="GD2" s="379"/>
      <c r="GE2" s="379"/>
      <c r="GF2" s="379"/>
      <c r="GG2" s="379"/>
      <c r="GH2" s="379"/>
      <c r="GI2" s="379"/>
      <c r="GJ2" s="379"/>
      <c r="GK2" s="379"/>
      <c r="GL2" s="379"/>
      <c r="GM2" s="379"/>
      <c r="GN2" s="379"/>
      <c r="GO2" s="379"/>
      <c r="GP2" s="379"/>
      <c r="GQ2" s="379"/>
      <c r="GR2" s="379"/>
      <c r="GS2" s="379"/>
      <c r="GT2" s="379"/>
      <c r="GU2" s="379"/>
      <c r="GV2" s="379"/>
      <c r="GW2" s="379"/>
      <c r="GX2" s="379"/>
      <c r="GY2" s="379"/>
      <c r="GZ2" s="379"/>
      <c r="HA2" s="379"/>
      <c r="HB2" s="379"/>
      <c r="HC2" s="379"/>
      <c r="HD2" s="379"/>
      <c r="HE2" s="379"/>
      <c r="HF2" s="379"/>
      <c r="HG2" s="379"/>
      <c r="HH2" s="379"/>
      <c r="HI2" s="379"/>
      <c r="HJ2" s="379"/>
      <c r="HK2" s="379"/>
      <c r="HL2" s="379"/>
      <c r="HM2" s="379"/>
      <c r="HN2" s="379"/>
      <c r="HO2" s="379"/>
      <c r="HP2" s="379"/>
      <c r="HQ2" s="379"/>
      <c r="HR2" s="379"/>
      <c r="HS2" s="379"/>
      <c r="HT2" s="379"/>
      <c r="HU2" s="379"/>
      <c r="HV2" s="379"/>
      <c r="HW2" s="379"/>
      <c r="HX2" s="379"/>
      <c r="HY2" s="379"/>
      <c r="HZ2" s="379"/>
      <c r="IA2" s="379"/>
      <c r="IB2" s="379"/>
      <c r="IC2" s="379"/>
      <c r="ID2" s="379"/>
      <c r="IE2" s="379"/>
      <c r="IF2" s="379"/>
      <c r="IG2" s="379"/>
      <c r="IH2" s="379"/>
      <c r="II2" s="379"/>
      <c r="IJ2" s="379"/>
      <c r="IK2" s="379"/>
      <c r="IL2" s="379"/>
      <c r="IM2" s="379"/>
      <c r="IN2" s="379"/>
      <c r="IO2" s="379"/>
      <c r="IP2" s="379"/>
      <c r="IQ2" s="379"/>
      <c r="IR2" s="379"/>
      <c r="IS2" s="379"/>
      <c r="IT2" s="379"/>
      <c r="IU2" s="379"/>
      <c r="IV2" s="379"/>
      <c r="IW2" s="379"/>
      <c r="IX2" s="379"/>
      <c r="IY2" s="379"/>
      <c r="IZ2" s="379"/>
      <c r="JA2" s="379"/>
      <c r="JB2" s="379"/>
      <c r="JC2" s="379"/>
      <c r="JD2" s="379"/>
      <c r="JE2" s="379"/>
      <c r="JF2" s="379"/>
      <c r="JG2" s="379"/>
      <c r="JH2" s="379"/>
      <c r="JI2" s="379"/>
      <c r="JJ2" s="379"/>
      <c r="JK2" s="379"/>
      <c r="JL2" s="379"/>
      <c r="JM2" s="379"/>
      <c r="JN2" s="379"/>
      <c r="JO2" s="379"/>
      <c r="JP2" s="379"/>
      <c r="JQ2" s="379"/>
      <c r="JR2" s="379"/>
      <c r="JS2" s="379"/>
      <c r="JT2" s="379"/>
      <c r="JU2" s="379"/>
      <c r="JV2" s="379"/>
      <c r="JW2" s="379"/>
      <c r="JX2" s="379"/>
      <c r="JY2" s="379"/>
      <c r="JZ2" s="379"/>
      <c r="KA2" s="379"/>
      <c r="KB2" s="379"/>
      <c r="KC2" s="379"/>
      <c r="KD2" s="379"/>
      <c r="KE2" s="379"/>
      <c r="KF2" s="379"/>
      <c r="KG2" s="379"/>
      <c r="KH2" s="379"/>
      <c r="KI2" s="379"/>
      <c r="KJ2" s="379"/>
      <c r="KK2" s="379"/>
      <c r="KL2" s="379"/>
      <c r="KM2" s="379"/>
      <c r="KN2" s="379"/>
      <c r="KO2" s="379"/>
      <c r="KP2" s="379"/>
      <c r="KQ2" s="379"/>
      <c r="KR2" s="379"/>
      <c r="KS2" s="379"/>
      <c r="KT2" s="379"/>
      <c r="KU2" s="379"/>
      <c r="KV2" s="379"/>
      <c r="KW2" s="379"/>
      <c r="KX2" s="379"/>
      <c r="KY2" s="379"/>
      <c r="KZ2" s="379"/>
      <c r="LA2" s="379"/>
      <c r="LB2" s="379"/>
      <c r="LC2" s="379"/>
      <c r="LD2" s="379"/>
      <c r="LE2" s="379"/>
      <c r="LF2" s="379"/>
      <c r="LG2" s="379"/>
      <c r="LH2" s="379"/>
      <c r="LI2" s="379"/>
      <c r="LJ2" s="379"/>
      <c r="LK2" s="379"/>
      <c r="LL2" s="379"/>
      <c r="LM2" s="379"/>
      <c r="LN2" s="379"/>
      <c r="LO2" s="379"/>
      <c r="LP2" s="379"/>
      <c r="LQ2" s="379"/>
      <c r="LR2" s="379"/>
      <c r="LS2" s="379"/>
      <c r="LT2" s="379"/>
      <c r="LU2" s="379"/>
      <c r="LV2" s="379"/>
      <c r="LW2" s="379"/>
      <c r="LX2" s="379"/>
      <c r="LY2" s="379"/>
      <c r="LZ2" s="379"/>
      <c r="MA2" s="379"/>
      <c r="MB2" s="379"/>
      <c r="MC2" s="379"/>
      <c r="MD2" s="379"/>
      <c r="ME2" s="379"/>
      <c r="MF2" s="379"/>
      <c r="MG2" s="379"/>
      <c r="MH2" s="379"/>
      <c r="MI2" s="379"/>
      <c r="MJ2" s="379"/>
      <c r="MK2" s="379"/>
      <c r="ML2" s="379"/>
      <c r="MM2" s="379"/>
      <c r="MN2" s="379"/>
      <c r="MO2" s="379"/>
      <c r="MP2" s="379"/>
      <c r="MQ2" s="379"/>
      <c r="MR2" s="379"/>
      <c r="MS2" s="379"/>
      <c r="MT2" s="379"/>
      <c r="MU2" s="379"/>
      <c r="MV2" s="379"/>
      <c r="MW2" s="379"/>
      <c r="MX2" s="379"/>
      <c r="MY2" s="379"/>
      <c r="MZ2" s="379"/>
      <c r="NA2" s="379"/>
      <c r="NB2" s="379"/>
      <c r="NC2" s="379"/>
      <c r="ND2" s="379"/>
      <c r="NE2" s="379"/>
      <c r="NF2" s="379"/>
      <c r="NG2" s="379"/>
      <c r="NH2" s="379"/>
      <c r="NI2" s="379"/>
      <c r="NJ2" s="379"/>
      <c r="NK2" s="379"/>
      <c r="NL2" s="379"/>
      <c r="NM2" s="379"/>
      <c r="NN2" s="379"/>
      <c r="NO2" s="379"/>
      <c r="NP2" s="379"/>
      <c r="NQ2" s="379"/>
      <c r="NR2" s="379"/>
      <c r="NS2" s="379"/>
      <c r="NT2" s="379"/>
      <c r="NU2" s="379"/>
      <c r="NV2" s="379"/>
      <c r="NW2" s="379"/>
      <c r="NX2" s="379"/>
      <c r="NY2" s="379"/>
      <c r="NZ2" s="379"/>
      <c r="OA2" s="379"/>
      <c r="OB2" s="379"/>
      <c r="OC2" s="379"/>
      <c r="OD2" s="379"/>
      <c r="OE2" s="379"/>
      <c r="OF2" s="379"/>
      <c r="OG2" s="379"/>
      <c r="OH2" s="379"/>
      <c r="OI2" s="379"/>
      <c r="OJ2" s="379"/>
      <c r="OK2" s="379"/>
      <c r="OL2" s="379"/>
      <c r="OM2" s="379"/>
      <c r="ON2" s="379"/>
      <c r="OO2" s="379"/>
      <c r="OP2" s="379"/>
      <c r="OQ2" s="379"/>
      <c r="OR2" s="379"/>
      <c r="OS2" s="379"/>
      <c r="OT2" s="379"/>
      <c r="OU2" s="379"/>
      <c r="OV2" s="379"/>
      <c r="OW2" s="379"/>
      <c r="OX2" s="379"/>
      <c r="OY2" s="379"/>
      <c r="OZ2" s="379"/>
      <c r="PA2" s="379"/>
      <c r="PB2" s="379"/>
      <c r="PC2" s="379"/>
      <c r="PD2" s="379"/>
      <c r="PE2" s="379"/>
      <c r="PF2" s="379"/>
      <c r="PG2" s="379"/>
      <c r="PH2" s="379"/>
      <c r="PI2" s="379"/>
      <c r="PJ2" s="379"/>
      <c r="PK2" s="379"/>
      <c r="PL2" s="379"/>
      <c r="PM2" s="379"/>
      <c r="PN2" s="379"/>
      <c r="PO2" s="379"/>
      <c r="PP2" s="379"/>
      <c r="PQ2" s="379"/>
      <c r="PR2" s="379"/>
      <c r="PS2" s="379"/>
      <c r="PT2" s="379"/>
      <c r="PU2" s="379"/>
      <c r="PV2" s="379"/>
      <c r="PW2" s="379"/>
      <c r="PX2" s="379"/>
      <c r="PY2" s="379"/>
      <c r="PZ2" s="379"/>
      <c r="QA2" s="379"/>
      <c r="QB2" s="379"/>
      <c r="QC2" s="379"/>
      <c r="QD2" s="379"/>
      <c r="QE2" s="379"/>
      <c r="QF2" s="379"/>
      <c r="QG2" s="379"/>
      <c r="QH2" s="379"/>
      <c r="QI2" s="379"/>
      <c r="QJ2" s="379"/>
      <c r="QK2" s="379"/>
      <c r="QL2" s="379"/>
      <c r="QM2" s="379"/>
      <c r="QN2" s="379"/>
      <c r="QO2" s="379"/>
      <c r="QP2" s="379"/>
      <c r="QQ2" s="379"/>
      <c r="QR2" s="379"/>
      <c r="QS2" s="379"/>
      <c r="QT2" s="379"/>
      <c r="QU2" s="379"/>
      <c r="QV2" s="379"/>
      <c r="QW2" s="379"/>
      <c r="QX2" s="379"/>
      <c r="QY2" s="379"/>
      <c r="QZ2" s="379"/>
      <c r="RA2" s="379"/>
      <c r="RB2" s="379"/>
      <c r="RC2" s="379"/>
      <c r="RD2" s="379"/>
      <c r="RE2" s="379"/>
      <c r="RF2" s="379"/>
      <c r="RG2" s="379"/>
      <c r="RH2" s="379"/>
      <c r="RI2" s="379"/>
      <c r="RJ2" s="379"/>
      <c r="RK2" s="379"/>
      <c r="RL2" s="379"/>
      <c r="RM2" s="379"/>
      <c r="RN2" s="379"/>
      <c r="RO2" s="379"/>
      <c r="RP2" s="379"/>
      <c r="RQ2" s="379"/>
      <c r="RR2" s="379"/>
      <c r="RS2" s="379"/>
      <c r="RT2" s="379"/>
      <c r="RU2" s="379"/>
      <c r="RV2" s="379"/>
      <c r="RW2" s="379"/>
      <c r="RX2" s="379"/>
      <c r="RY2" s="379"/>
      <c r="RZ2" s="379"/>
      <c r="SA2" s="379"/>
      <c r="SB2" s="379"/>
      <c r="SC2" s="379"/>
      <c r="SD2" s="379"/>
      <c r="SE2" s="379"/>
      <c r="SF2" s="379"/>
      <c r="SG2" s="379"/>
      <c r="SH2" s="379"/>
      <c r="SI2" s="379"/>
      <c r="SJ2" s="379"/>
      <c r="SK2" s="379"/>
      <c r="SL2" s="379"/>
      <c r="SM2" s="379"/>
      <c r="SN2" s="379"/>
      <c r="SO2" s="379"/>
      <c r="SP2" s="379"/>
      <c r="SQ2" s="379"/>
      <c r="SR2" s="379"/>
      <c r="SS2" s="379"/>
      <c r="ST2" s="379"/>
      <c r="SU2" s="379"/>
      <c r="SV2" s="379"/>
      <c r="SW2" s="379"/>
      <c r="SX2" s="379"/>
      <c r="SY2" s="379"/>
      <c r="SZ2" s="379"/>
      <c r="TA2" s="379"/>
      <c r="TB2" s="379"/>
      <c r="TC2" s="379"/>
      <c r="TD2" s="379"/>
      <c r="TE2" s="379"/>
      <c r="TF2" s="379"/>
      <c r="TG2" s="379"/>
      <c r="TH2" s="379"/>
      <c r="TI2" s="379"/>
      <c r="TJ2" s="379"/>
      <c r="TK2" s="379"/>
      <c r="TL2" s="379"/>
      <c r="TM2" s="379"/>
      <c r="TN2" s="379"/>
      <c r="TO2" s="379"/>
      <c r="TP2" s="379"/>
      <c r="TQ2" s="379"/>
      <c r="TR2" s="379"/>
      <c r="TS2" s="379"/>
      <c r="TT2" s="379"/>
      <c r="TU2" s="379"/>
      <c r="TV2" s="379"/>
      <c r="TW2" s="379"/>
      <c r="TX2" s="379"/>
      <c r="TY2" s="379"/>
      <c r="TZ2" s="379"/>
      <c r="UA2" s="379"/>
      <c r="UB2" s="379"/>
      <c r="UC2" s="379"/>
      <c r="UD2" s="379"/>
      <c r="UE2" s="379"/>
      <c r="UF2" s="379"/>
      <c r="UG2" s="379"/>
      <c r="UH2" s="379"/>
      <c r="UI2" s="379"/>
    </row>
    <row r="3" spans="1:555" s="57" customFormat="1" hidden="1">
      <c r="A3" s="377"/>
      <c r="B3" s="377"/>
      <c r="C3" s="377"/>
      <c r="D3" s="377"/>
      <c r="E3" s="377"/>
      <c r="F3" s="377"/>
      <c r="G3" s="377"/>
      <c r="H3" s="377"/>
      <c r="I3" s="377"/>
      <c r="J3" s="377"/>
      <c r="K3" s="377"/>
      <c r="L3" s="377"/>
      <c r="M3" s="377"/>
      <c r="N3" s="377"/>
      <c r="O3" s="377"/>
      <c r="P3" s="377"/>
      <c r="Q3" s="377"/>
      <c r="R3" s="377"/>
      <c r="S3" s="377"/>
      <c r="T3" s="377"/>
      <c r="U3" s="377"/>
      <c r="V3" s="377"/>
      <c r="W3" s="377"/>
      <c r="X3" s="377"/>
      <c r="Y3" s="377"/>
      <c r="Z3" s="377"/>
      <c r="AA3" s="377"/>
      <c r="AB3" s="377"/>
      <c r="AC3" s="377"/>
      <c r="AD3" s="377"/>
      <c r="AE3" s="377"/>
      <c r="AF3" s="377"/>
      <c r="AG3" s="377"/>
      <c r="AH3" s="378">
        <v>2500</v>
      </c>
      <c r="AI3" s="378">
        <v>1900</v>
      </c>
      <c r="AJ3" s="378">
        <v>1650</v>
      </c>
      <c r="AK3" s="378">
        <v>1580</v>
      </c>
      <c r="AL3" s="378">
        <v>2250</v>
      </c>
      <c r="AM3" s="378">
        <v>1650</v>
      </c>
      <c r="AN3" s="378">
        <v>1400</v>
      </c>
      <c r="AO3" s="378">
        <v>1340</v>
      </c>
      <c r="AP3" s="378">
        <v>2000</v>
      </c>
      <c r="AQ3" s="378">
        <v>1400</v>
      </c>
      <c r="AR3" s="378">
        <v>1150</v>
      </c>
      <c r="AS3" s="378">
        <v>1100</v>
      </c>
      <c r="AT3" s="378">
        <v>1750</v>
      </c>
      <c r="AU3" s="378">
        <v>1150</v>
      </c>
      <c r="AV3" s="378">
        <v>900</v>
      </c>
      <c r="AW3" s="378">
        <v>860</v>
      </c>
      <c r="AX3" s="378">
        <v>1200</v>
      </c>
      <c r="AY3" s="378">
        <v>900</v>
      </c>
      <c r="AZ3" s="378">
        <v>650</v>
      </c>
      <c r="BA3" s="378">
        <v>620</v>
      </c>
      <c r="BB3" s="376">
        <f>+'Cuadro Resumen'!C213</f>
        <v>5759.1495000000004</v>
      </c>
      <c r="BC3" s="376">
        <f>+'Cuadro Resumen'!D213</f>
        <v>5307.4515000000001</v>
      </c>
      <c r="BD3" s="376">
        <f>+'Cuadro Resumen'!E213</f>
        <v>6775.47</v>
      </c>
      <c r="BE3" s="376">
        <f>+'Cuadro Resumen'!F213</f>
        <v>6323.7719999999999</v>
      </c>
      <c r="BF3" s="376">
        <f>+'Cuadro Resumen'!C214</f>
        <v>5081.6025</v>
      </c>
      <c r="BG3" s="376">
        <f>+'Cuadro Resumen'!D214</f>
        <v>4629.9045000000006</v>
      </c>
      <c r="BH3" s="376">
        <f>+'Cuadro Resumen'!E214</f>
        <v>6097.9230000000007</v>
      </c>
      <c r="BI3" s="376">
        <f>+'Cuadro Resumen'!F214</f>
        <v>5646.2250000000004</v>
      </c>
      <c r="BJ3" s="376">
        <f>+'Cuadro Resumen'!C215</f>
        <v>4404.0555000000004</v>
      </c>
      <c r="BK3" s="376">
        <f>+'Cuadro Resumen'!D215</f>
        <v>4065.2820000000002</v>
      </c>
      <c r="BL3" s="376">
        <f>+'Cuadro Resumen'!E215</f>
        <v>5420.3760000000002</v>
      </c>
      <c r="BM3" s="376">
        <f>+'Cuadro Resumen'!F215</f>
        <v>4968.6779999999999</v>
      </c>
      <c r="BN3" s="376">
        <f>+'Cuadro Resumen'!C216</f>
        <v>3726.5085000000004</v>
      </c>
      <c r="BO3" s="376">
        <f>+'Cuadro Resumen'!D216</f>
        <v>3387.7350000000001</v>
      </c>
      <c r="BP3" s="376">
        <f>+'Cuadro Resumen'!E216</f>
        <v>4742.8290000000006</v>
      </c>
      <c r="BQ3" s="376">
        <f>+'Cuadro Resumen'!F216</f>
        <v>4404.0555000000004</v>
      </c>
      <c r="BR3" s="376">
        <f>+'Cuadro Resumen'!C217</f>
        <v>3274.8105</v>
      </c>
      <c r="BS3" s="376">
        <f>+'Cuadro Resumen'!D217</f>
        <v>3048.9615000000003</v>
      </c>
      <c r="BT3" s="376">
        <f>+'Cuadro Resumen'!E217</f>
        <v>4178.2065000000002</v>
      </c>
      <c r="BU3" s="376">
        <f>+'Cuadro Resumen'!F217</f>
        <v>3839.433</v>
      </c>
      <c r="BV3" s="377"/>
      <c r="BW3" s="377"/>
      <c r="BX3" s="377"/>
      <c r="BY3" s="377"/>
      <c r="BZ3" s="377"/>
      <c r="CA3" s="377"/>
      <c r="CB3" s="377"/>
      <c r="CC3" s="377"/>
      <c r="CD3" s="377"/>
      <c r="CE3" s="377"/>
      <c r="CF3" s="377"/>
      <c r="CG3" s="377"/>
      <c r="CH3" s="377"/>
      <c r="CI3" s="377"/>
      <c r="CJ3" s="377"/>
      <c r="CK3" s="377"/>
      <c r="CL3" s="377"/>
      <c r="CM3" s="377"/>
      <c r="CN3" s="377"/>
      <c r="CO3" s="377"/>
      <c r="CP3" s="377"/>
      <c r="CQ3" s="377"/>
      <c r="CR3" s="377"/>
      <c r="CS3" s="377"/>
      <c r="CT3" s="377"/>
      <c r="CU3" s="377"/>
      <c r="CV3" s="377"/>
      <c r="CW3" s="377"/>
      <c r="CX3" s="377"/>
      <c r="CY3" s="377"/>
      <c r="CZ3" s="377"/>
      <c r="DA3" s="377"/>
      <c r="DB3" s="377"/>
      <c r="DC3" s="377"/>
      <c r="DD3" s="377"/>
      <c r="DE3" s="377"/>
      <c r="DF3" s="377"/>
      <c r="DG3" s="377"/>
      <c r="DH3" s="377"/>
      <c r="DI3" s="377"/>
      <c r="DJ3" s="377"/>
      <c r="DK3" s="377"/>
      <c r="DL3" s="377"/>
      <c r="DM3" s="377"/>
      <c r="DN3" s="377"/>
      <c r="DO3" s="377"/>
      <c r="DP3" s="377"/>
      <c r="DQ3" s="377"/>
      <c r="DR3" s="377"/>
      <c r="DS3" s="377"/>
      <c r="DT3" s="377"/>
      <c r="DU3" s="377"/>
      <c r="DV3" s="377"/>
      <c r="DW3" s="377"/>
      <c r="DX3" s="377"/>
      <c r="DY3" s="377"/>
      <c r="DZ3" s="377"/>
      <c r="EA3" s="377"/>
      <c r="EB3" s="377"/>
      <c r="EC3" s="377"/>
      <c r="ED3" s="377"/>
      <c r="EE3" s="377"/>
      <c r="EF3" s="377"/>
      <c r="EG3" s="377"/>
      <c r="EH3" s="377"/>
      <c r="EI3" s="377"/>
      <c r="EJ3" s="377"/>
      <c r="EK3" s="377"/>
      <c r="EL3" s="377"/>
      <c r="EM3" s="377"/>
      <c r="EN3" s="377"/>
      <c r="EO3" s="377"/>
      <c r="EP3" s="377"/>
      <c r="EQ3" s="377"/>
      <c r="ER3" s="377"/>
      <c r="ES3" s="377"/>
      <c r="ET3" s="377"/>
      <c r="EU3" s="377"/>
      <c r="EV3" s="377"/>
      <c r="EW3" s="377"/>
      <c r="EX3" s="377"/>
      <c r="EY3" s="377"/>
      <c r="EZ3" s="377"/>
      <c r="FA3" s="377"/>
      <c r="FB3" s="377"/>
      <c r="FC3" s="377"/>
      <c r="FD3" s="377"/>
      <c r="FE3" s="377"/>
      <c r="FF3" s="377"/>
      <c r="FG3" s="377"/>
      <c r="FH3" s="377"/>
      <c r="FI3" s="377"/>
      <c r="FJ3" s="377"/>
      <c r="FK3" s="377"/>
      <c r="FL3" s="377"/>
      <c r="FM3" s="377"/>
      <c r="FN3" s="377"/>
      <c r="FO3" s="377"/>
      <c r="FP3" s="377"/>
      <c r="FQ3" s="377"/>
      <c r="FR3" s="377"/>
      <c r="FS3" s="377"/>
      <c r="FT3" s="377"/>
      <c r="FU3" s="377"/>
      <c r="FV3" s="377"/>
      <c r="FW3" s="377"/>
      <c r="FX3" s="377"/>
      <c r="FY3" s="377"/>
      <c r="FZ3" s="377"/>
      <c r="GA3" s="377"/>
      <c r="GB3" s="377"/>
      <c r="GC3" s="377"/>
      <c r="GD3" s="377"/>
      <c r="GE3" s="377"/>
      <c r="GF3" s="377"/>
      <c r="GG3" s="377"/>
      <c r="GH3" s="377"/>
      <c r="GI3" s="377"/>
      <c r="GJ3" s="377"/>
      <c r="GK3" s="377"/>
      <c r="GL3" s="377"/>
      <c r="GM3" s="377"/>
      <c r="GN3" s="377"/>
      <c r="GO3" s="377"/>
      <c r="GP3" s="377"/>
      <c r="GQ3" s="377"/>
      <c r="GR3" s="377"/>
      <c r="GS3" s="377"/>
      <c r="GT3" s="377"/>
      <c r="GU3" s="377"/>
      <c r="GV3" s="377"/>
      <c r="GW3" s="377"/>
      <c r="GX3" s="377"/>
      <c r="GY3" s="377"/>
      <c r="GZ3" s="377"/>
      <c r="HA3" s="377"/>
      <c r="HB3" s="377"/>
      <c r="HC3" s="377"/>
      <c r="HD3" s="377"/>
      <c r="HE3" s="377"/>
      <c r="HF3" s="377"/>
      <c r="HG3" s="377"/>
      <c r="HH3" s="377"/>
      <c r="HI3" s="377"/>
      <c r="HJ3" s="377"/>
      <c r="HK3" s="377"/>
      <c r="HL3" s="377"/>
      <c r="HM3" s="377"/>
      <c r="HN3" s="377"/>
      <c r="HO3" s="377"/>
      <c r="HP3" s="377"/>
      <c r="HQ3" s="377"/>
      <c r="HR3" s="377"/>
      <c r="HS3" s="377"/>
      <c r="HT3" s="377"/>
      <c r="HU3" s="377"/>
      <c r="HV3" s="377"/>
      <c r="HW3" s="377"/>
      <c r="HX3" s="377"/>
      <c r="HY3" s="377"/>
      <c r="HZ3" s="377"/>
      <c r="IA3" s="377"/>
      <c r="IB3" s="377"/>
      <c r="IC3" s="377"/>
      <c r="ID3" s="377"/>
      <c r="IE3" s="377"/>
      <c r="IF3" s="377"/>
      <c r="IG3" s="377"/>
      <c r="IH3" s="377"/>
      <c r="II3" s="377"/>
      <c r="IJ3" s="377"/>
      <c r="IK3" s="377"/>
      <c r="IL3" s="377"/>
      <c r="IM3" s="377"/>
      <c r="IN3" s="377"/>
      <c r="IO3" s="377"/>
      <c r="IP3" s="377"/>
      <c r="IQ3" s="377"/>
      <c r="IR3" s="377"/>
      <c r="IS3" s="377"/>
      <c r="IT3" s="377"/>
      <c r="IU3" s="377"/>
      <c r="IV3" s="377"/>
      <c r="IW3" s="377"/>
      <c r="IX3" s="377"/>
      <c r="IY3" s="377"/>
      <c r="IZ3" s="377"/>
      <c r="JA3" s="377"/>
      <c r="JB3" s="377"/>
      <c r="JC3" s="377"/>
      <c r="JD3" s="377"/>
      <c r="JE3" s="377"/>
      <c r="JF3" s="377"/>
      <c r="JG3" s="377"/>
      <c r="JH3" s="377"/>
      <c r="JI3" s="377"/>
      <c r="JJ3" s="377"/>
      <c r="JK3" s="377"/>
      <c r="JL3" s="377"/>
      <c r="JM3" s="377"/>
      <c r="JN3" s="377"/>
      <c r="JO3" s="377"/>
      <c r="JP3" s="377"/>
      <c r="JQ3" s="377"/>
      <c r="JR3" s="377"/>
      <c r="JS3" s="377"/>
      <c r="JT3" s="377"/>
      <c r="JU3" s="377"/>
      <c r="JV3" s="377"/>
      <c r="JW3" s="377"/>
      <c r="JX3" s="377"/>
      <c r="JY3" s="377"/>
      <c r="JZ3" s="377"/>
      <c r="KA3" s="377"/>
      <c r="KB3" s="377"/>
      <c r="KC3" s="377"/>
      <c r="KD3" s="377"/>
      <c r="KE3" s="377"/>
      <c r="KF3" s="377"/>
      <c r="KG3" s="377"/>
      <c r="KH3" s="377"/>
      <c r="KI3" s="377"/>
      <c r="KJ3" s="377"/>
      <c r="KK3" s="377"/>
      <c r="KL3" s="377"/>
      <c r="KM3" s="377"/>
      <c r="KN3" s="377"/>
      <c r="KO3" s="377"/>
      <c r="KP3" s="377"/>
      <c r="KQ3" s="377"/>
      <c r="KR3" s="377"/>
      <c r="KS3" s="377"/>
      <c r="KT3" s="377"/>
      <c r="KU3" s="377"/>
      <c r="KV3" s="377"/>
      <c r="KW3" s="377"/>
      <c r="KX3" s="377"/>
      <c r="KY3" s="377"/>
      <c r="KZ3" s="377"/>
      <c r="LA3" s="377"/>
      <c r="LB3" s="377"/>
      <c r="LC3" s="377"/>
      <c r="LD3" s="377"/>
      <c r="LE3" s="377"/>
      <c r="LF3" s="377"/>
      <c r="LG3" s="377"/>
      <c r="LH3" s="377"/>
      <c r="LI3" s="377"/>
      <c r="LJ3" s="377"/>
      <c r="LK3" s="377"/>
      <c r="LL3" s="377"/>
      <c r="LM3" s="377"/>
      <c r="LN3" s="377"/>
      <c r="LO3" s="377"/>
      <c r="LP3" s="377"/>
      <c r="LQ3" s="377"/>
      <c r="LR3" s="377"/>
      <c r="LS3" s="377"/>
      <c r="LT3" s="377"/>
      <c r="LU3" s="377"/>
      <c r="LV3" s="377"/>
      <c r="LW3" s="377"/>
      <c r="LX3" s="377"/>
      <c r="LY3" s="377"/>
      <c r="LZ3" s="377"/>
      <c r="MA3" s="377"/>
      <c r="MB3" s="377"/>
      <c r="MC3" s="377"/>
      <c r="MD3" s="377"/>
      <c r="ME3" s="377"/>
      <c r="MF3" s="377"/>
      <c r="MG3" s="377"/>
      <c r="MH3" s="377"/>
      <c r="MI3" s="377"/>
      <c r="MJ3" s="377"/>
      <c r="MK3" s="377"/>
      <c r="ML3" s="377"/>
      <c r="MM3" s="377"/>
      <c r="MN3" s="377"/>
      <c r="MO3" s="377"/>
      <c r="MP3" s="377"/>
      <c r="MQ3" s="377"/>
      <c r="MR3" s="377"/>
      <c r="MS3" s="377"/>
      <c r="MT3" s="377"/>
      <c r="MU3" s="377"/>
      <c r="MV3" s="377"/>
      <c r="MW3" s="377"/>
      <c r="MX3" s="377"/>
      <c r="MY3" s="377"/>
      <c r="MZ3" s="377"/>
      <c r="NA3" s="377"/>
      <c r="NB3" s="377"/>
      <c r="NC3" s="377"/>
      <c r="ND3" s="377"/>
      <c r="NE3" s="377"/>
      <c r="NF3" s="377"/>
      <c r="NG3" s="377"/>
      <c r="NH3" s="377"/>
      <c r="NI3" s="377"/>
      <c r="NJ3" s="377"/>
      <c r="NK3" s="377"/>
      <c r="NL3" s="377"/>
      <c r="NM3" s="377"/>
      <c r="NN3" s="377"/>
      <c r="NO3" s="377"/>
      <c r="NP3" s="377"/>
      <c r="NQ3" s="377"/>
      <c r="NR3" s="377"/>
      <c r="NS3" s="377"/>
      <c r="NT3" s="377"/>
      <c r="NU3" s="377"/>
      <c r="NV3" s="377"/>
      <c r="NW3" s="377"/>
      <c r="NX3" s="377"/>
      <c r="NY3" s="377"/>
      <c r="NZ3" s="377"/>
      <c r="OA3" s="377"/>
      <c r="OB3" s="377"/>
      <c r="OC3" s="377"/>
      <c r="OD3" s="377"/>
      <c r="OE3" s="377"/>
      <c r="OF3" s="377"/>
      <c r="OG3" s="377"/>
      <c r="OH3" s="377"/>
      <c r="OI3" s="377"/>
      <c r="OJ3" s="377"/>
      <c r="OK3" s="377"/>
      <c r="OL3" s="377"/>
      <c r="OM3" s="377"/>
      <c r="ON3" s="377"/>
      <c r="OO3" s="377"/>
      <c r="OP3" s="377"/>
      <c r="OQ3" s="377"/>
      <c r="OR3" s="377"/>
      <c r="OS3" s="377"/>
      <c r="OT3" s="377"/>
      <c r="OU3" s="377"/>
      <c r="OV3" s="377"/>
      <c r="OW3" s="377"/>
      <c r="OX3" s="377"/>
      <c r="OY3" s="377"/>
      <c r="OZ3" s="377"/>
      <c r="PA3" s="377"/>
      <c r="PB3" s="377"/>
      <c r="PC3" s="377"/>
      <c r="PD3" s="377"/>
      <c r="PE3" s="377"/>
      <c r="PF3" s="377"/>
      <c r="PG3" s="377"/>
      <c r="PH3" s="377"/>
      <c r="PI3" s="377"/>
      <c r="PJ3" s="377"/>
      <c r="PK3" s="377"/>
      <c r="PL3" s="377"/>
      <c r="PM3" s="377"/>
      <c r="PN3" s="377"/>
      <c r="PO3" s="377"/>
      <c r="PP3" s="377"/>
      <c r="PQ3" s="377"/>
      <c r="PR3" s="377"/>
      <c r="PS3" s="377"/>
      <c r="PT3" s="377"/>
      <c r="PU3" s="377"/>
      <c r="PV3" s="377"/>
      <c r="PW3" s="377"/>
      <c r="PX3" s="377"/>
      <c r="PY3" s="377"/>
      <c r="PZ3" s="377"/>
      <c r="QA3" s="377"/>
      <c r="QB3" s="377"/>
      <c r="QC3" s="377"/>
      <c r="QD3" s="377"/>
      <c r="QE3" s="377"/>
      <c r="QF3" s="377"/>
      <c r="QG3" s="377"/>
      <c r="QH3" s="377"/>
      <c r="QI3" s="377"/>
      <c r="QJ3" s="377"/>
      <c r="QK3" s="377"/>
      <c r="QL3" s="377"/>
      <c r="QM3" s="377"/>
      <c r="QN3" s="377"/>
      <c r="QO3" s="377"/>
      <c r="QP3" s="377"/>
      <c r="QQ3" s="377"/>
      <c r="QR3" s="377"/>
      <c r="QS3" s="377"/>
      <c r="QT3" s="377"/>
      <c r="QU3" s="377"/>
      <c r="QV3" s="377"/>
      <c r="QW3" s="377"/>
      <c r="QX3" s="377"/>
      <c r="QY3" s="377"/>
      <c r="QZ3" s="377"/>
      <c r="RA3" s="377"/>
      <c r="RB3" s="377"/>
      <c r="RC3" s="377"/>
      <c r="RD3" s="377"/>
      <c r="RE3" s="377"/>
      <c r="RF3" s="377"/>
      <c r="RG3" s="377"/>
      <c r="RH3" s="377"/>
      <c r="RI3" s="377"/>
      <c r="RJ3" s="377"/>
      <c r="RK3" s="377"/>
      <c r="RL3" s="377"/>
      <c r="RM3" s="377"/>
      <c r="RN3" s="377"/>
      <c r="RO3" s="377"/>
      <c r="RP3" s="377"/>
      <c r="RQ3" s="377"/>
      <c r="RR3" s="377"/>
      <c r="RS3" s="377"/>
      <c r="RT3" s="377"/>
      <c r="RU3" s="377"/>
      <c r="RV3" s="377"/>
      <c r="RW3" s="377"/>
      <c r="RX3" s="377"/>
      <c r="RY3" s="377"/>
      <c r="RZ3" s="377"/>
      <c r="SA3" s="377"/>
      <c r="SB3" s="377"/>
      <c r="SC3" s="377"/>
      <c r="SD3" s="377"/>
      <c r="SE3" s="377"/>
      <c r="SF3" s="377"/>
      <c r="SG3" s="377"/>
      <c r="SH3" s="377"/>
      <c r="SI3" s="377"/>
      <c r="SJ3" s="377"/>
      <c r="SK3" s="377"/>
      <c r="SL3" s="377"/>
      <c r="SM3" s="377"/>
      <c r="SN3" s="377"/>
      <c r="SO3" s="377"/>
      <c r="SP3" s="377"/>
      <c r="SQ3" s="377"/>
      <c r="SR3" s="377"/>
      <c r="SS3" s="377"/>
      <c r="ST3" s="377"/>
      <c r="SU3" s="377"/>
      <c r="SV3" s="377"/>
      <c r="SW3" s="377"/>
      <c r="SX3" s="377"/>
      <c r="SY3" s="377"/>
      <c r="SZ3" s="377"/>
      <c r="TA3" s="377"/>
      <c r="TB3" s="377"/>
      <c r="TC3" s="377"/>
      <c r="TD3" s="377"/>
      <c r="TE3" s="377"/>
      <c r="TF3" s="377"/>
      <c r="TG3" s="377"/>
      <c r="TH3" s="377"/>
      <c r="TI3" s="377"/>
      <c r="TJ3" s="377"/>
      <c r="TK3" s="377"/>
      <c r="TL3" s="377"/>
      <c r="TM3" s="377"/>
      <c r="TN3" s="377"/>
      <c r="TO3" s="377"/>
      <c r="TP3" s="377"/>
      <c r="TQ3" s="377"/>
      <c r="TR3" s="377"/>
      <c r="TS3" s="377"/>
      <c r="TT3" s="377"/>
      <c r="TU3" s="377"/>
      <c r="TV3" s="377"/>
      <c r="TW3" s="377"/>
      <c r="TX3" s="377"/>
      <c r="TY3" s="377"/>
      <c r="TZ3" s="377"/>
      <c r="UA3" s="377"/>
      <c r="UB3" s="377"/>
      <c r="UC3" s="377"/>
      <c r="UD3" s="377"/>
      <c r="UE3" s="377"/>
      <c r="UF3" s="377"/>
      <c r="UG3" s="377"/>
      <c r="UH3" s="377"/>
      <c r="UI3" s="377"/>
    </row>
    <row r="4" spans="1:555" ht="15.75" thickBot="1"/>
    <row r="5" spans="1:555" ht="53.25" thickBot="1">
      <c r="C5" s="22" t="s">
        <v>345</v>
      </c>
      <c r="D5" s="133">
        <f>SUMIF(C:C,$C$10,D:D)</f>
        <v>35236630</v>
      </c>
    </row>
    <row r="6" spans="1:555">
      <c r="C6" s="42"/>
      <c r="D6" s="42"/>
      <c r="E6" s="42"/>
      <c r="F6" s="42"/>
      <c r="G6" s="13"/>
      <c r="H6" s="42"/>
      <c r="I6" s="42"/>
    </row>
    <row r="7" spans="1:555">
      <c r="C7" s="42"/>
      <c r="D7" s="42"/>
      <c r="E7" s="42"/>
      <c r="F7" s="42"/>
      <c r="G7" s="13"/>
      <c r="H7" s="42"/>
      <c r="I7" s="42"/>
    </row>
    <row r="8" spans="1:555">
      <c r="C8" s="42"/>
      <c r="D8" s="42"/>
      <c r="E8" s="42"/>
      <c r="F8" s="42"/>
      <c r="G8" s="13"/>
      <c r="H8" s="42"/>
      <c r="I8" s="42"/>
    </row>
    <row r="9" spans="1:555" ht="15.75" thickBot="1">
      <c r="C9" s="42"/>
      <c r="D9" s="42"/>
      <c r="E9" s="42"/>
      <c r="F9" s="42"/>
      <c r="G9" s="13"/>
      <c r="H9" s="42"/>
      <c r="I9" s="42"/>
      <c r="K9" s="111"/>
    </row>
    <row r="10" spans="1:555" ht="15.75" thickBot="1">
      <c r="C10" s="515" t="s">
        <v>11</v>
      </c>
      <c r="D10" s="293">
        <f>SUM(F17:F21)</f>
        <v>35000</v>
      </c>
      <c r="F10" s="7"/>
      <c r="G10" s="14"/>
      <c r="H10" s="7"/>
      <c r="I10" s="7"/>
    </row>
    <row r="11" spans="1:555">
      <c r="B11" s="28"/>
      <c r="C11" s="7"/>
      <c r="D11" s="3"/>
      <c r="E11" s="28"/>
      <c r="F11" s="28"/>
      <c r="G11" s="28"/>
      <c r="H11" s="11"/>
      <c r="I11" s="11"/>
      <c r="J11" s="11"/>
      <c r="K11" s="47"/>
    </row>
    <row r="12" spans="1:555">
      <c r="B12" s="28"/>
      <c r="C12" s="7"/>
      <c r="D12" s="3"/>
      <c r="E12" s="28"/>
      <c r="F12" s="28"/>
      <c r="G12" s="28"/>
      <c r="H12" s="11"/>
      <c r="I12" s="11"/>
      <c r="J12" s="11"/>
      <c r="K12" s="47"/>
    </row>
    <row r="13" spans="1:555" ht="15.75">
      <c r="B13" s="28"/>
      <c r="C13" s="137" t="s">
        <v>352</v>
      </c>
      <c r="D13" s="468" t="s">
        <v>1670</v>
      </c>
      <c r="E13" s="28"/>
      <c r="F13" s="28"/>
      <c r="G13" s="28"/>
      <c r="H13" s="11"/>
      <c r="I13" s="11"/>
      <c r="J13" s="11"/>
      <c r="K13" s="47"/>
    </row>
    <row r="14" spans="1:555" ht="18.75">
      <c r="B14" s="28"/>
      <c r="C14" s="518"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Graduados'!$F:$G,2,FALSE),IFERROR(VLOOKUP(D13,'Gestion administrativa '!$F:$G,2,FALSE),IFERROR(VLOOKUP(D13,'13.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Reconocimiento a docentes investigadores de la Facultad de Odontología</v>
      </c>
      <c r="D14" s="3"/>
      <c r="E14" s="28"/>
      <c r="F14" s="28"/>
      <c r="G14" s="28"/>
      <c r="H14" s="11"/>
      <c r="I14" s="11"/>
      <c r="J14" s="11"/>
      <c r="K14" s="47"/>
    </row>
    <row r="15" spans="1:555" ht="15.75" thickBot="1">
      <c r="F15" s="28"/>
      <c r="G15" s="11"/>
      <c r="H15" s="11"/>
      <c r="I15" s="11"/>
    </row>
    <row r="16" spans="1:555" ht="15.75" thickBot="1">
      <c r="C16" s="64" t="s">
        <v>12</v>
      </c>
      <c r="D16" s="64" t="s">
        <v>23</v>
      </c>
      <c r="E16" s="71" t="s">
        <v>25</v>
      </c>
      <c r="F16" s="70" t="s">
        <v>6</v>
      </c>
      <c r="G16" s="68" t="s">
        <v>91</v>
      </c>
      <c r="H16" s="71" t="s">
        <v>14</v>
      </c>
      <c r="I16" s="68" t="s">
        <v>92</v>
      </c>
      <c r="J16" s="68" t="s">
        <v>370</v>
      </c>
      <c r="K16" s="68" t="s">
        <v>371</v>
      </c>
    </row>
    <row r="17" spans="3:11">
      <c r="C17" s="76" t="s">
        <v>2161</v>
      </c>
      <c r="D17" s="154">
        <v>10</v>
      </c>
      <c r="E17" s="152">
        <v>3500</v>
      </c>
      <c r="F17" s="32">
        <f t="shared" ref="F17:F21" si="0">D17*E17</f>
        <v>35000</v>
      </c>
      <c r="G17" s="96" t="s">
        <v>89</v>
      </c>
      <c r="H17" s="77" t="s">
        <v>677</v>
      </c>
      <c r="I17" s="65" t="str">
        <f>VLOOKUP(H17,Presupuesto!$B$11:$C$565,2,0)</f>
        <v>SERVICIOS DE IMPRENTA PUBLIC.Y REPRODUCCION</v>
      </c>
      <c r="J17" s="151" t="s">
        <v>1319</v>
      </c>
      <c r="K17" s="33" t="s">
        <v>354</v>
      </c>
    </row>
    <row r="18" spans="3:11" hidden="1">
      <c r="C18" s="76"/>
      <c r="D18" s="93"/>
      <c r="E18" s="58"/>
      <c r="F18" s="32">
        <f t="shared" ref="F18" si="1">D18*E18</f>
        <v>0</v>
      </c>
      <c r="G18" s="96"/>
      <c r="H18" s="77"/>
      <c r="I18" s="65" t="e">
        <f>VLOOKUP(H18,Presupuesto!$B$11:$C$565,2,0)</f>
        <v>#N/A</v>
      </c>
      <c r="J18" s="33" t="str">
        <f t="shared" ref="J18:J21" si="2">$J$17</f>
        <v>Investigación Científica</v>
      </c>
      <c r="K18" s="33" t="s">
        <v>372</v>
      </c>
    </row>
    <row r="19" spans="3:11" hidden="1">
      <c r="C19" s="80"/>
      <c r="D19" s="86"/>
      <c r="E19" s="53"/>
      <c r="F19" s="32">
        <f t="shared" si="0"/>
        <v>0</v>
      </c>
      <c r="G19" s="96"/>
      <c r="H19" s="81"/>
      <c r="I19" s="65" t="e">
        <f>VLOOKUP(H19,Presupuesto!$B$11:$C$565,2,0)</f>
        <v>#N/A</v>
      </c>
      <c r="J19" s="33" t="str">
        <f t="shared" si="2"/>
        <v>Investigación Científica</v>
      </c>
      <c r="K19" s="33" t="s">
        <v>372</v>
      </c>
    </row>
    <row r="20" spans="3:11" hidden="1">
      <c r="C20" s="80"/>
      <c r="D20" s="86"/>
      <c r="E20" s="53"/>
      <c r="F20" s="32">
        <f t="shared" si="0"/>
        <v>0</v>
      </c>
      <c r="G20" s="96"/>
      <c r="H20" s="81"/>
      <c r="I20" s="65" t="e">
        <f>VLOOKUP(H20,Presupuesto!$B$11:$C$565,2,0)</f>
        <v>#N/A</v>
      </c>
      <c r="J20" s="33" t="str">
        <f t="shared" si="2"/>
        <v>Investigación Científica</v>
      </c>
      <c r="K20" s="33" t="s">
        <v>372</v>
      </c>
    </row>
    <row r="21" spans="3:11" ht="15.75" hidden="1" thickBot="1">
      <c r="C21" s="82"/>
      <c r="D21" s="94"/>
      <c r="E21" s="38"/>
      <c r="F21" s="40">
        <f t="shared" si="0"/>
        <v>0</v>
      </c>
      <c r="G21" s="97"/>
      <c r="H21" s="83"/>
      <c r="I21" s="65" t="e">
        <f>VLOOKUP(H21,Presupuesto!$B$11:$C$565,2,0)</f>
        <v>#N/A</v>
      </c>
      <c r="J21" s="41" t="str">
        <f t="shared" si="2"/>
        <v>Investigación Científica</v>
      </c>
      <c r="K21" s="59" t="s">
        <v>354</v>
      </c>
    </row>
    <row r="23" spans="3:11" ht="15.75" thickBot="1">
      <c r="F23" s="25"/>
      <c r="G23" s="24"/>
      <c r="H23" s="25"/>
      <c r="I23" s="25"/>
    </row>
    <row r="24" spans="3:11" ht="15.75" thickBot="1">
      <c r="C24" s="515" t="s">
        <v>11</v>
      </c>
      <c r="D24" s="293">
        <f>SUM(F31:F36)</f>
        <v>22800</v>
      </c>
      <c r="F24" s="7"/>
      <c r="G24" s="14"/>
      <c r="H24" s="7"/>
      <c r="I24" s="7"/>
    </row>
    <row r="25" spans="3:11">
      <c r="C25" s="7"/>
      <c r="D25" s="3"/>
      <c r="E25" s="28"/>
      <c r="F25" s="28"/>
      <c r="G25" s="28"/>
      <c r="H25" s="11"/>
      <c r="I25" s="11"/>
      <c r="J25" s="11"/>
      <c r="K25" s="47"/>
    </row>
    <row r="26" spans="3:11">
      <c r="C26" s="7"/>
      <c r="D26" s="3"/>
      <c r="E26" s="28"/>
      <c r="F26" s="28"/>
      <c r="G26" s="28"/>
      <c r="H26" s="11"/>
      <c r="I26" s="11"/>
      <c r="J26" s="11"/>
      <c r="K26" s="47"/>
    </row>
    <row r="27" spans="3:11" ht="15.75">
      <c r="C27" s="137" t="s">
        <v>352</v>
      </c>
      <c r="D27" s="458" t="s">
        <v>1730</v>
      </c>
      <c r="E27" s="28"/>
      <c r="F27" s="28"/>
      <c r="G27" s="28"/>
      <c r="H27" s="11"/>
      <c r="I27" s="11"/>
      <c r="J27" s="11"/>
      <c r="K27" s="47"/>
    </row>
    <row r="28" spans="3:11" ht="18.75">
      <c r="C28" s="518" t="str">
        <f>IFERROR(VLOOKUP(D27,'1. Desarrollo e Innov. Curricu.'!$F:$G,2,FALSE),IFERROR(VLOOKUP(D27,'2. Investigación Científica'!$F:$G,2,FALSE),IFERROR(VLOOKUP(D27,'3. Vinculación Univ. Sociedad'!$F:$G,2,FALSE),IFERROR(VLOOKUP(D27,'4. Docencia y Profesorado Univ.'!$F:$G,2,FALSE),IFERROR(VLOOKUP(D27,'5. Estudiantes y Graduados'!$F:$G,2,FALSE),IFERROR(VLOOKUP(D27,'Gestion administrativa '!$F:$G,2,FALSE),IFERROR(VLOOKUP(D27,'13. Gestión Académica'!$F:$G,2,FALSE),IFERROR(VLOOKUP(D27,'9. Asegura. de la Calid. y M'!$F:$G,2,FALSE),IFERROR(VLOOKUP(D27,'6. Gestión del Conocimiento'!$F:$G,2,FALSE),IFERROR(VLOOKUP(D27,'15. Gobernabilidad y Proceso...'!$F:$G,2,FALSE),IFERROR(VLOOKUP(D27,'12. Gestión del Talento Humano'!$F:$G,2,FALSE),IFERROR(VLOOKUP(D27,'14. Internacional... de la E.S.'!$F:$G,2,FALSE),IFERROR(VLOOKUP(D27,'10. Posgrado'!$F:$G,2,FALSE),IFERROR(VLOOKUP(D27,'17. Gestión TIC'!$F:$G,2,FALSE),IFERROR(VLOOKUP(D27,'16. Desa. del Sistema Educ.Sup.'!$F:$G,2,FALSE),IFERROR(VLOOKUP(D27,'8. Cultura de Inno. Insti...'!$F:$G,2,FALSE),VLOOKUP(D27,'7. Lo Esencial de la Reforma U.'!$F:$G,2,0)))))))))))))))))</f>
        <v>Planificación de visitas de supervición a universitarios  en servicio social</v>
      </c>
      <c r="D28" s="3"/>
      <c r="E28" s="28"/>
      <c r="F28" s="28"/>
      <c r="G28" s="28"/>
      <c r="H28" s="11"/>
      <c r="I28" s="11"/>
      <c r="J28" s="11"/>
      <c r="K28" s="47"/>
    </row>
    <row r="29" spans="3:11" ht="15.75" thickBot="1">
      <c r="F29" s="28"/>
      <c r="G29" s="11"/>
      <c r="H29" s="11"/>
      <c r="I29" s="11"/>
    </row>
    <row r="30" spans="3:11" ht="15.75" thickBot="1">
      <c r="C30" s="64" t="s">
        <v>12</v>
      </c>
      <c r="D30" s="64" t="s">
        <v>23</v>
      </c>
      <c r="E30" s="71" t="s">
        <v>25</v>
      </c>
      <c r="F30" s="70" t="s">
        <v>6</v>
      </c>
      <c r="G30" s="68" t="s">
        <v>91</v>
      </c>
      <c r="H30" s="71" t="s">
        <v>14</v>
      </c>
      <c r="I30" s="68" t="s">
        <v>92</v>
      </c>
      <c r="J30" s="68" t="s">
        <v>370</v>
      </c>
      <c r="K30" s="68" t="s">
        <v>371</v>
      </c>
    </row>
    <row r="31" spans="3:11">
      <c r="C31" s="153" t="s">
        <v>410</v>
      </c>
      <c r="D31" s="154">
        <v>6</v>
      </c>
      <c r="E31" s="152">
        <v>1500</v>
      </c>
      <c r="F31" s="32">
        <f t="shared" ref="F31:F34" si="3">D31*E31</f>
        <v>9000</v>
      </c>
      <c r="G31" s="96" t="s">
        <v>89</v>
      </c>
      <c r="H31" s="77" t="s">
        <v>723</v>
      </c>
      <c r="I31" s="65" t="str">
        <f>VLOOKUP(H31,Presupuesto!$B$11:$C$565,2,0)</f>
        <v>VIATICOS NACIONALES</v>
      </c>
      <c r="J31" s="151" t="s">
        <v>431</v>
      </c>
      <c r="K31" s="33" t="s">
        <v>372</v>
      </c>
    </row>
    <row r="32" spans="3:11" ht="15.75" thickBot="1">
      <c r="C32" s="153" t="s">
        <v>418</v>
      </c>
      <c r="D32" s="154">
        <v>3</v>
      </c>
      <c r="E32" s="58">
        <v>800</v>
      </c>
      <c r="F32" s="32">
        <f t="shared" si="3"/>
        <v>2400</v>
      </c>
      <c r="G32" s="96" t="s">
        <v>89</v>
      </c>
      <c r="H32" s="77" t="s">
        <v>723</v>
      </c>
      <c r="I32" s="65" t="str">
        <f>VLOOKUP(H32,Presupuesto!$B$11:$C$565,2,0)</f>
        <v>VIATICOS NACIONALES</v>
      </c>
      <c r="J32" s="151" t="s">
        <v>431</v>
      </c>
      <c r="K32" s="33" t="s">
        <v>372</v>
      </c>
    </row>
    <row r="33" spans="3:11">
      <c r="C33" s="153" t="s">
        <v>410</v>
      </c>
      <c r="D33" s="154">
        <v>6</v>
      </c>
      <c r="E33" s="152">
        <v>1500</v>
      </c>
      <c r="F33" s="32">
        <f t="shared" si="3"/>
        <v>9000</v>
      </c>
      <c r="G33" s="96" t="s">
        <v>89</v>
      </c>
      <c r="H33" s="77" t="s">
        <v>723</v>
      </c>
      <c r="I33" s="65" t="str">
        <f>VLOOKUP(H33,Presupuesto!$B$11:$C$565,2,0)</f>
        <v>VIATICOS NACIONALES</v>
      </c>
      <c r="J33" s="151" t="s">
        <v>431</v>
      </c>
      <c r="K33" s="33" t="s">
        <v>358</v>
      </c>
    </row>
    <row r="34" spans="3:11">
      <c r="C34" s="153" t="s">
        <v>418</v>
      </c>
      <c r="D34" s="154">
        <v>3</v>
      </c>
      <c r="E34" s="58">
        <v>800</v>
      </c>
      <c r="F34" s="32">
        <f t="shared" si="3"/>
        <v>2400</v>
      </c>
      <c r="G34" s="96" t="s">
        <v>89</v>
      </c>
      <c r="H34" s="77" t="s">
        <v>723</v>
      </c>
      <c r="I34" s="65" t="str">
        <f>VLOOKUP(H34,Presupuesto!$B$11:$C$565,2,0)</f>
        <v>VIATICOS NACIONALES</v>
      </c>
      <c r="J34" s="151" t="s">
        <v>431</v>
      </c>
      <c r="K34" s="33" t="s">
        <v>358</v>
      </c>
    </row>
    <row r="35" spans="3:11" hidden="1">
      <c r="C35" s="76"/>
      <c r="D35" s="93"/>
      <c r="E35" s="58"/>
      <c r="F35" s="32">
        <f t="shared" ref="F35:F36" si="4">D35*E35</f>
        <v>0</v>
      </c>
      <c r="G35" s="96"/>
      <c r="H35" s="77"/>
      <c r="I35" s="65" t="e">
        <f>VLOOKUP(H35,Presupuesto!$B$11:$C$565,2,0)</f>
        <v>#N/A</v>
      </c>
      <c r="J35" s="33" t="str">
        <f t="shared" ref="J35:J36" si="5">$J$31</f>
        <v>Vinculación Universidad-Sociedad</v>
      </c>
      <c r="K35" s="33" t="s">
        <v>372</v>
      </c>
    </row>
    <row r="36" spans="3:11" ht="15.75" hidden="1" thickBot="1">
      <c r="C36" s="82"/>
      <c r="D36" s="94"/>
      <c r="E36" s="38"/>
      <c r="F36" s="40">
        <f t="shared" si="4"/>
        <v>0</v>
      </c>
      <c r="G36" s="97"/>
      <c r="H36" s="83"/>
      <c r="I36" s="65" t="e">
        <f>VLOOKUP(H36,Presupuesto!$B$11:$C$565,2,0)</f>
        <v>#N/A</v>
      </c>
      <c r="J36" s="41" t="str">
        <f t="shared" si="5"/>
        <v>Vinculación Universidad-Sociedad</v>
      </c>
      <c r="K36" s="59" t="s">
        <v>354</v>
      </c>
    </row>
    <row r="38" spans="3:11" ht="15.75" thickBot="1"/>
    <row r="39" spans="3:11" ht="15.75" thickBot="1">
      <c r="C39" s="515" t="s">
        <v>11</v>
      </c>
      <c r="D39" s="293">
        <f>SUM(F46:F52)</f>
        <v>22800</v>
      </c>
      <c r="F39" s="7"/>
      <c r="G39" s="14"/>
      <c r="H39" s="7"/>
      <c r="I39" s="7"/>
    </row>
    <row r="40" spans="3:11">
      <c r="C40" s="7"/>
      <c r="D40" s="3"/>
      <c r="E40" s="28"/>
      <c r="F40" s="28"/>
      <c r="G40" s="28"/>
      <c r="H40" s="11"/>
      <c r="I40" s="11"/>
      <c r="J40" s="11"/>
      <c r="K40" s="47"/>
    </row>
    <row r="41" spans="3:11">
      <c r="C41" s="7"/>
      <c r="D41" s="3"/>
      <c r="E41" s="28"/>
      <c r="F41" s="28"/>
      <c r="G41" s="28"/>
      <c r="H41" s="11"/>
      <c r="I41" s="11"/>
      <c r="J41" s="11"/>
      <c r="K41" s="47"/>
    </row>
    <row r="42" spans="3:11" ht="15.75">
      <c r="C42" s="137" t="s">
        <v>352</v>
      </c>
      <c r="D42" s="458" t="s">
        <v>1738</v>
      </c>
      <c r="E42" s="28"/>
      <c r="F42" s="28"/>
      <c r="G42" s="28"/>
      <c r="H42" s="11"/>
      <c r="I42" s="11"/>
      <c r="J42" s="11"/>
      <c r="K42" s="47"/>
    </row>
    <row r="43" spans="3:11" ht="18.75">
      <c r="C43" s="518" t="str">
        <f>IFERROR(VLOOKUP(D42,'1. Desarrollo e Innov. Curricu.'!$F:$G,2,FALSE),IFERROR(VLOOKUP(D42,'2. Investigación Científica'!$F:$G,2,FALSE),IFERROR(VLOOKUP(D42,'3. Vinculación Univ. Sociedad'!$F:$G,2,FALSE),IFERROR(VLOOKUP(D42,'4. Docencia y Profesorado Univ.'!$F:$G,2,FALSE),IFERROR(VLOOKUP(D42,'5. Estudiantes y Graduados'!$F:$G,2,FALSE),IFERROR(VLOOKUP(D42,'Gestion administrativa '!$F:$G,2,FALSE),IFERROR(VLOOKUP(D42,'13. Gestión Académica'!$F:$G,2,FALSE),IFERROR(VLOOKUP(D42,'9. Asegura. de la Calid. y M'!$F:$G,2,FALSE),IFERROR(VLOOKUP(D42,'6. Gestión del Conocimiento'!$F:$G,2,FALSE),IFERROR(VLOOKUP(D42,'15. Gobernabilidad y Proceso...'!$F:$G,2,FALSE),IFERROR(VLOOKUP(D42,'12. Gestión del Talento Humano'!$F:$G,2,FALSE),IFERROR(VLOOKUP(D42,'14. Internacional... de la E.S.'!$F:$G,2,FALSE),IFERROR(VLOOKUP(D42,'10. Posgrado'!$F:$G,2,FALSE),IFERROR(VLOOKUP(D42,'17. Gestión TIC'!$F:$G,2,FALSE),IFERROR(VLOOKUP(D42,'16. Desa. del Sistema Educ.Sup.'!$F:$G,2,FALSE),IFERROR(VLOOKUP(D42,'8. Cultura de Inno. Insti...'!$F:$G,2,FALSE),VLOOKUP(D42,'7. Lo Esencial de la Reforma U.'!$F:$G,2,0)))))))))))))))))</f>
        <v>Planificación de visitas de certificacion a clinicas  y su  aprobación, para las plazas que se asignan a los universitarios  en servicio social</v>
      </c>
      <c r="D43" s="320"/>
      <c r="E43" s="28"/>
      <c r="F43" s="28"/>
      <c r="G43" s="28"/>
      <c r="H43" s="11"/>
      <c r="I43" s="11"/>
      <c r="J43" s="11"/>
      <c r="K43" s="47"/>
    </row>
    <row r="44" spans="3:11" ht="15.75" thickBot="1">
      <c r="F44" s="28"/>
      <c r="G44" s="11"/>
      <c r="H44" s="11"/>
      <c r="I44" s="11"/>
    </row>
    <row r="45" spans="3:11" ht="15.75" thickBot="1">
      <c r="C45" s="64" t="s">
        <v>12</v>
      </c>
      <c r="D45" s="64" t="s">
        <v>23</v>
      </c>
      <c r="E45" s="71" t="s">
        <v>25</v>
      </c>
      <c r="F45" s="70" t="s">
        <v>6</v>
      </c>
      <c r="G45" s="68" t="s">
        <v>91</v>
      </c>
      <c r="H45" s="71" t="s">
        <v>14</v>
      </c>
      <c r="I45" s="68" t="s">
        <v>92</v>
      </c>
      <c r="J45" s="68" t="s">
        <v>370</v>
      </c>
      <c r="K45" s="68" t="s">
        <v>371</v>
      </c>
    </row>
    <row r="46" spans="3:11">
      <c r="C46" s="153" t="s">
        <v>410</v>
      </c>
      <c r="D46" s="154">
        <v>6</v>
      </c>
      <c r="E46" s="152">
        <v>1500</v>
      </c>
      <c r="F46" s="32">
        <f t="shared" ref="F46:F50" si="6">D46*E46</f>
        <v>9000</v>
      </c>
      <c r="G46" s="96" t="s">
        <v>89</v>
      </c>
      <c r="H46" s="77" t="s">
        <v>709</v>
      </c>
      <c r="I46" s="65" t="str">
        <f>VLOOKUP(H46,[1]Presupuesto!$B$11:$C$565,2,0)</f>
        <v>PASAJES NACIONALES</v>
      </c>
      <c r="J46" s="151" t="s">
        <v>431</v>
      </c>
      <c r="K46" s="33" t="s">
        <v>359</v>
      </c>
    </row>
    <row r="47" spans="3:11">
      <c r="C47" s="153" t="s">
        <v>418</v>
      </c>
      <c r="D47" s="154">
        <v>3</v>
      </c>
      <c r="E47" s="58">
        <v>800</v>
      </c>
      <c r="F47" s="32">
        <f t="shared" si="6"/>
        <v>2400</v>
      </c>
      <c r="G47" s="96" t="s">
        <v>89</v>
      </c>
      <c r="H47" s="77" t="s">
        <v>709</v>
      </c>
      <c r="I47" s="65" t="str">
        <f>VLOOKUP(H47,[1]Presupuesto!$B$11:$C$565,2,0)</f>
        <v>PASAJES NACIONALES</v>
      </c>
      <c r="J47" s="151" t="s">
        <v>431</v>
      </c>
      <c r="K47" s="33" t="s">
        <v>359</v>
      </c>
    </row>
    <row r="48" spans="3:11">
      <c r="C48" s="153" t="s">
        <v>410</v>
      </c>
      <c r="D48" s="154">
        <v>6</v>
      </c>
      <c r="E48" s="58">
        <v>1500</v>
      </c>
      <c r="F48" s="32">
        <f t="shared" si="6"/>
        <v>9000</v>
      </c>
      <c r="G48" s="96" t="s">
        <v>89</v>
      </c>
      <c r="H48" s="77" t="s">
        <v>709</v>
      </c>
      <c r="I48" s="65" t="str">
        <f>VLOOKUP(H48,[1]Presupuesto!$B$11:$C$565,2,0)</f>
        <v>PASAJES NACIONALES</v>
      </c>
      <c r="J48" s="151" t="s">
        <v>431</v>
      </c>
      <c r="K48" s="33" t="s">
        <v>362</v>
      </c>
    </row>
    <row r="49" spans="3:11" ht="14.25" customHeight="1">
      <c r="C49" s="153" t="s">
        <v>418</v>
      </c>
      <c r="D49" s="154">
        <v>3</v>
      </c>
      <c r="E49" s="58">
        <v>800</v>
      </c>
      <c r="F49" s="32">
        <f t="shared" si="6"/>
        <v>2400</v>
      </c>
      <c r="G49" s="96" t="s">
        <v>89</v>
      </c>
      <c r="H49" s="77" t="s">
        <v>709</v>
      </c>
      <c r="I49" s="65" t="str">
        <f>VLOOKUP(H49,[1]Presupuesto!$B$11:$C$565,2,0)</f>
        <v>PASAJES NACIONALES</v>
      </c>
      <c r="J49" s="151" t="s">
        <v>431</v>
      </c>
      <c r="K49" s="33" t="s">
        <v>362</v>
      </c>
    </row>
    <row r="50" spans="3:11" hidden="1">
      <c r="C50" s="58"/>
      <c r="D50" s="58"/>
      <c r="E50" s="58"/>
      <c r="F50" s="32">
        <f t="shared" si="6"/>
        <v>0</v>
      </c>
      <c r="G50" s="96"/>
      <c r="H50" s="77"/>
      <c r="I50" s="65" t="e">
        <f>VLOOKUP(H50,[1]Presupuesto!$B$11:$C$565,2,0)</f>
        <v>#N/A</v>
      </c>
      <c r="J50" s="151" t="s">
        <v>431</v>
      </c>
      <c r="K50" s="33" t="s">
        <v>372</v>
      </c>
    </row>
    <row r="51" spans="3:11" hidden="1">
      <c r="C51" s="76"/>
      <c r="D51" s="93"/>
      <c r="E51" s="58"/>
      <c r="F51" s="32">
        <f t="shared" ref="F51:F52" si="7">D51*E51</f>
        <v>0</v>
      </c>
      <c r="G51" s="96"/>
      <c r="H51" s="77"/>
      <c r="I51" s="65" t="e">
        <f>VLOOKUP(H51,Presupuesto!$B$11:$C$565,2,0)</f>
        <v>#N/A</v>
      </c>
      <c r="J51" s="151" t="s">
        <v>431</v>
      </c>
      <c r="K51" s="33" t="s">
        <v>361</v>
      </c>
    </row>
    <row r="52" spans="3:11" ht="15.75" hidden="1" thickBot="1">
      <c r="C52" s="82"/>
      <c r="D52" s="94"/>
      <c r="E52" s="38"/>
      <c r="F52" s="40">
        <f t="shared" si="7"/>
        <v>0</v>
      </c>
      <c r="G52" s="97"/>
      <c r="H52" s="83"/>
      <c r="I52" s="67" t="e">
        <f>VLOOKUP(H52,Presupuesto!$B$11:$C$565,2,0)</f>
        <v>#N/A</v>
      </c>
      <c r="J52" s="151" t="s">
        <v>431</v>
      </c>
      <c r="K52" s="59" t="s">
        <v>354</v>
      </c>
    </row>
    <row r="54" spans="3:11" ht="15.75" thickBot="1">
      <c r="F54" s="25"/>
      <c r="G54" s="24"/>
      <c r="H54" s="25"/>
      <c r="I54" s="25"/>
    </row>
    <row r="55" spans="3:11" ht="15.75" thickBot="1">
      <c r="C55" s="515" t="s">
        <v>11</v>
      </c>
      <c r="D55" s="293">
        <f>SUM(F62:F66)</f>
        <v>3000</v>
      </c>
      <c r="F55" s="7"/>
      <c r="G55" s="14"/>
      <c r="H55" s="7"/>
      <c r="I55" s="7"/>
    </row>
    <row r="56" spans="3:11">
      <c r="C56" s="7"/>
      <c r="D56" s="3"/>
      <c r="E56" s="28"/>
      <c r="F56" s="28"/>
      <c r="G56" s="28"/>
      <c r="H56" s="11"/>
      <c r="I56" s="11"/>
      <c r="J56" s="11"/>
      <c r="K56" s="47"/>
    </row>
    <row r="57" spans="3:11">
      <c r="C57" s="7"/>
      <c r="D57" s="3"/>
      <c r="E57" s="28"/>
      <c r="F57" s="28"/>
      <c r="G57" s="28"/>
      <c r="H57" s="11"/>
      <c r="I57" s="11"/>
      <c r="J57" s="11"/>
      <c r="K57" s="47"/>
    </row>
    <row r="58" spans="3:11" ht="15.75">
      <c r="C58" s="137" t="s">
        <v>352</v>
      </c>
      <c r="D58" s="458" t="s">
        <v>1895</v>
      </c>
      <c r="E58" s="28"/>
      <c r="F58" s="28"/>
      <c r="G58" s="28"/>
      <c r="H58" s="11"/>
      <c r="I58" s="11"/>
      <c r="J58" s="11"/>
      <c r="K58" s="47"/>
    </row>
    <row r="59" spans="3:11" ht="18.75">
      <c r="C59" s="518" t="str">
        <f>IFERROR(VLOOKUP(D58,'1. Desarrollo e Innov. Curricu.'!$F:$G,2,FALSE),IFERROR(VLOOKUP(D58,'2. Investigación Científica'!$F:$G,2,FALSE),IFERROR(VLOOKUP(D58,'3. Vinculación Univ. Sociedad'!$F:$G,2,FALSE),IFERROR(VLOOKUP(D58,'4. Docencia y Profesorado Univ.'!$F:$G,2,FALSE),IFERROR(VLOOKUP(D58,'5. Estudiantes y Graduados'!$F:$G,2,FALSE),IFERROR(VLOOKUP(D58,'Gestion administrativa '!$F:$G,2,FALSE),IFERROR(VLOOKUP(D58,'13. Gestión Académica'!$F:$G,2,FALSE),IFERROR(VLOOKUP(D58,'9. Asegura. de la Calid. y M'!$F:$G,2,FALSE),IFERROR(VLOOKUP(D58,'6. Gestión del Conocimiento'!$F:$G,2,FALSE),IFERROR(VLOOKUP(D58,'15. Gobernabilidad y Proceso...'!$F:$G,2,FALSE),IFERROR(VLOOKUP(D58,'12. Gestión del Talento Humano'!$F:$G,2,FALSE),IFERROR(VLOOKUP(D58,'14. Internacional... de la E.S.'!$F:$G,2,FALSE),IFERROR(VLOOKUP(D58,'10. Posgrado'!$F:$G,2,FALSE),IFERROR(VLOOKUP(D58,'17. Gestión TIC'!$F:$G,2,FALSE),IFERROR(VLOOKUP(D58,'16. Desa. del Sistema Educ.Sup.'!$F:$G,2,FALSE),IFERROR(VLOOKUP(D58,'8. Cultura de Inno. Insti...'!$F:$G,2,FALSE),VLOOKUP(D58,'7. Lo Esencial de la Reforma U.'!$F:$G,2,0)))))))))))))))))</f>
        <v>Presentación de proyecto "Aula Siglo XXI" ante DIE</v>
      </c>
      <c r="D59" s="3"/>
      <c r="E59" s="28"/>
      <c r="F59" s="28"/>
      <c r="G59" s="28"/>
      <c r="H59" s="11"/>
      <c r="I59" s="11"/>
      <c r="J59" s="11"/>
      <c r="K59" s="47"/>
    </row>
    <row r="60" spans="3:11" ht="15.75" thickBot="1">
      <c r="F60" s="28"/>
      <c r="G60" s="11"/>
      <c r="H60" s="11"/>
      <c r="I60" s="11"/>
    </row>
    <row r="61" spans="3:11" ht="15.75" thickBot="1">
      <c r="C61" s="64" t="s">
        <v>12</v>
      </c>
      <c r="D61" s="64" t="s">
        <v>23</v>
      </c>
      <c r="E61" s="71" t="s">
        <v>25</v>
      </c>
      <c r="F61" s="70" t="s">
        <v>6</v>
      </c>
      <c r="G61" s="68" t="s">
        <v>91</v>
      </c>
      <c r="H61" s="71" t="s">
        <v>14</v>
      </c>
      <c r="I61" s="68" t="s">
        <v>92</v>
      </c>
      <c r="J61" s="68" t="s">
        <v>370</v>
      </c>
      <c r="K61" s="68" t="s">
        <v>371</v>
      </c>
    </row>
    <row r="62" spans="3:11">
      <c r="C62" s="76" t="s">
        <v>2162</v>
      </c>
      <c r="D62" s="154">
        <v>2</v>
      </c>
      <c r="E62" s="152">
        <v>1500</v>
      </c>
      <c r="F62" s="32">
        <f t="shared" ref="F62" si="8">D62*E62</f>
        <v>3000</v>
      </c>
      <c r="G62" s="96" t="s">
        <v>89</v>
      </c>
      <c r="H62" s="77" t="s">
        <v>677</v>
      </c>
      <c r="I62" s="65" t="str">
        <f>VLOOKUP(H62,[1]Presupuesto!$B$11:$C$565,2,0)</f>
        <v>SERVICIOS DE IMPRENTA PUBLIC.Y REPRODUCCION</v>
      </c>
      <c r="J62" s="151" t="s">
        <v>1323</v>
      </c>
      <c r="K62" s="33" t="s">
        <v>358</v>
      </c>
    </row>
    <row r="63" spans="3:11" hidden="1">
      <c r="C63" s="76"/>
      <c r="D63" s="93"/>
      <c r="E63" s="58"/>
      <c r="F63" s="32">
        <f t="shared" ref="F63:F66" si="9">D63*E63</f>
        <v>0</v>
      </c>
      <c r="G63" s="96"/>
      <c r="H63" s="77"/>
      <c r="I63" s="65" t="e">
        <f>VLOOKUP(H63,Presupuesto!$B$11:$C$565,2,0)</f>
        <v>#N/A</v>
      </c>
      <c r="J63" s="33" t="str">
        <f>$J$62</f>
        <v>Cultura de Innovación Institucional y Educativa</v>
      </c>
      <c r="K63" s="33" t="s">
        <v>372</v>
      </c>
    </row>
    <row r="64" spans="3:11" hidden="1">
      <c r="C64" s="80"/>
      <c r="D64" s="86"/>
      <c r="E64" s="53"/>
      <c r="F64" s="32">
        <f t="shared" si="9"/>
        <v>0</v>
      </c>
      <c r="G64" s="96"/>
      <c r="H64" s="81"/>
      <c r="I64" s="65" t="e">
        <f>VLOOKUP(H64,Presupuesto!$B$11:$C$565,2,0)</f>
        <v>#N/A</v>
      </c>
      <c r="J64" s="33" t="str">
        <f t="shared" ref="J64:J66" si="10">$J$62</f>
        <v>Cultura de Innovación Institucional y Educativa</v>
      </c>
      <c r="K64" s="33" t="s">
        <v>372</v>
      </c>
    </row>
    <row r="65" spans="3:11" hidden="1">
      <c r="C65" s="80"/>
      <c r="D65" s="86"/>
      <c r="E65" s="53"/>
      <c r="F65" s="32">
        <f t="shared" si="9"/>
        <v>0</v>
      </c>
      <c r="G65" s="96"/>
      <c r="H65" s="81"/>
      <c r="I65" s="65" t="e">
        <f>VLOOKUP(H65,Presupuesto!$B$11:$C$565,2,0)</f>
        <v>#N/A</v>
      </c>
      <c r="J65" s="33" t="str">
        <f t="shared" si="10"/>
        <v>Cultura de Innovación Institucional y Educativa</v>
      </c>
      <c r="K65" s="33" t="s">
        <v>372</v>
      </c>
    </row>
    <row r="66" spans="3:11" ht="15.75" hidden="1" thickBot="1">
      <c r="C66" s="82"/>
      <c r="D66" s="94"/>
      <c r="E66" s="38"/>
      <c r="F66" s="40">
        <f t="shared" si="9"/>
        <v>0</v>
      </c>
      <c r="G66" s="97"/>
      <c r="H66" s="83"/>
      <c r="I66" s="67" t="e">
        <f>VLOOKUP(H66,Presupuesto!$B$11:$C$565,2,0)</f>
        <v>#N/A</v>
      </c>
      <c r="J66" s="41" t="str">
        <f t="shared" si="10"/>
        <v>Cultura de Innovación Institucional y Educativa</v>
      </c>
      <c r="K66" s="59" t="s">
        <v>354</v>
      </c>
    </row>
    <row r="68" spans="3:11" ht="15.75" thickBot="1"/>
    <row r="69" spans="3:11" ht="15.75" thickBot="1">
      <c r="C69" s="515" t="s">
        <v>11</v>
      </c>
      <c r="D69" s="293">
        <f>SUM(F76:F227)</f>
        <v>6981970</v>
      </c>
      <c r="F69" s="7"/>
      <c r="G69" s="14"/>
      <c r="H69" s="7"/>
      <c r="I69" s="7"/>
    </row>
    <row r="70" spans="3:11">
      <c r="C70" s="7"/>
      <c r="D70" s="3"/>
      <c r="E70" s="28"/>
      <c r="F70" s="28"/>
      <c r="G70" s="28"/>
      <c r="H70" s="11"/>
      <c r="I70" s="11"/>
      <c r="J70" s="11"/>
      <c r="K70" s="47"/>
    </row>
    <row r="71" spans="3:11">
      <c r="C71" s="7"/>
      <c r="D71" s="3"/>
      <c r="E71" s="28"/>
      <c r="F71" s="28"/>
      <c r="G71" s="28"/>
      <c r="H71" s="28"/>
      <c r="I71" s="11"/>
      <c r="J71" s="11"/>
      <c r="K71" s="47"/>
    </row>
    <row r="72" spans="3:11" ht="15.75">
      <c r="C72" s="137" t="s">
        <v>352</v>
      </c>
      <c r="D72" s="459" t="s">
        <v>2038</v>
      </c>
      <c r="E72" s="28"/>
      <c r="F72" s="28"/>
      <c r="G72" s="28"/>
      <c r="H72" s="11"/>
      <c r="I72" s="11"/>
      <c r="J72" s="11"/>
      <c r="K72" s="47"/>
    </row>
    <row r="73" spans="3:11" ht="18.75">
      <c r="C73" s="518" t="str">
        <f>IFERROR(VLOOKUP(D72,'1. Desarrollo e Innov. Curricu.'!$F:$G,2,FALSE),IFERROR(VLOOKUP(D72,'2. Investigación Científica'!$F:$G,2,FALSE),IFERROR(VLOOKUP(D72,'3. Vinculación Univ. Sociedad'!$F:$G,2,FALSE),IFERROR(VLOOKUP(D72,'4. Docencia y Profesorado Univ.'!$F:$G,2,FALSE),IFERROR(VLOOKUP(D72,'5. Estudiantes y Graduados'!$F:$G,2,FALSE),IFERROR(VLOOKUP(D72,'Gestion administrativa '!$F:$G,2,FALSE),IFERROR(VLOOKUP(D72,'13. Gestión Académica'!$F:$G,2,FALSE),IFERROR(VLOOKUP(D72,'9. Asegura. de la Calid. y M'!$F:$G,2,FALSE),IFERROR(VLOOKUP(D72,'6. Gestión del Conocimiento'!$F:$G,2,FALSE),IFERROR(VLOOKUP(D72,'15. Gobernabilidad y Proceso...'!$F:$G,2,FALSE),IFERROR(VLOOKUP(D72,'12. Gestión del Talento Humano'!$F:$G,2,FALSE),IFERROR(VLOOKUP(D72,'14. Internacional... de la E.S.'!$F:$G,2,FALSE),IFERROR(VLOOKUP(D72,'10. Posgrado'!$F:$G,2,FALSE),IFERROR(VLOOKUP(D72,'17. Gestión TIC'!$F:$G,2,FALSE),IFERROR(VLOOKUP(D72,'16. Desa. del Sistema Educ.Sup.'!$F:$G,2,FALSE),IFERROR(VLOOKUP(D72,'8. Cultura de Inno. Insti...'!$F:$G,2,FALSE),VLOOKUP(D72,'7. Lo Esencial de la Reforma U.'!$F:$G,2,0)))))))))))))))))</f>
        <v xml:space="preserve">Gestionar PACC 2017 para asegurar suministro de insumos para fortalecer atenciones en clinicas </v>
      </c>
      <c r="D73" s="3"/>
      <c r="E73" s="28"/>
      <c r="F73" s="28"/>
      <c r="G73" s="28"/>
      <c r="H73" s="11"/>
      <c r="I73" s="11"/>
      <c r="J73" s="11"/>
      <c r="K73" s="47"/>
    </row>
    <row r="74" spans="3:11" ht="15.75" thickBot="1">
      <c r="F74" s="28"/>
      <c r="G74" s="11"/>
      <c r="H74" s="11"/>
      <c r="I74" s="11"/>
    </row>
    <row r="75" spans="3:11" ht="15.75" thickBot="1">
      <c r="C75" s="64" t="s">
        <v>12</v>
      </c>
      <c r="D75" s="64" t="s">
        <v>23</v>
      </c>
      <c r="E75" s="71" t="s">
        <v>25</v>
      </c>
      <c r="F75" s="70" t="s">
        <v>6</v>
      </c>
      <c r="G75" s="68" t="s">
        <v>91</v>
      </c>
      <c r="H75" s="71" t="s">
        <v>14</v>
      </c>
      <c r="I75" s="68" t="s">
        <v>92</v>
      </c>
      <c r="J75" s="68" t="s">
        <v>370</v>
      </c>
      <c r="K75" s="68" t="s">
        <v>371</v>
      </c>
    </row>
    <row r="76" spans="3:11">
      <c r="C76" s="470" t="s">
        <v>2163</v>
      </c>
      <c r="D76" s="471">
        <v>300</v>
      </c>
      <c r="E76" s="472">
        <v>120</v>
      </c>
      <c r="F76" s="473">
        <f>D76*E76</f>
        <v>36000</v>
      </c>
      <c r="G76" s="474" t="s">
        <v>89</v>
      </c>
      <c r="H76" s="77" t="s">
        <v>818</v>
      </c>
      <c r="I76" s="65" t="str">
        <f>VLOOKUP(H76,[1]Presupuesto!$B$11:$C$565,2,0)</f>
        <v>PRODUCTOS FARMACEUTICO Y MEDICINALES</v>
      </c>
      <c r="J76" s="33" t="s">
        <v>1324</v>
      </c>
      <c r="K76" s="33" t="s">
        <v>354</v>
      </c>
    </row>
    <row r="77" spans="3:11">
      <c r="C77" s="470" t="s">
        <v>2164</v>
      </c>
      <c r="D77" s="475">
        <v>300</v>
      </c>
      <c r="E77" s="472">
        <v>120</v>
      </c>
      <c r="F77" s="473">
        <f t="shared" ref="F77:F226" si="11">D77*E77</f>
        <v>36000</v>
      </c>
      <c r="G77" s="474" t="s">
        <v>89</v>
      </c>
      <c r="H77" s="77" t="s">
        <v>818</v>
      </c>
      <c r="I77" s="65" t="str">
        <f>VLOOKUP(H77,[1]Presupuesto!$B$11:$C$565,2,0)</f>
        <v>PRODUCTOS FARMACEUTICO Y MEDICINALES</v>
      </c>
      <c r="J77" s="33" t="s">
        <v>1324</v>
      </c>
      <c r="K77" s="33" t="s">
        <v>372</v>
      </c>
    </row>
    <row r="78" spans="3:11">
      <c r="C78" s="470" t="s">
        <v>2165</v>
      </c>
      <c r="D78" s="476">
        <v>500</v>
      </c>
      <c r="E78" s="472">
        <v>150</v>
      </c>
      <c r="F78" s="473">
        <f t="shared" si="11"/>
        <v>75000</v>
      </c>
      <c r="G78" s="474" t="s">
        <v>89</v>
      </c>
      <c r="H78" s="77" t="s">
        <v>818</v>
      </c>
      <c r="I78" s="65" t="str">
        <f>VLOOKUP(H78,[1]Presupuesto!$B$11:$C$565,2,0)</f>
        <v>PRODUCTOS FARMACEUTICO Y MEDICINALES</v>
      </c>
      <c r="J78" s="33" t="s">
        <v>1324</v>
      </c>
      <c r="K78" s="33" t="s">
        <v>372</v>
      </c>
    </row>
    <row r="79" spans="3:11">
      <c r="C79" s="470" t="s">
        <v>2166</v>
      </c>
      <c r="D79" s="477">
        <v>300</v>
      </c>
      <c r="E79" s="472">
        <v>170</v>
      </c>
      <c r="F79" s="473">
        <f>D79*E79</f>
        <v>51000</v>
      </c>
      <c r="G79" s="474" t="s">
        <v>89</v>
      </c>
      <c r="H79" s="77" t="s">
        <v>818</v>
      </c>
      <c r="I79" s="65" t="str">
        <f>VLOOKUP(H79,[1]Presupuesto!$B$11:$C$565,2,0)</f>
        <v>PRODUCTOS FARMACEUTICO Y MEDICINALES</v>
      </c>
      <c r="J79" s="33" t="s">
        <v>1324</v>
      </c>
      <c r="K79" s="33" t="s">
        <v>372</v>
      </c>
    </row>
    <row r="80" spans="3:11" s="378" customFormat="1">
      <c r="C80" s="470" t="s">
        <v>2167</v>
      </c>
      <c r="D80" s="477">
        <v>1000</v>
      </c>
      <c r="E80" s="472">
        <v>300</v>
      </c>
      <c r="F80" s="473">
        <f t="shared" si="11"/>
        <v>300000</v>
      </c>
      <c r="G80" s="474" t="s">
        <v>89</v>
      </c>
      <c r="H80" s="77" t="s">
        <v>818</v>
      </c>
      <c r="I80" s="65" t="str">
        <f>VLOOKUP(H80,[1]Presupuesto!$B$11:$C$565,2,0)</f>
        <v>PRODUCTOS FARMACEUTICO Y MEDICINALES</v>
      </c>
      <c r="J80" s="33" t="s">
        <v>1324</v>
      </c>
      <c r="K80" s="33" t="s">
        <v>372</v>
      </c>
    </row>
    <row r="81" spans="3:11" s="378" customFormat="1">
      <c r="C81" s="470" t="s">
        <v>2168</v>
      </c>
      <c r="D81" s="477">
        <v>100</v>
      </c>
      <c r="E81" s="472">
        <v>350</v>
      </c>
      <c r="F81" s="473">
        <f t="shared" si="11"/>
        <v>35000</v>
      </c>
      <c r="G81" s="474" t="s">
        <v>89</v>
      </c>
      <c r="H81" s="77" t="s">
        <v>818</v>
      </c>
      <c r="I81" s="65" t="str">
        <f>VLOOKUP(H81,[1]Presupuesto!$B$11:$C$565,2,0)</f>
        <v>PRODUCTOS FARMACEUTICO Y MEDICINALES</v>
      </c>
      <c r="J81" s="33" t="s">
        <v>1324</v>
      </c>
      <c r="K81" s="33" t="s">
        <v>372</v>
      </c>
    </row>
    <row r="82" spans="3:11" s="378" customFormat="1">
      <c r="C82" s="470" t="s">
        <v>2169</v>
      </c>
      <c r="D82" s="477">
        <v>50</v>
      </c>
      <c r="E82" s="472">
        <v>370</v>
      </c>
      <c r="F82" s="473">
        <f t="shared" si="11"/>
        <v>18500</v>
      </c>
      <c r="G82" s="474" t="s">
        <v>89</v>
      </c>
      <c r="H82" s="77" t="s">
        <v>818</v>
      </c>
      <c r="I82" s="65" t="str">
        <f>VLOOKUP(H82,[1]Presupuesto!$B$11:$C$565,2,0)</f>
        <v>PRODUCTOS FARMACEUTICO Y MEDICINALES</v>
      </c>
      <c r="J82" s="33" t="s">
        <v>1324</v>
      </c>
      <c r="K82" s="33" t="s">
        <v>372</v>
      </c>
    </row>
    <row r="83" spans="3:11" s="378" customFormat="1">
      <c r="C83" s="470" t="s">
        <v>2170</v>
      </c>
      <c r="D83" s="477">
        <v>25</v>
      </c>
      <c r="E83" s="472">
        <v>180</v>
      </c>
      <c r="F83" s="473">
        <f t="shared" si="11"/>
        <v>4500</v>
      </c>
      <c r="G83" s="474" t="s">
        <v>89</v>
      </c>
      <c r="H83" s="77" t="s">
        <v>818</v>
      </c>
      <c r="I83" s="65" t="str">
        <f>VLOOKUP(H83,[1]Presupuesto!$B$11:$C$565,2,0)</f>
        <v>PRODUCTOS FARMACEUTICO Y MEDICINALES</v>
      </c>
      <c r="J83" s="33" t="s">
        <v>1324</v>
      </c>
      <c r="K83" s="33" t="s">
        <v>372</v>
      </c>
    </row>
    <row r="84" spans="3:11" s="378" customFormat="1">
      <c r="C84" s="470" t="s">
        <v>2171</v>
      </c>
      <c r="D84" s="477">
        <v>30</v>
      </c>
      <c r="E84" s="472">
        <v>120</v>
      </c>
      <c r="F84" s="473">
        <f t="shared" si="11"/>
        <v>3600</v>
      </c>
      <c r="G84" s="474" t="s">
        <v>89</v>
      </c>
      <c r="H84" s="77" t="s">
        <v>818</v>
      </c>
      <c r="I84" s="65" t="str">
        <f>VLOOKUP(H84,[1]Presupuesto!$B$11:$C$565,2,0)</f>
        <v>PRODUCTOS FARMACEUTICO Y MEDICINALES</v>
      </c>
      <c r="J84" s="33" t="s">
        <v>1324</v>
      </c>
      <c r="K84" s="33" t="s">
        <v>355</v>
      </c>
    </row>
    <row r="85" spans="3:11" s="378" customFormat="1">
      <c r="C85" s="470" t="s">
        <v>2172</v>
      </c>
      <c r="D85" s="477">
        <v>12</v>
      </c>
      <c r="E85" s="472">
        <v>350</v>
      </c>
      <c r="F85" s="473">
        <f t="shared" si="11"/>
        <v>4200</v>
      </c>
      <c r="G85" s="474" t="s">
        <v>89</v>
      </c>
      <c r="H85" s="77" t="s">
        <v>818</v>
      </c>
      <c r="I85" s="65" t="str">
        <f>VLOOKUP(H85,[1]Presupuesto!$B$11:$C$565,2,0)</f>
        <v>PRODUCTOS FARMACEUTICO Y MEDICINALES</v>
      </c>
      <c r="J85" s="33" t="s">
        <v>1324</v>
      </c>
      <c r="K85" s="33" t="s">
        <v>372</v>
      </c>
    </row>
    <row r="86" spans="3:11" s="378" customFormat="1">
      <c r="C86" s="470" t="s">
        <v>2173</v>
      </c>
      <c r="D86" s="477">
        <v>12</v>
      </c>
      <c r="E86" s="472">
        <v>350</v>
      </c>
      <c r="F86" s="473">
        <f t="shared" si="11"/>
        <v>4200</v>
      </c>
      <c r="G86" s="474" t="s">
        <v>89</v>
      </c>
      <c r="H86" s="77" t="s">
        <v>818</v>
      </c>
      <c r="I86" s="65" t="str">
        <f>VLOOKUP(H86,[1]Presupuesto!$B$11:$C$565,2,0)</f>
        <v>PRODUCTOS FARMACEUTICO Y MEDICINALES</v>
      </c>
      <c r="J86" s="33" t="s">
        <v>1324</v>
      </c>
      <c r="K86" s="33" t="s">
        <v>372</v>
      </c>
    </row>
    <row r="87" spans="3:11" s="378" customFormat="1">
      <c r="C87" s="470" t="s">
        <v>2174</v>
      </c>
      <c r="D87" s="477">
        <v>12</v>
      </c>
      <c r="E87" s="472">
        <v>350</v>
      </c>
      <c r="F87" s="473">
        <f t="shared" si="11"/>
        <v>4200</v>
      </c>
      <c r="G87" s="474" t="s">
        <v>89</v>
      </c>
      <c r="H87" s="77" t="s">
        <v>818</v>
      </c>
      <c r="I87" s="65" t="str">
        <f>VLOOKUP(H87,[1]Presupuesto!$B$11:$C$565,2,0)</f>
        <v>PRODUCTOS FARMACEUTICO Y MEDICINALES</v>
      </c>
      <c r="J87" s="33" t="s">
        <v>1324</v>
      </c>
      <c r="K87" s="33" t="s">
        <v>372</v>
      </c>
    </row>
    <row r="88" spans="3:11" s="378" customFormat="1">
      <c r="C88" s="470" t="s">
        <v>2175</v>
      </c>
      <c r="D88" s="477">
        <v>12</v>
      </c>
      <c r="E88" s="472">
        <v>350</v>
      </c>
      <c r="F88" s="473">
        <f t="shared" si="11"/>
        <v>4200</v>
      </c>
      <c r="G88" s="474" t="s">
        <v>89</v>
      </c>
      <c r="H88" s="77" t="s">
        <v>818</v>
      </c>
      <c r="I88" s="65" t="str">
        <f>VLOOKUP(H88,[1]Presupuesto!$B$11:$C$565,2,0)</f>
        <v>PRODUCTOS FARMACEUTICO Y MEDICINALES</v>
      </c>
      <c r="J88" s="33" t="s">
        <v>1324</v>
      </c>
      <c r="K88" s="33" t="s">
        <v>372</v>
      </c>
    </row>
    <row r="89" spans="3:11" s="378" customFormat="1">
      <c r="C89" s="470" t="s">
        <v>2176</v>
      </c>
      <c r="D89" s="478">
        <v>36</v>
      </c>
      <c r="E89" s="472">
        <v>300</v>
      </c>
      <c r="F89" s="473">
        <f t="shared" si="11"/>
        <v>10800</v>
      </c>
      <c r="G89" s="474" t="s">
        <v>89</v>
      </c>
      <c r="H89" s="77" t="s">
        <v>818</v>
      </c>
      <c r="I89" s="65" t="str">
        <f>VLOOKUP(H89,[1]Presupuesto!$B$11:$C$565,2,0)</f>
        <v>PRODUCTOS FARMACEUTICO Y MEDICINALES</v>
      </c>
      <c r="J89" s="33" t="s">
        <v>1324</v>
      </c>
      <c r="K89" s="33" t="s">
        <v>372</v>
      </c>
    </row>
    <row r="90" spans="3:11" s="378" customFormat="1">
      <c r="C90" s="470" t="s">
        <v>2177</v>
      </c>
      <c r="D90" s="478">
        <v>25</v>
      </c>
      <c r="E90" s="472">
        <v>700</v>
      </c>
      <c r="F90" s="473">
        <f t="shared" si="11"/>
        <v>17500</v>
      </c>
      <c r="G90" s="474" t="s">
        <v>89</v>
      </c>
      <c r="H90" s="77" t="s">
        <v>818</v>
      </c>
      <c r="I90" s="65" t="str">
        <f>VLOOKUP(H90,[1]Presupuesto!$B$11:$C$565,2,0)</f>
        <v>PRODUCTOS FARMACEUTICO Y MEDICINALES</v>
      </c>
      <c r="J90" s="33" t="s">
        <v>1324</v>
      </c>
      <c r="K90" s="33" t="s">
        <v>372</v>
      </c>
    </row>
    <row r="91" spans="3:11" s="378" customFormat="1">
      <c r="C91" s="470" t="s">
        <v>2178</v>
      </c>
      <c r="D91" s="478">
        <v>36</v>
      </c>
      <c r="E91" s="472">
        <v>900</v>
      </c>
      <c r="F91" s="473">
        <f t="shared" si="11"/>
        <v>32400</v>
      </c>
      <c r="G91" s="474" t="s">
        <v>89</v>
      </c>
      <c r="H91" s="77" t="s">
        <v>818</v>
      </c>
      <c r="I91" s="65" t="str">
        <f>VLOOKUP(H91,[1]Presupuesto!$B$11:$C$565,2,0)</f>
        <v>PRODUCTOS FARMACEUTICO Y MEDICINALES</v>
      </c>
      <c r="J91" s="33" t="s">
        <v>1324</v>
      </c>
      <c r="K91" s="33" t="s">
        <v>372</v>
      </c>
    </row>
    <row r="92" spans="3:11" s="378" customFormat="1">
      <c r="C92" s="470" t="s">
        <v>2179</v>
      </c>
      <c r="D92" s="478">
        <v>50</v>
      </c>
      <c r="E92" s="472">
        <v>900</v>
      </c>
      <c r="F92" s="473">
        <f t="shared" si="11"/>
        <v>45000</v>
      </c>
      <c r="G92" s="474" t="s">
        <v>89</v>
      </c>
      <c r="H92" s="77" t="s">
        <v>818</v>
      </c>
      <c r="I92" s="65" t="str">
        <f>VLOOKUP(H92,[1]Presupuesto!$B$11:$C$565,2,0)</f>
        <v>PRODUCTOS FARMACEUTICO Y MEDICINALES</v>
      </c>
      <c r="J92" s="33" t="s">
        <v>1324</v>
      </c>
      <c r="K92" s="33" t="s">
        <v>372</v>
      </c>
    </row>
    <row r="93" spans="3:11" s="378" customFormat="1">
      <c r="C93" s="470" t="s">
        <v>2180</v>
      </c>
      <c r="D93" s="478">
        <v>36</v>
      </c>
      <c r="E93" s="472">
        <v>900</v>
      </c>
      <c r="F93" s="473">
        <f t="shared" si="11"/>
        <v>32400</v>
      </c>
      <c r="G93" s="474" t="s">
        <v>89</v>
      </c>
      <c r="H93" s="77" t="s">
        <v>818</v>
      </c>
      <c r="I93" s="65" t="str">
        <f>VLOOKUP(H93,[1]Presupuesto!$B$11:$C$565,2,0)</f>
        <v>PRODUCTOS FARMACEUTICO Y MEDICINALES</v>
      </c>
      <c r="J93" s="33" t="s">
        <v>1324</v>
      </c>
      <c r="K93" s="33" t="s">
        <v>372</v>
      </c>
    </row>
    <row r="94" spans="3:11" s="378" customFormat="1">
      <c r="C94" s="470" t="s">
        <v>2181</v>
      </c>
      <c r="D94" s="478">
        <v>100</v>
      </c>
      <c r="E94" s="472">
        <v>1800</v>
      </c>
      <c r="F94" s="473">
        <f t="shared" si="11"/>
        <v>180000</v>
      </c>
      <c r="G94" s="474" t="s">
        <v>89</v>
      </c>
      <c r="H94" s="77" t="s">
        <v>818</v>
      </c>
      <c r="I94" s="65" t="str">
        <f>VLOOKUP(H94,[1]Presupuesto!$B$11:$C$565,2,0)</f>
        <v>PRODUCTOS FARMACEUTICO Y MEDICINALES</v>
      </c>
      <c r="J94" s="33" t="s">
        <v>1324</v>
      </c>
      <c r="K94" s="33" t="s">
        <v>372</v>
      </c>
    </row>
    <row r="95" spans="3:11" s="378" customFormat="1">
      <c r="C95" s="470" t="s">
        <v>2182</v>
      </c>
      <c r="D95" s="478">
        <v>30</v>
      </c>
      <c r="E95" s="472">
        <v>1500</v>
      </c>
      <c r="F95" s="473">
        <f t="shared" si="11"/>
        <v>45000</v>
      </c>
      <c r="G95" s="474" t="s">
        <v>89</v>
      </c>
      <c r="H95" s="77" t="s">
        <v>818</v>
      </c>
      <c r="I95" s="65" t="str">
        <f>VLOOKUP(H95,[1]Presupuesto!$B$11:$C$565,2,0)</f>
        <v>PRODUCTOS FARMACEUTICO Y MEDICINALES</v>
      </c>
      <c r="J95" s="33" t="s">
        <v>1324</v>
      </c>
      <c r="K95" s="33" t="s">
        <v>372</v>
      </c>
    </row>
    <row r="96" spans="3:11" s="378" customFormat="1">
      <c r="C96" s="470" t="s">
        <v>2183</v>
      </c>
      <c r="D96" s="478">
        <v>200</v>
      </c>
      <c r="E96" s="472">
        <v>500</v>
      </c>
      <c r="F96" s="473">
        <f t="shared" si="11"/>
        <v>100000</v>
      </c>
      <c r="G96" s="474" t="s">
        <v>89</v>
      </c>
      <c r="H96" s="77" t="s">
        <v>818</v>
      </c>
      <c r="I96" s="65" t="str">
        <f>VLOOKUP(H96,[1]Presupuesto!$B$11:$C$565,2,0)</f>
        <v>PRODUCTOS FARMACEUTICO Y MEDICINALES</v>
      </c>
      <c r="J96" s="33" t="s">
        <v>1324</v>
      </c>
      <c r="K96" s="33" t="s">
        <v>372</v>
      </c>
    </row>
    <row r="97" spans="3:11" s="378" customFormat="1">
      <c r="C97" s="470" t="s">
        <v>2184</v>
      </c>
      <c r="D97" s="478">
        <v>25</v>
      </c>
      <c r="E97" s="472">
        <v>200</v>
      </c>
      <c r="F97" s="473">
        <f t="shared" si="11"/>
        <v>5000</v>
      </c>
      <c r="G97" s="474" t="s">
        <v>89</v>
      </c>
      <c r="H97" s="77" t="s">
        <v>818</v>
      </c>
      <c r="I97" s="65" t="str">
        <f>VLOOKUP(H97,[1]Presupuesto!$B$11:$C$565,2,0)</f>
        <v>PRODUCTOS FARMACEUTICO Y MEDICINALES</v>
      </c>
      <c r="J97" s="33" t="s">
        <v>1324</v>
      </c>
      <c r="K97" s="33" t="s">
        <v>372</v>
      </c>
    </row>
    <row r="98" spans="3:11" s="378" customFormat="1">
      <c r="C98" s="470" t="s">
        <v>2185</v>
      </c>
      <c r="D98" s="478">
        <v>50</v>
      </c>
      <c r="E98" s="472">
        <v>250</v>
      </c>
      <c r="F98" s="473">
        <f t="shared" si="11"/>
        <v>12500</v>
      </c>
      <c r="G98" s="474" t="s">
        <v>89</v>
      </c>
      <c r="H98" s="77" t="s">
        <v>818</v>
      </c>
      <c r="I98" s="65" t="str">
        <f>VLOOKUP(H98,[1]Presupuesto!$B$11:$C$565,2,0)</f>
        <v>PRODUCTOS FARMACEUTICO Y MEDICINALES</v>
      </c>
      <c r="J98" s="33" t="s">
        <v>1324</v>
      </c>
      <c r="K98" s="33" t="s">
        <v>372</v>
      </c>
    </row>
    <row r="99" spans="3:11" s="378" customFormat="1">
      <c r="C99" s="470" t="s">
        <v>2186</v>
      </c>
      <c r="D99" s="477">
        <v>50</v>
      </c>
      <c r="E99" s="472">
        <v>150</v>
      </c>
      <c r="F99" s="473">
        <f t="shared" si="11"/>
        <v>7500</v>
      </c>
      <c r="G99" s="474" t="s">
        <v>89</v>
      </c>
      <c r="H99" s="77" t="s">
        <v>818</v>
      </c>
      <c r="I99" s="65" t="str">
        <f>VLOOKUP(H99,[1]Presupuesto!$B$11:$C$565,2,0)</f>
        <v>PRODUCTOS FARMACEUTICO Y MEDICINALES</v>
      </c>
      <c r="J99" s="33" t="s">
        <v>1324</v>
      </c>
      <c r="K99" s="33" t="s">
        <v>372</v>
      </c>
    </row>
    <row r="100" spans="3:11" s="378" customFormat="1">
      <c r="C100" s="470" t="s">
        <v>2187</v>
      </c>
      <c r="D100" s="477">
        <v>70</v>
      </c>
      <c r="E100" s="472">
        <v>150</v>
      </c>
      <c r="F100" s="473">
        <f t="shared" si="11"/>
        <v>10500</v>
      </c>
      <c r="G100" s="474" t="s">
        <v>89</v>
      </c>
      <c r="H100" s="77" t="s">
        <v>818</v>
      </c>
      <c r="I100" s="65" t="str">
        <f>VLOOKUP(H100,[1]Presupuesto!$B$11:$C$565,2,0)</f>
        <v>PRODUCTOS FARMACEUTICO Y MEDICINALES</v>
      </c>
      <c r="J100" s="33" t="s">
        <v>1324</v>
      </c>
      <c r="K100" s="33" t="s">
        <v>372</v>
      </c>
    </row>
    <row r="101" spans="3:11" s="378" customFormat="1">
      <c r="C101" s="470" t="s">
        <v>2188</v>
      </c>
      <c r="D101" s="477">
        <v>150</v>
      </c>
      <c r="E101" s="472">
        <v>150</v>
      </c>
      <c r="F101" s="473">
        <f t="shared" si="11"/>
        <v>22500</v>
      </c>
      <c r="G101" s="474" t="s">
        <v>89</v>
      </c>
      <c r="H101" s="77" t="s">
        <v>818</v>
      </c>
      <c r="I101" s="65" t="str">
        <f>VLOOKUP(H101,[1]Presupuesto!$B$11:$C$565,2,0)</f>
        <v>PRODUCTOS FARMACEUTICO Y MEDICINALES</v>
      </c>
      <c r="J101" s="33" t="s">
        <v>1324</v>
      </c>
      <c r="K101" s="33" t="s">
        <v>372</v>
      </c>
    </row>
    <row r="102" spans="3:11" s="378" customFormat="1">
      <c r="C102" s="470" t="s">
        <v>2189</v>
      </c>
      <c r="D102" s="479">
        <v>36</v>
      </c>
      <c r="E102" s="472">
        <v>1300</v>
      </c>
      <c r="F102" s="473">
        <f t="shared" si="11"/>
        <v>46800</v>
      </c>
      <c r="G102" s="474" t="s">
        <v>89</v>
      </c>
      <c r="H102" s="77" t="s">
        <v>818</v>
      </c>
      <c r="I102" s="65" t="str">
        <f>VLOOKUP(H102,[1]Presupuesto!$B$11:$C$565,2,0)</f>
        <v>PRODUCTOS FARMACEUTICO Y MEDICINALES</v>
      </c>
      <c r="J102" s="33" t="s">
        <v>1324</v>
      </c>
      <c r="K102" s="33" t="s">
        <v>372</v>
      </c>
    </row>
    <row r="103" spans="3:11" s="378" customFormat="1">
      <c r="C103" s="470" t="s">
        <v>2190</v>
      </c>
      <c r="D103" s="479">
        <v>30</v>
      </c>
      <c r="E103" s="472">
        <v>450</v>
      </c>
      <c r="F103" s="473">
        <f t="shared" si="11"/>
        <v>13500</v>
      </c>
      <c r="G103" s="474" t="s">
        <v>89</v>
      </c>
      <c r="H103" s="77" t="s">
        <v>818</v>
      </c>
      <c r="I103" s="65" t="str">
        <f>VLOOKUP(H103,[1]Presupuesto!$B$11:$C$565,2,0)</f>
        <v>PRODUCTOS FARMACEUTICO Y MEDICINALES</v>
      </c>
      <c r="J103" s="33" t="s">
        <v>1324</v>
      </c>
      <c r="K103" s="33" t="s">
        <v>372</v>
      </c>
    </row>
    <row r="104" spans="3:11" s="378" customFormat="1">
      <c r="C104" s="470" t="s">
        <v>2191</v>
      </c>
      <c r="D104" s="476">
        <v>30</v>
      </c>
      <c r="E104" s="472">
        <v>450</v>
      </c>
      <c r="F104" s="473">
        <f t="shared" si="11"/>
        <v>13500</v>
      </c>
      <c r="G104" s="474" t="s">
        <v>89</v>
      </c>
      <c r="H104" s="77" t="s">
        <v>818</v>
      </c>
      <c r="I104" s="65" t="str">
        <f>VLOOKUP(H104,[1]Presupuesto!$B$11:$C$565,2,0)</f>
        <v>PRODUCTOS FARMACEUTICO Y MEDICINALES</v>
      </c>
      <c r="J104" s="33" t="s">
        <v>1324</v>
      </c>
      <c r="K104" s="33" t="s">
        <v>372</v>
      </c>
    </row>
    <row r="105" spans="3:11" s="378" customFormat="1">
      <c r="C105" s="470" t="s">
        <v>2192</v>
      </c>
      <c r="D105" s="476">
        <v>30</v>
      </c>
      <c r="E105" s="472">
        <v>450</v>
      </c>
      <c r="F105" s="473">
        <f t="shared" si="11"/>
        <v>13500</v>
      </c>
      <c r="G105" s="474" t="s">
        <v>89</v>
      </c>
      <c r="H105" s="77" t="s">
        <v>818</v>
      </c>
      <c r="I105" s="65" t="str">
        <f>VLOOKUP(H105,[1]Presupuesto!$B$11:$C$565,2,0)</f>
        <v>PRODUCTOS FARMACEUTICO Y MEDICINALES</v>
      </c>
      <c r="J105" s="33" t="s">
        <v>1324</v>
      </c>
      <c r="K105" s="33" t="s">
        <v>372</v>
      </c>
    </row>
    <row r="106" spans="3:11" s="378" customFormat="1">
      <c r="C106" s="470" t="s">
        <v>2193</v>
      </c>
      <c r="D106" s="476">
        <v>30</v>
      </c>
      <c r="E106" s="472">
        <v>450</v>
      </c>
      <c r="F106" s="473">
        <f t="shared" si="11"/>
        <v>13500</v>
      </c>
      <c r="G106" s="474" t="s">
        <v>89</v>
      </c>
      <c r="H106" s="77" t="s">
        <v>818</v>
      </c>
      <c r="I106" s="65" t="str">
        <f>VLOOKUP(H106,[1]Presupuesto!$B$11:$C$565,2,0)</f>
        <v>PRODUCTOS FARMACEUTICO Y MEDICINALES</v>
      </c>
      <c r="J106" s="33" t="s">
        <v>1324</v>
      </c>
      <c r="K106" s="33" t="s">
        <v>372</v>
      </c>
    </row>
    <row r="107" spans="3:11" s="378" customFormat="1">
      <c r="C107" s="470" t="s">
        <v>2194</v>
      </c>
      <c r="D107" s="476">
        <v>30</v>
      </c>
      <c r="E107" s="472">
        <v>450</v>
      </c>
      <c r="F107" s="473">
        <f t="shared" si="11"/>
        <v>13500</v>
      </c>
      <c r="G107" s="474" t="s">
        <v>89</v>
      </c>
      <c r="H107" s="77" t="s">
        <v>818</v>
      </c>
      <c r="I107" s="65" t="str">
        <f>VLOOKUP(H107,[1]Presupuesto!$B$11:$C$565,2,0)</f>
        <v>PRODUCTOS FARMACEUTICO Y MEDICINALES</v>
      </c>
      <c r="J107" s="33" t="s">
        <v>1324</v>
      </c>
      <c r="K107" s="33" t="s">
        <v>372</v>
      </c>
    </row>
    <row r="108" spans="3:11" s="378" customFormat="1">
      <c r="C108" s="470" t="s">
        <v>2195</v>
      </c>
      <c r="D108" s="476">
        <v>30</v>
      </c>
      <c r="E108" s="472">
        <v>450</v>
      </c>
      <c r="F108" s="473">
        <f t="shared" si="11"/>
        <v>13500</v>
      </c>
      <c r="G108" s="474" t="s">
        <v>89</v>
      </c>
      <c r="H108" s="77" t="s">
        <v>818</v>
      </c>
      <c r="I108" s="65" t="str">
        <f>VLOOKUP(H108,[1]Presupuesto!$B$11:$C$565,2,0)</f>
        <v>PRODUCTOS FARMACEUTICO Y MEDICINALES</v>
      </c>
      <c r="J108" s="33" t="s">
        <v>1324</v>
      </c>
      <c r="K108" s="33" t="s">
        <v>372</v>
      </c>
    </row>
    <row r="109" spans="3:11" s="378" customFormat="1">
      <c r="C109" s="470" t="s">
        <v>2196</v>
      </c>
      <c r="D109" s="476">
        <v>30</v>
      </c>
      <c r="E109" s="472">
        <v>450</v>
      </c>
      <c r="F109" s="473">
        <f t="shared" si="11"/>
        <v>13500</v>
      </c>
      <c r="G109" s="474" t="s">
        <v>89</v>
      </c>
      <c r="H109" s="77" t="s">
        <v>818</v>
      </c>
      <c r="I109" s="65" t="str">
        <f>VLOOKUP(H109,[1]Presupuesto!$B$11:$C$565,2,0)</f>
        <v>PRODUCTOS FARMACEUTICO Y MEDICINALES</v>
      </c>
      <c r="J109" s="33" t="s">
        <v>1324</v>
      </c>
      <c r="K109" s="33" t="s">
        <v>372</v>
      </c>
    </row>
    <row r="110" spans="3:11" s="378" customFormat="1">
      <c r="C110" s="470" t="s">
        <v>2197</v>
      </c>
      <c r="D110" s="476">
        <v>30</v>
      </c>
      <c r="E110" s="472">
        <v>450</v>
      </c>
      <c r="F110" s="473">
        <f t="shared" si="11"/>
        <v>13500</v>
      </c>
      <c r="G110" s="474" t="s">
        <v>89</v>
      </c>
      <c r="H110" s="77" t="s">
        <v>818</v>
      </c>
      <c r="I110" s="65" t="str">
        <f>VLOOKUP(H110,[1]Presupuesto!$B$11:$C$565,2,0)</f>
        <v>PRODUCTOS FARMACEUTICO Y MEDICINALES</v>
      </c>
      <c r="J110" s="33" t="s">
        <v>1324</v>
      </c>
      <c r="K110" s="33" t="s">
        <v>372</v>
      </c>
    </row>
    <row r="111" spans="3:11" s="378" customFormat="1">
      <c r="C111" s="470" t="s">
        <v>2198</v>
      </c>
      <c r="D111" s="480">
        <v>50</v>
      </c>
      <c r="E111" s="472">
        <v>150</v>
      </c>
      <c r="F111" s="473">
        <f t="shared" si="11"/>
        <v>7500</v>
      </c>
      <c r="G111" s="474" t="s">
        <v>89</v>
      </c>
      <c r="H111" s="77" t="s">
        <v>818</v>
      </c>
      <c r="I111" s="65" t="str">
        <f>VLOOKUP(H111,[1]Presupuesto!$B$11:$C$565,2,0)</f>
        <v>PRODUCTOS FARMACEUTICO Y MEDICINALES</v>
      </c>
      <c r="J111" s="33" t="s">
        <v>1324</v>
      </c>
      <c r="K111" s="33" t="s">
        <v>372</v>
      </c>
    </row>
    <row r="112" spans="3:11" s="378" customFormat="1">
      <c r="C112" s="470" t="s">
        <v>2199</v>
      </c>
      <c r="D112" s="477">
        <v>600</v>
      </c>
      <c r="E112" s="472">
        <v>100</v>
      </c>
      <c r="F112" s="473">
        <f t="shared" si="11"/>
        <v>60000</v>
      </c>
      <c r="G112" s="474" t="s">
        <v>89</v>
      </c>
      <c r="H112" s="77" t="s">
        <v>818</v>
      </c>
      <c r="I112" s="65" t="str">
        <f>VLOOKUP(H112,[1]Presupuesto!$B$11:$C$565,2,0)</f>
        <v>PRODUCTOS FARMACEUTICO Y MEDICINALES</v>
      </c>
      <c r="J112" s="33" t="s">
        <v>1324</v>
      </c>
      <c r="K112" s="33" t="s">
        <v>372</v>
      </c>
    </row>
    <row r="113" spans="3:11" s="378" customFormat="1">
      <c r="C113" s="470" t="s">
        <v>2200</v>
      </c>
      <c r="D113" s="477">
        <v>12</v>
      </c>
      <c r="E113" s="472">
        <v>100</v>
      </c>
      <c r="F113" s="473">
        <f t="shared" si="11"/>
        <v>1200</v>
      </c>
      <c r="G113" s="474" t="s">
        <v>89</v>
      </c>
      <c r="H113" s="77" t="s">
        <v>818</v>
      </c>
      <c r="I113" s="65" t="str">
        <f>VLOOKUP(H113,[1]Presupuesto!$B$11:$C$565,2,0)</f>
        <v>PRODUCTOS FARMACEUTICO Y MEDICINALES</v>
      </c>
      <c r="J113" s="33" t="s">
        <v>1324</v>
      </c>
      <c r="K113" s="33" t="s">
        <v>372</v>
      </c>
    </row>
    <row r="114" spans="3:11" s="378" customFormat="1">
      <c r="C114" s="470" t="s">
        <v>2201</v>
      </c>
      <c r="D114" s="477">
        <v>30</v>
      </c>
      <c r="E114" s="472">
        <v>400</v>
      </c>
      <c r="F114" s="473">
        <f t="shared" si="11"/>
        <v>12000</v>
      </c>
      <c r="G114" s="474" t="s">
        <v>89</v>
      </c>
      <c r="H114" s="77" t="s">
        <v>818</v>
      </c>
      <c r="I114" s="65" t="str">
        <f>VLOOKUP(H114,[1]Presupuesto!$B$11:$C$565,2,0)</f>
        <v>PRODUCTOS FARMACEUTICO Y MEDICINALES</v>
      </c>
      <c r="J114" s="33" t="s">
        <v>1324</v>
      </c>
      <c r="K114" s="33" t="s">
        <v>372</v>
      </c>
    </row>
    <row r="115" spans="3:11" s="378" customFormat="1">
      <c r="C115" s="470" t="s">
        <v>2202</v>
      </c>
      <c r="D115" s="477">
        <v>70</v>
      </c>
      <c r="E115" s="472">
        <v>800</v>
      </c>
      <c r="F115" s="473">
        <f t="shared" si="11"/>
        <v>56000</v>
      </c>
      <c r="G115" s="474" t="s">
        <v>89</v>
      </c>
      <c r="H115" s="77" t="s">
        <v>911</v>
      </c>
      <c r="I115" s="65" t="str">
        <f>VLOOKUP(H115,[1]Presupuesto!$B$11:$C$565,2,0)</f>
        <v>INSTRUMENTOS MEDICOS QUIRURGICOS MENOR Y DE LABORATORIO</v>
      </c>
      <c r="J115" s="33" t="s">
        <v>1324</v>
      </c>
      <c r="K115" s="33" t="s">
        <v>372</v>
      </c>
    </row>
    <row r="116" spans="3:11" s="378" customFormat="1">
      <c r="C116" s="470" t="s">
        <v>2203</v>
      </c>
      <c r="D116" s="477">
        <v>25</v>
      </c>
      <c r="E116" s="472">
        <v>80</v>
      </c>
      <c r="F116" s="473">
        <f t="shared" si="11"/>
        <v>2000</v>
      </c>
      <c r="G116" s="474" t="s">
        <v>89</v>
      </c>
      <c r="H116" s="77" t="s">
        <v>911</v>
      </c>
      <c r="I116" s="65" t="str">
        <f>VLOOKUP(H116,[1]Presupuesto!$B$11:$C$565,2,0)</f>
        <v>INSTRUMENTOS MEDICOS QUIRURGICOS MENOR Y DE LABORATORIO</v>
      </c>
      <c r="J116" s="33" t="s">
        <v>1324</v>
      </c>
      <c r="K116" s="33" t="s">
        <v>372</v>
      </c>
    </row>
    <row r="117" spans="3:11" s="378" customFormat="1">
      <c r="C117" s="470" t="s">
        <v>2204</v>
      </c>
      <c r="D117" s="477">
        <v>30</v>
      </c>
      <c r="E117" s="472">
        <v>70</v>
      </c>
      <c r="F117" s="473">
        <f t="shared" si="11"/>
        <v>2100</v>
      </c>
      <c r="G117" s="474" t="s">
        <v>89</v>
      </c>
      <c r="H117" s="77" t="s">
        <v>911</v>
      </c>
      <c r="I117" s="65" t="str">
        <f>VLOOKUP(H117,[1]Presupuesto!$B$11:$C$565,2,0)</f>
        <v>INSTRUMENTOS MEDICOS QUIRURGICOS MENOR Y DE LABORATORIO</v>
      </c>
      <c r="J117" s="33" t="s">
        <v>1324</v>
      </c>
      <c r="K117" s="33" t="s">
        <v>372</v>
      </c>
    </row>
    <row r="118" spans="3:11" s="378" customFormat="1">
      <c r="C118" s="470" t="s">
        <v>2205</v>
      </c>
      <c r="D118" s="477">
        <v>200</v>
      </c>
      <c r="E118" s="472">
        <v>140</v>
      </c>
      <c r="F118" s="473">
        <f t="shared" si="11"/>
        <v>28000</v>
      </c>
      <c r="G118" s="474" t="s">
        <v>89</v>
      </c>
      <c r="H118" s="77" t="s">
        <v>911</v>
      </c>
      <c r="I118" s="65" t="str">
        <f>VLOOKUP(H118,[1]Presupuesto!$B$11:$C$565,2,0)</f>
        <v>INSTRUMENTOS MEDICOS QUIRURGICOS MENOR Y DE LABORATORIO</v>
      </c>
      <c r="J118" s="33" t="s">
        <v>1324</v>
      </c>
      <c r="K118" s="33" t="s">
        <v>372</v>
      </c>
    </row>
    <row r="119" spans="3:11" s="378" customFormat="1">
      <c r="C119" s="470" t="s">
        <v>2206</v>
      </c>
      <c r="D119" s="477">
        <v>150</v>
      </c>
      <c r="E119" s="472">
        <v>140</v>
      </c>
      <c r="F119" s="473">
        <f t="shared" si="11"/>
        <v>21000</v>
      </c>
      <c r="G119" s="474" t="s">
        <v>89</v>
      </c>
      <c r="H119" s="77" t="s">
        <v>911</v>
      </c>
      <c r="I119" s="65" t="str">
        <f>VLOOKUP(H119,[1]Presupuesto!$B$11:$C$565,2,0)</f>
        <v>INSTRUMENTOS MEDICOS QUIRURGICOS MENOR Y DE LABORATORIO</v>
      </c>
      <c r="J119" s="33" t="s">
        <v>1324</v>
      </c>
      <c r="K119" s="33" t="s">
        <v>372</v>
      </c>
    </row>
    <row r="120" spans="3:11" s="378" customFormat="1">
      <c r="C120" s="470" t="s">
        <v>2207</v>
      </c>
      <c r="D120" s="477">
        <v>150</v>
      </c>
      <c r="E120" s="472">
        <v>140</v>
      </c>
      <c r="F120" s="473">
        <f t="shared" si="11"/>
        <v>21000</v>
      </c>
      <c r="G120" s="474" t="s">
        <v>89</v>
      </c>
      <c r="H120" s="77" t="s">
        <v>911</v>
      </c>
      <c r="I120" s="65" t="str">
        <f>VLOOKUP(H120,[1]Presupuesto!$B$11:$C$565,2,0)</f>
        <v>INSTRUMENTOS MEDICOS QUIRURGICOS MENOR Y DE LABORATORIO</v>
      </c>
      <c r="J120" s="33" t="s">
        <v>1324</v>
      </c>
      <c r="K120" s="33" t="s">
        <v>372</v>
      </c>
    </row>
    <row r="121" spans="3:11" s="378" customFormat="1">
      <c r="C121" s="470" t="s">
        <v>2208</v>
      </c>
      <c r="D121" s="477">
        <v>170</v>
      </c>
      <c r="E121" s="472">
        <v>115</v>
      </c>
      <c r="F121" s="473">
        <f t="shared" si="11"/>
        <v>19550</v>
      </c>
      <c r="G121" s="474" t="s">
        <v>89</v>
      </c>
      <c r="H121" s="77" t="s">
        <v>818</v>
      </c>
      <c r="I121" s="65" t="str">
        <f>VLOOKUP(H121,[1]Presupuesto!$B$11:$C$565,2,0)</f>
        <v>PRODUCTOS FARMACEUTICO Y MEDICINALES</v>
      </c>
      <c r="J121" s="33" t="s">
        <v>1324</v>
      </c>
      <c r="K121" s="33" t="s">
        <v>372</v>
      </c>
    </row>
    <row r="122" spans="3:11" s="378" customFormat="1">
      <c r="C122" s="470" t="s">
        <v>2209</v>
      </c>
      <c r="D122" s="477">
        <v>100</v>
      </c>
      <c r="E122" s="472">
        <v>130</v>
      </c>
      <c r="F122" s="473">
        <f t="shared" si="11"/>
        <v>13000</v>
      </c>
      <c r="G122" s="474" t="s">
        <v>89</v>
      </c>
      <c r="H122" s="77" t="s">
        <v>818</v>
      </c>
      <c r="I122" s="65" t="str">
        <f>VLOOKUP(H122,[1]Presupuesto!$B$11:$C$565,2,0)</f>
        <v>PRODUCTOS FARMACEUTICO Y MEDICINALES</v>
      </c>
      <c r="J122" s="33" t="s">
        <v>1324</v>
      </c>
      <c r="K122" s="33" t="s">
        <v>372</v>
      </c>
    </row>
    <row r="123" spans="3:11" s="378" customFormat="1">
      <c r="C123" s="470" t="s">
        <v>2210</v>
      </c>
      <c r="D123" s="477">
        <v>100</v>
      </c>
      <c r="E123" s="472">
        <v>130</v>
      </c>
      <c r="F123" s="473">
        <f t="shared" si="11"/>
        <v>13000</v>
      </c>
      <c r="G123" s="474" t="s">
        <v>89</v>
      </c>
      <c r="H123" s="77" t="s">
        <v>818</v>
      </c>
      <c r="I123" s="65" t="str">
        <f>VLOOKUP(H123,[1]Presupuesto!$B$11:$C$565,2,0)</f>
        <v>PRODUCTOS FARMACEUTICO Y MEDICINALES</v>
      </c>
      <c r="J123" s="33" t="s">
        <v>1324</v>
      </c>
      <c r="K123" s="33" t="s">
        <v>372</v>
      </c>
    </row>
    <row r="124" spans="3:11" s="378" customFormat="1">
      <c r="C124" s="470" t="s">
        <v>2211</v>
      </c>
      <c r="D124" s="477">
        <v>100</v>
      </c>
      <c r="E124" s="472">
        <v>130</v>
      </c>
      <c r="F124" s="473">
        <f t="shared" si="11"/>
        <v>13000</v>
      </c>
      <c r="G124" s="474" t="s">
        <v>89</v>
      </c>
      <c r="H124" s="77" t="s">
        <v>818</v>
      </c>
      <c r="I124" s="65" t="str">
        <f>VLOOKUP(H124,[1]Presupuesto!$B$11:$C$565,2,0)</f>
        <v>PRODUCTOS FARMACEUTICO Y MEDICINALES</v>
      </c>
      <c r="J124" s="33" t="s">
        <v>1324</v>
      </c>
      <c r="K124" s="33" t="s">
        <v>372</v>
      </c>
    </row>
    <row r="125" spans="3:11" s="378" customFormat="1">
      <c r="C125" s="470" t="s">
        <v>2212</v>
      </c>
      <c r="D125" s="477">
        <v>100</v>
      </c>
      <c r="E125" s="472">
        <v>130</v>
      </c>
      <c r="F125" s="473">
        <f t="shared" si="11"/>
        <v>13000</v>
      </c>
      <c r="G125" s="474" t="s">
        <v>89</v>
      </c>
      <c r="H125" s="77" t="s">
        <v>818</v>
      </c>
      <c r="I125" s="65" t="str">
        <f>VLOOKUP(H125,[1]Presupuesto!$B$11:$C$565,2,0)</f>
        <v>PRODUCTOS FARMACEUTICO Y MEDICINALES</v>
      </c>
      <c r="J125" s="33" t="s">
        <v>1324</v>
      </c>
      <c r="K125" s="33" t="s">
        <v>372</v>
      </c>
    </row>
    <row r="126" spans="3:11" s="378" customFormat="1">
      <c r="C126" s="470" t="s">
        <v>2213</v>
      </c>
      <c r="D126" s="477">
        <v>100</v>
      </c>
      <c r="E126" s="472">
        <v>130</v>
      </c>
      <c r="F126" s="473">
        <f t="shared" si="11"/>
        <v>13000</v>
      </c>
      <c r="G126" s="474" t="s">
        <v>89</v>
      </c>
      <c r="H126" s="77" t="s">
        <v>818</v>
      </c>
      <c r="I126" s="65" t="str">
        <f>VLOOKUP(H126,[1]Presupuesto!$B$11:$C$565,2,0)</f>
        <v>PRODUCTOS FARMACEUTICO Y MEDICINALES</v>
      </c>
      <c r="J126" s="33" t="s">
        <v>1324</v>
      </c>
      <c r="K126" s="33" t="s">
        <v>372</v>
      </c>
    </row>
    <row r="127" spans="3:11" s="378" customFormat="1">
      <c r="C127" s="470" t="s">
        <v>2214</v>
      </c>
      <c r="D127" s="477">
        <v>30</v>
      </c>
      <c r="E127" s="472">
        <v>400</v>
      </c>
      <c r="F127" s="473">
        <f t="shared" si="11"/>
        <v>12000</v>
      </c>
      <c r="G127" s="474" t="s">
        <v>89</v>
      </c>
      <c r="H127" s="77" t="s">
        <v>818</v>
      </c>
      <c r="I127" s="65" t="str">
        <f>VLOOKUP(H127,[1]Presupuesto!$B$11:$C$565,2,0)</f>
        <v>PRODUCTOS FARMACEUTICO Y MEDICINALES</v>
      </c>
      <c r="J127" s="33" t="s">
        <v>1324</v>
      </c>
      <c r="K127" s="33" t="s">
        <v>372</v>
      </c>
    </row>
    <row r="128" spans="3:11" s="378" customFormat="1">
      <c r="C128" s="470" t="s">
        <v>2215</v>
      </c>
      <c r="D128" s="477">
        <v>30</v>
      </c>
      <c r="E128" s="472">
        <v>550</v>
      </c>
      <c r="F128" s="473">
        <f t="shared" si="11"/>
        <v>16500</v>
      </c>
      <c r="G128" s="474" t="s">
        <v>89</v>
      </c>
      <c r="H128" s="77" t="s">
        <v>818</v>
      </c>
      <c r="I128" s="65" t="str">
        <f>VLOOKUP(H128,[1]Presupuesto!$B$11:$C$565,2,0)</f>
        <v>PRODUCTOS FARMACEUTICO Y MEDICINALES</v>
      </c>
      <c r="J128" s="33" t="s">
        <v>1324</v>
      </c>
      <c r="K128" s="33" t="s">
        <v>372</v>
      </c>
    </row>
    <row r="129" spans="3:11" s="378" customFormat="1">
      <c r="C129" s="470" t="s">
        <v>2216</v>
      </c>
      <c r="D129" s="481">
        <v>2000</v>
      </c>
      <c r="E129" s="472">
        <v>80</v>
      </c>
      <c r="F129" s="473">
        <f t="shared" si="11"/>
        <v>160000</v>
      </c>
      <c r="G129" s="474" t="s">
        <v>89</v>
      </c>
      <c r="H129" s="77" t="s">
        <v>818</v>
      </c>
      <c r="I129" s="65" t="str">
        <f>VLOOKUP(H129,[1]Presupuesto!$B$11:$C$565,2,0)</f>
        <v>PRODUCTOS FARMACEUTICO Y MEDICINALES</v>
      </c>
      <c r="J129" s="33" t="s">
        <v>1324</v>
      </c>
      <c r="K129" s="33" t="s">
        <v>372</v>
      </c>
    </row>
    <row r="130" spans="3:11" s="378" customFormat="1">
      <c r="C130" s="470" t="s">
        <v>2217</v>
      </c>
      <c r="D130" s="481">
        <v>170</v>
      </c>
      <c r="E130" s="472">
        <v>200</v>
      </c>
      <c r="F130" s="473">
        <f t="shared" si="11"/>
        <v>34000</v>
      </c>
      <c r="G130" s="474" t="s">
        <v>89</v>
      </c>
      <c r="H130" s="77" t="s">
        <v>818</v>
      </c>
      <c r="I130" s="65" t="str">
        <f>VLOOKUP(H130,[1]Presupuesto!$B$11:$C$565,2,0)</f>
        <v>PRODUCTOS FARMACEUTICO Y MEDICINALES</v>
      </c>
      <c r="J130" s="33" t="s">
        <v>1324</v>
      </c>
      <c r="K130" s="33" t="s">
        <v>372</v>
      </c>
    </row>
    <row r="131" spans="3:11" s="378" customFormat="1">
      <c r="C131" s="470" t="s">
        <v>2218</v>
      </c>
      <c r="D131" s="481">
        <v>100</v>
      </c>
      <c r="E131" s="472">
        <v>155</v>
      </c>
      <c r="F131" s="473">
        <f t="shared" si="11"/>
        <v>15500</v>
      </c>
      <c r="G131" s="474" t="s">
        <v>89</v>
      </c>
      <c r="H131" s="77" t="s">
        <v>818</v>
      </c>
      <c r="I131" s="65" t="str">
        <f>VLOOKUP(H131,[1]Presupuesto!$B$11:$C$565,2,0)</f>
        <v>PRODUCTOS FARMACEUTICO Y MEDICINALES</v>
      </c>
      <c r="J131" s="33" t="s">
        <v>1324</v>
      </c>
      <c r="K131" s="33" t="s">
        <v>372</v>
      </c>
    </row>
    <row r="132" spans="3:11" s="378" customFormat="1">
      <c r="C132" s="470" t="s">
        <v>2219</v>
      </c>
      <c r="D132" s="481">
        <v>50</v>
      </c>
      <c r="E132" s="472">
        <v>170</v>
      </c>
      <c r="F132" s="473">
        <f t="shared" si="11"/>
        <v>8500</v>
      </c>
      <c r="G132" s="474" t="s">
        <v>89</v>
      </c>
      <c r="H132" s="77" t="s">
        <v>818</v>
      </c>
      <c r="I132" s="65" t="str">
        <f>VLOOKUP(H132,[1]Presupuesto!$B$11:$C$565,2,0)</f>
        <v>PRODUCTOS FARMACEUTICO Y MEDICINALES</v>
      </c>
      <c r="J132" s="33" t="s">
        <v>1324</v>
      </c>
      <c r="K132" s="33" t="s">
        <v>372</v>
      </c>
    </row>
    <row r="133" spans="3:11" s="378" customFormat="1">
      <c r="C133" s="470" t="s">
        <v>2220</v>
      </c>
      <c r="D133" s="477">
        <v>30</v>
      </c>
      <c r="E133" s="472">
        <v>350</v>
      </c>
      <c r="F133" s="473">
        <f t="shared" si="11"/>
        <v>10500</v>
      </c>
      <c r="G133" s="474" t="s">
        <v>89</v>
      </c>
      <c r="H133" s="77" t="s">
        <v>818</v>
      </c>
      <c r="I133" s="65" t="str">
        <f>VLOOKUP(H133,[1]Presupuesto!$B$11:$C$565,2,0)</f>
        <v>PRODUCTOS FARMACEUTICO Y MEDICINALES</v>
      </c>
      <c r="J133" s="33" t="s">
        <v>1324</v>
      </c>
      <c r="K133" s="33" t="s">
        <v>372</v>
      </c>
    </row>
    <row r="134" spans="3:11" s="378" customFormat="1">
      <c r="C134" s="470" t="s">
        <v>2221</v>
      </c>
      <c r="D134" s="477">
        <v>1000</v>
      </c>
      <c r="E134" s="472">
        <v>350</v>
      </c>
      <c r="F134" s="473">
        <f t="shared" si="11"/>
        <v>350000</v>
      </c>
      <c r="G134" s="474" t="s">
        <v>89</v>
      </c>
      <c r="H134" s="77" t="s">
        <v>818</v>
      </c>
      <c r="I134" s="65" t="str">
        <f>VLOOKUP(H134,[1]Presupuesto!$B$11:$C$565,2,0)</f>
        <v>PRODUCTOS FARMACEUTICO Y MEDICINALES</v>
      </c>
      <c r="J134" s="33" t="s">
        <v>1324</v>
      </c>
      <c r="K134" s="33" t="s">
        <v>372</v>
      </c>
    </row>
    <row r="135" spans="3:11" s="378" customFormat="1">
      <c r="C135" s="470" t="s">
        <v>2222</v>
      </c>
      <c r="D135" s="478">
        <v>200</v>
      </c>
      <c r="E135" s="472">
        <v>430</v>
      </c>
      <c r="F135" s="473">
        <f t="shared" si="11"/>
        <v>86000</v>
      </c>
      <c r="G135" s="474" t="s">
        <v>89</v>
      </c>
      <c r="H135" s="77" t="s">
        <v>818</v>
      </c>
      <c r="I135" s="65" t="str">
        <f>VLOOKUP(H135,[1]Presupuesto!$B$11:$C$565,2,0)</f>
        <v>PRODUCTOS FARMACEUTICO Y MEDICINALES</v>
      </c>
      <c r="J135" s="33" t="s">
        <v>1324</v>
      </c>
      <c r="K135" s="33" t="s">
        <v>372</v>
      </c>
    </row>
    <row r="136" spans="3:11">
      <c r="C136" s="470" t="s">
        <v>2223</v>
      </c>
      <c r="D136" s="478">
        <v>200</v>
      </c>
      <c r="E136" s="472">
        <v>550</v>
      </c>
      <c r="F136" s="473">
        <f t="shared" si="11"/>
        <v>110000</v>
      </c>
      <c r="G136" s="474" t="s">
        <v>89</v>
      </c>
      <c r="H136" s="77" t="s">
        <v>818</v>
      </c>
      <c r="I136" s="65" t="str">
        <f>VLOOKUP(H136,[1]Presupuesto!$B$11:$C$565,2,0)</f>
        <v>PRODUCTOS FARMACEUTICO Y MEDICINALES</v>
      </c>
      <c r="J136" s="33" t="s">
        <v>1324</v>
      </c>
      <c r="K136" s="33" t="s">
        <v>372</v>
      </c>
    </row>
    <row r="137" spans="3:11">
      <c r="C137" s="470" t="s">
        <v>2224</v>
      </c>
      <c r="D137" s="478">
        <v>50</v>
      </c>
      <c r="E137" s="472">
        <v>360</v>
      </c>
      <c r="F137" s="473">
        <f t="shared" si="11"/>
        <v>18000</v>
      </c>
      <c r="G137" s="474" t="s">
        <v>89</v>
      </c>
      <c r="H137" s="77" t="s">
        <v>818</v>
      </c>
      <c r="I137" s="65" t="str">
        <f>VLOOKUP(H137,[1]Presupuesto!$B$11:$C$565,2,0)</f>
        <v>PRODUCTOS FARMACEUTICO Y MEDICINALES</v>
      </c>
      <c r="J137" s="33" t="s">
        <v>1324</v>
      </c>
      <c r="K137" s="33" t="s">
        <v>372</v>
      </c>
    </row>
    <row r="138" spans="3:11">
      <c r="C138" s="470" t="s">
        <v>2225</v>
      </c>
      <c r="D138" s="478">
        <v>20</v>
      </c>
      <c r="E138" s="472">
        <v>360</v>
      </c>
      <c r="F138" s="473">
        <f t="shared" si="11"/>
        <v>7200</v>
      </c>
      <c r="G138" s="474" t="s">
        <v>89</v>
      </c>
      <c r="H138" s="77" t="s">
        <v>818</v>
      </c>
      <c r="I138" s="65" t="str">
        <f>VLOOKUP(H138,[1]Presupuesto!$B$11:$C$565,2,0)</f>
        <v>PRODUCTOS FARMACEUTICO Y MEDICINALES</v>
      </c>
      <c r="J138" s="33" t="s">
        <v>1324</v>
      </c>
      <c r="K138" s="33" t="s">
        <v>372</v>
      </c>
    </row>
    <row r="139" spans="3:11">
      <c r="C139" s="470" t="s">
        <v>2226</v>
      </c>
      <c r="D139" s="478">
        <v>10</v>
      </c>
      <c r="E139" s="472">
        <v>450</v>
      </c>
      <c r="F139" s="473">
        <f t="shared" si="11"/>
        <v>4500</v>
      </c>
      <c r="G139" s="474" t="s">
        <v>89</v>
      </c>
      <c r="H139" s="77" t="s">
        <v>818</v>
      </c>
      <c r="I139" s="65" t="str">
        <f>VLOOKUP(H139,[1]Presupuesto!$B$11:$C$565,2,0)</f>
        <v>PRODUCTOS FARMACEUTICO Y MEDICINALES</v>
      </c>
      <c r="J139" s="33" t="s">
        <v>1324</v>
      </c>
      <c r="K139" s="33" t="s">
        <v>372</v>
      </c>
    </row>
    <row r="140" spans="3:11">
      <c r="C140" s="470" t="s">
        <v>2227</v>
      </c>
      <c r="D140" s="477">
        <v>20</v>
      </c>
      <c r="E140" s="472">
        <v>70</v>
      </c>
      <c r="F140" s="473">
        <f t="shared" si="11"/>
        <v>1400</v>
      </c>
      <c r="G140" s="474" t="s">
        <v>89</v>
      </c>
      <c r="H140" s="77" t="s">
        <v>911</v>
      </c>
      <c r="I140" s="65" t="str">
        <f>VLOOKUP(H140,[1]Presupuesto!$B$11:$C$565,2,0)</f>
        <v>INSTRUMENTOS MEDICOS QUIRURGICOS MENOR Y DE LABORATORIO</v>
      </c>
      <c r="J140" s="33" t="s">
        <v>1324</v>
      </c>
      <c r="K140" s="33" t="s">
        <v>372</v>
      </c>
    </row>
    <row r="141" spans="3:11">
      <c r="C141" s="470" t="s">
        <v>2228</v>
      </c>
      <c r="D141" s="477">
        <v>15</v>
      </c>
      <c r="E141" s="472">
        <v>1028</v>
      </c>
      <c r="F141" s="473">
        <f t="shared" si="11"/>
        <v>15420</v>
      </c>
      <c r="G141" s="474" t="s">
        <v>89</v>
      </c>
      <c r="H141" s="77" t="s">
        <v>818</v>
      </c>
      <c r="I141" s="65" t="str">
        <f>VLOOKUP(H141,[1]Presupuesto!$B$11:$C$565,2,0)</f>
        <v>PRODUCTOS FARMACEUTICO Y MEDICINALES</v>
      </c>
      <c r="J141" s="33" t="s">
        <v>1324</v>
      </c>
      <c r="K141" s="33" t="s">
        <v>372</v>
      </c>
    </row>
    <row r="142" spans="3:11">
      <c r="C142" s="470" t="s">
        <v>2229</v>
      </c>
      <c r="D142" s="477">
        <v>100</v>
      </c>
      <c r="E142" s="472">
        <v>600</v>
      </c>
      <c r="F142" s="473">
        <f t="shared" si="11"/>
        <v>60000</v>
      </c>
      <c r="G142" s="474" t="s">
        <v>89</v>
      </c>
      <c r="H142" s="77" t="s">
        <v>818</v>
      </c>
      <c r="I142" s="65" t="str">
        <f>VLOOKUP(H142,[1]Presupuesto!$B$11:$C$565,2,0)</f>
        <v>PRODUCTOS FARMACEUTICO Y MEDICINALES</v>
      </c>
      <c r="J142" s="33" t="s">
        <v>1324</v>
      </c>
      <c r="K142" s="33" t="s">
        <v>372</v>
      </c>
    </row>
    <row r="143" spans="3:11">
      <c r="C143" s="470" t="s">
        <v>2230</v>
      </c>
      <c r="D143" s="478">
        <v>100</v>
      </c>
      <c r="E143" s="472">
        <v>925</v>
      </c>
      <c r="F143" s="473">
        <f t="shared" si="11"/>
        <v>92500</v>
      </c>
      <c r="G143" s="474" t="s">
        <v>89</v>
      </c>
      <c r="H143" s="77" t="s">
        <v>818</v>
      </c>
      <c r="I143" s="65" t="str">
        <f>VLOOKUP(H143,[1]Presupuesto!$B$11:$C$565,2,0)</f>
        <v>PRODUCTOS FARMACEUTICO Y MEDICINALES</v>
      </c>
      <c r="J143" s="33" t="s">
        <v>1324</v>
      </c>
      <c r="K143" s="33" t="s">
        <v>372</v>
      </c>
    </row>
    <row r="144" spans="3:11">
      <c r="C144" s="470" t="s">
        <v>2231</v>
      </c>
      <c r="D144" s="478">
        <v>150</v>
      </c>
      <c r="E144" s="472">
        <v>150</v>
      </c>
      <c r="F144" s="473">
        <f t="shared" si="11"/>
        <v>22500</v>
      </c>
      <c r="G144" s="474" t="s">
        <v>89</v>
      </c>
      <c r="H144" s="77" t="s">
        <v>818</v>
      </c>
      <c r="I144" s="65" t="str">
        <f>VLOOKUP(H144,[1]Presupuesto!$B$11:$C$565,2,0)</f>
        <v>PRODUCTOS FARMACEUTICO Y MEDICINALES</v>
      </c>
      <c r="J144" s="33" t="s">
        <v>1324</v>
      </c>
      <c r="K144" s="33" t="s">
        <v>372</v>
      </c>
    </row>
    <row r="145" spans="3:11">
      <c r="C145" s="470" t="s">
        <v>2232</v>
      </c>
      <c r="D145" s="478">
        <v>50</v>
      </c>
      <c r="E145" s="472">
        <v>150</v>
      </c>
      <c r="F145" s="473">
        <f t="shared" si="11"/>
        <v>7500</v>
      </c>
      <c r="G145" s="474" t="s">
        <v>89</v>
      </c>
      <c r="H145" s="77" t="s">
        <v>818</v>
      </c>
      <c r="I145" s="65" t="str">
        <f>VLOOKUP(H145,[1]Presupuesto!$B$11:$C$565,2,0)</f>
        <v>PRODUCTOS FARMACEUTICO Y MEDICINALES</v>
      </c>
      <c r="J145" s="33" t="s">
        <v>1324</v>
      </c>
      <c r="K145" s="33" t="s">
        <v>372</v>
      </c>
    </row>
    <row r="146" spans="3:11">
      <c r="C146" s="470" t="s">
        <v>2233</v>
      </c>
      <c r="D146" s="478">
        <v>50</v>
      </c>
      <c r="E146" s="472">
        <v>150</v>
      </c>
      <c r="F146" s="473">
        <f t="shared" si="11"/>
        <v>7500</v>
      </c>
      <c r="G146" s="474" t="s">
        <v>89</v>
      </c>
      <c r="H146" s="77" t="s">
        <v>818</v>
      </c>
      <c r="I146" s="65" t="str">
        <f>VLOOKUP(H146,[1]Presupuesto!$B$11:$C$565,2,0)</f>
        <v>PRODUCTOS FARMACEUTICO Y MEDICINALES</v>
      </c>
      <c r="J146" s="33" t="s">
        <v>1324</v>
      </c>
      <c r="K146" s="33" t="s">
        <v>372</v>
      </c>
    </row>
    <row r="147" spans="3:11">
      <c r="C147" s="470" t="s">
        <v>2234</v>
      </c>
      <c r="D147" s="478">
        <v>80</v>
      </c>
      <c r="E147" s="472">
        <v>400</v>
      </c>
      <c r="F147" s="473">
        <f t="shared" si="11"/>
        <v>32000</v>
      </c>
      <c r="G147" s="474" t="s">
        <v>89</v>
      </c>
      <c r="H147" s="77" t="s">
        <v>818</v>
      </c>
      <c r="I147" s="65" t="str">
        <f>VLOOKUP(H147,[1]Presupuesto!$B$11:$C$565,2,0)</f>
        <v>PRODUCTOS FARMACEUTICO Y MEDICINALES</v>
      </c>
      <c r="J147" s="33" t="s">
        <v>1324</v>
      </c>
      <c r="K147" s="33" t="s">
        <v>372</v>
      </c>
    </row>
    <row r="148" spans="3:11">
      <c r="C148" s="470" t="s">
        <v>2235</v>
      </c>
      <c r="D148" s="478">
        <v>100</v>
      </c>
      <c r="E148" s="472">
        <v>50</v>
      </c>
      <c r="F148" s="473">
        <f t="shared" si="11"/>
        <v>5000</v>
      </c>
      <c r="G148" s="474" t="s">
        <v>89</v>
      </c>
      <c r="H148" s="77" t="s">
        <v>818</v>
      </c>
      <c r="I148" s="65" t="str">
        <f>VLOOKUP(H148,[1]Presupuesto!$B$11:$C$565,2,0)</f>
        <v>PRODUCTOS FARMACEUTICO Y MEDICINALES</v>
      </c>
      <c r="J148" s="33" t="s">
        <v>1324</v>
      </c>
      <c r="K148" s="33" t="s">
        <v>355</v>
      </c>
    </row>
    <row r="149" spans="3:11">
      <c r="C149" s="470" t="s">
        <v>2236</v>
      </c>
      <c r="D149" s="478">
        <v>100</v>
      </c>
      <c r="E149" s="472">
        <v>60</v>
      </c>
      <c r="F149" s="473">
        <f t="shared" si="11"/>
        <v>6000</v>
      </c>
      <c r="G149" s="474" t="s">
        <v>89</v>
      </c>
      <c r="H149" s="77" t="s">
        <v>818</v>
      </c>
      <c r="I149" s="65" t="str">
        <f>VLOOKUP(H149,[1]Presupuesto!$B$11:$C$565,2,0)</f>
        <v>PRODUCTOS FARMACEUTICO Y MEDICINALES</v>
      </c>
      <c r="J149" s="33" t="s">
        <v>1324</v>
      </c>
      <c r="K149" s="33" t="s">
        <v>372</v>
      </c>
    </row>
    <row r="150" spans="3:11">
      <c r="C150" s="470" t="s">
        <v>2237</v>
      </c>
      <c r="D150" s="478">
        <v>12</v>
      </c>
      <c r="E150" s="472">
        <v>800</v>
      </c>
      <c r="F150" s="473">
        <f t="shared" si="11"/>
        <v>9600</v>
      </c>
      <c r="G150" s="474" t="s">
        <v>89</v>
      </c>
      <c r="H150" s="77" t="s">
        <v>818</v>
      </c>
      <c r="I150" s="65" t="str">
        <f>VLOOKUP(H150,[1]Presupuesto!$B$11:$C$565,2,0)</f>
        <v>PRODUCTOS FARMACEUTICO Y MEDICINALES</v>
      </c>
      <c r="J150" s="33" t="s">
        <v>1324</v>
      </c>
      <c r="K150" s="33" t="s">
        <v>372</v>
      </c>
    </row>
    <row r="151" spans="3:11">
      <c r="C151" s="470" t="s">
        <v>2238</v>
      </c>
      <c r="D151" s="482">
        <v>350</v>
      </c>
      <c r="E151" s="472">
        <v>300</v>
      </c>
      <c r="F151" s="473">
        <f t="shared" si="11"/>
        <v>105000</v>
      </c>
      <c r="G151" s="474" t="s">
        <v>89</v>
      </c>
      <c r="H151" s="77" t="s">
        <v>818</v>
      </c>
      <c r="I151" s="65" t="str">
        <f>VLOOKUP(H151,[1]Presupuesto!$B$11:$C$565,2,0)</f>
        <v>PRODUCTOS FARMACEUTICO Y MEDICINALES</v>
      </c>
      <c r="J151" s="33" t="s">
        <v>1324</v>
      </c>
      <c r="K151" s="33" t="s">
        <v>372</v>
      </c>
    </row>
    <row r="152" spans="3:11">
      <c r="C152" s="470" t="s">
        <v>2239</v>
      </c>
      <c r="D152" s="478">
        <v>350</v>
      </c>
      <c r="E152" s="472">
        <v>300</v>
      </c>
      <c r="F152" s="473">
        <f t="shared" si="11"/>
        <v>105000</v>
      </c>
      <c r="G152" s="474" t="s">
        <v>89</v>
      </c>
      <c r="H152" s="77" t="s">
        <v>818</v>
      </c>
      <c r="I152" s="65" t="str">
        <f>VLOOKUP(H152,[1]Presupuesto!$B$11:$C$565,2,0)</f>
        <v>PRODUCTOS FARMACEUTICO Y MEDICINALES</v>
      </c>
      <c r="J152" s="33" t="s">
        <v>1324</v>
      </c>
      <c r="K152" s="33" t="s">
        <v>372</v>
      </c>
    </row>
    <row r="153" spans="3:11">
      <c r="C153" s="470" t="s">
        <v>2240</v>
      </c>
      <c r="D153" s="478">
        <v>6</v>
      </c>
      <c r="E153" s="472">
        <v>400</v>
      </c>
      <c r="F153" s="473">
        <f t="shared" si="11"/>
        <v>2400</v>
      </c>
      <c r="G153" s="474" t="s">
        <v>89</v>
      </c>
      <c r="H153" s="77" t="s">
        <v>818</v>
      </c>
      <c r="I153" s="65" t="str">
        <f>VLOOKUP(H153,[1]Presupuesto!$B$11:$C$565,2,0)</f>
        <v>PRODUCTOS FARMACEUTICO Y MEDICINALES</v>
      </c>
      <c r="J153" s="33" t="s">
        <v>1324</v>
      </c>
      <c r="K153" s="33" t="s">
        <v>372</v>
      </c>
    </row>
    <row r="154" spans="3:11">
      <c r="C154" s="470" t="s">
        <v>2241</v>
      </c>
      <c r="D154" s="483">
        <v>4</v>
      </c>
      <c r="E154" s="472">
        <v>400</v>
      </c>
      <c r="F154" s="473">
        <f t="shared" si="11"/>
        <v>1600</v>
      </c>
      <c r="G154" s="474" t="s">
        <v>89</v>
      </c>
      <c r="H154" s="77" t="s">
        <v>818</v>
      </c>
      <c r="I154" s="65" t="str">
        <f>VLOOKUP(H154,[1]Presupuesto!$B$11:$C$565,2,0)</f>
        <v>PRODUCTOS FARMACEUTICO Y MEDICINALES</v>
      </c>
      <c r="J154" s="33" t="s">
        <v>1324</v>
      </c>
      <c r="K154" s="33" t="s">
        <v>372</v>
      </c>
    </row>
    <row r="155" spans="3:11">
      <c r="C155" s="470" t="s">
        <v>2242</v>
      </c>
      <c r="D155" s="484">
        <v>200</v>
      </c>
      <c r="E155" s="472">
        <v>230</v>
      </c>
      <c r="F155" s="473">
        <f t="shared" si="11"/>
        <v>46000</v>
      </c>
      <c r="G155" s="474" t="s">
        <v>89</v>
      </c>
      <c r="H155" s="77" t="s">
        <v>818</v>
      </c>
      <c r="I155" s="65" t="str">
        <f>VLOOKUP(H155,[1]Presupuesto!$B$11:$C$565,2,0)</f>
        <v>PRODUCTOS FARMACEUTICO Y MEDICINALES</v>
      </c>
      <c r="J155" s="33" t="s">
        <v>1324</v>
      </c>
      <c r="K155" s="33" t="s">
        <v>372</v>
      </c>
    </row>
    <row r="156" spans="3:11">
      <c r="C156" s="470" t="s">
        <v>2243</v>
      </c>
      <c r="D156" s="484">
        <v>8</v>
      </c>
      <c r="E156" s="472">
        <v>2250</v>
      </c>
      <c r="F156" s="473">
        <f t="shared" si="11"/>
        <v>18000</v>
      </c>
      <c r="G156" s="474" t="s">
        <v>89</v>
      </c>
      <c r="H156" s="77" t="s">
        <v>818</v>
      </c>
      <c r="I156" s="65" t="str">
        <f>VLOOKUP(H156,[1]Presupuesto!$B$11:$C$565,2,0)</f>
        <v>PRODUCTOS FARMACEUTICO Y MEDICINALES</v>
      </c>
      <c r="J156" s="33" t="s">
        <v>1324</v>
      </c>
      <c r="K156" s="33" t="s">
        <v>372</v>
      </c>
    </row>
    <row r="157" spans="3:11">
      <c r="C157" s="470" t="s">
        <v>2244</v>
      </c>
      <c r="D157" s="477">
        <v>300</v>
      </c>
      <c r="E157" s="472">
        <v>160</v>
      </c>
      <c r="F157" s="473">
        <f t="shared" si="11"/>
        <v>48000</v>
      </c>
      <c r="G157" s="474" t="s">
        <v>89</v>
      </c>
      <c r="H157" s="77" t="s">
        <v>818</v>
      </c>
      <c r="I157" s="65" t="str">
        <f>VLOOKUP(H157,[1]Presupuesto!$B$11:$C$565,2,0)</f>
        <v>PRODUCTOS FARMACEUTICO Y MEDICINALES</v>
      </c>
      <c r="J157" s="33" t="s">
        <v>1324</v>
      </c>
      <c r="K157" s="33" t="s">
        <v>372</v>
      </c>
    </row>
    <row r="158" spans="3:11">
      <c r="C158" s="470" t="s">
        <v>2245</v>
      </c>
      <c r="D158" s="478">
        <v>700</v>
      </c>
      <c r="E158" s="472">
        <v>140</v>
      </c>
      <c r="F158" s="473">
        <f t="shared" si="11"/>
        <v>98000</v>
      </c>
      <c r="G158" s="474" t="s">
        <v>89</v>
      </c>
      <c r="H158" s="77" t="s">
        <v>818</v>
      </c>
      <c r="I158" s="65" t="str">
        <f>VLOOKUP(H158,[1]Presupuesto!$B$11:$C$565,2,0)</f>
        <v>PRODUCTOS FARMACEUTICO Y MEDICINALES</v>
      </c>
      <c r="J158" s="33" t="s">
        <v>1324</v>
      </c>
      <c r="K158" s="33" t="s">
        <v>355</v>
      </c>
    </row>
    <row r="159" spans="3:11">
      <c r="C159" s="470" t="s">
        <v>2246</v>
      </c>
      <c r="D159" s="478">
        <v>700</v>
      </c>
      <c r="E159" s="472">
        <v>140</v>
      </c>
      <c r="F159" s="473">
        <f t="shared" si="11"/>
        <v>98000</v>
      </c>
      <c r="G159" s="474" t="s">
        <v>89</v>
      </c>
      <c r="H159" s="77" t="s">
        <v>818</v>
      </c>
      <c r="I159" s="65" t="str">
        <f>VLOOKUP(H159,[1]Presupuesto!$B$11:$C$565,2,0)</f>
        <v>PRODUCTOS FARMACEUTICO Y MEDICINALES</v>
      </c>
      <c r="J159" s="33" t="s">
        <v>1324</v>
      </c>
      <c r="K159" s="33" t="s">
        <v>372</v>
      </c>
    </row>
    <row r="160" spans="3:11">
      <c r="C160" s="470" t="s">
        <v>2247</v>
      </c>
      <c r="D160" s="478">
        <v>700</v>
      </c>
      <c r="E160" s="472">
        <v>140</v>
      </c>
      <c r="F160" s="473">
        <f t="shared" si="11"/>
        <v>98000</v>
      </c>
      <c r="G160" s="474" t="s">
        <v>89</v>
      </c>
      <c r="H160" s="77" t="s">
        <v>818</v>
      </c>
      <c r="I160" s="65" t="str">
        <f>VLOOKUP(H160,[1]Presupuesto!$B$11:$C$565,2,0)</f>
        <v>PRODUCTOS FARMACEUTICO Y MEDICINALES</v>
      </c>
      <c r="J160" s="33" t="s">
        <v>1324</v>
      </c>
      <c r="K160" s="33" t="s">
        <v>372</v>
      </c>
    </row>
    <row r="161" spans="3:11">
      <c r="C161" s="470" t="s">
        <v>2248</v>
      </c>
      <c r="D161" s="478">
        <v>400</v>
      </c>
      <c r="E161" s="472">
        <v>140</v>
      </c>
      <c r="F161" s="473">
        <f t="shared" si="11"/>
        <v>56000</v>
      </c>
      <c r="G161" s="474" t="s">
        <v>89</v>
      </c>
      <c r="H161" s="77" t="s">
        <v>818</v>
      </c>
      <c r="I161" s="65" t="str">
        <f>VLOOKUP(H161,[1]Presupuesto!$B$11:$C$565,2,0)</f>
        <v>PRODUCTOS FARMACEUTICO Y MEDICINALES</v>
      </c>
      <c r="J161" s="33" t="s">
        <v>1324</v>
      </c>
      <c r="K161" s="33" t="s">
        <v>372</v>
      </c>
    </row>
    <row r="162" spans="3:11">
      <c r="C162" s="470" t="s">
        <v>2249</v>
      </c>
      <c r="D162" s="478">
        <v>300</v>
      </c>
      <c r="E162" s="472">
        <v>150</v>
      </c>
      <c r="F162" s="473">
        <f t="shared" si="11"/>
        <v>45000</v>
      </c>
      <c r="G162" s="474" t="s">
        <v>89</v>
      </c>
      <c r="H162" s="77" t="s">
        <v>818</v>
      </c>
      <c r="I162" s="65" t="str">
        <f>VLOOKUP(H162,[1]Presupuesto!$B$11:$C$565,2,0)</f>
        <v>PRODUCTOS FARMACEUTICO Y MEDICINALES</v>
      </c>
      <c r="J162" s="33" t="s">
        <v>1324</v>
      </c>
      <c r="K162" s="33" t="s">
        <v>372</v>
      </c>
    </row>
    <row r="163" spans="3:11">
      <c r="C163" s="470" t="s">
        <v>2250</v>
      </c>
      <c r="D163" s="478">
        <v>700</v>
      </c>
      <c r="E163" s="472">
        <v>120</v>
      </c>
      <c r="F163" s="473">
        <f t="shared" si="11"/>
        <v>84000</v>
      </c>
      <c r="G163" s="474" t="s">
        <v>89</v>
      </c>
      <c r="H163" s="77" t="s">
        <v>818</v>
      </c>
      <c r="I163" s="65" t="str">
        <f>VLOOKUP(H163,[1]Presupuesto!$B$11:$C$565,2,0)</f>
        <v>PRODUCTOS FARMACEUTICO Y MEDICINALES</v>
      </c>
      <c r="J163" s="33" t="s">
        <v>1324</v>
      </c>
      <c r="K163" s="33" t="s">
        <v>372</v>
      </c>
    </row>
    <row r="164" spans="3:11">
      <c r="C164" s="470" t="s">
        <v>2251</v>
      </c>
      <c r="D164" s="484">
        <v>50</v>
      </c>
      <c r="E164" s="472">
        <v>120</v>
      </c>
      <c r="F164" s="473">
        <f t="shared" si="11"/>
        <v>6000</v>
      </c>
      <c r="G164" s="474" t="s">
        <v>89</v>
      </c>
      <c r="H164" s="77" t="s">
        <v>818</v>
      </c>
      <c r="I164" s="65" t="str">
        <f>VLOOKUP(H164,[1]Presupuesto!$B$11:$C$565,2,0)</f>
        <v>PRODUCTOS FARMACEUTICO Y MEDICINALES</v>
      </c>
      <c r="J164" s="33" t="s">
        <v>1324</v>
      </c>
      <c r="K164" s="33" t="s">
        <v>372</v>
      </c>
    </row>
    <row r="165" spans="3:11">
      <c r="C165" s="470" t="s">
        <v>2252</v>
      </c>
      <c r="D165" s="484">
        <v>50</v>
      </c>
      <c r="E165" s="472">
        <v>120</v>
      </c>
      <c r="F165" s="473">
        <f t="shared" si="11"/>
        <v>6000</v>
      </c>
      <c r="G165" s="474" t="s">
        <v>89</v>
      </c>
      <c r="H165" s="77" t="s">
        <v>818</v>
      </c>
      <c r="I165" s="65" t="str">
        <f>VLOOKUP(H165,[1]Presupuesto!$B$11:$C$565,2,0)</f>
        <v>PRODUCTOS FARMACEUTICO Y MEDICINALES</v>
      </c>
      <c r="J165" s="33" t="s">
        <v>1324</v>
      </c>
      <c r="K165" s="33" t="s">
        <v>372</v>
      </c>
    </row>
    <row r="166" spans="3:11">
      <c r="C166" s="470" t="s">
        <v>2253</v>
      </c>
      <c r="D166" s="483">
        <v>300</v>
      </c>
      <c r="E166" s="472">
        <v>10</v>
      </c>
      <c r="F166" s="473">
        <f t="shared" si="11"/>
        <v>3000</v>
      </c>
      <c r="G166" s="474" t="s">
        <v>89</v>
      </c>
      <c r="H166" s="77" t="s">
        <v>818</v>
      </c>
      <c r="I166" s="65" t="str">
        <f>VLOOKUP(H166,[1]Presupuesto!$B$11:$C$565,2,0)</f>
        <v>PRODUCTOS FARMACEUTICO Y MEDICINALES</v>
      </c>
      <c r="J166" s="33" t="s">
        <v>1324</v>
      </c>
      <c r="K166" s="33" t="s">
        <v>372</v>
      </c>
    </row>
    <row r="167" spans="3:11">
      <c r="C167" s="470" t="s">
        <v>2254</v>
      </c>
      <c r="D167" s="483">
        <v>300</v>
      </c>
      <c r="E167" s="472">
        <v>20</v>
      </c>
      <c r="F167" s="473">
        <f t="shared" si="11"/>
        <v>6000</v>
      </c>
      <c r="G167" s="474" t="s">
        <v>89</v>
      </c>
      <c r="H167" s="77" t="s">
        <v>818</v>
      </c>
      <c r="I167" s="65" t="str">
        <f>VLOOKUP(H167,[1]Presupuesto!$B$11:$C$565,2,0)</f>
        <v>PRODUCTOS FARMACEUTICO Y MEDICINALES</v>
      </c>
      <c r="J167" s="33" t="s">
        <v>1324</v>
      </c>
      <c r="K167" s="33" t="s">
        <v>372</v>
      </c>
    </row>
    <row r="168" spans="3:11">
      <c r="C168" s="470" t="s">
        <v>2255</v>
      </c>
      <c r="D168" s="483">
        <v>3000</v>
      </c>
      <c r="E168" s="472">
        <v>150</v>
      </c>
      <c r="F168" s="473">
        <f t="shared" si="11"/>
        <v>450000</v>
      </c>
      <c r="G168" s="474" t="s">
        <v>89</v>
      </c>
      <c r="H168" s="77" t="s">
        <v>818</v>
      </c>
      <c r="I168" s="65" t="str">
        <f>VLOOKUP(H168,[1]Presupuesto!$B$11:$C$565,2,0)</f>
        <v>PRODUCTOS FARMACEUTICO Y MEDICINALES</v>
      </c>
      <c r="J168" s="33" t="s">
        <v>1324</v>
      </c>
      <c r="K168" s="33" t="s">
        <v>372</v>
      </c>
    </row>
    <row r="169" spans="3:11">
      <c r="C169" s="470" t="s">
        <v>2256</v>
      </c>
      <c r="D169" s="483">
        <v>300</v>
      </c>
      <c r="E169" s="472">
        <v>1100</v>
      </c>
      <c r="F169" s="473">
        <f t="shared" si="11"/>
        <v>330000</v>
      </c>
      <c r="G169" s="474" t="s">
        <v>89</v>
      </c>
      <c r="H169" s="77" t="s">
        <v>818</v>
      </c>
      <c r="I169" s="65" t="str">
        <f>VLOOKUP(H169,[1]Presupuesto!$B$11:$C$565,2,0)</f>
        <v>PRODUCTOS FARMACEUTICO Y MEDICINALES</v>
      </c>
      <c r="J169" s="33" t="s">
        <v>1324</v>
      </c>
      <c r="K169" s="33" t="s">
        <v>372</v>
      </c>
    </row>
    <row r="170" spans="3:11">
      <c r="C170" s="470" t="s">
        <v>2257</v>
      </c>
      <c r="D170" s="483">
        <v>50</v>
      </c>
      <c r="E170" s="472">
        <v>400</v>
      </c>
      <c r="F170" s="473">
        <f t="shared" si="11"/>
        <v>20000</v>
      </c>
      <c r="G170" s="474" t="s">
        <v>89</v>
      </c>
      <c r="H170" s="77" t="s">
        <v>818</v>
      </c>
      <c r="I170" s="65" t="str">
        <f>VLOOKUP(H170,[1]Presupuesto!$B$11:$C$565,2,0)</f>
        <v>PRODUCTOS FARMACEUTICO Y MEDICINALES</v>
      </c>
      <c r="J170" s="33" t="s">
        <v>1324</v>
      </c>
      <c r="K170" s="33" t="s">
        <v>372</v>
      </c>
    </row>
    <row r="171" spans="3:11">
      <c r="C171" s="470" t="s">
        <v>2258</v>
      </c>
      <c r="D171" s="483">
        <v>50</v>
      </c>
      <c r="E171" s="472">
        <v>400</v>
      </c>
      <c r="F171" s="473">
        <f t="shared" si="11"/>
        <v>20000</v>
      </c>
      <c r="G171" s="474" t="s">
        <v>89</v>
      </c>
      <c r="H171" s="77" t="s">
        <v>818</v>
      </c>
      <c r="I171" s="65" t="str">
        <f>VLOOKUP(H171,[1]Presupuesto!$B$11:$C$565,2,0)</f>
        <v>PRODUCTOS FARMACEUTICO Y MEDICINALES</v>
      </c>
      <c r="J171" s="33" t="s">
        <v>1324</v>
      </c>
      <c r="K171" s="33" t="s">
        <v>372</v>
      </c>
    </row>
    <row r="172" spans="3:11">
      <c r="C172" s="470" t="s">
        <v>2259</v>
      </c>
      <c r="D172" s="483">
        <v>50</v>
      </c>
      <c r="E172" s="472">
        <v>400</v>
      </c>
      <c r="F172" s="473">
        <f t="shared" si="11"/>
        <v>20000</v>
      </c>
      <c r="G172" s="474" t="s">
        <v>89</v>
      </c>
      <c r="H172" s="77" t="s">
        <v>818</v>
      </c>
      <c r="I172" s="65" t="str">
        <f>VLOOKUP(H172,[1]Presupuesto!$B$11:$C$565,2,0)</f>
        <v>PRODUCTOS FARMACEUTICO Y MEDICINALES</v>
      </c>
      <c r="J172" s="33" t="s">
        <v>1324</v>
      </c>
      <c r="K172" s="33" t="s">
        <v>372</v>
      </c>
    </row>
    <row r="173" spans="3:11">
      <c r="C173" s="470" t="s">
        <v>2260</v>
      </c>
      <c r="D173" s="483">
        <v>50</v>
      </c>
      <c r="E173" s="472">
        <v>400</v>
      </c>
      <c r="F173" s="473">
        <f t="shared" si="11"/>
        <v>20000</v>
      </c>
      <c r="G173" s="474" t="s">
        <v>89</v>
      </c>
      <c r="H173" s="77" t="s">
        <v>818</v>
      </c>
      <c r="I173" s="65" t="str">
        <f>VLOOKUP(H173,[1]Presupuesto!$B$11:$C$565,2,0)</f>
        <v>PRODUCTOS FARMACEUTICO Y MEDICINALES</v>
      </c>
      <c r="J173" s="33" t="s">
        <v>1324</v>
      </c>
      <c r="K173" s="33" t="s">
        <v>372</v>
      </c>
    </row>
    <row r="174" spans="3:11">
      <c r="C174" s="470" t="s">
        <v>2261</v>
      </c>
      <c r="D174" s="483">
        <v>50</v>
      </c>
      <c r="E174" s="472">
        <v>750</v>
      </c>
      <c r="F174" s="473">
        <f t="shared" si="11"/>
        <v>37500</v>
      </c>
      <c r="G174" s="474" t="s">
        <v>89</v>
      </c>
      <c r="H174" s="77" t="s">
        <v>818</v>
      </c>
      <c r="I174" s="65" t="str">
        <f>VLOOKUP(H174,[1]Presupuesto!$B$11:$C$565,2,0)</f>
        <v>PRODUCTOS FARMACEUTICO Y MEDICINALES</v>
      </c>
      <c r="J174" s="33" t="s">
        <v>1324</v>
      </c>
      <c r="K174" s="33" t="s">
        <v>372</v>
      </c>
    </row>
    <row r="175" spans="3:11">
      <c r="C175" s="470" t="s">
        <v>2262</v>
      </c>
      <c r="D175" s="483">
        <v>50</v>
      </c>
      <c r="E175" s="472">
        <v>750</v>
      </c>
      <c r="F175" s="473">
        <f t="shared" si="11"/>
        <v>37500</v>
      </c>
      <c r="G175" s="474" t="s">
        <v>89</v>
      </c>
      <c r="H175" s="77" t="s">
        <v>818</v>
      </c>
      <c r="I175" s="65" t="str">
        <f>VLOOKUP(H175,[1]Presupuesto!$B$11:$C$565,2,0)</f>
        <v>PRODUCTOS FARMACEUTICO Y MEDICINALES</v>
      </c>
      <c r="J175" s="33" t="s">
        <v>1324</v>
      </c>
      <c r="K175" s="33" t="s">
        <v>372</v>
      </c>
    </row>
    <row r="176" spans="3:11">
      <c r="C176" s="470" t="s">
        <v>2263</v>
      </c>
      <c r="D176" s="483">
        <v>50</v>
      </c>
      <c r="E176" s="472">
        <v>750</v>
      </c>
      <c r="F176" s="473">
        <f t="shared" si="11"/>
        <v>37500</v>
      </c>
      <c r="G176" s="474" t="s">
        <v>89</v>
      </c>
      <c r="H176" s="77" t="s">
        <v>818</v>
      </c>
      <c r="I176" s="65" t="str">
        <f>VLOOKUP(H176,[1]Presupuesto!$B$11:$C$565,2,0)</f>
        <v>PRODUCTOS FARMACEUTICO Y MEDICINALES</v>
      </c>
      <c r="J176" s="33" t="s">
        <v>1324</v>
      </c>
      <c r="K176" s="33" t="s">
        <v>372</v>
      </c>
    </row>
    <row r="177" spans="3:11">
      <c r="C177" s="470" t="s">
        <v>2264</v>
      </c>
      <c r="D177" s="483">
        <v>50</v>
      </c>
      <c r="E177" s="472">
        <v>750</v>
      </c>
      <c r="F177" s="473">
        <f t="shared" si="11"/>
        <v>37500</v>
      </c>
      <c r="G177" s="474" t="s">
        <v>89</v>
      </c>
      <c r="H177" s="77" t="s">
        <v>818</v>
      </c>
      <c r="I177" s="65" t="str">
        <f>VLOOKUP(H177,[1]Presupuesto!$B$11:$C$565,2,0)</f>
        <v>PRODUCTOS FARMACEUTICO Y MEDICINALES</v>
      </c>
      <c r="J177" s="33" t="s">
        <v>1324</v>
      </c>
      <c r="K177" s="33" t="s">
        <v>372</v>
      </c>
    </row>
    <row r="178" spans="3:11">
      <c r="C178" s="470" t="s">
        <v>2265</v>
      </c>
      <c r="D178" s="483">
        <v>50</v>
      </c>
      <c r="E178" s="472">
        <v>750</v>
      </c>
      <c r="F178" s="473">
        <f t="shared" si="11"/>
        <v>37500</v>
      </c>
      <c r="G178" s="474" t="s">
        <v>89</v>
      </c>
      <c r="H178" s="77" t="s">
        <v>818</v>
      </c>
      <c r="I178" s="65" t="str">
        <f>VLOOKUP(H178,[1]Presupuesto!$B$11:$C$565,2,0)</f>
        <v>PRODUCTOS FARMACEUTICO Y MEDICINALES</v>
      </c>
      <c r="J178" s="33" t="s">
        <v>1324</v>
      </c>
      <c r="K178" s="33" t="s">
        <v>372</v>
      </c>
    </row>
    <row r="179" spans="3:11">
      <c r="C179" s="470" t="s">
        <v>2266</v>
      </c>
      <c r="D179" s="478">
        <v>40</v>
      </c>
      <c r="E179" s="472">
        <v>2500</v>
      </c>
      <c r="F179" s="473">
        <f t="shared" si="11"/>
        <v>100000</v>
      </c>
      <c r="G179" s="474" t="s">
        <v>89</v>
      </c>
      <c r="H179" s="77" t="s">
        <v>818</v>
      </c>
      <c r="I179" s="65" t="str">
        <f>VLOOKUP(H179,[1]Presupuesto!$B$11:$C$565,2,0)</f>
        <v>PRODUCTOS FARMACEUTICO Y MEDICINALES</v>
      </c>
      <c r="J179" s="33" t="s">
        <v>1324</v>
      </c>
      <c r="K179" s="33" t="s">
        <v>372</v>
      </c>
    </row>
    <row r="180" spans="3:11">
      <c r="C180" s="470" t="s">
        <v>2267</v>
      </c>
      <c r="D180" s="478">
        <v>60</v>
      </c>
      <c r="E180" s="472">
        <v>2000</v>
      </c>
      <c r="F180" s="473">
        <f t="shared" si="11"/>
        <v>120000</v>
      </c>
      <c r="G180" s="474" t="s">
        <v>89</v>
      </c>
      <c r="H180" s="77" t="s">
        <v>818</v>
      </c>
      <c r="I180" s="65" t="str">
        <f>VLOOKUP(H180,[1]Presupuesto!$B$11:$C$565,2,0)</f>
        <v>PRODUCTOS FARMACEUTICO Y MEDICINALES</v>
      </c>
      <c r="J180" s="33" t="s">
        <v>1324</v>
      </c>
      <c r="K180" s="33" t="s">
        <v>372</v>
      </c>
    </row>
    <row r="181" spans="3:11">
      <c r="C181" s="470" t="s">
        <v>2268</v>
      </c>
      <c r="D181" s="478">
        <v>100</v>
      </c>
      <c r="E181" s="472">
        <v>400</v>
      </c>
      <c r="F181" s="473">
        <f t="shared" si="11"/>
        <v>40000</v>
      </c>
      <c r="G181" s="474" t="s">
        <v>89</v>
      </c>
      <c r="H181" s="77" t="s">
        <v>818</v>
      </c>
      <c r="I181" s="65" t="str">
        <f>VLOOKUP(H181,[1]Presupuesto!$B$11:$C$565,2,0)</f>
        <v>PRODUCTOS FARMACEUTICO Y MEDICINALES</v>
      </c>
      <c r="J181" s="33" t="s">
        <v>1324</v>
      </c>
      <c r="K181" s="33" t="s">
        <v>372</v>
      </c>
    </row>
    <row r="182" spans="3:11">
      <c r="C182" s="470" t="s">
        <v>2269</v>
      </c>
      <c r="D182" s="485">
        <v>20</v>
      </c>
      <c r="E182" s="472">
        <v>250</v>
      </c>
      <c r="F182" s="473">
        <f t="shared" si="11"/>
        <v>5000</v>
      </c>
      <c r="G182" s="474" t="s">
        <v>89</v>
      </c>
      <c r="H182" s="77" t="s">
        <v>818</v>
      </c>
      <c r="I182" s="65" t="str">
        <f>VLOOKUP(H182,[1]Presupuesto!$B$11:$C$565,2,0)</f>
        <v>PRODUCTOS FARMACEUTICO Y MEDICINALES</v>
      </c>
      <c r="J182" s="33" t="s">
        <v>1324</v>
      </c>
      <c r="K182" s="33" t="s">
        <v>372</v>
      </c>
    </row>
    <row r="183" spans="3:11">
      <c r="C183" s="470" t="s">
        <v>2270</v>
      </c>
      <c r="D183" s="485">
        <v>20</v>
      </c>
      <c r="E183" s="472">
        <v>250</v>
      </c>
      <c r="F183" s="473">
        <f t="shared" si="11"/>
        <v>5000</v>
      </c>
      <c r="G183" s="474" t="s">
        <v>89</v>
      </c>
      <c r="H183" s="77" t="s">
        <v>818</v>
      </c>
      <c r="I183" s="65" t="str">
        <f>VLOOKUP(H183,[1]Presupuesto!$B$11:$C$565,2,0)</f>
        <v>PRODUCTOS FARMACEUTICO Y MEDICINALES</v>
      </c>
      <c r="J183" s="33" t="s">
        <v>1324</v>
      </c>
      <c r="K183" s="33" t="s">
        <v>372</v>
      </c>
    </row>
    <row r="184" spans="3:11">
      <c r="C184" s="470" t="s">
        <v>2271</v>
      </c>
      <c r="D184" s="485">
        <v>6</v>
      </c>
      <c r="E184" s="472">
        <v>400</v>
      </c>
      <c r="F184" s="473">
        <f t="shared" si="11"/>
        <v>2400</v>
      </c>
      <c r="G184" s="474" t="s">
        <v>89</v>
      </c>
      <c r="H184" s="77" t="s">
        <v>818</v>
      </c>
      <c r="I184" s="65" t="str">
        <f>VLOOKUP(H184,[1]Presupuesto!$B$11:$C$565,2,0)</f>
        <v>PRODUCTOS FARMACEUTICO Y MEDICINALES</v>
      </c>
      <c r="J184" s="33" t="s">
        <v>1324</v>
      </c>
      <c r="K184" s="33" t="s">
        <v>372</v>
      </c>
    </row>
    <row r="185" spans="3:11">
      <c r="C185" s="470" t="s">
        <v>2272</v>
      </c>
      <c r="D185" s="485">
        <v>6</v>
      </c>
      <c r="E185" s="472">
        <v>400</v>
      </c>
      <c r="F185" s="473">
        <f t="shared" si="11"/>
        <v>2400</v>
      </c>
      <c r="G185" s="474" t="s">
        <v>89</v>
      </c>
      <c r="H185" s="77" t="s">
        <v>818</v>
      </c>
      <c r="I185" s="65" t="str">
        <f>VLOOKUP(H185,[1]Presupuesto!$B$11:$C$565,2,0)</f>
        <v>PRODUCTOS FARMACEUTICO Y MEDICINALES</v>
      </c>
      <c r="J185" s="33" t="s">
        <v>1324</v>
      </c>
      <c r="K185" s="33" t="s">
        <v>372</v>
      </c>
    </row>
    <row r="186" spans="3:11">
      <c r="C186" s="470" t="s">
        <v>2273</v>
      </c>
      <c r="D186" s="485">
        <v>10</v>
      </c>
      <c r="E186" s="472">
        <v>300</v>
      </c>
      <c r="F186" s="473">
        <f t="shared" si="11"/>
        <v>3000</v>
      </c>
      <c r="G186" s="474" t="s">
        <v>89</v>
      </c>
      <c r="H186" s="77" t="s">
        <v>818</v>
      </c>
      <c r="I186" s="65" t="str">
        <f>VLOOKUP(H186,[1]Presupuesto!$B$11:$C$565,2,0)</f>
        <v>PRODUCTOS FARMACEUTICO Y MEDICINALES</v>
      </c>
      <c r="J186" s="33" t="s">
        <v>1324</v>
      </c>
      <c r="K186" s="33" t="s">
        <v>372</v>
      </c>
    </row>
    <row r="187" spans="3:11">
      <c r="C187" s="470" t="s">
        <v>2274</v>
      </c>
      <c r="D187" s="485">
        <v>10</v>
      </c>
      <c r="E187" s="472">
        <v>300</v>
      </c>
      <c r="F187" s="473">
        <f t="shared" si="11"/>
        <v>3000</v>
      </c>
      <c r="G187" s="474" t="s">
        <v>89</v>
      </c>
      <c r="H187" s="77" t="s">
        <v>818</v>
      </c>
      <c r="I187" s="65" t="str">
        <f>VLOOKUP(H187,[1]Presupuesto!$B$11:$C$565,2,0)</f>
        <v>PRODUCTOS FARMACEUTICO Y MEDICINALES</v>
      </c>
      <c r="J187" s="33" t="s">
        <v>1324</v>
      </c>
      <c r="K187" s="33" t="s">
        <v>372</v>
      </c>
    </row>
    <row r="188" spans="3:11">
      <c r="C188" s="470" t="s">
        <v>2275</v>
      </c>
      <c r="D188" s="485">
        <v>10</v>
      </c>
      <c r="E188" s="472">
        <v>300</v>
      </c>
      <c r="F188" s="473">
        <f t="shared" si="11"/>
        <v>3000</v>
      </c>
      <c r="G188" s="474" t="s">
        <v>89</v>
      </c>
      <c r="H188" s="77" t="s">
        <v>818</v>
      </c>
      <c r="I188" s="65" t="str">
        <f>VLOOKUP(H188,[1]Presupuesto!$B$11:$C$565,2,0)</f>
        <v>PRODUCTOS FARMACEUTICO Y MEDICINALES</v>
      </c>
      <c r="J188" s="33" t="s">
        <v>1324</v>
      </c>
      <c r="K188" s="33" t="s">
        <v>372</v>
      </c>
    </row>
    <row r="189" spans="3:11">
      <c r="C189" s="470" t="s">
        <v>2276</v>
      </c>
      <c r="D189" s="485">
        <v>10</v>
      </c>
      <c r="E189" s="472">
        <v>300</v>
      </c>
      <c r="F189" s="473">
        <f t="shared" si="11"/>
        <v>3000</v>
      </c>
      <c r="G189" s="474" t="s">
        <v>89</v>
      </c>
      <c r="H189" s="77" t="s">
        <v>818</v>
      </c>
      <c r="I189" s="65" t="str">
        <f>VLOOKUP(H189,[1]Presupuesto!$B$11:$C$565,2,0)</f>
        <v>PRODUCTOS FARMACEUTICO Y MEDICINALES</v>
      </c>
      <c r="J189" s="33" t="s">
        <v>1324</v>
      </c>
      <c r="K189" s="33" t="s">
        <v>372</v>
      </c>
    </row>
    <row r="190" spans="3:11">
      <c r="C190" s="470" t="s">
        <v>2277</v>
      </c>
      <c r="D190" s="485">
        <v>20</v>
      </c>
      <c r="E190" s="472">
        <v>240</v>
      </c>
      <c r="F190" s="473">
        <f t="shared" si="11"/>
        <v>4800</v>
      </c>
      <c r="G190" s="474" t="s">
        <v>89</v>
      </c>
      <c r="H190" s="77" t="s">
        <v>818</v>
      </c>
      <c r="I190" s="65" t="str">
        <f>VLOOKUP(H190,[1]Presupuesto!$B$11:$C$565,2,0)</f>
        <v>PRODUCTOS FARMACEUTICO Y MEDICINALES</v>
      </c>
      <c r="J190" s="33" t="s">
        <v>1324</v>
      </c>
      <c r="K190" s="33" t="s">
        <v>372</v>
      </c>
    </row>
    <row r="191" spans="3:11">
      <c r="C191" s="470" t="s">
        <v>2278</v>
      </c>
      <c r="D191" s="485">
        <v>400</v>
      </c>
      <c r="E191" s="472">
        <v>35</v>
      </c>
      <c r="F191" s="473">
        <f t="shared" si="11"/>
        <v>14000</v>
      </c>
      <c r="G191" s="474" t="s">
        <v>89</v>
      </c>
      <c r="H191" s="77" t="s">
        <v>818</v>
      </c>
      <c r="I191" s="65" t="str">
        <f>VLOOKUP(H191,[1]Presupuesto!$B$11:$C$565,2,0)</f>
        <v>PRODUCTOS FARMACEUTICO Y MEDICINALES</v>
      </c>
      <c r="J191" s="33" t="s">
        <v>1324</v>
      </c>
      <c r="K191" s="33" t="s">
        <v>372</v>
      </c>
    </row>
    <row r="192" spans="3:11">
      <c r="C192" s="470" t="s">
        <v>2279</v>
      </c>
      <c r="D192" s="485">
        <v>600</v>
      </c>
      <c r="E192" s="472">
        <v>30</v>
      </c>
      <c r="F192" s="473">
        <f t="shared" si="11"/>
        <v>18000</v>
      </c>
      <c r="G192" s="474" t="s">
        <v>89</v>
      </c>
      <c r="H192" s="77" t="s">
        <v>818</v>
      </c>
      <c r="I192" s="65" t="str">
        <f>VLOOKUP(H192,[1]Presupuesto!$B$11:$C$565,2,0)</f>
        <v>PRODUCTOS FARMACEUTICO Y MEDICINALES</v>
      </c>
      <c r="J192" s="33" t="s">
        <v>1324</v>
      </c>
      <c r="K192" s="33" t="s">
        <v>372</v>
      </c>
    </row>
    <row r="193" spans="3:11">
      <c r="C193" s="470" t="s">
        <v>2280</v>
      </c>
      <c r="D193" s="485">
        <v>12</v>
      </c>
      <c r="E193" s="472">
        <v>1150</v>
      </c>
      <c r="F193" s="473">
        <f t="shared" si="11"/>
        <v>13800</v>
      </c>
      <c r="G193" s="474" t="s">
        <v>89</v>
      </c>
      <c r="H193" s="77" t="s">
        <v>818</v>
      </c>
      <c r="I193" s="65" t="str">
        <f>VLOOKUP(H193,[1]Presupuesto!$B$11:$C$565,2,0)</f>
        <v>PRODUCTOS FARMACEUTICO Y MEDICINALES</v>
      </c>
      <c r="J193" s="33" t="s">
        <v>1324</v>
      </c>
      <c r="K193" s="33" t="s">
        <v>372</v>
      </c>
    </row>
    <row r="194" spans="3:11">
      <c r="C194" s="470" t="s">
        <v>2281</v>
      </c>
      <c r="D194" s="485">
        <v>70</v>
      </c>
      <c r="E194" s="472">
        <v>50</v>
      </c>
      <c r="F194" s="473">
        <f t="shared" si="11"/>
        <v>3500</v>
      </c>
      <c r="G194" s="474" t="s">
        <v>89</v>
      </c>
      <c r="H194" s="77" t="s">
        <v>818</v>
      </c>
      <c r="I194" s="65" t="str">
        <f>VLOOKUP(H194,[1]Presupuesto!$B$11:$C$565,2,0)</f>
        <v>PRODUCTOS FARMACEUTICO Y MEDICINALES</v>
      </c>
      <c r="J194" s="33" t="s">
        <v>1324</v>
      </c>
      <c r="K194" s="33" t="s">
        <v>372</v>
      </c>
    </row>
    <row r="195" spans="3:11">
      <c r="C195" s="470" t="s">
        <v>2282</v>
      </c>
      <c r="D195" s="485">
        <v>70</v>
      </c>
      <c r="E195" s="472">
        <v>75</v>
      </c>
      <c r="F195" s="473">
        <f t="shared" si="11"/>
        <v>5250</v>
      </c>
      <c r="G195" s="474" t="s">
        <v>89</v>
      </c>
      <c r="H195" s="77" t="s">
        <v>818</v>
      </c>
      <c r="I195" s="65" t="str">
        <f>VLOOKUP(H195,[1]Presupuesto!$B$11:$C$565,2,0)</f>
        <v>PRODUCTOS FARMACEUTICO Y MEDICINALES</v>
      </c>
      <c r="J195" s="33" t="s">
        <v>1324</v>
      </c>
      <c r="K195" s="33" t="s">
        <v>372</v>
      </c>
    </row>
    <row r="196" spans="3:11">
      <c r="C196" s="470" t="s">
        <v>2283</v>
      </c>
      <c r="D196" s="485">
        <v>70</v>
      </c>
      <c r="E196" s="472">
        <v>75</v>
      </c>
      <c r="F196" s="473">
        <f t="shared" si="11"/>
        <v>5250</v>
      </c>
      <c r="G196" s="474" t="s">
        <v>89</v>
      </c>
      <c r="H196" s="77" t="s">
        <v>818</v>
      </c>
      <c r="I196" s="65" t="str">
        <f>VLOOKUP(H196,[1]Presupuesto!$B$11:$C$565,2,0)</f>
        <v>PRODUCTOS FARMACEUTICO Y MEDICINALES</v>
      </c>
      <c r="J196" s="33" t="s">
        <v>1324</v>
      </c>
      <c r="K196" s="33" t="s">
        <v>372</v>
      </c>
    </row>
    <row r="197" spans="3:11">
      <c r="C197" s="470" t="s">
        <v>2284</v>
      </c>
      <c r="D197" s="485">
        <v>20</v>
      </c>
      <c r="E197" s="472">
        <v>120</v>
      </c>
      <c r="F197" s="473">
        <f t="shared" si="11"/>
        <v>2400</v>
      </c>
      <c r="G197" s="474" t="s">
        <v>89</v>
      </c>
      <c r="H197" s="77" t="s">
        <v>818</v>
      </c>
      <c r="I197" s="65" t="str">
        <f>VLOOKUP(H197,[1]Presupuesto!$B$11:$C$565,2,0)</f>
        <v>PRODUCTOS FARMACEUTICO Y MEDICINALES</v>
      </c>
      <c r="J197" s="33" t="s">
        <v>1324</v>
      </c>
      <c r="K197" s="33" t="s">
        <v>372</v>
      </c>
    </row>
    <row r="198" spans="3:11">
      <c r="C198" s="470" t="s">
        <v>2285</v>
      </c>
      <c r="D198" s="485">
        <v>1000</v>
      </c>
      <c r="E198" s="472">
        <v>120</v>
      </c>
      <c r="F198" s="473">
        <f t="shared" si="11"/>
        <v>120000</v>
      </c>
      <c r="G198" s="474" t="s">
        <v>89</v>
      </c>
      <c r="H198" s="77" t="s">
        <v>818</v>
      </c>
      <c r="I198" s="65" t="str">
        <f>VLOOKUP(H198,[1]Presupuesto!$B$11:$C$565,2,0)</f>
        <v>PRODUCTOS FARMACEUTICO Y MEDICINALES</v>
      </c>
      <c r="J198" s="33" t="s">
        <v>1324</v>
      </c>
      <c r="K198" s="33" t="s">
        <v>372</v>
      </c>
    </row>
    <row r="199" spans="3:11">
      <c r="C199" s="470" t="s">
        <v>2286</v>
      </c>
      <c r="D199" s="485">
        <v>150</v>
      </c>
      <c r="E199" s="472">
        <v>120</v>
      </c>
      <c r="F199" s="473">
        <f t="shared" si="11"/>
        <v>18000</v>
      </c>
      <c r="G199" s="474" t="s">
        <v>89</v>
      </c>
      <c r="H199" s="77" t="s">
        <v>818</v>
      </c>
      <c r="I199" s="65" t="str">
        <f>VLOOKUP(H199,[1]Presupuesto!$B$11:$C$565,2,0)</f>
        <v>PRODUCTOS FARMACEUTICO Y MEDICINALES</v>
      </c>
      <c r="J199" s="33" t="s">
        <v>1324</v>
      </c>
      <c r="K199" s="33" t="s">
        <v>372</v>
      </c>
    </row>
    <row r="200" spans="3:11">
      <c r="C200" s="470" t="s">
        <v>2287</v>
      </c>
      <c r="D200" s="485">
        <v>50</v>
      </c>
      <c r="E200" s="472">
        <v>120</v>
      </c>
      <c r="F200" s="473">
        <f t="shared" si="11"/>
        <v>6000</v>
      </c>
      <c r="G200" s="474" t="s">
        <v>89</v>
      </c>
      <c r="H200" s="77" t="s">
        <v>818</v>
      </c>
      <c r="I200" s="65" t="str">
        <f>VLOOKUP(H200,[1]Presupuesto!$B$11:$C$565,2,0)</f>
        <v>PRODUCTOS FARMACEUTICO Y MEDICINALES</v>
      </c>
      <c r="J200" s="33" t="s">
        <v>1324</v>
      </c>
      <c r="K200" s="33" t="s">
        <v>372</v>
      </c>
    </row>
    <row r="201" spans="3:11">
      <c r="C201" s="470" t="s">
        <v>2288</v>
      </c>
      <c r="D201" s="485">
        <v>450</v>
      </c>
      <c r="E201" s="472">
        <v>400</v>
      </c>
      <c r="F201" s="473">
        <f t="shared" si="11"/>
        <v>180000</v>
      </c>
      <c r="G201" s="474" t="s">
        <v>89</v>
      </c>
      <c r="H201" s="77" t="s">
        <v>818</v>
      </c>
      <c r="I201" s="65" t="str">
        <f>VLOOKUP(H201,[1]Presupuesto!$B$11:$C$565,2,0)</f>
        <v>PRODUCTOS FARMACEUTICO Y MEDICINALES</v>
      </c>
      <c r="J201" s="33" t="s">
        <v>1324</v>
      </c>
      <c r="K201" s="33" t="s">
        <v>372</v>
      </c>
    </row>
    <row r="202" spans="3:11">
      <c r="C202" s="470" t="s">
        <v>2289</v>
      </c>
      <c r="D202" s="485">
        <v>450</v>
      </c>
      <c r="E202" s="472">
        <v>400</v>
      </c>
      <c r="F202" s="473">
        <f t="shared" si="11"/>
        <v>180000</v>
      </c>
      <c r="G202" s="474" t="s">
        <v>89</v>
      </c>
      <c r="H202" s="77" t="s">
        <v>818</v>
      </c>
      <c r="I202" s="65" t="str">
        <f>VLOOKUP(H202,[1]Presupuesto!$B$11:$C$565,2,0)</f>
        <v>PRODUCTOS FARMACEUTICO Y MEDICINALES</v>
      </c>
      <c r="J202" s="33" t="s">
        <v>1324</v>
      </c>
      <c r="K202" s="33" t="s">
        <v>372</v>
      </c>
    </row>
    <row r="203" spans="3:11">
      <c r="C203" s="470" t="s">
        <v>2290</v>
      </c>
      <c r="D203" s="485">
        <v>450</v>
      </c>
      <c r="E203" s="472">
        <v>400</v>
      </c>
      <c r="F203" s="473">
        <f t="shared" si="11"/>
        <v>180000</v>
      </c>
      <c r="G203" s="474" t="s">
        <v>89</v>
      </c>
      <c r="H203" s="77" t="s">
        <v>818</v>
      </c>
      <c r="I203" s="65" t="str">
        <f>VLOOKUP(H203,[1]Presupuesto!$B$11:$C$565,2,0)</f>
        <v>PRODUCTOS FARMACEUTICO Y MEDICINALES</v>
      </c>
      <c r="J203" s="33" t="s">
        <v>1324</v>
      </c>
      <c r="K203" s="33" t="s">
        <v>372</v>
      </c>
    </row>
    <row r="204" spans="3:11">
      <c r="C204" s="470" t="s">
        <v>2291</v>
      </c>
      <c r="D204" s="485">
        <v>6</v>
      </c>
      <c r="E204" s="472">
        <v>2600</v>
      </c>
      <c r="F204" s="473">
        <f t="shared" si="11"/>
        <v>15600</v>
      </c>
      <c r="G204" s="474" t="s">
        <v>89</v>
      </c>
      <c r="H204" s="77" t="s">
        <v>818</v>
      </c>
      <c r="I204" s="65" t="str">
        <f>VLOOKUP(H204,[1]Presupuesto!$B$11:$C$565,2,0)</f>
        <v>PRODUCTOS FARMACEUTICO Y MEDICINALES</v>
      </c>
      <c r="J204" s="33" t="s">
        <v>1324</v>
      </c>
      <c r="K204" s="33" t="s">
        <v>372</v>
      </c>
    </row>
    <row r="205" spans="3:11">
      <c r="C205" s="470" t="s">
        <v>2292</v>
      </c>
      <c r="D205" s="485">
        <v>400</v>
      </c>
      <c r="E205" s="472">
        <v>150</v>
      </c>
      <c r="F205" s="473">
        <f t="shared" si="11"/>
        <v>60000</v>
      </c>
      <c r="G205" s="474" t="s">
        <v>89</v>
      </c>
      <c r="H205" s="77" t="s">
        <v>818</v>
      </c>
      <c r="I205" s="65" t="str">
        <f>VLOOKUP(H205,[1]Presupuesto!$B$11:$C$565,2,0)</f>
        <v>PRODUCTOS FARMACEUTICO Y MEDICINALES</v>
      </c>
      <c r="J205" s="33" t="s">
        <v>1324</v>
      </c>
      <c r="K205" s="33" t="s">
        <v>372</v>
      </c>
    </row>
    <row r="206" spans="3:11">
      <c r="C206" s="470" t="s">
        <v>2293</v>
      </c>
      <c r="D206" s="485">
        <v>10</v>
      </c>
      <c r="E206" s="472">
        <v>600</v>
      </c>
      <c r="F206" s="473">
        <f t="shared" si="11"/>
        <v>6000</v>
      </c>
      <c r="G206" s="474" t="s">
        <v>89</v>
      </c>
      <c r="H206" s="77" t="s">
        <v>818</v>
      </c>
      <c r="I206" s="65" t="str">
        <f>VLOOKUP(H206,[1]Presupuesto!$B$11:$C$565,2,0)</f>
        <v>PRODUCTOS FARMACEUTICO Y MEDICINALES</v>
      </c>
      <c r="J206" s="33" t="s">
        <v>1324</v>
      </c>
      <c r="K206" s="33" t="s">
        <v>372</v>
      </c>
    </row>
    <row r="207" spans="3:11">
      <c r="C207" s="470" t="s">
        <v>2294</v>
      </c>
      <c r="D207" s="485">
        <v>250</v>
      </c>
      <c r="E207" s="472">
        <v>900</v>
      </c>
      <c r="F207" s="473">
        <f t="shared" si="11"/>
        <v>225000</v>
      </c>
      <c r="G207" s="474" t="s">
        <v>89</v>
      </c>
      <c r="H207" s="77" t="s">
        <v>818</v>
      </c>
      <c r="I207" s="65" t="str">
        <f>VLOOKUP(H207,[1]Presupuesto!$B$11:$C$565,2,0)</f>
        <v>PRODUCTOS FARMACEUTICO Y MEDICINALES</v>
      </c>
      <c r="J207" s="33" t="s">
        <v>1324</v>
      </c>
      <c r="K207" s="33" t="s">
        <v>372</v>
      </c>
    </row>
    <row r="208" spans="3:11">
      <c r="C208" s="470" t="s">
        <v>2295</v>
      </c>
      <c r="D208" s="485">
        <v>500</v>
      </c>
      <c r="E208" s="472">
        <v>50</v>
      </c>
      <c r="F208" s="473">
        <f t="shared" si="11"/>
        <v>25000</v>
      </c>
      <c r="G208" s="474" t="s">
        <v>89</v>
      </c>
      <c r="H208" s="77" t="s">
        <v>818</v>
      </c>
      <c r="I208" s="65" t="str">
        <f>VLOOKUP(H208,[1]Presupuesto!$B$11:$C$565,2,0)</f>
        <v>PRODUCTOS FARMACEUTICO Y MEDICINALES</v>
      </c>
      <c r="J208" s="33" t="s">
        <v>1324</v>
      </c>
      <c r="K208" s="33" t="s">
        <v>372</v>
      </c>
    </row>
    <row r="209" spans="3:11">
      <c r="C209" s="470" t="s">
        <v>2296</v>
      </c>
      <c r="D209" s="485">
        <v>20</v>
      </c>
      <c r="E209" s="472">
        <v>200</v>
      </c>
      <c r="F209" s="473">
        <f t="shared" si="11"/>
        <v>4000</v>
      </c>
      <c r="G209" s="474" t="s">
        <v>89</v>
      </c>
      <c r="H209" s="77" t="s">
        <v>818</v>
      </c>
      <c r="I209" s="65" t="str">
        <f>VLOOKUP(H209,[1]Presupuesto!$B$11:$C$565,2,0)</f>
        <v>PRODUCTOS FARMACEUTICO Y MEDICINALES</v>
      </c>
      <c r="J209" s="33" t="s">
        <v>1324</v>
      </c>
      <c r="K209" s="33" t="s">
        <v>372</v>
      </c>
    </row>
    <row r="210" spans="3:11">
      <c r="C210" s="470" t="s">
        <v>2297</v>
      </c>
      <c r="D210" s="485">
        <v>100</v>
      </c>
      <c r="E210" s="472">
        <v>550</v>
      </c>
      <c r="F210" s="473">
        <f t="shared" si="11"/>
        <v>55000</v>
      </c>
      <c r="G210" s="474" t="s">
        <v>89</v>
      </c>
      <c r="H210" s="77" t="s">
        <v>818</v>
      </c>
      <c r="I210" s="65" t="str">
        <f>VLOOKUP(H210,[1]Presupuesto!$B$11:$C$565,2,0)</f>
        <v>PRODUCTOS FARMACEUTICO Y MEDICINALES</v>
      </c>
      <c r="J210" s="33" t="s">
        <v>1324</v>
      </c>
      <c r="K210" s="33" t="s">
        <v>372</v>
      </c>
    </row>
    <row r="211" spans="3:11">
      <c r="C211" s="470" t="s">
        <v>2298</v>
      </c>
      <c r="D211" s="485">
        <v>100</v>
      </c>
      <c r="E211" s="472">
        <v>3500</v>
      </c>
      <c r="F211" s="473">
        <f t="shared" si="11"/>
        <v>350000</v>
      </c>
      <c r="G211" s="474" t="s">
        <v>89</v>
      </c>
      <c r="H211" s="77" t="s">
        <v>818</v>
      </c>
      <c r="I211" s="65" t="str">
        <f>VLOOKUP(H211,[1]Presupuesto!$B$11:$C$565,2,0)</f>
        <v>PRODUCTOS FARMACEUTICO Y MEDICINALES</v>
      </c>
      <c r="J211" s="33" t="s">
        <v>1324</v>
      </c>
      <c r="K211" s="33" t="s">
        <v>372</v>
      </c>
    </row>
    <row r="212" spans="3:11">
      <c r="C212" s="470" t="s">
        <v>2299</v>
      </c>
      <c r="D212" s="485">
        <v>100</v>
      </c>
      <c r="E212" s="472">
        <v>2000</v>
      </c>
      <c r="F212" s="473">
        <f t="shared" si="11"/>
        <v>200000</v>
      </c>
      <c r="G212" s="474" t="s">
        <v>89</v>
      </c>
      <c r="H212" s="77" t="s">
        <v>818</v>
      </c>
      <c r="I212" s="65" t="str">
        <f>VLOOKUP(H212,[1]Presupuesto!$B$11:$C$565,2,0)</f>
        <v>PRODUCTOS FARMACEUTICO Y MEDICINALES</v>
      </c>
      <c r="J212" s="33" t="s">
        <v>1324</v>
      </c>
      <c r="K212" s="33" t="s">
        <v>372</v>
      </c>
    </row>
    <row r="213" spans="3:11">
      <c r="C213" s="470" t="s">
        <v>2300</v>
      </c>
      <c r="D213" s="485">
        <v>4</v>
      </c>
      <c r="E213" s="472">
        <v>5000</v>
      </c>
      <c r="F213" s="473">
        <f t="shared" si="11"/>
        <v>20000</v>
      </c>
      <c r="G213" s="474" t="s">
        <v>89</v>
      </c>
      <c r="H213" s="77" t="s">
        <v>818</v>
      </c>
      <c r="I213" s="65" t="str">
        <f>VLOOKUP(H213,[1]Presupuesto!$B$11:$C$565,2,0)</f>
        <v>PRODUCTOS FARMACEUTICO Y MEDICINALES</v>
      </c>
      <c r="J213" s="33" t="s">
        <v>1324</v>
      </c>
      <c r="K213" s="33" t="s">
        <v>361</v>
      </c>
    </row>
    <row r="214" spans="3:11">
      <c r="C214" s="470" t="s">
        <v>2301</v>
      </c>
      <c r="D214" s="485">
        <v>100</v>
      </c>
      <c r="E214" s="472">
        <v>800</v>
      </c>
      <c r="F214" s="473">
        <f t="shared" si="11"/>
        <v>80000</v>
      </c>
      <c r="G214" s="474" t="s">
        <v>89</v>
      </c>
      <c r="H214" s="77" t="s">
        <v>818</v>
      </c>
      <c r="I214" s="65" t="str">
        <f>VLOOKUP(H214,[1]Presupuesto!$B$11:$C$565,2,0)</f>
        <v>PRODUCTOS FARMACEUTICO Y MEDICINALES</v>
      </c>
      <c r="J214" s="33" t="s">
        <v>1324</v>
      </c>
      <c r="K214" s="33" t="s">
        <v>372</v>
      </c>
    </row>
    <row r="215" spans="3:11">
      <c r="C215" s="470" t="s">
        <v>2302</v>
      </c>
      <c r="D215" s="485">
        <v>100</v>
      </c>
      <c r="E215" s="472">
        <v>1000</v>
      </c>
      <c r="F215" s="473">
        <f t="shared" si="11"/>
        <v>100000</v>
      </c>
      <c r="G215" s="474" t="s">
        <v>89</v>
      </c>
      <c r="H215" s="77" t="s">
        <v>818</v>
      </c>
      <c r="I215" s="65" t="str">
        <f>VLOOKUP(H215,[1]Presupuesto!$B$11:$C$565,2,0)</f>
        <v>PRODUCTOS FARMACEUTICO Y MEDICINALES</v>
      </c>
      <c r="J215" s="33" t="s">
        <v>1324</v>
      </c>
      <c r="K215" s="33" t="s">
        <v>372</v>
      </c>
    </row>
    <row r="216" spans="3:11">
      <c r="C216" s="470" t="s">
        <v>2303</v>
      </c>
      <c r="D216" s="485">
        <v>200</v>
      </c>
      <c r="E216" s="472">
        <v>600</v>
      </c>
      <c r="F216" s="473">
        <f t="shared" si="11"/>
        <v>120000</v>
      </c>
      <c r="G216" s="474" t="s">
        <v>89</v>
      </c>
      <c r="H216" s="77" t="s">
        <v>818</v>
      </c>
      <c r="I216" s="65" t="str">
        <f>VLOOKUP(H216,[1]Presupuesto!$B$11:$C$565,2,0)</f>
        <v>PRODUCTOS FARMACEUTICO Y MEDICINALES</v>
      </c>
      <c r="J216" s="33" t="s">
        <v>1324</v>
      </c>
      <c r="K216" s="33" t="s">
        <v>372</v>
      </c>
    </row>
    <row r="217" spans="3:11">
      <c r="C217" s="470" t="s">
        <v>2304</v>
      </c>
      <c r="D217" s="485">
        <v>100</v>
      </c>
      <c r="E217" s="472">
        <v>600</v>
      </c>
      <c r="F217" s="473">
        <f t="shared" si="11"/>
        <v>60000</v>
      </c>
      <c r="G217" s="474" t="s">
        <v>89</v>
      </c>
      <c r="H217" s="77" t="s">
        <v>818</v>
      </c>
      <c r="I217" s="65" t="str">
        <f>VLOOKUP(H217,[1]Presupuesto!$B$11:$C$565,2,0)</f>
        <v>PRODUCTOS FARMACEUTICO Y MEDICINALES</v>
      </c>
      <c r="J217" s="33" t="s">
        <v>1324</v>
      </c>
      <c r="K217" s="33" t="s">
        <v>372</v>
      </c>
    </row>
    <row r="218" spans="3:11">
      <c r="C218" s="470" t="s">
        <v>2305</v>
      </c>
      <c r="D218" s="485">
        <v>50</v>
      </c>
      <c r="E218" s="472">
        <v>600</v>
      </c>
      <c r="F218" s="473">
        <f t="shared" si="11"/>
        <v>30000</v>
      </c>
      <c r="G218" s="474" t="s">
        <v>89</v>
      </c>
      <c r="H218" s="77" t="s">
        <v>818</v>
      </c>
      <c r="I218" s="65" t="str">
        <f>VLOOKUP(H218,[1]Presupuesto!$B$11:$C$565,2,0)</f>
        <v>PRODUCTOS FARMACEUTICO Y MEDICINALES</v>
      </c>
      <c r="J218" s="33" t="s">
        <v>1324</v>
      </c>
      <c r="K218" s="33" t="s">
        <v>372</v>
      </c>
    </row>
    <row r="219" spans="3:11">
      <c r="C219" s="470" t="s">
        <v>2306</v>
      </c>
      <c r="D219" s="485">
        <v>80</v>
      </c>
      <c r="E219" s="472">
        <v>300</v>
      </c>
      <c r="F219" s="473">
        <f t="shared" si="11"/>
        <v>24000</v>
      </c>
      <c r="G219" s="474" t="s">
        <v>89</v>
      </c>
      <c r="H219" s="77" t="s">
        <v>818</v>
      </c>
      <c r="I219" s="65" t="str">
        <f>VLOOKUP(H219,[1]Presupuesto!$B$11:$C$565,2,0)</f>
        <v>PRODUCTOS FARMACEUTICO Y MEDICINALES</v>
      </c>
      <c r="J219" s="33" t="s">
        <v>1324</v>
      </c>
      <c r="K219" s="33" t="s">
        <v>372</v>
      </c>
    </row>
    <row r="220" spans="3:11">
      <c r="C220" s="470" t="s">
        <v>2307</v>
      </c>
      <c r="D220" s="485">
        <v>6</v>
      </c>
      <c r="E220" s="472">
        <v>300</v>
      </c>
      <c r="F220" s="473">
        <f t="shared" si="11"/>
        <v>1800</v>
      </c>
      <c r="G220" s="474" t="s">
        <v>89</v>
      </c>
      <c r="H220" s="77" t="s">
        <v>818</v>
      </c>
      <c r="I220" s="65" t="str">
        <f>VLOOKUP(H220,[1]Presupuesto!$B$11:$C$565,2,0)</f>
        <v>PRODUCTOS FARMACEUTICO Y MEDICINALES</v>
      </c>
      <c r="J220" s="33" t="s">
        <v>1324</v>
      </c>
      <c r="K220" s="33" t="s">
        <v>372</v>
      </c>
    </row>
    <row r="221" spans="3:11">
      <c r="C221" s="470" t="s">
        <v>2308</v>
      </c>
      <c r="D221" s="485">
        <v>1</v>
      </c>
      <c r="E221" s="472">
        <v>1500</v>
      </c>
      <c r="F221" s="473">
        <f t="shared" si="11"/>
        <v>1500</v>
      </c>
      <c r="G221" s="487" t="s">
        <v>89</v>
      </c>
      <c r="H221" s="77" t="s">
        <v>818</v>
      </c>
      <c r="I221" s="65" t="str">
        <f>VLOOKUP(H221,[1]Presupuesto!$B$11:$C$565,2,0)</f>
        <v>PRODUCTOS FARMACEUTICO Y MEDICINALES</v>
      </c>
      <c r="J221" s="33" t="s">
        <v>1324</v>
      </c>
      <c r="K221" s="33" t="s">
        <v>372</v>
      </c>
    </row>
    <row r="222" spans="3:11">
      <c r="C222" s="470" t="s">
        <v>2309</v>
      </c>
      <c r="D222" s="485">
        <v>30</v>
      </c>
      <c r="E222" s="472">
        <v>500</v>
      </c>
      <c r="F222" s="473">
        <f t="shared" si="11"/>
        <v>15000</v>
      </c>
      <c r="G222" s="487" t="s">
        <v>89</v>
      </c>
      <c r="H222" s="77" t="s">
        <v>818</v>
      </c>
      <c r="I222" s="65" t="str">
        <f>VLOOKUP(H222,[1]Presupuesto!$B$11:$C$565,2,0)</f>
        <v>PRODUCTOS FARMACEUTICO Y MEDICINALES</v>
      </c>
      <c r="J222" s="33" t="s">
        <v>1324</v>
      </c>
      <c r="K222" s="33" t="s">
        <v>372</v>
      </c>
    </row>
    <row r="223" spans="3:11">
      <c r="C223" s="470" t="s">
        <v>2310</v>
      </c>
      <c r="D223" s="485">
        <v>30</v>
      </c>
      <c r="E223" s="472">
        <v>500</v>
      </c>
      <c r="F223" s="473">
        <f t="shared" si="11"/>
        <v>15000</v>
      </c>
      <c r="G223" s="487" t="s">
        <v>89</v>
      </c>
      <c r="H223" s="77" t="s">
        <v>818</v>
      </c>
      <c r="I223" s="65" t="str">
        <f>VLOOKUP(H223,[1]Presupuesto!$B$11:$C$565,2,0)</f>
        <v>PRODUCTOS FARMACEUTICO Y MEDICINALES</v>
      </c>
      <c r="J223" s="33" t="s">
        <v>1324</v>
      </c>
      <c r="K223" s="33" t="s">
        <v>372</v>
      </c>
    </row>
    <row r="224" spans="3:11">
      <c r="C224" s="470" t="s">
        <v>2311</v>
      </c>
      <c r="D224" s="485">
        <v>10</v>
      </c>
      <c r="E224" s="472">
        <v>500</v>
      </c>
      <c r="F224" s="473">
        <f t="shared" si="11"/>
        <v>5000</v>
      </c>
      <c r="G224" s="487" t="s">
        <v>89</v>
      </c>
      <c r="H224" s="77" t="s">
        <v>818</v>
      </c>
      <c r="I224" s="65" t="str">
        <f>VLOOKUP(H224,[1]Presupuesto!$B$11:$C$565,2,0)</f>
        <v>PRODUCTOS FARMACEUTICO Y MEDICINALES</v>
      </c>
      <c r="J224" s="33" t="s">
        <v>1324</v>
      </c>
      <c r="K224" s="33" t="s">
        <v>372</v>
      </c>
    </row>
    <row r="225" spans="3:11">
      <c r="C225" s="470" t="s">
        <v>2312</v>
      </c>
      <c r="D225" s="485">
        <v>30</v>
      </c>
      <c r="E225" s="472">
        <v>600</v>
      </c>
      <c r="F225" s="473">
        <f t="shared" si="11"/>
        <v>18000</v>
      </c>
      <c r="G225" s="487" t="s">
        <v>89</v>
      </c>
      <c r="H225" s="77" t="s">
        <v>818</v>
      </c>
      <c r="I225" s="65" t="str">
        <f>VLOOKUP(H225,[1]Presupuesto!$B$11:$C$565,2,0)</f>
        <v>PRODUCTOS FARMACEUTICO Y MEDICINALES</v>
      </c>
      <c r="J225" s="33" t="s">
        <v>1324</v>
      </c>
      <c r="K225" s="33" t="s">
        <v>372</v>
      </c>
    </row>
    <row r="226" spans="3:11" s="378" customFormat="1" hidden="1">
      <c r="C226" s="76"/>
      <c r="D226" s="93"/>
      <c r="E226" s="58"/>
      <c r="F226" s="473">
        <f t="shared" si="11"/>
        <v>0</v>
      </c>
      <c r="G226" s="474"/>
      <c r="H226" s="486"/>
      <c r="I226" s="65"/>
      <c r="J226" s="33"/>
      <c r="K226" s="33"/>
    </row>
    <row r="227" spans="3:11" ht="15.75" hidden="1" thickBot="1">
      <c r="C227" s="82"/>
      <c r="D227" s="94"/>
      <c r="E227" s="38"/>
      <c r="F227" s="40">
        <f t="shared" ref="F227" si="12">D227*E227</f>
        <v>0</v>
      </c>
      <c r="G227" s="97"/>
      <c r="H227" s="83"/>
      <c r="I227" s="67" t="e">
        <f>VLOOKUP(H227,Presupuesto!$B$11:$C$565,2,0)</f>
        <v>#N/A</v>
      </c>
      <c r="J227" s="41" t="str">
        <f t="shared" ref="J227" si="13">$J$220</f>
        <v>Gestión Administrativa y  financiera en apoyo al Desarrollo Académico</v>
      </c>
      <c r="K227" s="59" t="s">
        <v>354</v>
      </c>
    </row>
    <row r="229" spans="3:11" ht="15.75" thickBot="1">
      <c r="F229" s="25"/>
      <c r="G229" s="24"/>
      <c r="H229" s="25"/>
      <c r="I229" s="25"/>
    </row>
    <row r="230" spans="3:11" ht="15.75" thickBot="1">
      <c r="C230" s="515" t="s">
        <v>11</v>
      </c>
      <c r="D230" s="293">
        <f>SUM(F237:F290)</f>
        <v>446550</v>
      </c>
      <c r="F230" s="7"/>
      <c r="G230" s="14"/>
      <c r="H230" s="7"/>
      <c r="I230" s="7"/>
    </row>
    <row r="231" spans="3:11">
      <c r="C231" s="7"/>
      <c r="D231" s="3"/>
      <c r="E231" s="28"/>
      <c r="F231" s="28"/>
      <c r="G231" s="28"/>
      <c r="H231" s="11"/>
      <c r="I231" s="11"/>
      <c r="J231" s="11"/>
      <c r="K231" s="47"/>
    </row>
    <row r="232" spans="3:11">
      <c r="C232" s="7"/>
      <c r="D232" s="3"/>
      <c r="E232" s="28"/>
      <c r="F232" s="28"/>
      <c r="G232" s="28"/>
      <c r="H232" s="11"/>
      <c r="I232" s="11"/>
      <c r="J232" s="11"/>
      <c r="K232" s="47"/>
    </row>
    <row r="233" spans="3:11" ht="15.75">
      <c r="C233" s="137" t="s">
        <v>352</v>
      </c>
      <c r="D233" s="459" t="s">
        <v>2051</v>
      </c>
      <c r="E233" s="28"/>
      <c r="F233" s="28"/>
      <c r="G233" s="28"/>
      <c r="H233" s="11"/>
      <c r="I233" s="11"/>
      <c r="J233" s="11"/>
      <c r="K233" s="47"/>
    </row>
    <row r="234" spans="3:11" ht="18.75">
      <c r="C234" s="518" t="str">
        <f>IFERROR(VLOOKUP(D233,'1. Desarrollo e Innov. Curricu.'!$F:$G,2,FALSE),IFERROR(VLOOKUP(D233,'2. Investigación Científica'!$F:$G,2,FALSE),IFERROR(VLOOKUP(D233,'3. Vinculación Univ. Sociedad'!$F:$G,2,FALSE),IFERROR(VLOOKUP(D233,'4. Docencia y Profesorado Univ.'!$F:$G,2,FALSE),IFERROR(VLOOKUP(D233,'5. Estudiantes y Graduados'!$F:$G,2,FALSE),IFERROR(VLOOKUP(D233,'Gestion administrativa '!$F:$G,2,FALSE),IFERROR(VLOOKUP(D233,'13. Gestión Académica'!$F:$G,2,FALSE),IFERROR(VLOOKUP(D233,'9. Asegura. de la Calid. y M'!$F:$G,2,FALSE),IFERROR(VLOOKUP(D233,'6. Gestión del Conocimiento'!$F:$G,2,FALSE),IFERROR(VLOOKUP(D233,'15. Gobernabilidad y Proceso...'!$F:$G,2,FALSE),IFERROR(VLOOKUP(D233,'12. Gestión del Talento Humano'!$F:$G,2,FALSE),IFERROR(VLOOKUP(D233,'14. Internacional... de la E.S.'!$F:$G,2,FALSE),IFERROR(VLOOKUP(D233,'10. Posgrado'!$F:$G,2,FALSE),IFERROR(VLOOKUP(D233,'17. Gestión TIC'!$F:$G,2,FALSE),IFERROR(VLOOKUP(D233,'16. Desa. del Sistema Educ.Sup.'!$F:$G,2,FALSE),IFERROR(VLOOKUP(D233,'8. Cultura de Inno. Insti...'!$F:$G,2,FALSE),VLOOKUP(D233,'7. Lo Esencial de la Reforma U.'!$F:$G,2,0)))))))))))))))))</f>
        <v xml:space="preserve">Gestion para fortalecer los procesos administrativos y de oficina </v>
      </c>
      <c r="D234" s="3"/>
      <c r="E234" s="28"/>
      <c r="F234" s="28"/>
      <c r="G234" s="28"/>
      <c r="H234" s="11"/>
      <c r="I234" s="11"/>
      <c r="J234" s="11"/>
      <c r="K234" s="47"/>
    </row>
    <row r="235" spans="3:11" ht="15.75" thickBot="1">
      <c r="F235" s="28"/>
      <c r="G235" s="11"/>
      <c r="H235" s="11"/>
      <c r="I235" s="11"/>
    </row>
    <row r="236" spans="3:11" ht="15.75" thickBot="1">
      <c r="C236" s="64" t="s">
        <v>12</v>
      </c>
      <c r="D236" s="64" t="s">
        <v>23</v>
      </c>
      <c r="E236" s="71" t="s">
        <v>25</v>
      </c>
      <c r="F236" s="70" t="s">
        <v>6</v>
      </c>
      <c r="G236" s="68" t="s">
        <v>91</v>
      </c>
      <c r="H236" s="71" t="s">
        <v>14</v>
      </c>
      <c r="I236" s="68" t="s">
        <v>92</v>
      </c>
      <c r="J236" s="68" t="s">
        <v>370</v>
      </c>
      <c r="K236" s="68" t="s">
        <v>371</v>
      </c>
    </row>
    <row r="237" spans="3:11">
      <c r="C237" s="488" t="s">
        <v>2313</v>
      </c>
      <c r="D237" s="489">
        <v>60</v>
      </c>
      <c r="E237" s="490">
        <v>300</v>
      </c>
      <c r="F237" s="32">
        <f t="shared" ref="F237:F289" si="14">D237*E237</f>
        <v>18000</v>
      </c>
      <c r="G237" s="96" t="s">
        <v>89</v>
      </c>
      <c r="H237" s="491" t="s">
        <v>818</v>
      </c>
      <c r="I237" s="65" t="str">
        <f>VLOOKUP(H237,[1]Presupuesto!$B$11:$C$565,2,0)</f>
        <v>PRODUCTOS FARMACEUTICO Y MEDICINALES</v>
      </c>
      <c r="J237" s="151" t="s">
        <v>1324</v>
      </c>
      <c r="K237" s="33" t="s">
        <v>372</v>
      </c>
    </row>
    <row r="238" spans="3:11">
      <c r="C238" s="488" t="s">
        <v>2314</v>
      </c>
      <c r="D238" s="489">
        <v>20</v>
      </c>
      <c r="E238" s="490">
        <v>400</v>
      </c>
      <c r="F238" s="32">
        <f t="shared" si="14"/>
        <v>8000</v>
      </c>
      <c r="G238" s="96" t="s">
        <v>89</v>
      </c>
      <c r="H238" s="491" t="s">
        <v>915</v>
      </c>
      <c r="I238" s="65" t="str">
        <f>VLOOKUP(H238,[1]Presupuesto!$B$11:$C$565,2,0)</f>
        <v>OTROS RESPUESTOS Y ACCESORIOS MENORES</v>
      </c>
      <c r="J238" s="151" t="s">
        <v>1324</v>
      </c>
      <c r="K238" s="33" t="s">
        <v>355</v>
      </c>
    </row>
    <row r="239" spans="3:11">
      <c r="C239" s="488" t="s">
        <v>2315</v>
      </c>
      <c r="D239" s="489">
        <v>20</v>
      </c>
      <c r="E239" s="490">
        <v>600</v>
      </c>
      <c r="F239" s="32">
        <f t="shared" si="14"/>
        <v>12000</v>
      </c>
      <c r="G239" s="96" t="s">
        <v>89</v>
      </c>
      <c r="H239" s="491" t="s">
        <v>915</v>
      </c>
      <c r="I239" s="65" t="str">
        <f>VLOOKUP(H239,[1]Presupuesto!$B$11:$C$565,2,0)</f>
        <v>OTROS RESPUESTOS Y ACCESORIOS MENORES</v>
      </c>
      <c r="J239" s="151" t="s">
        <v>1324</v>
      </c>
      <c r="K239" s="33" t="s">
        <v>356</v>
      </c>
    </row>
    <row r="240" spans="3:11" ht="30">
      <c r="C240" s="492" t="s">
        <v>2316</v>
      </c>
      <c r="D240" s="493">
        <v>120</v>
      </c>
      <c r="E240" s="490">
        <v>290</v>
      </c>
      <c r="F240" s="32">
        <f t="shared" si="14"/>
        <v>34800</v>
      </c>
      <c r="G240" s="96" t="s">
        <v>89</v>
      </c>
      <c r="H240" s="491" t="s">
        <v>915</v>
      </c>
      <c r="I240" s="65" t="str">
        <f>VLOOKUP(H240,[1]Presupuesto!$B$11:$C$565,2,0)</f>
        <v>OTROS RESPUESTOS Y ACCESORIOS MENORES</v>
      </c>
      <c r="J240" s="151" t="s">
        <v>1324</v>
      </c>
      <c r="K240" s="33" t="s">
        <v>357</v>
      </c>
    </row>
    <row r="241" spans="3:11">
      <c r="C241" s="492" t="s">
        <v>2317</v>
      </c>
      <c r="D241" s="493">
        <v>10</v>
      </c>
      <c r="E241" s="490">
        <v>3000</v>
      </c>
      <c r="F241" s="32">
        <f t="shared" si="14"/>
        <v>30000</v>
      </c>
      <c r="G241" s="96" t="s">
        <v>89</v>
      </c>
      <c r="H241" s="491" t="s">
        <v>915</v>
      </c>
      <c r="I241" s="65" t="str">
        <f>VLOOKUP(H241,[1]Presupuesto!$B$11:$C$565,2,0)</f>
        <v>OTROS RESPUESTOS Y ACCESORIOS MENORES</v>
      </c>
      <c r="J241" s="151" t="s">
        <v>1324</v>
      </c>
      <c r="K241" s="33" t="s">
        <v>358</v>
      </c>
    </row>
    <row r="242" spans="3:11">
      <c r="C242" s="492" t="s">
        <v>2318</v>
      </c>
      <c r="D242" s="493">
        <v>6</v>
      </c>
      <c r="E242" s="490">
        <v>3000</v>
      </c>
      <c r="F242" s="32">
        <f t="shared" si="14"/>
        <v>18000</v>
      </c>
      <c r="G242" s="96" t="s">
        <v>89</v>
      </c>
      <c r="H242" s="491" t="s">
        <v>915</v>
      </c>
      <c r="I242" s="65" t="str">
        <f>VLOOKUP(H242,[1]Presupuesto!$B$11:$C$565,2,0)</f>
        <v>OTROS RESPUESTOS Y ACCESORIOS MENORES</v>
      </c>
      <c r="J242" s="151" t="s">
        <v>1324</v>
      </c>
      <c r="K242" s="33" t="s">
        <v>359</v>
      </c>
    </row>
    <row r="243" spans="3:11" ht="60">
      <c r="C243" s="492" t="s">
        <v>2319</v>
      </c>
      <c r="D243" s="521">
        <v>10000</v>
      </c>
      <c r="E243" s="490">
        <v>5</v>
      </c>
      <c r="F243" s="32">
        <f t="shared" si="14"/>
        <v>50000</v>
      </c>
      <c r="G243" s="96" t="s">
        <v>89</v>
      </c>
      <c r="H243" s="491" t="s">
        <v>781</v>
      </c>
      <c r="I243" s="65" t="str">
        <f>VLOOKUP(H243,[1]Presupuesto!$B$11:$C$565,2,0)</f>
        <v>PRODUCTOS PAPEL Y CARTON</v>
      </c>
      <c r="J243" s="151" t="s">
        <v>1324</v>
      </c>
      <c r="K243" s="33" t="s">
        <v>360</v>
      </c>
    </row>
    <row r="244" spans="3:11">
      <c r="C244" s="492" t="s">
        <v>2320</v>
      </c>
      <c r="D244" s="493">
        <v>10</v>
      </c>
      <c r="E244" s="490">
        <v>80</v>
      </c>
      <c r="F244" s="32">
        <f t="shared" si="14"/>
        <v>800</v>
      </c>
      <c r="G244" s="96" t="s">
        <v>89</v>
      </c>
      <c r="H244" s="491" t="s">
        <v>781</v>
      </c>
      <c r="I244" s="65" t="str">
        <f>VLOOKUP(H244,[1]Presupuesto!$B$11:$C$565,2,0)</f>
        <v>PRODUCTOS PAPEL Y CARTON</v>
      </c>
      <c r="J244" s="151" t="s">
        <v>1324</v>
      </c>
      <c r="K244" s="33" t="s">
        <v>361</v>
      </c>
    </row>
    <row r="245" spans="3:11">
      <c r="C245" s="492" t="s">
        <v>2321</v>
      </c>
      <c r="D245" s="493">
        <v>10</v>
      </c>
      <c r="E245" s="490">
        <v>85</v>
      </c>
      <c r="F245" s="32">
        <f t="shared" si="14"/>
        <v>850</v>
      </c>
      <c r="G245" s="96" t="s">
        <v>89</v>
      </c>
      <c r="H245" s="491" t="s">
        <v>781</v>
      </c>
      <c r="I245" s="65" t="str">
        <f>VLOOKUP(H245,[1]Presupuesto!$B$11:$C$565,2,0)</f>
        <v>PRODUCTOS PAPEL Y CARTON</v>
      </c>
      <c r="J245" s="151" t="s">
        <v>1324</v>
      </c>
      <c r="K245" s="33" t="s">
        <v>362</v>
      </c>
    </row>
    <row r="246" spans="3:11">
      <c r="C246" s="492" t="s">
        <v>2322</v>
      </c>
      <c r="D246" s="493">
        <v>4</v>
      </c>
      <c r="E246" s="490">
        <v>1000</v>
      </c>
      <c r="F246" s="32">
        <f t="shared" si="14"/>
        <v>4000</v>
      </c>
      <c r="G246" s="96" t="s">
        <v>89</v>
      </c>
      <c r="H246" s="491" t="s">
        <v>781</v>
      </c>
      <c r="I246" s="65" t="str">
        <f>VLOOKUP(H246,[1]Presupuesto!$B$11:$C$565,2,0)</f>
        <v>PRODUCTOS PAPEL Y CARTON</v>
      </c>
      <c r="J246" s="151" t="s">
        <v>1324</v>
      </c>
      <c r="K246" s="33" t="s">
        <v>363</v>
      </c>
    </row>
    <row r="247" spans="3:11">
      <c r="C247" s="492" t="s">
        <v>2323</v>
      </c>
      <c r="D247" s="493">
        <v>4</v>
      </c>
      <c r="E247" s="490">
        <v>1000</v>
      </c>
      <c r="F247" s="32">
        <f t="shared" si="14"/>
        <v>4000</v>
      </c>
      <c r="G247" s="96" t="s">
        <v>89</v>
      </c>
      <c r="H247" s="491" t="s">
        <v>781</v>
      </c>
      <c r="I247" s="65" t="str">
        <f>VLOOKUP(H247,[1]Presupuesto!$B$11:$C$565,2,0)</f>
        <v>PRODUCTOS PAPEL Y CARTON</v>
      </c>
      <c r="J247" s="151" t="s">
        <v>1324</v>
      </c>
      <c r="K247" s="33" t="s">
        <v>364</v>
      </c>
    </row>
    <row r="248" spans="3:11">
      <c r="C248" s="492" t="s">
        <v>2324</v>
      </c>
      <c r="D248" s="493">
        <v>4</v>
      </c>
      <c r="E248" s="490">
        <v>1800</v>
      </c>
      <c r="F248" s="32">
        <f t="shared" si="14"/>
        <v>7200</v>
      </c>
      <c r="G248" s="96" t="s">
        <v>89</v>
      </c>
      <c r="H248" s="491" t="s">
        <v>781</v>
      </c>
      <c r="I248" s="65" t="str">
        <f>VLOOKUP(H248,[1]Presupuesto!$B$11:$C$565,2,0)</f>
        <v>PRODUCTOS PAPEL Y CARTON</v>
      </c>
      <c r="J248" s="151" t="s">
        <v>1324</v>
      </c>
      <c r="K248" s="33" t="s">
        <v>354</v>
      </c>
    </row>
    <row r="249" spans="3:11">
      <c r="C249" s="492" t="s">
        <v>2325</v>
      </c>
      <c r="D249" s="493">
        <v>4</v>
      </c>
      <c r="E249" s="490">
        <v>1000</v>
      </c>
      <c r="F249" s="32">
        <f t="shared" si="14"/>
        <v>4000</v>
      </c>
      <c r="G249" s="96" t="s">
        <v>89</v>
      </c>
      <c r="H249" s="491" t="s">
        <v>915</v>
      </c>
      <c r="I249" s="65" t="str">
        <f>VLOOKUP(H249,[1]Presupuesto!$B$11:$C$565,2,0)</f>
        <v>OTROS RESPUESTOS Y ACCESORIOS MENORES</v>
      </c>
      <c r="J249" s="151" t="s">
        <v>1324</v>
      </c>
      <c r="K249" s="33" t="s">
        <v>372</v>
      </c>
    </row>
    <row r="250" spans="3:11">
      <c r="C250" s="492" t="s">
        <v>2326</v>
      </c>
      <c r="D250" s="493">
        <v>4</v>
      </c>
      <c r="E250" s="490">
        <v>3000</v>
      </c>
      <c r="F250" s="32">
        <f t="shared" si="14"/>
        <v>12000</v>
      </c>
      <c r="G250" s="96" t="s">
        <v>89</v>
      </c>
      <c r="H250" s="491" t="s">
        <v>915</v>
      </c>
      <c r="I250" s="65" t="str">
        <f>VLOOKUP(H250,[1]Presupuesto!$B$11:$C$565,2,0)</f>
        <v>OTROS RESPUESTOS Y ACCESORIOS MENORES</v>
      </c>
      <c r="J250" s="151" t="s">
        <v>1324</v>
      </c>
      <c r="K250" s="33" t="s">
        <v>355</v>
      </c>
    </row>
    <row r="251" spans="3:11">
      <c r="C251" s="492" t="s">
        <v>2327</v>
      </c>
      <c r="D251" s="493">
        <v>600</v>
      </c>
      <c r="E251" s="490">
        <v>90</v>
      </c>
      <c r="F251" s="32">
        <f t="shared" si="14"/>
        <v>54000</v>
      </c>
      <c r="G251" s="96" t="s">
        <v>89</v>
      </c>
      <c r="H251" s="491" t="s">
        <v>781</v>
      </c>
      <c r="I251" s="65" t="str">
        <f>VLOOKUP(H251,[1]Presupuesto!$B$11:$C$565,2,0)</f>
        <v>PRODUCTOS PAPEL Y CARTON</v>
      </c>
      <c r="J251" s="151" t="s">
        <v>1324</v>
      </c>
      <c r="K251" s="33" t="s">
        <v>356</v>
      </c>
    </row>
    <row r="252" spans="3:11">
      <c r="C252" s="492" t="s">
        <v>2328</v>
      </c>
      <c r="D252" s="493">
        <v>600</v>
      </c>
      <c r="E252" s="490">
        <v>90</v>
      </c>
      <c r="F252" s="32">
        <f t="shared" si="14"/>
        <v>54000</v>
      </c>
      <c r="G252" s="96" t="s">
        <v>89</v>
      </c>
      <c r="H252" s="491" t="s">
        <v>781</v>
      </c>
      <c r="I252" s="65" t="str">
        <f>VLOOKUP(H252,[1]Presupuesto!$B$11:$C$565,2,0)</f>
        <v>PRODUCTOS PAPEL Y CARTON</v>
      </c>
      <c r="J252" s="151" t="s">
        <v>1324</v>
      </c>
      <c r="K252" s="33" t="s">
        <v>357</v>
      </c>
    </row>
    <row r="253" spans="3:11">
      <c r="C253" s="492" t="s">
        <v>2329</v>
      </c>
      <c r="D253" s="493">
        <v>24</v>
      </c>
      <c r="E253" s="490">
        <v>50</v>
      </c>
      <c r="F253" s="32">
        <f t="shared" si="14"/>
        <v>1200</v>
      </c>
      <c r="G253" s="96" t="s">
        <v>89</v>
      </c>
      <c r="H253" s="491" t="s">
        <v>902</v>
      </c>
      <c r="I253" s="65" t="str">
        <f>VLOOKUP(H253,[1]Presupuesto!$B$11:$C$565,2,0)</f>
        <v>UTILES DE ESCRITORIO, OFICINA Y ENSE¥ANZA</v>
      </c>
      <c r="J253" s="151" t="s">
        <v>1324</v>
      </c>
      <c r="K253" s="33" t="s">
        <v>358</v>
      </c>
    </row>
    <row r="254" spans="3:11">
      <c r="C254" s="492" t="s">
        <v>2330</v>
      </c>
      <c r="D254" s="493">
        <v>24</v>
      </c>
      <c r="E254" s="490">
        <v>30</v>
      </c>
      <c r="F254" s="32">
        <f t="shared" si="14"/>
        <v>720</v>
      </c>
      <c r="G254" s="96" t="s">
        <v>89</v>
      </c>
      <c r="H254" s="491" t="s">
        <v>902</v>
      </c>
      <c r="I254" s="65" t="str">
        <f>VLOOKUP(H254,[1]Presupuesto!$B$11:$C$565,2,0)</f>
        <v>UTILES DE ESCRITORIO, OFICINA Y ENSE¥ANZA</v>
      </c>
      <c r="J254" s="151" t="s">
        <v>1324</v>
      </c>
      <c r="K254" s="33" t="s">
        <v>359</v>
      </c>
    </row>
    <row r="255" spans="3:11">
      <c r="C255" s="492" t="s">
        <v>2331</v>
      </c>
      <c r="D255" s="493">
        <v>24</v>
      </c>
      <c r="E255" s="490">
        <v>40</v>
      </c>
      <c r="F255" s="32">
        <f t="shared" si="14"/>
        <v>960</v>
      </c>
      <c r="G255" s="96" t="s">
        <v>89</v>
      </c>
      <c r="H255" s="491" t="s">
        <v>902</v>
      </c>
      <c r="I255" s="65" t="str">
        <f>VLOOKUP(H255,[1]Presupuesto!$B$11:$C$565,2,0)</f>
        <v>UTILES DE ESCRITORIO, OFICINA Y ENSE¥ANZA</v>
      </c>
      <c r="J255" s="151" t="s">
        <v>1324</v>
      </c>
      <c r="K255" s="33" t="s">
        <v>360</v>
      </c>
    </row>
    <row r="256" spans="3:11">
      <c r="C256" s="492" t="s">
        <v>2332</v>
      </c>
      <c r="D256" s="493">
        <v>24</v>
      </c>
      <c r="E256" s="490">
        <v>60</v>
      </c>
      <c r="F256" s="32">
        <f t="shared" si="14"/>
        <v>1440</v>
      </c>
      <c r="G256" s="96" t="s">
        <v>89</v>
      </c>
      <c r="H256" s="491" t="s">
        <v>902</v>
      </c>
      <c r="I256" s="65" t="str">
        <f>VLOOKUP(H256,[1]Presupuesto!$B$11:$C$565,2,0)</f>
        <v>UTILES DE ESCRITORIO, OFICINA Y ENSE¥ANZA</v>
      </c>
      <c r="J256" s="151" t="s">
        <v>1324</v>
      </c>
      <c r="K256" s="33" t="s">
        <v>361</v>
      </c>
    </row>
    <row r="257" spans="3:11">
      <c r="C257" s="492" t="s">
        <v>2333</v>
      </c>
      <c r="D257" s="493">
        <v>24</v>
      </c>
      <c r="E257" s="490">
        <v>120</v>
      </c>
      <c r="F257" s="32">
        <f t="shared" si="14"/>
        <v>2880</v>
      </c>
      <c r="G257" s="96" t="s">
        <v>89</v>
      </c>
      <c r="H257" s="491" t="s">
        <v>902</v>
      </c>
      <c r="I257" s="65" t="str">
        <f>VLOOKUP(H257,[1]Presupuesto!$B$11:$C$565,2,0)</f>
        <v>UTILES DE ESCRITORIO, OFICINA Y ENSE¥ANZA</v>
      </c>
      <c r="J257" s="151" t="s">
        <v>1324</v>
      </c>
      <c r="K257" s="33" t="s">
        <v>362</v>
      </c>
    </row>
    <row r="258" spans="3:11">
      <c r="C258" s="492" t="s">
        <v>2334</v>
      </c>
      <c r="D258" s="493">
        <v>24</v>
      </c>
      <c r="E258" s="490">
        <v>130</v>
      </c>
      <c r="F258" s="32">
        <f t="shared" si="14"/>
        <v>3120</v>
      </c>
      <c r="G258" s="96" t="s">
        <v>89</v>
      </c>
      <c r="H258" s="491" t="s">
        <v>902</v>
      </c>
      <c r="I258" s="65" t="str">
        <f>VLOOKUP(H258,[1]Presupuesto!$B$11:$C$565,2,0)</f>
        <v>UTILES DE ESCRITORIO, OFICINA Y ENSE¥ANZA</v>
      </c>
      <c r="J258" s="151" t="s">
        <v>1324</v>
      </c>
      <c r="K258" s="33" t="s">
        <v>363</v>
      </c>
    </row>
    <row r="259" spans="3:11">
      <c r="C259" s="492" t="s">
        <v>2335</v>
      </c>
      <c r="D259" s="493">
        <v>24</v>
      </c>
      <c r="E259" s="490">
        <v>100</v>
      </c>
      <c r="F259" s="32">
        <f t="shared" si="14"/>
        <v>2400</v>
      </c>
      <c r="G259" s="96" t="s">
        <v>89</v>
      </c>
      <c r="H259" s="491" t="s">
        <v>902</v>
      </c>
      <c r="I259" s="65" t="str">
        <f>VLOOKUP(H259,[1]Presupuesto!$B$11:$C$565,2,0)</f>
        <v>UTILES DE ESCRITORIO, OFICINA Y ENSE¥ANZA</v>
      </c>
      <c r="J259" s="151" t="s">
        <v>1324</v>
      </c>
      <c r="K259" s="33" t="s">
        <v>364</v>
      </c>
    </row>
    <row r="260" spans="3:11">
      <c r="C260" s="492" t="s">
        <v>2336</v>
      </c>
      <c r="D260" s="493">
        <v>24</v>
      </c>
      <c r="E260" s="490">
        <v>30</v>
      </c>
      <c r="F260" s="32">
        <f t="shared" si="14"/>
        <v>720</v>
      </c>
      <c r="G260" s="96" t="s">
        <v>89</v>
      </c>
      <c r="H260" s="491" t="s">
        <v>902</v>
      </c>
      <c r="I260" s="65" t="str">
        <f>VLOOKUP(H260,[1]Presupuesto!$B$11:$C$565,2,0)</f>
        <v>UTILES DE ESCRITORIO, OFICINA Y ENSE¥ANZA</v>
      </c>
      <c r="J260" s="151" t="s">
        <v>1324</v>
      </c>
      <c r="K260" s="33" t="s">
        <v>354</v>
      </c>
    </row>
    <row r="261" spans="3:11">
      <c r="C261" s="492" t="s">
        <v>2337</v>
      </c>
      <c r="D261" s="493">
        <v>24</v>
      </c>
      <c r="E261" s="490">
        <v>500</v>
      </c>
      <c r="F261" s="32">
        <f t="shared" si="14"/>
        <v>12000</v>
      </c>
      <c r="G261" s="96" t="s">
        <v>89</v>
      </c>
      <c r="H261" s="491" t="s">
        <v>902</v>
      </c>
      <c r="I261" s="65" t="str">
        <f>VLOOKUP(H261,[1]Presupuesto!$B$11:$C$565,2,0)</f>
        <v>UTILES DE ESCRITORIO, OFICINA Y ENSE¥ANZA</v>
      </c>
      <c r="J261" s="151" t="s">
        <v>1324</v>
      </c>
      <c r="K261" s="33" t="s">
        <v>372</v>
      </c>
    </row>
    <row r="262" spans="3:11">
      <c r="C262" s="492" t="s">
        <v>2338</v>
      </c>
      <c r="D262" s="493">
        <v>24</v>
      </c>
      <c r="E262" s="490">
        <v>500</v>
      </c>
      <c r="F262" s="32">
        <f t="shared" si="14"/>
        <v>12000</v>
      </c>
      <c r="G262" s="96" t="s">
        <v>89</v>
      </c>
      <c r="H262" s="491" t="s">
        <v>902</v>
      </c>
      <c r="I262" s="65" t="str">
        <f>VLOOKUP(H262,[1]Presupuesto!$B$11:$C$565,2,0)</f>
        <v>UTILES DE ESCRITORIO, OFICINA Y ENSE¥ANZA</v>
      </c>
      <c r="J262" s="151" t="s">
        <v>1324</v>
      </c>
      <c r="K262" s="33" t="s">
        <v>355</v>
      </c>
    </row>
    <row r="263" spans="3:11">
      <c r="C263" s="492" t="s">
        <v>2339</v>
      </c>
      <c r="D263" s="493">
        <v>24</v>
      </c>
      <c r="E263" s="490">
        <v>500</v>
      </c>
      <c r="F263" s="32">
        <f t="shared" si="14"/>
        <v>12000</v>
      </c>
      <c r="G263" s="96" t="s">
        <v>89</v>
      </c>
      <c r="H263" s="491" t="s">
        <v>902</v>
      </c>
      <c r="I263" s="65" t="str">
        <f>VLOOKUP(H263,[1]Presupuesto!$B$11:$C$565,2,0)</f>
        <v>UTILES DE ESCRITORIO, OFICINA Y ENSE¥ANZA</v>
      </c>
      <c r="J263" s="151" t="s">
        <v>1324</v>
      </c>
      <c r="K263" s="33" t="s">
        <v>356</v>
      </c>
    </row>
    <row r="264" spans="3:11">
      <c r="C264" s="492" t="s">
        <v>2340</v>
      </c>
      <c r="D264" s="493">
        <v>24</v>
      </c>
      <c r="E264" s="490">
        <v>800</v>
      </c>
      <c r="F264" s="32">
        <f t="shared" si="14"/>
        <v>19200</v>
      </c>
      <c r="G264" s="96" t="s">
        <v>89</v>
      </c>
      <c r="H264" s="491" t="s">
        <v>902</v>
      </c>
      <c r="I264" s="65" t="str">
        <f>VLOOKUP(H264,[1]Presupuesto!$B$11:$C$565,2,0)</f>
        <v>UTILES DE ESCRITORIO, OFICINA Y ENSE¥ANZA</v>
      </c>
      <c r="J264" s="151" t="s">
        <v>1324</v>
      </c>
      <c r="K264" s="33" t="s">
        <v>357</v>
      </c>
    </row>
    <row r="265" spans="3:11">
      <c r="C265" s="492" t="s">
        <v>2341</v>
      </c>
      <c r="D265" s="493">
        <v>100</v>
      </c>
      <c r="E265" s="490">
        <v>40</v>
      </c>
      <c r="F265" s="32">
        <f t="shared" si="14"/>
        <v>4000</v>
      </c>
      <c r="G265" s="96" t="s">
        <v>89</v>
      </c>
      <c r="H265" s="491" t="s">
        <v>902</v>
      </c>
      <c r="I265" s="65" t="str">
        <f>VLOOKUP(H265,[1]Presupuesto!$B$11:$C$565,2,0)</f>
        <v>UTILES DE ESCRITORIO, OFICINA Y ENSE¥ANZA</v>
      </c>
      <c r="J265" s="151" t="s">
        <v>1324</v>
      </c>
      <c r="K265" s="33" t="s">
        <v>358</v>
      </c>
    </row>
    <row r="266" spans="3:11" ht="30">
      <c r="C266" s="492" t="s">
        <v>2342</v>
      </c>
      <c r="D266" s="493">
        <v>24</v>
      </c>
      <c r="E266" s="490">
        <v>150</v>
      </c>
      <c r="F266" s="32">
        <f t="shared" si="14"/>
        <v>3600</v>
      </c>
      <c r="G266" s="96" t="s">
        <v>89</v>
      </c>
      <c r="H266" s="491" t="s">
        <v>902</v>
      </c>
      <c r="I266" s="65" t="str">
        <f>VLOOKUP(H266,[1]Presupuesto!$B$11:$C$565,2,0)</f>
        <v>UTILES DE ESCRITORIO, OFICINA Y ENSE¥ANZA</v>
      </c>
      <c r="J266" s="151" t="s">
        <v>1324</v>
      </c>
      <c r="K266" s="33" t="s">
        <v>359</v>
      </c>
    </row>
    <row r="267" spans="3:11">
      <c r="C267" s="492" t="s">
        <v>2343</v>
      </c>
      <c r="D267" s="493">
        <v>24</v>
      </c>
      <c r="E267" s="490">
        <v>150</v>
      </c>
      <c r="F267" s="32">
        <f t="shared" si="14"/>
        <v>3600</v>
      </c>
      <c r="G267" s="96" t="s">
        <v>89</v>
      </c>
      <c r="H267" s="491" t="s">
        <v>902</v>
      </c>
      <c r="I267" s="65" t="str">
        <f>VLOOKUP(H267,[1]Presupuesto!$B$11:$C$565,2,0)</f>
        <v>UTILES DE ESCRITORIO, OFICINA Y ENSE¥ANZA</v>
      </c>
      <c r="J267" s="151" t="s">
        <v>1324</v>
      </c>
      <c r="K267" s="33" t="s">
        <v>360</v>
      </c>
    </row>
    <row r="268" spans="3:11" ht="30">
      <c r="C268" s="492" t="s">
        <v>2344</v>
      </c>
      <c r="D268" s="493">
        <v>24</v>
      </c>
      <c r="E268" s="490">
        <v>150</v>
      </c>
      <c r="F268" s="32">
        <f t="shared" si="14"/>
        <v>3600</v>
      </c>
      <c r="G268" s="96" t="s">
        <v>89</v>
      </c>
      <c r="H268" s="491" t="s">
        <v>902</v>
      </c>
      <c r="I268" s="65" t="str">
        <f>VLOOKUP(H268,[1]Presupuesto!$B$11:$C$565,2,0)</f>
        <v>UTILES DE ESCRITORIO, OFICINA Y ENSE¥ANZA</v>
      </c>
      <c r="J268" s="151" t="s">
        <v>1324</v>
      </c>
      <c r="K268" s="33" t="s">
        <v>361</v>
      </c>
    </row>
    <row r="269" spans="3:11">
      <c r="C269" s="492" t="s">
        <v>2345</v>
      </c>
      <c r="D269" s="493">
        <v>24</v>
      </c>
      <c r="E269" s="490">
        <v>150</v>
      </c>
      <c r="F269" s="32">
        <f t="shared" si="14"/>
        <v>3600</v>
      </c>
      <c r="G269" s="96" t="s">
        <v>89</v>
      </c>
      <c r="H269" s="491" t="s">
        <v>902</v>
      </c>
      <c r="I269" s="65" t="str">
        <f>VLOOKUP(H269,[1]Presupuesto!$B$11:$C$565,2,0)</f>
        <v>UTILES DE ESCRITORIO, OFICINA Y ENSE¥ANZA</v>
      </c>
      <c r="J269" s="151" t="s">
        <v>1324</v>
      </c>
      <c r="K269" s="33" t="s">
        <v>362</v>
      </c>
    </row>
    <row r="270" spans="3:11">
      <c r="C270" s="492" t="s">
        <v>2346</v>
      </c>
      <c r="D270" s="493">
        <v>24</v>
      </c>
      <c r="E270" s="490">
        <v>150</v>
      </c>
      <c r="F270" s="32">
        <f t="shared" si="14"/>
        <v>3600</v>
      </c>
      <c r="G270" s="96" t="s">
        <v>89</v>
      </c>
      <c r="H270" s="491" t="s">
        <v>902</v>
      </c>
      <c r="I270" s="65" t="str">
        <f>VLOOKUP(H270,[1]Presupuesto!$B$11:$C$565,2,0)</f>
        <v>UTILES DE ESCRITORIO, OFICINA Y ENSE¥ANZA</v>
      </c>
      <c r="J270" s="151" t="s">
        <v>1324</v>
      </c>
      <c r="K270" s="33" t="s">
        <v>363</v>
      </c>
    </row>
    <row r="271" spans="3:11">
      <c r="C271" s="492" t="s">
        <v>2347</v>
      </c>
      <c r="D271" s="493">
        <v>24</v>
      </c>
      <c r="E271" s="490">
        <v>150</v>
      </c>
      <c r="F271" s="32">
        <f t="shared" si="14"/>
        <v>3600</v>
      </c>
      <c r="G271" s="96" t="s">
        <v>89</v>
      </c>
      <c r="H271" s="491" t="s">
        <v>902</v>
      </c>
      <c r="I271" s="65" t="str">
        <f>VLOOKUP(H271,[1]Presupuesto!$B$11:$C$565,2,0)</f>
        <v>UTILES DE ESCRITORIO, OFICINA Y ENSE¥ANZA</v>
      </c>
      <c r="J271" s="151" t="s">
        <v>1324</v>
      </c>
      <c r="K271" s="33" t="s">
        <v>364</v>
      </c>
    </row>
    <row r="272" spans="3:11">
      <c r="C272" s="492" t="s">
        <v>2348</v>
      </c>
      <c r="D272" s="493">
        <v>24</v>
      </c>
      <c r="E272" s="490">
        <v>150</v>
      </c>
      <c r="F272" s="32">
        <f t="shared" si="14"/>
        <v>3600</v>
      </c>
      <c r="G272" s="96" t="s">
        <v>89</v>
      </c>
      <c r="H272" s="491" t="s">
        <v>902</v>
      </c>
      <c r="I272" s="65" t="str">
        <f>VLOOKUP(H272,[1]Presupuesto!$B$11:$C$565,2,0)</f>
        <v>UTILES DE ESCRITORIO, OFICINA Y ENSE¥ANZA</v>
      </c>
      <c r="J272" s="151" t="s">
        <v>1324</v>
      </c>
      <c r="K272" s="33" t="s">
        <v>354</v>
      </c>
    </row>
    <row r="273" spans="3:11">
      <c r="C273" s="492" t="s">
        <v>2349</v>
      </c>
      <c r="D273" s="493">
        <v>1000</v>
      </c>
      <c r="E273" s="490">
        <v>3</v>
      </c>
      <c r="F273" s="32">
        <f t="shared" si="14"/>
        <v>3000</v>
      </c>
      <c r="G273" s="96" t="s">
        <v>89</v>
      </c>
      <c r="H273" s="491" t="s">
        <v>781</v>
      </c>
      <c r="I273" s="65" t="str">
        <f>VLOOKUP(H273,[1]Presupuesto!$B$11:$C$565,2,0)</f>
        <v>PRODUCTOS PAPEL Y CARTON</v>
      </c>
      <c r="J273" s="151" t="s">
        <v>1324</v>
      </c>
      <c r="K273" s="33" t="s">
        <v>372</v>
      </c>
    </row>
    <row r="274" spans="3:11">
      <c r="C274" s="492" t="s">
        <v>2350</v>
      </c>
      <c r="D274" s="493">
        <v>1000</v>
      </c>
      <c r="E274" s="490">
        <v>3</v>
      </c>
      <c r="F274" s="32">
        <f t="shared" si="14"/>
        <v>3000</v>
      </c>
      <c r="G274" s="96" t="s">
        <v>89</v>
      </c>
      <c r="H274" s="491" t="s">
        <v>781</v>
      </c>
      <c r="I274" s="65" t="str">
        <f>VLOOKUP(H274,[1]Presupuesto!$B$11:$C$565,2,0)</f>
        <v>PRODUCTOS PAPEL Y CARTON</v>
      </c>
      <c r="J274" s="151" t="s">
        <v>1324</v>
      </c>
      <c r="K274" s="33" t="s">
        <v>355</v>
      </c>
    </row>
    <row r="275" spans="3:11">
      <c r="C275" s="492" t="s">
        <v>2351</v>
      </c>
      <c r="D275" s="493">
        <v>500</v>
      </c>
      <c r="E275" s="490">
        <v>10</v>
      </c>
      <c r="F275" s="32">
        <f t="shared" si="14"/>
        <v>5000</v>
      </c>
      <c r="G275" s="96" t="s">
        <v>89</v>
      </c>
      <c r="H275" s="491" t="s">
        <v>781</v>
      </c>
      <c r="I275" s="65" t="str">
        <f>VLOOKUP(H275,[1]Presupuesto!$B$11:$C$565,2,0)</f>
        <v>PRODUCTOS PAPEL Y CARTON</v>
      </c>
      <c r="J275" s="151" t="s">
        <v>1324</v>
      </c>
      <c r="K275" s="33" t="s">
        <v>356</v>
      </c>
    </row>
    <row r="276" spans="3:11">
      <c r="C276" s="492" t="s">
        <v>2352</v>
      </c>
      <c r="D276" s="493">
        <v>500</v>
      </c>
      <c r="E276" s="490">
        <v>12</v>
      </c>
      <c r="F276" s="32">
        <f t="shared" si="14"/>
        <v>6000</v>
      </c>
      <c r="G276" s="96" t="s">
        <v>89</v>
      </c>
      <c r="H276" s="491" t="s">
        <v>781</v>
      </c>
      <c r="I276" s="65" t="str">
        <f>VLOOKUP(H276,[1]Presupuesto!$B$11:$C$565,2,0)</f>
        <v>PRODUCTOS PAPEL Y CARTON</v>
      </c>
      <c r="J276" s="151" t="s">
        <v>1324</v>
      </c>
      <c r="K276" s="33" t="s">
        <v>357</v>
      </c>
    </row>
    <row r="277" spans="3:11">
      <c r="C277" s="492" t="s">
        <v>2353</v>
      </c>
      <c r="D277" s="493">
        <v>100</v>
      </c>
      <c r="E277" s="490">
        <v>70</v>
      </c>
      <c r="F277" s="32">
        <f t="shared" si="14"/>
        <v>7000</v>
      </c>
      <c r="G277" s="96" t="s">
        <v>89</v>
      </c>
      <c r="H277" s="491" t="s">
        <v>902</v>
      </c>
      <c r="I277" s="65" t="str">
        <f>VLOOKUP(H277,[1]Presupuesto!$B$11:$C$565,2,0)</f>
        <v>UTILES DE ESCRITORIO, OFICINA Y ENSE¥ANZA</v>
      </c>
      <c r="J277" s="151" t="s">
        <v>1324</v>
      </c>
      <c r="K277" s="33" t="s">
        <v>358</v>
      </c>
    </row>
    <row r="278" spans="3:11">
      <c r="C278" s="492" t="s">
        <v>2354</v>
      </c>
      <c r="D278" s="493">
        <v>24</v>
      </c>
      <c r="E278" s="490">
        <v>15</v>
      </c>
      <c r="F278" s="32">
        <f t="shared" si="14"/>
        <v>360</v>
      </c>
      <c r="G278" s="96" t="s">
        <v>89</v>
      </c>
      <c r="H278" s="491" t="s">
        <v>902</v>
      </c>
      <c r="I278" s="65" t="str">
        <f>VLOOKUP(H278,[1]Presupuesto!$B$11:$C$565,2,0)</f>
        <v>UTILES DE ESCRITORIO, OFICINA Y ENSE¥ANZA</v>
      </c>
      <c r="J278" s="151" t="s">
        <v>1324</v>
      </c>
      <c r="K278" s="33" t="s">
        <v>359</v>
      </c>
    </row>
    <row r="279" spans="3:11">
      <c r="C279" s="492" t="s">
        <v>2355</v>
      </c>
      <c r="D279" s="493">
        <v>10</v>
      </c>
      <c r="E279" s="490">
        <v>120</v>
      </c>
      <c r="F279" s="32">
        <f t="shared" si="14"/>
        <v>1200</v>
      </c>
      <c r="G279" s="96" t="s">
        <v>89</v>
      </c>
      <c r="H279" s="491" t="s">
        <v>902</v>
      </c>
      <c r="I279" s="65" t="str">
        <f>VLOOKUP(H279,[1]Presupuesto!$B$11:$C$565,2,0)</f>
        <v>UTILES DE ESCRITORIO, OFICINA Y ENSE¥ANZA</v>
      </c>
      <c r="J279" s="151" t="s">
        <v>1324</v>
      </c>
      <c r="K279" s="33" t="s">
        <v>360</v>
      </c>
    </row>
    <row r="280" spans="3:11">
      <c r="C280" s="492" t="s">
        <v>2356</v>
      </c>
      <c r="D280" s="493">
        <v>10</v>
      </c>
      <c r="E280" s="490">
        <v>120</v>
      </c>
      <c r="F280" s="32">
        <f t="shared" si="14"/>
        <v>1200</v>
      </c>
      <c r="G280" s="96" t="s">
        <v>89</v>
      </c>
      <c r="H280" s="491" t="s">
        <v>902</v>
      </c>
      <c r="I280" s="65" t="str">
        <f>VLOOKUP(H280,[1]Presupuesto!$B$11:$C$565,2,0)</f>
        <v>UTILES DE ESCRITORIO, OFICINA Y ENSE¥ANZA</v>
      </c>
      <c r="J280" s="151" t="s">
        <v>1324</v>
      </c>
      <c r="K280" s="33" t="s">
        <v>361</v>
      </c>
    </row>
    <row r="281" spans="3:11">
      <c r="C281" s="492" t="s">
        <v>2357</v>
      </c>
      <c r="D281" s="493">
        <v>100</v>
      </c>
      <c r="E281" s="490">
        <v>40</v>
      </c>
      <c r="F281" s="32">
        <f t="shared" si="14"/>
        <v>4000</v>
      </c>
      <c r="G281" s="96" t="s">
        <v>89</v>
      </c>
      <c r="H281" s="491" t="s">
        <v>902</v>
      </c>
      <c r="I281" s="65" t="str">
        <f>VLOOKUP(H281,[1]Presupuesto!$B$11:$C$565,2,0)</f>
        <v>UTILES DE ESCRITORIO, OFICINA Y ENSE¥ANZA</v>
      </c>
      <c r="J281" s="151" t="s">
        <v>1324</v>
      </c>
      <c r="K281" s="33" t="s">
        <v>362</v>
      </c>
    </row>
    <row r="282" spans="3:11">
      <c r="C282" s="492" t="s">
        <v>2358</v>
      </c>
      <c r="D282" s="493">
        <v>50</v>
      </c>
      <c r="E282" s="490">
        <v>30</v>
      </c>
      <c r="F282" s="32">
        <f t="shared" si="14"/>
        <v>1500</v>
      </c>
      <c r="G282" s="96" t="s">
        <v>89</v>
      </c>
      <c r="H282" s="491" t="s">
        <v>902</v>
      </c>
      <c r="I282" s="65" t="str">
        <f>VLOOKUP(H282,[1]Presupuesto!$B$11:$C$565,2,0)</f>
        <v>UTILES DE ESCRITORIO, OFICINA Y ENSE¥ANZA</v>
      </c>
      <c r="J282" s="151" t="s">
        <v>1324</v>
      </c>
      <c r="K282" s="33" t="s">
        <v>363</v>
      </c>
    </row>
    <row r="283" spans="3:11">
      <c r="C283" s="492" t="s">
        <v>2359</v>
      </c>
      <c r="D283" s="493">
        <v>50</v>
      </c>
      <c r="E283" s="490">
        <v>30</v>
      </c>
      <c r="F283" s="32">
        <f t="shared" si="14"/>
        <v>1500</v>
      </c>
      <c r="G283" s="96" t="s">
        <v>89</v>
      </c>
      <c r="H283" s="491" t="s">
        <v>902</v>
      </c>
      <c r="I283" s="65" t="str">
        <f>VLOOKUP(H283,[1]Presupuesto!$B$11:$C$565,2,0)</f>
        <v>UTILES DE ESCRITORIO, OFICINA Y ENSE¥ANZA</v>
      </c>
      <c r="J283" s="151" t="s">
        <v>1324</v>
      </c>
      <c r="K283" s="33" t="s">
        <v>364</v>
      </c>
    </row>
    <row r="284" spans="3:11">
      <c r="C284" s="492" t="s">
        <v>2360</v>
      </c>
      <c r="D284" s="493">
        <v>20</v>
      </c>
      <c r="E284" s="490">
        <v>50</v>
      </c>
      <c r="F284" s="32">
        <f t="shared" si="14"/>
        <v>1000</v>
      </c>
      <c r="G284" s="96" t="s">
        <v>89</v>
      </c>
      <c r="H284" s="491" t="s">
        <v>902</v>
      </c>
      <c r="I284" s="65" t="str">
        <f>VLOOKUP(H284,[1]Presupuesto!$B$11:$C$565,2,0)</f>
        <v>UTILES DE ESCRITORIO, OFICINA Y ENSE¥ANZA</v>
      </c>
      <c r="J284" s="151" t="s">
        <v>1324</v>
      </c>
      <c r="K284" s="33" t="s">
        <v>354</v>
      </c>
    </row>
    <row r="285" spans="3:11">
      <c r="C285" s="492" t="s">
        <v>2361</v>
      </c>
      <c r="D285" s="493">
        <v>24</v>
      </c>
      <c r="E285" s="490">
        <v>25</v>
      </c>
      <c r="F285" s="32">
        <f t="shared" si="14"/>
        <v>600</v>
      </c>
      <c r="G285" s="96" t="s">
        <v>89</v>
      </c>
      <c r="H285" s="491" t="s">
        <v>902</v>
      </c>
      <c r="I285" s="65" t="str">
        <f>VLOOKUP(H285,[1]Presupuesto!$B$11:$C$565,2,0)</f>
        <v>UTILES DE ESCRITORIO, OFICINA Y ENSE¥ANZA</v>
      </c>
      <c r="J285" s="151" t="s">
        <v>1324</v>
      </c>
      <c r="K285" s="33" t="s">
        <v>372</v>
      </c>
    </row>
    <row r="286" spans="3:11">
      <c r="C286" s="492" t="s">
        <v>2362</v>
      </c>
      <c r="D286" s="493">
        <v>10</v>
      </c>
      <c r="E286" s="490">
        <v>70</v>
      </c>
      <c r="F286" s="32">
        <f t="shared" si="14"/>
        <v>700</v>
      </c>
      <c r="G286" s="96" t="s">
        <v>89</v>
      </c>
      <c r="H286" s="491" t="s">
        <v>781</v>
      </c>
      <c r="I286" s="65" t="str">
        <f>VLOOKUP(H286,[1]Presupuesto!$B$11:$C$565,2,0)</f>
        <v>PRODUCTOS PAPEL Y CARTON</v>
      </c>
      <c r="J286" s="151" t="s">
        <v>1324</v>
      </c>
      <c r="K286" s="33" t="s">
        <v>355</v>
      </c>
    </row>
    <row r="287" spans="3:11">
      <c r="C287" s="492" t="s">
        <v>2363</v>
      </c>
      <c r="D287" s="493">
        <v>4</v>
      </c>
      <c r="E287" s="490">
        <v>150</v>
      </c>
      <c r="F287" s="32">
        <f t="shared" si="14"/>
        <v>600</v>
      </c>
      <c r="G287" s="96" t="s">
        <v>89</v>
      </c>
      <c r="H287" s="491" t="s">
        <v>2364</v>
      </c>
      <c r="I287" s="511" t="str">
        <f>VLOOKUP(H17,Presupuesto!$B$11:$C$565,2,0)</f>
        <v>SERVICIOS DE IMPRENTA PUBLIC.Y REPRODUCCION</v>
      </c>
      <c r="J287" s="151" t="s">
        <v>1324</v>
      </c>
      <c r="K287" s="33" t="s">
        <v>356</v>
      </c>
    </row>
    <row r="288" spans="3:11">
      <c r="C288" s="492" t="s">
        <v>2365</v>
      </c>
      <c r="D288" s="493">
        <v>2</v>
      </c>
      <c r="E288" s="490">
        <v>200</v>
      </c>
      <c r="F288" s="32">
        <f t="shared" si="14"/>
        <v>400</v>
      </c>
      <c r="G288" s="96" t="s">
        <v>89</v>
      </c>
      <c r="H288" s="491" t="s">
        <v>2366</v>
      </c>
      <c r="I288" s="514" t="str">
        <f>VLOOKUP(H17,Presupuesto!$B$11:$C$565,2,0)</f>
        <v>SERVICIOS DE IMPRENTA PUBLIC.Y REPRODUCCION</v>
      </c>
      <c r="J288" s="151" t="s">
        <v>1324</v>
      </c>
      <c r="K288" s="33" t="s">
        <v>357</v>
      </c>
    </row>
    <row r="289" spans="3:11" hidden="1">
      <c r="C289" s="76"/>
      <c r="D289" s="93"/>
      <c r="E289" s="58"/>
      <c r="F289" s="32">
        <f t="shared" si="14"/>
        <v>0</v>
      </c>
      <c r="G289" s="96"/>
      <c r="H289" s="491" t="s">
        <v>2442</v>
      </c>
      <c r="I289" s="514" t="e">
        <f>VLOOKUP(H19,Presupuesto!$B$11:$C$565,2,0)</f>
        <v>#N/A</v>
      </c>
      <c r="J289" s="151" t="s">
        <v>1324</v>
      </c>
      <c r="K289" s="33" t="s">
        <v>358</v>
      </c>
    </row>
    <row r="290" spans="3:11" ht="15.75" hidden="1" thickBot="1">
      <c r="C290" s="82"/>
      <c r="D290" s="94"/>
      <c r="E290" s="38"/>
      <c r="F290" s="40">
        <f t="shared" ref="F290" si="15">D290*E290</f>
        <v>0</v>
      </c>
      <c r="G290" s="97"/>
      <c r="H290" s="83"/>
      <c r="I290" s="511" t="e">
        <v>#N/A</v>
      </c>
      <c r="J290" s="41" t="str">
        <f t="shared" ref="J290" si="16">$J$282</f>
        <v>Gestión Administrativa y  financiera en apoyo al Desarrollo Académico</v>
      </c>
      <c r="K290" s="59" t="s">
        <v>354</v>
      </c>
    </row>
    <row r="292" spans="3:11" ht="15.75" thickBot="1">
      <c r="F292" s="25"/>
      <c r="G292" s="24"/>
      <c r="H292" s="25"/>
      <c r="I292" s="25"/>
    </row>
    <row r="293" spans="3:11" ht="15.75" thickBot="1">
      <c r="C293" s="515" t="s">
        <v>11</v>
      </c>
      <c r="D293" s="293">
        <f>SUM(F300:F312)</f>
        <v>125350</v>
      </c>
      <c r="F293" s="7"/>
      <c r="G293" s="14"/>
      <c r="H293" s="7"/>
      <c r="I293" s="7"/>
    </row>
    <row r="294" spans="3:11">
      <c r="C294" s="7"/>
      <c r="D294" s="3"/>
      <c r="E294" s="28"/>
      <c r="F294" s="28"/>
      <c r="G294" s="28"/>
      <c r="H294" s="513"/>
      <c r="I294" s="11"/>
      <c r="J294" s="11"/>
      <c r="K294" s="47"/>
    </row>
    <row r="295" spans="3:11">
      <c r="C295" s="7"/>
      <c r="D295" s="3"/>
      <c r="E295" s="28"/>
      <c r="F295" s="28"/>
      <c r="G295" s="28"/>
      <c r="H295" s="513"/>
      <c r="I295" s="11"/>
      <c r="J295" s="11"/>
      <c r="K295" s="47"/>
    </row>
    <row r="296" spans="3:11" ht="15.75">
      <c r="C296" s="137" t="s">
        <v>352</v>
      </c>
      <c r="D296" s="459" t="s">
        <v>2053</v>
      </c>
      <c r="E296" s="28"/>
      <c r="F296" s="28"/>
      <c r="G296" s="28"/>
      <c r="H296" s="11"/>
      <c r="I296" s="11"/>
      <c r="J296" s="11"/>
      <c r="K296" s="47"/>
    </row>
    <row r="297" spans="3:11" ht="18.75">
      <c r="C297" s="518" t="str">
        <f>IFERROR(VLOOKUP(D296,'1. Desarrollo e Innov. Curricu.'!$F:$G,2,FALSE),IFERROR(VLOOKUP(D296,'2. Investigación Científica'!$F:$G,2,FALSE),IFERROR(VLOOKUP(D296,'3. Vinculación Univ. Sociedad'!$F:$G,2,FALSE),IFERROR(VLOOKUP(D296,'4. Docencia y Profesorado Univ.'!$F:$G,2,FALSE),IFERROR(VLOOKUP(D296,'5. Estudiantes y Graduados'!$F:$G,2,FALSE),IFERROR(VLOOKUP(D296,'Gestion administrativa '!$F:$G,2,FALSE),IFERROR(VLOOKUP(D296,'13. Gestión Académica'!$F:$G,2,FALSE),IFERROR(VLOOKUP(D296,'9. Asegura. de la Calid. y M'!$F:$G,2,FALSE),IFERROR(VLOOKUP(D296,'6. Gestión del Conocimiento'!$F:$G,2,FALSE),IFERROR(VLOOKUP(D296,'15. Gobernabilidad y Proceso...'!$F:$G,2,FALSE),IFERROR(VLOOKUP(D296,'12. Gestión del Talento Humano'!$F:$G,2,FALSE),IFERROR(VLOOKUP(D296,'14. Internacional... de la E.S.'!$F:$G,2,FALSE),IFERROR(VLOOKUP(D296,'10. Posgrado'!$F:$G,2,FALSE),IFERROR(VLOOKUP(D296,'17. Gestión TIC'!$F:$G,2,FALSE),IFERROR(VLOOKUP(D296,'16. Desa. del Sistema Educ.Sup.'!$F:$G,2,FALSE),IFERROR(VLOOKUP(D296,'8. Cultura de Inno. Insti...'!$F:$G,2,FALSE),VLOOKUP(D296,'7. Lo Esencial de la Reforma U.'!$F:$G,2,0)))))))))))))))))</f>
        <v xml:space="preserve">Gestion para fortalecer los procesos administrativos y sanitarios </v>
      </c>
      <c r="D297" s="3"/>
      <c r="E297" s="28"/>
      <c r="F297" s="28"/>
      <c r="G297" s="28"/>
      <c r="H297" s="11"/>
      <c r="I297" s="11"/>
      <c r="J297" s="11"/>
      <c r="K297" s="47"/>
    </row>
    <row r="298" spans="3:11" ht="15.75" thickBot="1">
      <c r="F298" s="28"/>
      <c r="G298" s="11"/>
      <c r="H298" s="11"/>
      <c r="I298" s="11"/>
    </row>
    <row r="299" spans="3:11" ht="15.75" thickBot="1">
      <c r="C299" s="64" t="s">
        <v>12</v>
      </c>
      <c r="D299" s="64" t="s">
        <v>23</v>
      </c>
      <c r="E299" s="71" t="s">
        <v>25</v>
      </c>
      <c r="F299" s="70" t="s">
        <v>6</v>
      </c>
      <c r="G299" s="68" t="s">
        <v>91</v>
      </c>
      <c r="H299" s="71" t="s">
        <v>14</v>
      </c>
      <c r="I299" s="68" t="s">
        <v>92</v>
      </c>
      <c r="J299" s="68" t="s">
        <v>370</v>
      </c>
      <c r="K299" s="68" t="s">
        <v>371</v>
      </c>
    </row>
    <row r="300" spans="3:11">
      <c r="C300" s="494" t="s">
        <v>2367</v>
      </c>
      <c r="D300" s="495">
        <v>100</v>
      </c>
      <c r="E300" s="496">
        <v>210</v>
      </c>
      <c r="F300" s="32">
        <f t="shared" ref="F300:F311" si="17">D300*E300</f>
        <v>21000</v>
      </c>
      <c r="G300" s="96" t="s">
        <v>89</v>
      </c>
      <c r="H300" s="33" t="s">
        <v>899</v>
      </c>
      <c r="I300" s="65" t="str">
        <f>VLOOKUP(H300,[1]Presupuesto!$B$11:$C$565,2,0)</f>
        <v>ELEMENTOS DE LIMPIEZA</v>
      </c>
      <c r="J300" s="33" t="s">
        <v>1324</v>
      </c>
      <c r="K300" s="33" t="s">
        <v>372</v>
      </c>
    </row>
    <row r="301" spans="3:11">
      <c r="C301" s="497" t="s">
        <v>2368</v>
      </c>
      <c r="D301" s="498">
        <v>10</v>
      </c>
      <c r="E301" s="490">
        <v>160</v>
      </c>
      <c r="F301" s="32">
        <f t="shared" si="17"/>
        <v>1600</v>
      </c>
      <c r="G301" s="96" t="s">
        <v>89</v>
      </c>
      <c r="H301" s="33" t="s">
        <v>899</v>
      </c>
      <c r="I301" s="65" t="str">
        <f>VLOOKUP(H301,[1]Presupuesto!$B$11:$C$565,2,0)</f>
        <v>ELEMENTOS DE LIMPIEZA</v>
      </c>
      <c r="J301" s="33" t="s">
        <v>1324</v>
      </c>
      <c r="K301" s="33" t="s">
        <v>355</v>
      </c>
    </row>
    <row r="302" spans="3:11">
      <c r="C302" s="497" t="s">
        <v>2369</v>
      </c>
      <c r="D302" s="498">
        <v>10</v>
      </c>
      <c r="E302" s="490">
        <v>160</v>
      </c>
      <c r="F302" s="32">
        <f t="shared" si="17"/>
        <v>1600</v>
      </c>
      <c r="G302" s="96" t="s">
        <v>89</v>
      </c>
      <c r="H302" s="33" t="s">
        <v>899</v>
      </c>
      <c r="I302" s="65" t="str">
        <f>VLOOKUP(H302,[1]Presupuesto!$B$11:$C$565,2,0)</f>
        <v>ELEMENTOS DE LIMPIEZA</v>
      </c>
      <c r="J302" s="33" t="s">
        <v>1324</v>
      </c>
      <c r="K302" s="33" t="s">
        <v>356</v>
      </c>
    </row>
    <row r="303" spans="3:11">
      <c r="C303" s="497" t="s">
        <v>2370</v>
      </c>
      <c r="D303" s="498">
        <v>100</v>
      </c>
      <c r="E303" s="490">
        <v>160</v>
      </c>
      <c r="F303" s="32">
        <f t="shared" si="17"/>
        <v>16000</v>
      </c>
      <c r="G303" s="96" t="s">
        <v>89</v>
      </c>
      <c r="H303" s="33" t="s">
        <v>899</v>
      </c>
      <c r="I303" s="65" t="str">
        <f>VLOOKUP(H303,[1]Presupuesto!$B$11:$C$565,2,0)</f>
        <v>ELEMENTOS DE LIMPIEZA</v>
      </c>
      <c r="J303" s="33" t="s">
        <v>1324</v>
      </c>
      <c r="K303" s="33" t="s">
        <v>357</v>
      </c>
    </row>
    <row r="304" spans="3:11">
      <c r="C304" s="497" t="s">
        <v>2371</v>
      </c>
      <c r="D304" s="498">
        <v>70</v>
      </c>
      <c r="E304" s="490">
        <v>145</v>
      </c>
      <c r="F304" s="32">
        <f t="shared" si="17"/>
        <v>10150</v>
      </c>
      <c r="G304" s="96" t="s">
        <v>89</v>
      </c>
      <c r="H304" s="33" t="s">
        <v>899</v>
      </c>
      <c r="I304" s="65" t="str">
        <f>VLOOKUP(H304,[1]Presupuesto!$B$11:$C$565,2,0)</f>
        <v>ELEMENTOS DE LIMPIEZA</v>
      </c>
      <c r="J304" s="33" t="s">
        <v>1324</v>
      </c>
      <c r="K304" s="33" t="s">
        <v>358</v>
      </c>
    </row>
    <row r="305" spans="3:11">
      <c r="C305" s="497" t="s">
        <v>2372</v>
      </c>
      <c r="D305" s="498">
        <v>100</v>
      </c>
      <c r="E305" s="499">
        <v>40</v>
      </c>
      <c r="F305" s="32">
        <f t="shared" si="17"/>
        <v>4000</v>
      </c>
      <c r="G305" s="96" t="s">
        <v>89</v>
      </c>
      <c r="H305" s="33" t="s">
        <v>899</v>
      </c>
      <c r="I305" s="65" t="str">
        <f>VLOOKUP(H305,[1]Presupuesto!$B$11:$C$565,2,0)</f>
        <v>ELEMENTOS DE LIMPIEZA</v>
      </c>
      <c r="J305" s="33" t="s">
        <v>1324</v>
      </c>
      <c r="K305" s="33" t="s">
        <v>359</v>
      </c>
    </row>
    <row r="306" spans="3:11">
      <c r="C306" s="500" t="s">
        <v>2373</v>
      </c>
      <c r="D306" s="501">
        <v>10</v>
      </c>
      <c r="E306" s="502">
        <v>300</v>
      </c>
      <c r="F306" s="32">
        <f t="shared" si="17"/>
        <v>3000</v>
      </c>
      <c r="G306" s="96" t="s">
        <v>89</v>
      </c>
      <c r="H306" s="33" t="s">
        <v>899</v>
      </c>
      <c r="I306" s="65" t="str">
        <f>VLOOKUP(H306,[1]Presupuesto!$B$11:$C$565,2,0)</f>
        <v>ELEMENTOS DE LIMPIEZA</v>
      </c>
      <c r="J306" s="33" t="s">
        <v>1324</v>
      </c>
      <c r="K306" s="33" t="s">
        <v>360</v>
      </c>
    </row>
    <row r="307" spans="3:11">
      <c r="C307" s="503" t="s">
        <v>2374</v>
      </c>
      <c r="D307" s="504">
        <v>80</v>
      </c>
      <c r="E307" s="505">
        <v>500</v>
      </c>
      <c r="F307" s="32">
        <f t="shared" si="17"/>
        <v>40000</v>
      </c>
      <c r="G307" s="96" t="s">
        <v>89</v>
      </c>
      <c r="H307" s="33" t="s">
        <v>899</v>
      </c>
      <c r="I307" s="65" t="str">
        <f>VLOOKUP(H307,[1]Presupuesto!$B$11:$C$565,2,0)</f>
        <v>ELEMENTOS DE LIMPIEZA</v>
      </c>
      <c r="J307" s="33" t="s">
        <v>1324</v>
      </c>
      <c r="K307" s="33" t="s">
        <v>361</v>
      </c>
    </row>
    <row r="308" spans="3:11">
      <c r="C308" s="503" t="s">
        <v>2375</v>
      </c>
      <c r="D308" s="504">
        <v>100</v>
      </c>
      <c r="E308" s="505">
        <v>60</v>
      </c>
      <c r="F308" s="32">
        <f t="shared" si="17"/>
        <v>6000</v>
      </c>
      <c r="G308" s="96" t="s">
        <v>89</v>
      </c>
      <c r="H308" s="33" t="s">
        <v>899</v>
      </c>
      <c r="I308" s="65" t="str">
        <f>VLOOKUP(H308,[1]Presupuesto!$B$11:$C$565,2,0)</f>
        <v>ELEMENTOS DE LIMPIEZA</v>
      </c>
      <c r="J308" s="33" t="s">
        <v>1324</v>
      </c>
      <c r="K308" s="33" t="s">
        <v>362</v>
      </c>
    </row>
    <row r="309" spans="3:11">
      <c r="C309" s="503" t="s">
        <v>2376</v>
      </c>
      <c r="D309" s="504">
        <v>100</v>
      </c>
      <c r="E309" s="505">
        <v>100</v>
      </c>
      <c r="F309" s="32">
        <f t="shared" si="17"/>
        <v>10000</v>
      </c>
      <c r="G309" s="96" t="s">
        <v>89</v>
      </c>
      <c r="H309" s="33" t="s">
        <v>899</v>
      </c>
      <c r="I309" s="65" t="str">
        <f>VLOOKUP(H309,[1]Presupuesto!$B$11:$C$565,2,0)</f>
        <v>ELEMENTOS DE LIMPIEZA</v>
      </c>
      <c r="J309" s="33" t="s">
        <v>1324</v>
      </c>
      <c r="K309" s="33" t="s">
        <v>363</v>
      </c>
    </row>
    <row r="310" spans="3:11">
      <c r="C310" s="503" t="s">
        <v>2377</v>
      </c>
      <c r="D310" s="504">
        <v>60</v>
      </c>
      <c r="E310" s="505">
        <v>200</v>
      </c>
      <c r="F310" s="32">
        <f t="shared" si="17"/>
        <v>12000</v>
      </c>
      <c r="G310" s="96" t="s">
        <v>89</v>
      </c>
      <c r="H310" s="33" t="s">
        <v>899</v>
      </c>
      <c r="I310" s="514" t="str">
        <f>VLOOKUP(H17,Presupuesto!$B$11:$C$565,2,0)</f>
        <v>SERVICIOS DE IMPRENTA PUBLIC.Y REPRODUCCION</v>
      </c>
      <c r="J310" s="33" t="s">
        <v>1324</v>
      </c>
      <c r="K310" s="33" t="s">
        <v>364</v>
      </c>
    </row>
    <row r="311" spans="3:11" hidden="1">
      <c r="C311" s="80"/>
      <c r="D311" s="86"/>
      <c r="E311" s="53"/>
      <c r="F311" s="32">
        <f t="shared" si="17"/>
        <v>0</v>
      </c>
      <c r="G311" s="96"/>
      <c r="H311" s="81"/>
      <c r="I311" s="65" t="e">
        <f>VLOOKUP(H311,[1]Presupuesto!$B$11:$C$565,2,0)</f>
        <v>#N/A</v>
      </c>
      <c r="J311" s="33" t="e">
        <f>#REF!</f>
        <v>#REF!</v>
      </c>
      <c r="K311" s="33" t="s">
        <v>363</v>
      </c>
    </row>
    <row r="312" spans="3:11" ht="15.75" hidden="1" thickBot="1">
      <c r="C312" s="82"/>
      <c r="D312" s="94"/>
      <c r="E312" s="38"/>
      <c r="F312" s="40">
        <f t="shared" ref="F312" si="18">D312*E312</f>
        <v>0</v>
      </c>
      <c r="G312" s="97"/>
      <c r="H312" s="83"/>
      <c r="I312" s="67" t="e">
        <f>VLOOKUP(H312,Presupuesto!$B$11:$C$565,2,0)</f>
        <v>#N/A</v>
      </c>
      <c r="J312" s="41" t="str">
        <f t="shared" ref="J312" si="19">$J$300</f>
        <v>Gestión Administrativa y  financiera en apoyo al Desarrollo Académico</v>
      </c>
      <c r="K312" s="59" t="s">
        <v>354</v>
      </c>
    </row>
    <row r="314" spans="3:11" ht="15.75" thickBot="1"/>
    <row r="315" spans="3:11" ht="15.75" thickBot="1">
      <c r="C315" s="515" t="s">
        <v>11</v>
      </c>
      <c r="D315" s="293">
        <f>SUM(F322:F328)</f>
        <v>5000</v>
      </c>
      <c r="F315" s="7"/>
      <c r="G315" s="14"/>
      <c r="H315" s="378"/>
      <c r="I315" s="7"/>
    </row>
    <row r="316" spans="3:11">
      <c r="C316" s="7"/>
      <c r="D316" s="3"/>
      <c r="E316" s="28"/>
      <c r="F316" s="28"/>
      <c r="G316" s="28"/>
      <c r="H316" s="378"/>
      <c r="I316" s="11"/>
      <c r="J316" s="11"/>
      <c r="K316" s="47"/>
    </row>
    <row r="317" spans="3:11">
      <c r="C317" s="7"/>
      <c r="D317" s="3"/>
      <c r="E317" s="28"/>
      <c r="F317" s="28"/>
      <c r="G317" s="28"/>
      <c r="H317" s="378"/>
      <c r="I317" s="11"/>
      <c r="J317" s="11"/>
      <c r="K317" s="47"/>
    </row>
    <row r="318" spans="3:11" ht="15.75">
      <c r="C318" s="137" t="s">
        <v>352</v>
      </c>
      <c r="D318" s="458" t="s">
        <v>1644</v>
      </c>
      <c r="E318" s="28"/>
      <c r="F318" s="28"/>
      <c r="G318" s="28"/>
      <c r="H318" s="378"/>
      <c r="I318" s="11"/>
      <c r="J318" s="11"/>
      <c r="K318" s="47"/>
    </row>
    <row r="319" spans="3:11" ht="18.75">
      <c r="C319" s="518" t="str">
        <f>IFERROR(VLOOKUP(D318,'1. Desarrollo e Innov. Curricu.'!$F:$G,2,FALSE),IFERROR(VLOOKUP(D318,'2. Investigación Científica'!$F:$G,2,FALSE),IFERROR(VLOOKUP(D318,'3. Vinculación Univ. Sociedad'!$F:$G,2,FALSE),IFERROR(VLOOKUP(D318,'4. Docencia y Profesorado Univ.'!$F:$G,2,FALSE),IFERROR(VLOOKUP(D318,'5. Estudiantes y Graduados'!$F:$G,2,FALSE),IFERROR(VLOOKUP(D318,'Gestion administrativa '!$F:$G,2,FALSE),IFERROR(VLOOKUP(D318,'13. Gestión Académica'!$F:$G,2,FALSE),IFERROR(VLOOKUP(D318,'9. Asegura. de la Calid. y M'!$F:$G,2,FALSE),IFERROR(VLOOKUP(D318,'6. Gestión del Conocimiento'!$F:$G,2,FALSE),IFERROR(VLOOKUP(D318,'15. Gobernabilidad y Proceso...'!$F:$G,2,FALSE),IFERROR(VLOOKUP(D318,'12. Gestión del Talento Humano'!$F:$G,2,FALSE),IFERROR(VLOOKUP(D318,'14. Internacional... de la E.S.'!$F:$G,2,FALSE),IFERROR(VLOOKUP(D318,'10. Posgrado'!$F:$G,2,FALSE),IFERROR(VLOOKUP(D318,'17. Gestión TIC'!$F:$G,2,FALSE),IFERROR(VLOOKUP(D318,'16. Desa. del Sistema Educ.Sup.'!$F:$G,2,FALSE),IFERROR(VLOOKUP(D318,'8. Cultura de Inno. Insti...'!$F:$G,2,FALSE),VLOOKUP(D318,'7. Lo Esencial de la Reforma U.'!$F:$G,2,0)))))))))))))))))</f>
        <v xml:space="preserve">Gestion para la implementación del programa del Tecnico Universitario en Protesis Dental </v>
      </c>
      <c r="D319" s="3"/>
      <c r="E319" s="28"/>
      <c r="F319" s="28"/>
      <c r="G319" s="28"/>
      <c r="H319" s="11"/>
      <c r="I319" s="11"/>
      <c r="J319" s="11"/>
      <c r="K319" s="47"/>
    </row>
    <row r="320" spans="3:11" ht="15.75" thickBot="1">
      <c r="F320" s="28"/>
      <c r="G320" s="11"/>
      <c r="H320" s="11"/>
      <c r="I320" s="11"/>
    </row>
    <row r="321" spans="3:11" ht="15.75" thickBot="1">
      <c r="C321" s="64" t="s">
        <v>12</v>
      </c>
      <c r="D321" s="64" t="s">
        <v>23</v>
      </c>
      <c r="E321" s="71" t="s">
        <v>25</v>
      </c>
      <c r="F321" s="70" t="s">
        <v>6</v>
      </c>
      <c r="G321" s="68" t="s">
        <v>91</v>
      </c>
      <c r="H321" s="71" t="s">
        <v>14</v>
      </c>
      <c r="I321" s="68" t="s">
        <v>92</v>
      </c>
      <c r="J321" s="68" t="s">
        <v>370</v>
      </c>
      <c r="K321" s="68" t="s">
        <v>371</v>
      </c>
    </row>
    <row r="322" spans="3:11" hidden="1">
      <c r="C322" s="153" t="s">
        <v>399</v>
      </c>
      <c r="D322" s="154"/>
      <c r="E322" s="152">
        <f>HLOOKUP(C322,$AH$2:$BU$3,2,0)</f>
        <v>620</v>
      </c>
      <c r="F322" s="32">
        <f t="shared" ref="F322:F328" si="20">D322*E322</f>
        <v>0</v>
      </c>
      <c r="G322" s="96"/>
      <c r="H322" s="77"/>
      <c r="I322" s="65" t="e">
        <f>VLOOKUP(H322,Presupuesto!$B$11:$C$565,2,0)</f>
        <v>#N/A</v>
      </c>
      <c r="J322" s="151" t="s">
        <v>1418</v>
      </c>
      <c r="K322" s="33" t="s">
        <v>354</v>
      </c>
    </row>
    <row r="323" spans="3:11">
      <c r="C323" s="76" t="s">
        <v>2378</v>
      </c>
      <c r="D323" s="93">
        <v>10</v>
      </c>
      <c r="E323" s="58">
        <v>150</v>
      </c>
      <c r="F323" s="32">
        <f t="shared" si="20"/>
        <v>1500</v>
      </c>
      <c r="G323" s="96" t="s">
        <v>89</v>
      </c>
      <c r="H323" s="33" t="s">
        <v>781</v>
      </c>
      <c r="I323" s="65" t="str">
        <f>VLOOKUP(H323,[1]Presupuesto!$B$11:$C$565,2,0)</f>
        <v>PRODUCTOS PAPEL Y CARTON</v>
      </c>
      <c r="J323" s="33" t="s">
        <v>1317</v>
      </c>
      <c r="K323" s="33" t="s">
        <v>372</v>
      </c>
    </row>
    <row r="324" spans="3:11">
      <c r="C324" s="76" t="s">
        <v>2379</v>
      </c>
      <c r="D324" s="93">
        <v>5</v>
      </c>
      <c r="E324" s="58">
        <v>400</v>
      </c>
      <c r="F324" s="32">
        <f t="shared" si="20"/>
        <v>2000</v>
      </c>
      <c r="G324" s="96" t="s">
        <v>89</v>
      </c>
      <c r="H324" s="33" t="s">
        <v>915</v>
      </c>
      <c r="I324" s="65" t="str">
        <f>VLOOKUP(H324,[1]Presupuesto!$B$11:$C$565,2,0)</f>
        <v>OTROS RESPUESTOS Y ACCESORIOS MENORES</v>
      </c>
      <c r="J324" s="33" t="s">
        <v>1317</v>
      </c>
      <c r="K324" s="33" t="s">
        <v>372</v>
      </c>
    </row>
    <row r="325" spans="3:11">
      <c r="C325" s="76" t="s">
        <v>2380</v>
      </c>
      <c r="D325" s="93">
        <v>100</v>
      </c>
      <c r="E325" s="58">
        <v>12</v>
      </c>
      <c r="F325" s="32">
        <f t="shared" si="20"/>
        <v>1200</v>
      </c>
      <c r="G325" s="96" t="s">
        <v>89</v>
      </c>
      <c r="H325" s="33" t="s">
        <v>677</v>
      </c>
      <c r="I325" s="65" t="str">
        <f>VLOOKUP(H325,[1]Presupuesto!$B$11:$C$565,2,0)</f>
        <v>SERVICIOS DE IMPRENTA PUBLIC.Y REPRODUCCION</v>
      </c>
      <c r="J325" s="33" t="s">
        <v>1317</v>
      </c>
      <c r="K325" s="33" t="s">
        <v>372</v>
      </c>
    </row>
    <row r="326" spans="3:11">
      <c r="C326" s="76" t="s">
        <v>2381</v>
      </c>
      <c r="D326" s="93">
        <v>6</v>
      </c>
      <c r="E326" s="58">
        <v>50</v>
      </c>
      <c r="F326" s="32">
        <f t="shared" si="20"/>
        <v>300</v>
      </c>
      <c r="G326" s="96" t="s">
        <v>89</v>
      </c>
      <c r="H326" s="33" t="s">
        <v>677</v>
      </c>
      <c r="I326" s="65" t="str">
        <f>VLOOKUP(H326,[1]Presupuesto!$B$11:$C$565,2,0)</f>
        <v>SERVICIOS DE IMPRENTA PUBLIC.Y REPRODUCCION</v>
      </c>
      <c r="J326" s="33" t="s">
        <v>1317</v>
      </c>
      <c r="K326" s="33" t="s">
        <v>372</v>
      </c>
    </row>
    <row r="327" spans="3:11" hidden="1">
      <c r="C327" s="76"/>
      <c r="D327" s="93"/>
      <c r="E327" s="58"/>
      <c r="F327" s="32">
        <f t="shared" si="20"/>
        <v>0</v>
      </c>
      <c r="G327" s="96"/>
      <c r="H327" s="77"/>
      <c r="I327" s="65" t="e">
        <f>VLOOKUP(H327,[1]Presupuesto!$B$11:$C$565,2,0)</f>
        <v>#N/A</v>
      </c>
      <c r="J327" s="33" t="e">
        <f>#REF!</f>
        <v>#REF!</v>
      </c>
      <c r="K327" s="33" t="s">
        <v>361</v>
      </c>
    </row>
    <row r="328" spans="3:11" ht="15.75" hidden="1" thickBot="1">
      <c r="C328" s="82"/>
      <c r="D328" s="94"/>
      <c r="E328" s="38"/>
      <c r="F328" s="40">
        <f t="shared" si="20"/>
        <v>0</v>
      </c>
      <c r="G328" s="97"/>
      <c r="H328" s="83"/>
      <c r="I328" s="67" t="e">
        <f>VLOOKUP(H328,Presupuesto!$B$11:$C$565,2,0)</f>
        <v>#N/A</v>
      </c>
      <c r="J328" s="41" t="str">
        <f t="shared" ref="J328" si="21">$J$322</f>
        <v>Desarrollo del Sistema de Educación Superior</v>
      </c>
      <c r="K328" s="59" t="s">
        <v>354</v>
      </c>
    </row>
    <row r="330" spans="3:11" ht="15.75" thickBot="1">
      <c r="F330" s="25"/>
      <c r="G330" s="24"/>
      <c r="H330" s="25"/>
      <c r="I330" s="25"/>
    </row>
    <row r="331" spans="3:11" ht="15.75" thickBot="1">
      <c r="C331" s="515" t="s">
        <v>11</v>
      </c>
      <c r="D331" s="293">
        <f>SUM(F338:F344)</f>
        <v>2060</v>
      </c>
      <c r="F331" s="7"/>
      <c r="G331" s="14"/>
      <c r="H331" s="7"/>
      <c r="I331" s="7"/>
    </row>
    <row r="332" spans="3:11">
      <c r="C332" s="7"/>
      <c r="D332" s="3"/>
      <c r="E332" s="28"/>
      <c r="F332" s="28"/>
      <c r="G332" s="28"/>
      <c r="H332" s="11"/>
      <c r="I332" s="11"/>
      <c r="J332" s="11"/>
      <c r="K332" s="47"/>
    </row>
    <row r="333" spans="3:11">
      <c r="C333" s="7"/>
      <c r="D333" s="3"/>
      <c r="E333" s="28"/>
      <c r="F333" s="28"/>
      <c r="G333" s="28"/>
      <c r="H333" s="11"/>
      <c r="I333" s="11"/>
      <c r="J333" s="11"/>
      <c r="K333" s="47"/>
    </row>
    <row r="334" spans="3:11" ht="15.75">
      <c r="C334" s="137" t="s">
        <v>352</v>
      </c>
      <c r="D334" s="458" t="s">
        <v>1662</v>
      </c>
      <c r="E334" s="28"/>
      <c r="F334" s="28"/>
      <c r="G334" s="28"/>
      <c r="H334" s="11"/>
      <c r="I334" s="11"/>
      <c r="J334" s="11"/>
      <c r="K334" s="47"/>
    </row>
    <row r="335" spans="3:11" ht="18.75">
      <c r="C335" s="518" t="str">
        <f>IFERROR(VLOOKUP(D334,'1. Desarrollo e Innov. Curricu.'!$F:$G,2,FALSE),IFERROR(VLOOKUP(D334,'2. Investigación Científica'!$F:$G,2,FALSE),IFERROR(VLOOKUP(D334,'3. Vinculación Univ. Sociedad'!$F:$G,2,FALSE),IFERROR(VLOOKUP(D334,'4. Docencia y Profesorado Univ.'!$F:$G,2,FALSE),IFERROR(VLOOKUP(D334,'5. Estudiantes y Graduados'!$F:$G,2,FALSE),IFERROR(VLOOKUP(D334,'Gestion administrativa '!$F:$G,2,FALSE),IFERROR(VLOOKUP(D334,'13. Gestión Académica'!$F:$G,2,FALSE),IFERROR(VLOOKUP(D334,'9. Asegura. de la Calid. y M'!$F:$G,2,FALSE),IFERROR(VLOOKUP(D334,'6. Gestión del Conocimiento'!$F:$G,2,FALSE),IFERROR(VLOOKUP(D334,'15. Gobernabilidad y Proceso...'!$F:$G,2,FALSE),IFERROR(VLOOKUP(D334,'12. Gestión del Talento Humano'!$F:$G,2,FALSE),IFERROR(VLOOKUP(D334,'14. Internacional... de la E.S.'!$F:$G,2,FALSE),IFERROR(VLOOKUP(D334,'10. Posgrado'!$F:$G,2,FALSE),IFERROR(VLOOKUP(D334,'17. Gestión TIC'!$F:$G,2,FALSE),IFERROR(VLOOKUP(D334,'16. Desa. del Sistema Educ.Sup.'!$F:$G,2,FALSE),IFERROR(VLOOKUP(D334,'8. Cultura de Inno. Insti...'!$F:$G,2,FALSE),VLOOKUP(D334,'7. Lo Esencial de la Reforma U.'!$F:$G,2,0)))))))))))))))))</f>
        <v xml:space="preserve">Impulsar el desarrollo de la bimodalidad en la Carrera de Odontología </v>
      </c>
      <c r="D335" s="3"/>
      <c r="E335" s="28"/>
      <c r="F335" s="28"/>
      <c r="G335" s="28"/>
      <c r="H335" s="11"/>
      <c r="I335" s="11"/>
      <c r="J335" s="11"/>
      <c r="K335" s="47"/>
    </row>
    <row r="336" spans="3:11" ht="15.75" thickBot="1">
      <c r="F336" s="28"/>
      <c r="G336" s="11"/>
      <c r="H336" s="11"/>
      <c r="I336" s="11"/>
    </row>
    <row r="337" spans="3:11" ht="15.75" thickBot="1">
      <c r="C337" s="64" t="s">
        <v>12</v>
      </c>
      <c r="D337" s="64" t="s">
        <v>23</v>
      </c>
      <c r="E337" s="71" t="s">
        <v>25</v>
      </c>
      <c r="F337" s="70" t="s">
        <v>6</v>
      </c>
      <c r="G337" s="68" t="s">
        <v>91</v>
      </c>
      <c r="H337" s="71" t="s">
        <v>14</v>
      </c>
      <c r="I337" s="68" t="s">
        <v>92</v>
      </c>
      <c r="J337" s="68" t="s">
        <v>370</v>
      </c>
      <c r="K337" s="68" t="s">
        <v>371</v>
      </c>
    </row>
    <row r="338" spans="3:11" hidden="1">
      <c r="C338" s="153" t="s">
        <v>399</v>
      </c>
      <c r="D338" s="154"/>
      <c r="E338" s="152">
        <f>HLOOKUP(C338,$AH$2:$BU$3,2,0)</f>
        <v>620</v>
      </c>
      <c r="F338" s="32">
        <f t="shared" ref="F338:F344" si="22">D338*E338</f>
        <v>0</v>
      </c>
      <c r="G338" s="96"/>
      <c r="H338" s="77"/>
      <c r="I338" s="65" t="e">
        <f>VLOOKUP(H338,Presupuesto!$B$11:$C$565,2,0)</f>
        <v>#N/A</v>
      </c>
      <c r="J338" s="151" t="s">
        <v>1418</v>
      </c>
      <c r="K338" s="33" t="s">
        <v>354</v>
      </c>
    </row>
    <row r="339" spans="3:11">
      <c r="C339" s="76" t="s">
        <v>2382</v>
      </c>
      <c r="D339" s="93">
        <v>6</v>
      </c>
      <c r="E339" s="58">
        <v>150</v>
      </c>
      <c r="F339" s="32">
        <f t="shared" si="22"/>
        <v>900</v>
      </c>
      <c r="G339" s="96" t="s">
        <v>89</v>
      </c>
      <c r="H339" s="33" t="s">
        <v>781</v>
      </c>
      <c r="I339" s="65" t="str">
        <f>VLOOKUP(H339,[1]Presupuesto!$B$11:$C$565,2,0)</f>
        <v>PRODUCTOS PAPEL Y CARTON</v>
      </c>
      <c r="J339" s="33" t="s">
        <v>1317</v>
      </c>
      <c r="K339" s="33" t="s">
        <v>372</v>
      </c>
    </row>
    <row r="340" spans="3:11">
      <c r="C340" s="76" t="s">
        <v>2383</v>
      </c>
      <c r="D340" s="93">
        <v>2</v>
      </c>
      <c r="E340" s="58">
        <v>400</v>
      </c>
      <c r="F340" s="32">
        <f t="shared" si="22"/>
        <v>800</v>
      </c>
      <c r="G340" s="96" t="s">
        <v>89</v>
      </c>
      <c r="H340" s="33" t="s">
        <v>915</v>
      </c>
      <c r="I340" s="65" t="str">
        <f>VLOOKUP(H340,[1]Presupuesto!$B$11:$C$565,2,0)</f>
        <v>OTROS RESPUESTOS Y ACCESORIOS MENORES</v>
      </c>
      <c r="J340" s="33" t="s">
        <v>1317</v>
      </c>
      <c r="K340" s="33" t="s">
        <v>372</v>
      </c>
    </row>
    <row r="341" spans="3:11">
      <c r="C341" s="76" t="s">
        <v>2380</v>
      </c>
      <c r="D341" s="93">
        <v>30</v>
      </c>
      <c r="E341" s="58">
        <v>12</v>
      </c>
      <c r="F341" s="32">
        <f t="shared" si="22"/>
        <v>360</v>
      </c>
      <c r="G341" s="96" t="s">
        <v>89</v>
      </c>
      <c r="H341" s="33" t="s">
        <v>677</v>
      </c>
      <c r="I341" s="65" t="str">
        <f>VLOOKUP(H341,[1]Presupuesto!$B$11:$C$565,2,0)</f>
        <v>SERVICIOS DE IMPRENTA PUBLIC.Y REPRODUCCION</v>
      </c>
      <c r="J341" s="33" t="s">
        <v>1317</v>
      </c>
      <c r="K341" s="33" t="s">
        <v>372</v>
      </c>
    </row>
    <row r="342" spans="3:11" hidden="1">
      <c r="C342" s="76"/>
      <c r="D342" s="93"/>
      <c r="E342" s="58"/>
      <c r="F342" s="32">
        <f t="shared" si="22"/>
        <v>0</v>
      </c>
      <c r="G342" s="96"/>
      <c r="H342" s="77"/>
      <c r="I342" s="65" t="e">
        <f>VLOOKUP(H342,[1]Presupuesto!$B$11:$C$565,2,0)</f>
        <v>#N/A</v>
      </c>
      <c r="J342" s="33" t="e">
        <f>#REF!</f>
        <v>#REF!</v>
      </c>
      <c r="K342" s="33" t="s">
        <v>372</v>
      </c>
    </row>
    <row r="343" spans="3:11" hidden="1">
      <c r="C343" s="80"/>
      <c r="D343" s="86"/>
      <c r="E343" s="53"/>
      <c r="F343" s="32">
        <f t="shared" si="22"/>
        <v>0</v>
      </c>
      <c r="G343" s="96"/>
      <c r="H343" s="81"/>
      <c r="I343" s="65" t="e">
        <f>VLOOKUP(H343,Presupuesto!$B$11:$C$565,2,0)</f>
        <v>#N/A</v>
      </c>
      <c r="J343" s="33" t="str">
        <f t="shared" ref="J343:J344" si="23">$J$338</f>
        <v>Desarrollo del Sistema de Educación Superior</v>
      </c>
      <c r="K343" s="33" t="s">
        <v>372</v>
      </c>
    </row>
    <row r="344" spans="3:11" ht="15.75" hidden="1" thickBot="1">
      <c r="C344" s="82"/>
      <c r="D344" s="94"/>
      <c r="E344" s="38"/>
      <c r="F344" s="40">
        <f t="shared" si="22"/>
        <v>0</v>
      </c>
      <c r="G344" s="97"/>
      <c r="H344" s="83"/>
      <c r="I344" s="67" t="e">
        <f>VLOOKUP(H344,Presupuesto!$B$11:$C$565,2,0)</f>
        <v>#N/A</v>
      </c>
      <c r="J344" s="41" t="str">
        <f t="shared" si="23"/>
        <v>Desarrollo del Sistema de Educación Superior</v>
      </c>
      <c r="K344" s="59" t="s">
        <v>354</v>
      </c>
    </row>
    <row r="346" spans="3:11" ht="15.75" thickBot="1"/>
    <row r="347" spans="3:11" ht="15.75" thickBot="1">
      <c r="C347" s="515" t="s">
        <v>11</v>
      </c>
      <c r="D347" s="293">
        <f>SUM(F354:F358)</f>
        <v>5000</v>
      </c>
      <c r="F347" s="7"/>
      <c r="G347" s="14"/>
      <c r="H347" s="7"/>
      <c r="I347" s="7"/>
    </row>
    <row r="348" spans="3:11">
      <c r="C348" s="7"/>
      <c r="D348" s="3"/>
      <c r="E348" s="28"/>
      <c r="F348" s="28"/>
      <c r="G348" s="28"/>
      <c r="H348" s="11"/>
      <c r="I348" s="11"/>
      <c r="J348" s="11"/>
      <c r="K348" s="47"/>
    </row>
    <row r="349" spans="3:11">
      <c r="C349" s="7"/>
      <c r="D349" s="3"/>
      <c r="E349" s="28"/>
      <c r="F349" s="28"/>
      <c r="G349" s="28"/>
      <c r="H349" s="11"/>
      <c r="I349" s="11"/>
      <c r="J349" s="11"/>
      <c r="K349" s="47"/>
    </row>
    <row r="350" spans="3:11" ht="15.75">
      <c r="C350" s="137" t="s">
        <v>352</v>
      </c>
      <c r="D350" s="458" t="s">
        <v>1695</v>
      </c>
      <c r="E350" s="28"/>
      <c r="F350" s="28"/>
      <c r="G350" s="28"/>
      <c r="H350" s="11"/>
      <c r="I350" s="11"/>
      <c r="J350" s="11"/>
      <c r="K350" s="47"/>
    </row>
    <row r="351" spans="3:11" ht="18.75">
      <c r="C351" s="518" t="str">
        <f>IFERROR(VLOOKUP(D350,'1. Desarrollo e Innov. Curricu.'!$F:$G,2,FALSE),IFERROR(VLOOKUP(D350,'2. Investigación Científica'!$F:$G,2,FALSE),IFERROR(VLOOKUP(D350,'3. Vinculación Univ. Sociedad'!$F:$G,2,FALSE),IFERROR(VLOOKUP(D350,'4. Docencia y Profesorado Univ.'!$F:$G,2,FALSE),IFERROR(VLOOKUP(D350,'5. Estudiantes y Graduados'!$F:$G,2,FALSE),IFERROR(VLOOKUP(D350,'Gestion administrativa '!$F:$G,2,FALSE),IFERROR(VLOOKUP(D350,'13. Gestión Académica'!$F:$G,2,FALSE),IFERROR(VLOOKUP(D350,'9. Asegura. de la Calid. y M'!$F:$G,2,FALSE),IFERROR(VLOOKUP(D350,'6. Gestión del Conocimiento'!$F:$G,2,FALSE),IFERROR(VLOOKUP(D350,'15. Gobernabilidad y Proceso...'!$F:$G,2,FALSE),IFERROR(VLOOKUP(D350,'12. Gestión del Talento Humano'!$F:$G,2,FALSE),IFERROR(VLOOKUP(D350,'14. Internacional... de la E.S.'!$F:$G,2,FALSE),IFERROR(VLOOKUP(D350,'10. Posgrado'!$F:$G,2,FALSE),IFERROR(VLOOKUP(D350,'17. Gestión TIC'!$F:$G,2,FALSE),IFERROR(VLOOKUP(D350,'16. Desa. del Sistema Educ.Sup.'!$F:$G,2,FALSE),IFERROR(VLOOKUP(D350,'8. Cultura de Inno. Insti...'!$F:$G,2,FALSE),VLOOKUP(D350,'7. Lo Esencial de la Reforma U.'!$F:$G,2,0)))))))))))))))))</f>
        <v xml:space="preserve">Publicación y socialización de proyectos de investigación </v>
      </c>
      <c r="D351" s="3"/>
      <c r="E351" s="28"/>
      <c r="F351" s="28"/>
      <c r="G351" s="28"/>
      <c r="H351" s="11"/>
      <c r="I351" s="11"/>
      <c r="J351" s="11"/>
      <c r="K351" s="47"/>
    </row>
    <row r="352" spans="3:11" ht="15.75" thickBot="1">
      <c r="F352" s="28"/>
      <c r="G352" s="11"/>
      <c r="H352" s="11"/>
      <c r="I352" s="11"/>
    </row>
    <row r="353" spans="3:11" ht="15.75" thickBot="1">
      <c r="C353" s="64" t="s">
        <v>12</v>
      </c>
      <c r="D353" s="64" t="s">
        <v>23</v>
      </c>
      <c r="E353" s="71" t="s">
        <v>25</v>
      </c>
      <c r="F353" s="70" t="s">
        <v>6</v>
      </c>
      <c r="G353" s="68" t="s">
        <v>91</v>
      </c>
      <c r="H353" s="71" t="s">
        <v>14</v>
      </c>
      <c r="I353" s="68" t="s">
        <v>92</v>
      </c>
      <c r="J353" s="68" t="s">
        <v>370</v>
      </c>
      <c r="K353" s="68" t="s">
        <v>371</v>
      </c>
    </row>
    <row r="354" spans="3:11" hidden="1">
      <c r="C354" s="153" t="s">
        <v>399</v>
      </c>
      <c r="D354" s="154"/>
      <c r="E354" s="152">
        <f>HLOOKUP(C354,$AH$2:$BU$3,2,0)</f>
        <v>620</v>
      </c>
      <c r="F354" s="32">
        <f t="shared" ref="F354:F358" si="24">D354*E354</f>
        <v>0</v>
      </c>
      <c r="G354" s="96"/>
      <c r="H354" s="77"/>
      <c r="I354" s="65" t="e">
        <f>VLOOKUP(H354,Presupuesto!$B$11:$C$565,2,0)</f>
        <v>#N/A</v>
      </c>
      <c r="J354" s="151" t="s">
        <v>1418</v>
      </c>
      <c r="K354" s="33" t="s">
        <v>354</v>
      </c>
    </row>
    <row r="355" spans="3:11">
      <c r="C355" s="76" t="s">
        <v>2384</v>
      </c>
      <c r="D355" s="93">
        <v>2</v>
      </c>
      <c r="E355" s="58">
        <v>2500</v>
      </c>
      <c r="F355" s="32">
        <f t="shared" si="24"/>
        <v>5000</v>
      </c>
      <c r="G355" s="96" t="s">
        <v>89</v>
      </c>
      <c r="H355" s="77" t="s">
        <v>691</v>
      </c>
      <c r="I355" s="65" t="str">
        <f>VLOOKUP(H355,[1]Presupuesto!$B$11:$C$565,2,0)</f>
        <v>PUBLICIDAD Y PROPAGANDA</v>
      </c>
      <c r="J355" s="33" t="s">
        <v>1319</v>
      </c>
      <c r="K355" s="33" t="s">
        <v>360</v>
      </c>
    </row>
    <row r="356" spans="3:11" hidden="1">
      <c r="C356" s="76"/>
      <c r="D356" s="93"/>
      <c r="E356" s="58"/>
      <c r="F356" s="32">
        <f t="shared" si="24"/>
        <v>0</v>
      </c>
      <c r="G356" s="96"/>
      <c r="H356" s="77"/>
      <c r="I356" s="65" t="e">
        <f>VLOOKUP(H356,[1]Presupuesto!$B$11:$C$565,2,0)</f>
        <v>#N/A</v>
      </c>
      <c r="J356" s="33" t="e">
        <f>#REF!</f>
        <v>#REF!</v>
      </c>
      <c r="K356" s="33" t="s">
        <v>372</v>
      </c>
    </row>
    <row r="357" spans="3:11" hidden="1">
      <c r="C357" s="80"/>
      <c r="D357" s="86"/>
      <c r="E357" s="53"/>
      <c r="F357" s="32">
        <f t="shared" si="24"/>
        <v>0</v>
      </c>
      <c r="G357" s="96"/>
      <c r="H357" s="81"/>
      <c r="I357" s="65" t="e">
        <f>VLOOKUP(H357,Presupuesto!$B$11:$C$565,2,0)</f>
        <v>#N/A</v>
      </c>
      <c r="J357" s="33" t="str">
        <f t="shared" ref="J357:J358" si="25">$J$354</f>
        <v>Desarrollo del Sistema de Educación Superior</v>
      </c>
      <c r="K357" s="33" t="s">
        <v>372</v>
      </c>
    </row>
    <row r="358" spans="3:11" ht="15.75" hidden="1" thickBot="1">
      <c r="C358" s="82"/>
      <c r="D358" s="94"/>
      <c r="E358" s="38"/>
      <c r="F358" s="40">
        <f t="shared" si="24"/>
        <v>0</v>
      </c>
      <c r="G358" s="97"/>
      <c r="H358" s="83"/>
      <c r="I358" s="67" t="e">
        <f>VLOOKUP(H358,Presupuesto!$B$11:$C$565,2,0)</f>
        <v>#N/A</v>
      </c>
      <c r="J358" s="41" t="str">
        <f t="shared" si="25"/>
        <v>Desarrollo del Sistema de Educación Superior</v>
      </c>
      <c r="K358" s="59" t="s">
        <v>354</v>
      </c>
    </row>
    <row r="360" spans="3:11" ht="15.75" thickBot="1">
      <c r="F360" s="25"/>
      <c r="G360" s="24"/>
      <c r="H360" s="25"/>
      <c r="I360" s="25"/>
    </row>
    <row r="361" spans="3:11" ht="15.75" thickBot="1">
      <c r="C361" s="515" t="s">
        <v>11</v>
      </c>
      <c r="D361" s="293">
        <f>SUM(F368:F375)</f>
        <v>1000</v>
      </c>
      <c r="F361" s="7"/>
      <c r="G361" s="14"/>
      <c r="H361" s="7"/>
      <c r="I361" s="7"/>
    </row>
    <row r="362" spans="3:11">
      <c r="C362" s="7"/>
      <c r="D362" s="3"/>
      <c r="E362" s="28"/>
      <c r="F362" s="28"/>
      <c r="G362" s="28"/>
      <c r="H362" s="11"/>
      <c r="I362" s="11"/>
      <c r="J362" s="11"/>
      <c r="K362" s="47"/>
    </row>
    <row r="363" spans="3:11">
      <c r="C363" s="7"/>
      <c r="D363" s="3"/>
      <c r="E363" s="28"/>
      <c r="F363" s="28"/>
      <c r="G363" s="28"/>
      <c r="H363" s="11"/>
      <c r="I363" s="11"/>
      <c r="J363" s="11"/>
      <c r="K363" s="47"/>
    </row>
    <row r="364" spans="3:11" ht="15.75">
      <c r="C364" s="137" t="s">
        <v>352</v>
      </c>
      <c r="D364" s="458" t="s">
        <v>1708</v>
      </c>
      <c r="E364" s="28"/>
      <c r="F364" s="28"/>
      <c r="G364" s="28"/>
      <c r="H364" s="11"/>
      <c r="I364" s="11"/>
      <c r="J364" s="11"/>
      <c r="K364" s="47"/>
    </row>
    <row r="365" spans="3:11" ht="18.75">
      <c r="C365" s="518" t="str">
        <f>IFERROR(VLOOKUP(D364,'1. Desarrollo e Innov. Curricu.'!$F:$G,2,FALSE),IFERROR(VLOOKUP(D364,'2. Investigación Científica'!$F:$G,2,FALSE),IFERROR(VLOOKUP(D364,'3. Vinculación Univ. Sociedad'!$F:$G,2,FALSE),IFERROR(VLOOKUP(D364,'4. Docencia y Profesorado Univ.'!$F:$G,2,FALSE),IFERROR(VLOOKUP(D364,'5. Estudiantes y Graduados'!$F:$G,2,FALSE),IFERROR(VLOOKUP(D364,'Gestion administrativa '!$F:$G,2,FALSE),IFERROR(VLOOKUP(D364,'13. Gestión Académica'!$F:$G,2,FALSE),IFERROR(VLOOKUP(D364,'9. Asegura. de la Calid. y M'!$F:$G,2,FALSE),IFERROR(VLOOKUP(D364,'6. Gestión del Conocimiento'!$F:$G,2,FALSE),IFERROR(VLOOKUP(D364,'15. Gobernabilidad y Proceso...'!$F:$G,2,FALSE),IFERROR(VLOOKUP(D364,'12. Gestión del Talento Humano'!$F:$G,2,FALSE),IFERROR(VLOOKUP(D364,'14. Internacional... de la E.S.'!$F:$G,2,FALSE),IFERROR(VLOOKUP(D364,'10. Posgrado'!$F:$G,2,FALSE),IFERROR(VLOOKUP(D364,'17. Gestión TIC'!$F:$G,2,FALSE),IFERROR(VLOOKUP(D364,'16. Desa. del Sistema Educ.Sup.'!$F:$G,2,FALSE),IFERROR(VLOOKUP(D364,'8. Cultura de Inno. Insti...'!$F:$G,2,FALSE),VLOOKUP(D364,'7. Lo Esencial de la Reforma U.'!$F:$G,2,0)))))))))))))))))</f>
        <v>Fortalecimiento y acompañamiento a los grupos de investigación ya conformados</v>
      </c>
      <c r="D365" s="3"/>
      <c r="E365" s="28"/>
      <c r="F365" s="28"/>
      <c r="G365" s="28"/>
      <c r="H365" s="11"/>
      <c r="I365" s="11"/>
      <c r="J365" s="11"/>
      <c r="K365" s="47"/>
    </row>
    <row r="366" spans="3:11" ht="15.75" thickBot="1">
      <c r="F366" s="28"/>
      <c r="G366" s="11"/>
      <c r="H366" s="11"/>
      <c r="I366" s="11"/>
    </row>
    <row r="367" spans="3:11" ht="15.75" thickBot="1">
      <c r="C367" s="64" t="s">
        <v>12</v>
      </c>
      <c r="D367" s="64" t="s">
        <v>23</v>
      </c>
      <c r="E367" s="71" t="s">
        <v>25</v>
      </c>
      <c r="F367" s="70" t="s">
        <v>6</v>
      </c>
      <c r="G367" s="68" t="s">
        <v>91</v>
      </c>
      <c r="H367" s="71" t="s">
        <v>14</v>
      </c>
      <c r="I367" s="68" t="s">
        <v>92</v>
      </c>
      <c r="J367" s="68" t="s">
        <v>370</v>
      </c>
      <c r="K367" s="68" t="s">
        <v>371</v>
      </c>
    </row>
    <row r="368" spans="3:11" hidden="1">
      <c r="C368" s="153" t="s">
        <v>399</v>
      </c>
      <c r="D368" s="154"/>
      <c r="E368" s="152">
        <f>HLOOKUP(C368,$AH$2:$BU$3,2,0)</f>
        <v>620</v>
      </c>
      <c r="F368" s="32">
        <f t="shared" ref="F368:F375" si="26">D368*E368</f>
        <v>0</v>
      </c>
      <c r="G368" s="96"/>
      <c r="H368" s="77"/>
      <c r="I368" s="65" t="e">
        <f>VLOOKUP(H368,Presupuesto!$B$11:$C$565,2,0)</f>
        <v>#N/A</v>
      </c>
      <c r="J368" s="151" t="s">
        <v>1418</v>
      </c>
      <c r="K368" s="33" t="s">
        <v>354</v>
      </c>
    </row>
    <row r="369" spans="3:11">
      <c r="C369" s="76" t="s">
        <v>2385</v>
      </c>
      <c r="D369" s="93">
        <v>3</v>
      </c>
      <c r="E369" s="58">
        <v>150</v>
      </c>
      <c r="F369" s="32">
        <f t="shared" si="26"/>
        <v>450</v>
      </c>
      <c r="G369" s="96" t="s">
        <v>89</v>
      </c>
      <c r="H369" s="77" t="s">
        <v>781</v>
      </c>
      <c r="I369" s="65" t="str">
        <f>VLOOKUP(H369,[1]Presupuesto!$B$11:$C$565,2,0)</f>
        <v>PRODUCTOS PAPEL Y CARTON</v>
      </c>
      <c r="J369" s="33" t="s">
        <v>1319</v>
      </c>
      <c r="K369" s="33" t="s">
        <v>372</v>
      </c>
    </row>
    <row r="370" spans="3:11">
      <c r="C370" s="76" t="s">
        <v>2386</v>
      </c>
      <c r="D370" s="93">
        <v>1</v>
      </c>
      <c r="E370" s="58">
        <v>400</v>
      </c>
      <c r="F370" s="32">
        <f t="shared" si="26"/>
        <v>400</v>
      </c>
      <c r="G370" s="96" t="s">
        <v>89</v>
      </c>
      <c r="H370" s="77" t="s">
        <v>677</v>
      </c>
      <c r="I370" s="65" t="str">
        <f>VLOOKUP(H370,[1]Presupuesto!$B$11:$C$565,2,0)</f>
        <v>SERVICIOS DE IMPRENTA PUBLIC.Y REPRODUCCION</v>
      </c>
      <c r="J370" s="33" t="s">
        <v>1319</v>
      </c>
      <c r="K370" s="33" t="s">
        <v>372</v>
      </c>
    </row>
    <row r="371" spans="3:11">
      <c r="C371" s="76" t="s">
        <v>2387</v>
      </c>
      <c r="D371" s="93">
        <v>3</v>
      </c>
      <c r="E371" s="58">
        <v>50</v>
      </c>
      <c r="F371" s="32">
        <f t="shared" si="26"/>
        <v>150</v>
      </c>
      <c r="G371" s="96" t="s">
        <v>89</v>
      </c>
      <c r="H371" s="77" t="s">
        <v>677</v>
      </c>
      <c r="I371" s="65" t="str">
        <f>VLOOKUP(H371,[1]Presupuesto!$B$11:$C$565,2,0)</f>
        <v>SERVICIOS DE IMPRENTA PUBLIC.Y REPRODUCCION</v>
      </c>
      <c r="J371" s="33" t="s">
        <v>1319</v>
      </c>
      <c r="K371" s="33" t="s">
        <v>372</v>
      </c>
    </row>
    <row r="372" spans="3:11" hidden="1">
      <c r="C372" s="76"/>
      <c r="D372" s="93"/>
      <c r="E372" s="58"/>
      <c r="F372" s="32">
        <f t="shared" si="26"/>
        <v>0</v>
      </c>
      <c r="G372" s="96"/>
      <c r="H372" s="77"/>
      <c r="I372" s="65" t="e">
        <f>VLOOKUP(H372,[1]Presupuesto!$B$11:$C$565,2,0)</f>
        <v>#N/A</v>
      </c>
      <c r="J372" s="33">
        <f t="shared" ref="J372" si="27">$J$350</f>
        <v>0</v>
      </c>
      <c r="K372" s="33" t="s">
        <v>372</v>
      </c>
    </row>
    <row r="373" spans="3:11" hidden="1">
      <c r="C373" s="76"/>
      <c r="D373" s="93"/>
      <c r="E373" s="58"/>
      <c r="F373" s="32">
        <f t="shared" si="26"/>
        <v>0</v>
      </c>
      <c r="G373" s="96"/>
      <c r="H373" s="77"/>
      <c r="I373" s="65" t="e">
        <f>VLOOKUP(H373,Presupuesto!$B$11:$C$565,2,0)</f>
        <v>#N/A</v>
      </c>
      <c r="J373" s="33" t="str">
        <f t="shared" ref="J373:J375" si="28">$J$368</f>
        <v>Desarrollo del Sistema de Educación Superior</v>
      </c>
      <c r="K373" s="33" t="s">
        <v>361</v>
      </c>
    </row>
    <row r="374" spans="3:11" hidden="1">
      <c r="C374" s="80"/>
      <c r="D374" s="86"/>
      <c r="E374" s="53"/>
      <c r="F374" s="32">
        <f t="shared" si="26"/>
        <v>0</v>
      </c>
      <c r="G374" s="96"/>
      <c r="H374" s="81"/>
      <c r="I374" s="65" t="e">
        <f>VLOOKUP(H374,Presupuesto!$B$11:$C$565,2,0)</f>
        <v>#N/A</v>
      </c>
      <c r="J374" s="33" t="str">
        <f t="shared" si="28"/>
        <v>Desarrollo del Sistema de Educación Superior</v>
      </c>
      <c r="K374" s="33" t="s">
        <v>372</v>
      </c>
    </row>
    <row r="375" spans="3:11" ht="15.75" hidden="1" thickBot="1">
      <c r="C375" s="82"/>
      <c r="D375" s="94"/>
      <c r="E375" s="38"/>
      <c r="F375" s="40">
        <f t="shared" si="26"/>
        <v>0</v>
      </c>
      <c r="G375" s="97"/>
      <c r="H375" s="83"/>
      <c r="I375" s="67" t="e">
        <f>VLOOKUP(H375,Presupuesto!$B$11:$C$565,2,0)</f>
        <v>#N/A</v>
      </c>
      <c r="J375" s="41" t="str">
        <f t="shared" si="28"/>
        <v>Desarrollo del Sistema de Educación Superior</v>
      </c>
      <c r="K375" s="59" t="s">
        <v>354</v>
      </c>
    </row>
    <row r="377" spans="3:11" ht="15.75" thickBot="1"/>
    <row r="378" spans="3:11" ht="15.75" thickBot="1">
      <c r="C378" s="515" t="s">
        <v>11</v>
      </c>
      <c r="D378" s="293">
        <f>SUM(F385:F391)</f>
        <v>1000</v>
      </c>
      <c r="F378" s="7"/>
      <c r="G378" s="14"/>
      <c r="H378" s="7"/>
      <c r="I378" s="7"/>
    </row>
    <row r="379" spans="3:11">
      <c r="C379" s="7"/>
      <c r="D379" s="3"/>
      <c r="E379" s="28"/>
      <c r="F379" s="28"/>
      <c r="G379" s="28"/>
      <c r="H379" s="11"/>
      <c r="I379" s="11"/>
      <c r="J379" s="11"/>
      <c r="K379" s="47"/>
    </row>
    <row r="380" spans="3:11">
      <c r="C380" s="7"/>
      <c r="D380" s="3"/>
      <c r="E380" s="28"/>
      <c r="F380" s="28"/>
      <c r="G380" s="28"/>
      <c r="H380" s="11"/>
      <c r="I380" s="11"/>
      <c r="J380" s="11"/>
      <c r="K380" s="47"/>
    </row>
    <row r="381" spans="3:11" ht="15.75">
      <c r="C381" s="137" t="s">
        <v>352</v>
      </c>
      <c r="D381" s="458" t="s">
        <v>1715</v>
      </c>
      <c r="E381" s="28"/>
      <c r="F381" s="28"/>
      <c r="G381" s="28"/>
      <c r="H381" s="11"/>
      <c r="I381" s="11"/>
      <c r="J381" s="11"/>
      <c r="K381" s="47"/>
    </row>
    <row r="382" spans="3:11" ht="18.75">
      <c r="C382" s="518" t="str">
        <f>IFERROR(VLOOKUP(D381,'1. Desarrollo e Innov. Curricu.'!$F:$G,2,FALSE),IFERROR(VLOOKUP(D381,'2. Investigación Científica'!$F:$G,2,FALSE),IFERROR(VLOOKUP(D381,'3. Vinculación Univ. Sociedad'!$F:$G,2,FALSE),IFERROR(VLOOKUP(D381,'4. Docencia y Profesorado Univ.'!$F:$G,2,FALSE),IFERROR(VLOOKUP(D381,'5. Estudiantes y Graduados'!$F:$G,2,FALSE),IFERROR(VLOOKUP(D381,'Gestion administrativa '!$F:$G,2,FALSE),IFERROR(VLOOKUP(D381,'13. Gestión Académica'!$F:$G,2,FALSE),IFERROR(VLOOKUP(D381,'9. Asegura. de la Calid. y M'!$F:$G,2,FALSE),IFERROR(VLOOKUP(D381,'6. Gestión del Conocimiento'!$F:$G,2,FALSE),IFERROR(VLOOKUP(D381,'15. Gobernabilidad y Proceso...'!$F:$G,2,FALSE),IFERROR(VLOOKUP(D381,'12. Gestión del Talento Humano'!$F:$G,2,FALSE),IFERROR(VLOOKUP(D381,'14. Internacional... de la E.S.'!$F:$G,2,FALSE),IFERROR(VLOOKUP(D381,'10. Posgrado'!$F:$G,2,FALSE),IFERROR(VLOOKUP(D381,'17. Gestión TIC'!$F:$G,2,FALSE),IFERROR(VLOOKUP(D381,'16. Desa. del Sistema Educ.Sup.'!$F:$G,2,FALSE),IFERROR(VLOOKUP(D381,'8. Cultura de Inno. Insti...'!$F:$G,2,FALSE),VLOOKUP(D381,'7. Lo Esencial de la Reforma U.'!$F:$G,2,0)))))))))))))))))</f>
        <v>Gestión para fortalecer la creación de nuevos  grupos de investigación al interior de los departamentos</v>
      </c>
      <c r="D382" s="3"/>
      <c r="E382" s="28"/>
      <c r="F382" s="28"/>
      <c r="G382" s="28"/>
      <c r="H382" s="11"/>
      <c r="I382" s="11"/>
      <c r="J382" s="11"/>
      <c r="K382" s="47"/>
    </row>
    <row r="383" spans="3:11" ht="15.75" thickBot="1">
      <c r="F383" s="28"/>
      <c r="G383" s="11"/>
      <c r="H383" s="11"/>
      <c r="I383" s="11"/>
    </row>
    <row r="384" spans="3:11" ht="15.75" thickBot="1">
      <c r="C384" s="64" t="s">
        <v>12</v>
      </c>
      <c r="D384" s="64" t="s">
        <v>23</v>
      </c>
      <c r="E384" s="71" t="s">
        <v>25</v>
      </c>
      <c r="F384" s="70" t="s">
        <v>6</v>
      </c>
      <c r="G384" s="68" t="s">
        <v>91</v>
      </c>
      <c r="H384" s="71" t="s">
        <v>14</v>
      </c>
      <c r="I384" s="68" t="s">
        <v>92</v>
      </c>
      <c r="J384" s="68" t="s">
        <v>370</v>
      </c>
      <c r="K384" s="68" t="s">
        <v>371</v>
      </c>
    </row>
    <row r="385" spans="3:11" hidden="1">
      <c r="C385" s="153" t="s">
        <v>399</v>
      </c>
      <c r="D385" s="154"/>
      <c r="E385" s="152">
        <f>HLOOKUP(C385,$AH$2:$BU$3,2,0)</f>
        <v>620</v>
      </c>
      <c r="F385" s="32">
        <f t="shared" ref="F385:F391" si="29">D385*E385</f>
        <v>0</v>
      </c>
      <c r="G385" s="96"/>
      <c r="H385" s="77"/>
      <c r="I385" s="65" t="e">
        <f>VLOOKUP(H385,Presupuesto!$B$11:$C$565,2,0)</f>
        <v>#N/A</v>
      </c>
      <c r="J385" s="151" t="s">
        <v>1418</v>
      </c>
      <c r="K385" s="33" t="s">
        <v>354</v>
      </c>
    </row>
    <row r="386" spans="3:11">
      <c r="C386" s="76" t="s">
        <v>2385</v>
      </c>
      <c r="D386" s="93">
        <v>3</v>
      </c>
      <c r="E386" s="58">
        <v>150</v>
      </c>
      <c r="F386" s="32">
        <f t="shared" si="29"/>
        <v>450</v>
      </c>
      <c r="G386" s="96" t="s">
        <v>89</v>
      </c>
      <c r="H386" s="77" t="s">
        <v>781</v>
      </c>
      <c r="I386" s="65" t="str">
        <f>VLOOKUP(H386,[1]Presupuesto!$B$11:$C$565,2,0)</f>
        <v>PRODUCTOS PAPEL Y CARTON</v>
      </c>
      <c r="J386" s="33" t="s">
        <v>1319</v>
      </c>
      <c r="K386" s="33" t="s">
        <v>360</v>
      </c>
    </row>
    <row r="387" spans="3:11">
      <c r="C387" s="76" t="s">
        <v>2386</v>
      </c>
      <c r="D387" s="93">
        <v>1</v>
      </c>
      <c r="E387" s="58">
        <v>400</v>
      </c>
      <c r="F387" s="32">
        <f t="shared" si="29"/>
        <v>400</v>
      </c>
      <c r="G387" s="96" t="s">
        <v>89</v>
      </c>
      <c r="H387" s="77" t="s">
        <v>677</v>
      </c>
      <c r="I387" s="65" t="str">
        <f>VLOOKUP(H387,[1]Presupuesto!$B$11:$C$565,2,0)</f>
        <v>SERVICIOS DE IMPRENTA PUBLIC.Y REPRODUCCION</v>
      </c>
      <c r="J387" s="33" t="s">
        <v>1319</v>
      </c>
      <c r="K387" s="33" t="s">
        <v>372</v>
      </c>
    </row>
    <row r="388" spans="3:11">
      <c r="C388" s="76" t="s">
        <v>2387</v>
      </c>
      <c r="D388" s="93">
        <v>3</v>
      </c>
      <c r="E388" s="58">
        <v>50</v>
      </c>
      <c r="F388" s="32">
        <f t="shared" si="29"/>
        <v>150</v>
      </c>
      <c r="G388" s="96" t="s">
        <v>89</v>
      </c>
      <c r="H388" s="77" t="s">
        <v>677</v>
      </c>
      <c r="I388" s="65" t="str">
        <f>VLOOKUP(H388,[1]Presupuesto!$B$11:$C$565,2,0)</f>
        <v>SERVICIOS DE IMPRENTA PUBLIC.Y REPRODUCCION</v>
      </c>
      <c r="J388" s="33" t="s">
        <v>1319</v>
      </c>
      <c r="K388" s="33" t="s">
        <v>372</v>
      </c>
    </row>
    <row r="389" spans="3:11" hidden="1">
      <c r="C389" s="80"/>
      <c r="D389" s="93"/>
      <c r="E389" s="58"/>
      <c r="F389" s="32">
        <f t="shared" si="29"/>
        <v>0</v>
      </c>
      <c r="G389" s="96"/>
      <c r="H389" s="81"/>
      <c r="I389" s="65" t="e">
        <f>VLOOKUP(H389,[1]Presupuesto!$B$11:$C$565,2,0)</f>
        <v>#N/A</v>
      </c>
      <c r="J389" s="33">
        <f t="shared" ref="J389" si="30">$J$365</f>
        <v>0</v>
      </c>
      <c r="K389" s="33" t="s">
        <v>363</v>
      </c>
    </row>
    <row r="390" spans="3:11" hidden="1">
      <c r="C390" s="80"/>
      <c r="D390" s="86"/>
      <c r="E390" s="53"/>
      <c r="F390" s="32">
        <f t="shared" si="29"/>
        <v>0</v>
      </c>
      <c r="G390" s="96"/>
      <c r="H390" s="81"/>
      <c r="I390" s="65" t="e">
        <f>VLOOKUP(H390,Presupuesto!$B$11:$C$565,2,0)</f>
        <v>#N/A</v>
      </c>
      <c r="J390" s="33" t="str">
        <f t="shared" ref="J390:J391" si="31">$J$385</f>
        <v>Desarrollo del Sistema de Educación Superior</v>
      </c>
      <c r="K390" s="33" t="s">
        <v>372</v>
      </c>
    </row>
    <row r="391" spans="3:11" ht="15.75" hidden="1" thickBot="1">
      <c r="C391" s="82"/>
      <c r="D391" s="94"/>
      <c r="E391" s="38"/>
      <c r="F391" s="40">
        <f t="shared" si="29"/>
        <v>0</v>
      </c>
      <c r="G391" s="97"/>
      <c r="H391" s="83"/>
      <c r="I391" s="67" t="e">
        <f>VLOOKUP(H391,Presupuesto!$B$11:$C$565,2,0)</f>
        <v>#N/A</v>
      </c>
      <c r="J391" s="41" t="str">
        <f t="shared" si="31"/>
        <v>Desarrollo del Sistema de Educación Superior</v>
      </c>
      <c r="K391" s="59" t="s">
        <v>354</v>
      </c>
    </row>
    <row r="393" spans="3:11" ht="15.75" thickBot="1">
      <c r="F393" s="25"/>
      <c r="G393" s="24"/>
      <c r="H393" s="25"/>
      <c r="I393" s="25"/>
    </row>
    <row r="394" spans="3:11" ht="15.75" thickBot="1">
      <c r="C394" s="515" t="s">
        <v>11</v>
      </c>
      <c r="D394" s="293">
        <f>SUM(F401:F406)</f>
        <v>1000</v>
      </c>
      <c r="F394" s="7"/>
      <c r="G394" s="14"/>
      <c r="H394" s="7"/>
      <c r="I394" s="7"/>
    </row>
    <row r="395" spans="3:11">
      <c r="C395" s="7"/>
      <c r="D395" s="3"/>
      <c r="E395" s="28"/>
      <c r="F395" s="28"/>
      <c r="G395" s="28"/>
      <c r="H395" s="11"/>
      <c r="I395" s="11"/>
      <c r="J395" s="11"/>
      <c r="K395" s="47"/>
    </row>
    <row r="396" spans="3:11">
      <c r="C396" s="7"/>
      <c r="D396" s="3"/>
      <c r="E396" s="28"/>
      <c r="F396" s="28"/>
      <c r="G396" s="28"/>
      <c r="H396" s="11"/>
      <c r="I396" s="11"/>
      <c r="J396" s="11"/>
      <c r="K396" s="47"/>
    </row>
    <row r="397" spans="3:11" ht="15.75">
      <c r="C397" s="137" t="s">
        <v>352</v>
      </c>
      <c r="D397" s="458" t="s">
        <v>1720</v>
      </c>
      <c r="E397" s="28"/>
      <c r="F397" s="28"/>
      <c r="G397" s="28"/>
      <c r="H397" s="11"/>
      <c r="I397" s="11"/>
      <c r="J397" s="11"/>
      <c r="K397" s="47"/>
    </row>
    <row r="398" spans="3:11" ht="18.75">
      <c r="C398" s="518" t="str">
        <f>IFERROR(VLOOKUP(D397,'1. Desarrollo e Innov. Curricu.'!$F:$G,2,FALSE),IFERROR(VLOOKUP(D397,'2. Investigación Científica'!$F:$G,2,FALSE),IFERROR(VLOOKUP(D397,'3. Vinculación Univ. Sociedad'!$F:$G,2,FALSE),IFERROR(VLOOKUP(D397,'4. Docencia y Profesorado Univ.'!$F:$G,2,FALSE),IFERROR(VLOOKUP(D397,'5. Estudiantes y Graduados'!$F:$G,2,FALSE),IFERROR(VLOOKUP(D397,'Gestion administrativa '!$F:$G,2,FALSE),IFERROR(VLOOKUP(D397,'13. Gestión Académica'!$F:$G,2,FALSE),IFERROR(VLOOKUP(D397,'9. Asegura. de la Calid. y M'!$F:$G,2,FALSE),IFERROR(VLOOKUP(D397,'6. Gestión del Conocimiento'!$F:$G,2,FALSE),IFERROR(VLOOKUP(D397,'15. Gobernabilidad y Proceso...'!$F:$G,2,FALSE),IFERROR(VLOOKUP(D397,'12. Gestión del Talento Humano'!$F:$G,2,FALSE),IFERROR(VLOOKUP(D397,'14. Internacional... de la E.S.'!$F:$G,2,FALSE),IFERROR(VLOOKUP(D397,'10. Posgrado'!$F:$G,2,FALSE),IFERROR(VLOOKUP(D397,'17. Gestión TIC'!$F:$G,2,FALSE),IFERROR(VLOOKUP(D397,'16. Desa. del Sistema Educ.Sup.'!$F:$G,2,FALSE),IFERROR(VLOOKUP(D397,'8. Cultura de Inno. Insti...'!$F:$G,2,FALSE),VLOOKUP(D397,'7. Lo Esencial de la Reforma U.'!$F:$G,2,0)))))))))))))))))</f>
        <v>Impulsar proyectos de investigación  por beca de investigación del Dpto de Restauradora ( papeleria)</v>
      </c>
      <c r="D398" s="3"/>
      <c r="E398" s="28"/>
      <c r="F398" s="28"/>
      <c r="G398" s="28"/>
      <c r="H398" s="11"/>
      <c r="I398" s="11"/>
      <c r="J398" s="11"/>
      <c r="K398" s="47"/>
    </row>
    <row r="399" spans="3:11" ht="15.75" thickBot="1">
      <c r="F399" s="28"/>
      <c r="G399" s="11"/>
      <c r="H399" s="11"/>
      <c r="I399" s="11"/>
    </row>
    <row r="400" spans="3:11" ht="15.75" thickBot="1">
      <c r="C400" s="64" t="s">
        <v>12</v>
      </c>
      <c r="D400" s="64" t="s">
        <v>23</v>
      </c>
      <c r="E400" s="71" t="s">
        <v>25</v>
      </c>
      <c r="F400" s="70" t="s">
        <v>6</v>
      </c>
      <c r="G400" s="68" t="s">
        <v>91</v>
      </c>
      <c r="H400" s="71" t="s">
        <v>14</v>
      </c>
      <c r="I400" s="68" t="s">
        <v>92</v>
      </c>
      <c r="J400" s="68" t="s">
        <v>370</v>
      </c>
      <c r="K400" s="68" t="s">
        <v>371</v>
      </c>
    </row>
    <row r="401" spans="3:11" hidden="1">
      <c r="C401" s="153" t="s">
        <v>399</v>
      </c>
      <c r="D401" s="154"/>
      <c r="E401" s="152">
        <f>HLOOKUP(C401,$AH$2:$BU$3,2,0)</f>
        <v>620</v>
      </c>
      <c r="F401" s="32">
        <f t="shared" ref="F401:F406" si="32">D401*E401</f>
        <v>0</v>
      </c>
      <c r="G401" s="96"/>
      <c r="H401" s="77"/>
      <c r="I401" s="65" t="e">
        <f>VLOOKUP(H401,Presupuesto!$B$11:$C$565,2,0)</f>
        <v>#N/A</v>
      </c>
      <c r="J401" s="151" t="s">
        <v>1418</v>
      </c>
      <c r="K401" s="33" t="s">
        <v>354</v>
      </c>
    </row>
    <row r="402" spans="3:11">
      <c r="C402" s="76" t="s">
        <v>2385</v>
      </c>
      <c r="D402" s="93">
        <v>3</v>
      </c>
      <c r="E402" s="58">
        <v>150</v>
      </c>
      <c r="F402" s="32">
        <f t="shared" si="32"/>
        <v>450</v>
      </c>
      <c r="G402" s="96" t="s">
        <v>89</v>
      </c>
      <c r="H402" s="77" t="s">
        <v>781</v>
      </c>
      <c r="I402" s="65" t="str">
        <f>VLOOKUP(H402,[1]Presupuesto!$B$11:$C$565,2,0)</f>
        <v>PRODUCTOS PAPEL Y CARTON</v>
      </c>
      <c r="J402" s="33" t="s">
        <v>1319</v>
      </c>
      <c r="K402" s="33" t="s">
        <v>372</v>
      </c>
    </row>
    <row r="403" spans="3:11">
      <c r="C403" s="76" t="s">
        <v>2386</v>
      </c>
      <c r="D403" s="93">
        <v>1</v>
      </c>
      <c r="E403" s="58">
        <v>400</v>
      </c>
      <c r="F403" s="32">
        <f t="shared" si="32"/>
        <v>400</v>
      </c>
      <c r="G403" s="96" t="s">
        <v>89</v>
      </c>
      <c r="H403" s="77" t="s">
        <v>677</v>
      </c>
      <c r="I403" s="65" t="str">
        <f>VLOOKUP(H403,[1]Presupuesto!$B$11:$C$565,2,0)</f>
        <v>SERVICIOS DE IMPRENTA PUBLIC.Y REPRODUCCION</v>
      </c>
      <c r="J403" s="33" t="s">
        <v>1319</v>
      </c>
      <c r="K403" s="33" t="s">
        <v>372</v>
      </c>
    </row>
    <row r="404" spans="3:11">
      <c r="C404" s="76" t="s">
        <v>2387</v>
      </c>
      <c r="D404" s="93">
        <v>3</v>
      </c>
      <c r="E404" s="58">
        <v>50</v>
      </c>
      <c r="F404" s="32">
        <f t="shared" si="32"/>
        <v>150</v>
      </c>
      <c r="G404" s="96" t="s">
        <v>89</v>
      </c>
      <c r="H404" s="77" t="s">
        <v>677</v>
      </c>
      <c r="I404" s="65" t="str">
        <f>VLOOKUP(H404,[1]Presupuesto!$B$11:$C$565,2,0)</f>
        <v>SERVICIOS DE IMPRENTA PUBLIC.Y REPRODUCCION</v>
      </c>
      <c r="J404" s="33" t="s">
        <v>1319</v>
      </c>
      <c r="K404" s="33" t="s">
        <v>372</v>
      </c>
    </row>
    <row r="405" spans="3:11" hidden="1">
      <c r="C405" s="80"/>
      <c r="D405" s="86"/>
      <c r="E405" s="53"/>
      <c r="F405" s="32">
        <f t="shared" si="32"/>
        <v>0</v>
      </c>
      <c r="G405" s="96"/>
      <c r="H405" s="81"/>
      <c r="I405" s="65" t="e">
        <f>VLOOKUP(H405,Presupuesto!$B$11:$C$565,2,0)</f>
        <v>#N/A</v>
      </c>
      <c r="J405" s="33" t="str">
        <f t="shared" ref="J405:J406" si="33">$J$401</f>
        <v>Desarrollo del Sistema de Educación Superior</v>
      </c>
      <c r="K405" s="33" t="s">
        <v>372</v>
      </c>
    </row>
    <row r="406" spans="3:11" ht="15.75" hidden="1" thickBot="1">
      <c r="C406" s="82"/>
      <c r="D406" s="94"/>
      <c r="E406" s="38"/>
      <c r="F406" s="40">
        <f t="shared" si="32"/>
        <v>0</v>
      </c>
      <c r="G406" s="97"/>
      <c r="H406" s="83"/>
      <c r="I406" s="67" t="e">
        <f>VLOOKUP(H406,Presupuesto!$B$11:$C$565,2,0)</f>
        <v>#N/A</v>
      </c>
      <c r="J406" s="41" t="str">
        <f t="shared" si="33"/>
        <v>Desarrollo del Sistema de Educación Superior</v>
      </c>
      <c r="K406" s="59" t="s">
        <v>354</v>
      </c>
    </row>
    <row r="408" spans="3:11" ht="15.75" thickBot="1"/>
    <row r="409" spans="3:11" ht="15.75" thickBot="1">
      <c r="C409" s="515" t="s">
        <v>11</v>
      </c>
      <c r="D409" s="293">
        <f>SUM(F416:F424)</f>
        <v>1000</v>
      </c>
      <c r="F409" s="7"/>
      <c r="G409" s="14"/>
      <c r="H409" s="7"/>
      <c r="I409" s="7"/>
    </row>
    <row r="410" spans="3:11">
      <c r="C410" s="7"/>
      <c r="D410" s="3"/>
      <c r="E410" s="28"/>
      <c r="F410" s="28"/>
      <c r="G410" s="28"/>
      <c r="H410" s="11"/>
      <c r="I410" s="11"/>
      <c r="J410" s="11"/>
      <c r="K410" s="47"/>
    </row>
    <row r="411" spans="3:11">
      <c r="C411" s="7"/>
      <c r="D411" s="3"/>
      <c r="E411" s="28"/>
      <c r="F411" s="28"/>
      <c r="G411" s="28"/>
      <c r="H411" s="11"/>
      <c r="I411" s="11"/>
      <c r="J411" s="11"/>
      <c r="K411" s="47"/>
    </row>
    <row r="412" spans="3:11" ht="15.75">
      <c r="C412" s="137" t="s">
        <v>352</v>
      </c>
      <c r="D412" s="458" t="s">
        <v>1726</v>
      </c>
      <c r="E412" s="28"/>
      <c r="F412" s="28"/>
      <c r="G412" s="28"/>
      <c r="H412" s="11"/>
      <c r="I412" s="11"/>
      <c r="J412" s="11"/>
      <c r="K412" s="47"/>
    </row>
    <row r="413" spans="3:11" ht="18.75">
      <c r="C413" s="518" t="str">
        <f>IFERROR(VLOOKUP(D412,'1. Desarrollo e Innov. Curricu.'!$F:$G,2,FALSE),IFERROR(VLOOKUP(D412,'2. Investigación Científica'!$F:$G,2,FALSE),IFERROR(VLOOKUP(D412,'3. Vinculación Univ. Sociedad'!$F:$G,2,FALSE),IFERROR(VLOOKUP(D412,'4. Docencia y Profesorado Univ.'!$F:$G,2,FALSE),IFERROR(VLOOKUP(D412,'5. Estudiantes y Graduados'!$F:$G,2,FALSE),IFERROR(VLOOKUP(D412,'Gestion administrativa '!$F:$G,2,FALSE),IFERROR(VLOOKUP(D412,'13. Gestión Académica'!$F:$G,2,FALSE),IFERROR(VLOOKUP(D412,'9. Asegura. de la Calid. y M'!$F:$G,2,FALSE),IFERROR(VLOOKUP(D412,'6. Gestión del Conocimiento'!$F:$G,2,FALSE),IFERROR(VLOOKUP(D412,'15. Gobernabilidad y Proceso...'!$F:$G,2,FALSE),IFERROR(VLOOKUP(D412,'12. Gestión del Talento Humano'!$F:$G,2,FALSE),IFERROR(VLOOKUP(D412,'14. Internacional... de la E.S.'!$F:$G,2,FALSE),IFERROR(VLOOKUP(D412,'10. Posgrado'!$F:$G,2,FALSE),IFERROR(VLOOKUP(D412,'17. Gestión TIC'!$F:$G,2,FALSE),IFERROR(VLOOKUP(D412,'16. Desa. del Sistema Educ.Sup.'!$F:$G,2,FALSE),IFERROR(VLOOKUP(D412,'8. Cultura de Inno. Insti...'!$F:$G,2,FALSE),VLOOKUP(D412,'7. Lo Esencial de la Reforma U.'!$F:$G,2,0)))))))))))))))))</f>
        <v xml:space="preserve">Incrementar la solicitud de proyectos por carga académica desde los departamentos ( papeleria, tinta, impresiones) </v>
      </c>
      <c r="D413" s="3"/>
      <c r="E413" s="28"/>
      <c r="F413" s="28"/>
      <c r="G413" s="28"/>
      <c r="H413" s="11"/>
      <c r="I413" s="11"/>
      <c r="J413" s="11"/>
      <c r="K413" s="47"/>
    </row>
    <row r="414" spans="3:11" ht="15.75" thickBot="1">
      <c r="F414" s="28"/>
      <c r="G414" s="11"/>
      <c r="H414" s="11"/>
      <c r="I414" s="11"/>
    </row>
    <row r="415" spans="3:11" ht="15.75" thickBot="1">
      <c r="C415" s="64" t="s">
        <v>12</v>
      </c>
      <c r="D415" s="64" t="s">
        <v>23</v>
      </c>
      <c r="E415" s="71" t="s">
        <v>25</v>
      </c>
      <c r="F415" s="70" t="s">
        <v>6</v>
      </c>
      <c r="G415" s="68" t="s">
        <v>91</v>
      </c>
      <c r="H415" s="71" t="s">
        <v>14</v>
      </c>
      <c r="I415" s="68" t="s">
        <v>92</v>
      </c>
      <c r="J415" s="68" t="s">
        <v>370</v>
      </c>
      <c r="K415" s="68" t="s">
        <v>371</v>
      </c>
    </row>
    <row r="416" spans="3:11" hidden="1">
      <c r="C416" s="153" t="s">
        <v>399</v>
      </c>
      <c r="D416" s="154"/>
      <c r="E416" s="152">
        <f>HLOOKUP(C416,$AH$2:$BU$3,2,0)</f>
        <v>620</v>
      </c>
      <c r="F416" s="32">
        <f t="shared" ref="F416:F424" si="34">D416*E416</f>
        <v>0</v>
      </c>
      <c r="G416" s="96"/>
      <c r="H416" s="77"/>
      <c r="I416" s="65" t="e">
        <f>VLOOKUP(H416,Presupuesto!$B$11:$C$565,2,0)</f>
        <v>#N/A</v>
      </c>
      <c r="J416" s="151" t="s">
        <v>1418</v>
      </c>
      <c r="K416" s="33" t="s">
        <v>354</v>
      </c>
    </row>
    <row r="417" spans="3:11">
      <c r="C417" s="76" t="s">
        <v>2385</v>
      </c>
      <c r="D417" s="93">
        <v>3</v>
      </c>
      <c r="E417" s="58">
        <v>150</v>
      </c>
      <c r="F417" s="32">
        <f t="shared" si="34"/>
        <v>450</v>
      </c>
      <c r="G417" s="96" t="s">
        <v>89</v>
      </c>
      <c r="H417" s="77" t="s">
        <v>781</v>
      </c>
      <c r="I417" s="65" t="str">
        <f>VLOOKUP(H417,[1]Presupuesto!$B$11:$C$565,2,0)</f>
        <v>PRODUCTOS PAPEL Y CARTON</v>
      </c>
      <c r="J417" s="33" t="s">
        <v>1319</v>
      </c>
      <c r="K417" s="33" t="s">
        <v>360</v>
      </c>
    </row>
    <row r="418" spans="3:11">
      <c r="C418" s="76" t="s">
        <v>2386</v>
      </c>
      <c r="D418" s="93">
        <v>1</v>
      </c>
      <c r="E418" s="58">
        <v>400</v>
      </c>
      <c r="F418" s="32">
        <f t="shared" si="34"/>
        <v>400</v>
      </c>
      <c r="G418" s="96" t="s">
        <v>89</v>
      </c>
      <c r="H418" s="77" t="s">
        <v>677</v>
      </c>
      <c r="I418" s="65" t="str">
        <f>VLOOKUP(H418,[1]Presupuesto!$B$11:$C$565,2,0)</f>
        <v>SERVICIOS DE IMPRENTA PUBLIC.Y REPRODUCCION</v>
      </c>
      <c r="J418" s="33" t="s">
        <v>1319</v>
      </c>
      <c r="K418" s="33" t="s">
        <v>372</v>
      </c>
    </row>
    <row r="419" spans="3:11">
      <c r="C419" s="76" t="s">
        <v>2387</v>
      </c>
      <c r="D419" s="93">
        <v>3</v>
      </c>
      <c r="E419" s="58">
        <v>50</v>
      </c>
      <c r="F419" s="32">
        <f t="shared" si="34"/>
        <v>150</v>
      </c>
      <c r="G419" s="96" t="s">
        <v>89</v>
      </c>
      <c r="H419" s="77" t="s">
        <v>677</v>
      </c>
      <c r="I419" s="65" t="str">
        <f>VLOOKUP(H419,[1]Presupuesto!$B$11:$C$565,2,0)</f>
        <v>SERVICIOS DE IMPRENTA PUBLIC.Y REPRODUCCION</v>
      </c>
      <c r="J419" s="33" t="s">
        <v>1319</v>
      </c>
      <c r="K419" s="33" t="s">
        <v>372</v>
      </c>
    </row>
    <row r="420" spans="3:11" hidden="1">
      <c r="C420" s="80"/>
      <c r="D420" s="93"/>
      <c r="E420" s="58"/>
      <c r="F420" s="32">
        <f t="shared" si="34"/>
        <v>0</v>
      </c>
      <c r="G420" s="96"/>
      <c r="H420" s="81"/>
      <c r="I420" s="65" t="e">
        <f>VLOOKUP(H420,[1]Presupuesto!$B$11:$C$565,2,0)</f>
        <v>#N/A</v>
      </c>
      <c r="J420" s="33">
        <f t="shared" ref="J420:J421" si="35">$J$365</f>
        <v>0</v>
      </c>
      <c r="K420" s="33" t="s">
        <v>363</v>
      </c>
    </row>
    <row r="421" spans="3:11" hidden="1">
      <c r="C421" s="80"/>
      <c r="D421" s="86"/>
      <c r="E421" s="53"/>
      <c r="F421" s="32">
        <f t="shared" si="34"/>
        <v>0</v>
      </c>
      <c r="G421" s="96"/>
      <c r="H421" s="81"/>
      <c r="I421" s="65" t="e">
        <f>VLOOKUP(H421,[1]Presupuesto!$B$11:$C$565,2,0)</f>
        <v>#N/A</v>
      </c>
      <c r="J421" s="33">
        <f t="shared" si="35"/>
        <v>0</v>
      </c>
      <c r="K421" s="33" t="s">
        <v>372</v>
      </c>
    </row>
    <row r="422" spans="3:11" hidden="1">
      <c r="C422" s="80"/>
      <c r="D422" s="86"/>
      <c r="E422" s="53"/>
      <c r="F422" s="32">
        <f t="shared" si="34"/>
        <v>0</v>
      </c>
      <c r="G422" s="96"/>
      <c r="H422" s="81"/>
      <c r="I422" s="65" t="e">
        <f>VLOOKUP(H422,Presupuesto!$B$11:$C$565,2,0)</f>
        <v>#N/A</v>
      </c>
      <c r="J422" s="33" t="str">
        <f t="shared" ref="J422:J424" si="36">$J$416</f>
        <v>Desarrollo del Sistema de Educación Superior</v>
      </c>
      <c r="K422" s="33" t="s">
        <v>372</v>
      </c>
    </row>
    <row r="423" spans="3:11" hidden="1">
      <c r="C423" s="80"/>
      <c r="D423" s="86"/>
      <c r="E423" s="53"/>
      <c r="F423" s="32">
        <f t="shared" si="34"/>
        <v>0</v>
      </c>
      <c r="G423" s="96"/>
      <c r="H423" s="81"/>
      <c r="I423" s="65" t="e">
        <f>VLOOKUP(H423,Presupuesto!$B$11:$C$565,2,0)</f>
        <v>#N/A</v>
      </c>
      <c r="J423" s="33" t="str">
        <f t="shared" si="36"/>
        <v>Desarrollo del Sistema de Educación Superior</v>
      </c>
      <c r="K423" s="33" t="s">
        <v>372</v>
      </c>
    </row>
    <row r="424" spans="3:11" ht="15.75" hidden="1" thickBot="1">
      <c r="C424" s="82"/>
      <c r="D424" s="94"/>
      <c r="E424" s="38"/>
      <c r="F424" s="40">
        <f t="shared" si="34"/>
        <v>0</v>
      </c>
      <c r="G424" s="97"/>
      <c r="H424" s="83"/>
      <c r="I424" s="67" t="e">
        <f>VLOOKUP(H424,Presupuesto!$B$11:$C$565,2,0)</f>
        <v>#N/A</v>
      </c>
      <c r="J424" s="41" t="str">
        <f t="shared" si="36"/>
        <v>Desarrollo del Sistema de Educación Superior</v>
      </c>
      <c r="K424" s="59" t="s">
        <v>354</v>
      </c>
    </row>
    <row r="426" spans="3:11" ht="15.75" thickBot="1">
      <c r="F426" s="25"/>
      <c r="G426" s="24"/>
      <c r="H426" s="25"/>
      <c r="I426" s="25"/>
    </row>
    <row r="427" spans="3:11" ht="15.75" thickBot="1">
      <c r="C427" s="515" t="s">
        <v>11</v>
      </c>
      <c r="D427" s="293">
        <f>SUM(F434:F438)</f>
        <v>1500</v>
      </c>
      <c r="F427" s="7"/>
      <c r="G427" s="14"/>
      <c r="H427" s="7"/>
      <c r="I427" s="7"/>
    </row>
    <row r="428" spans="3:11">
      <c r="C428" s="7"/>
      <c r="D428" s="3"/>
      <c r="E428" s="28"/>
      <c r="F428" s="28"/>
      <c r="G428" s="28"/>
      <c r="H428" s="11"/>
      <c r="I428" s="11"/>
      <c r="J428" s="11"/>
      <c r="K428" s="47"/>
    </row>
    <row r="429" spans="3:11">
      <c r="C429" s="7"/>
      <c r="D429" s="3"/>
      <c r="E429" s="28"/>
      <c r="F429" s="28"/>
      <c r="G429" s="28"/>
      <c r="H429" s="11"/>
      <c r="I429" s="11"/>
      <c r="J429" s="11"/>
      <c r="K429" s="47"/>
    </row>
    <row r="430" spans="3:11" ht="15.75">
      <c r="C430" s="137" t="s">
        <v>352</v>
      </c>
      <c r="D430" s="458" t="s">
        <v>1770</v>
      </c>
      <c r="E430" s="28"/>
      <c r="F430" s="28"/>
      <c r="G430" s="28"/>
      <c r="H430" s="11"/>
      <c r="I430" s="11"/>
      <c r="J430" s="11"/>
      <c r="K430" s="47"/>
    </row>
    <row r="431" spans="3:11" ht="18.75">
      <c r="C431" s="143" t="str">
        <f>IFERROR(VLOOKUP(D430,'1. Desarrollo e Innov. Curricu.'!$F:$G,2,FALSE),IFERROR(VLOOKUP(D430,'2. Investigación Científica'!$F:$G,2,FALSE),IFERROR(VLOOKUP(D430,'3. Vinculación Univ. Sociedad'!$F:$G,2,FALSE),IFERROR(VLOOKUP(D430,'4. Docencia y Profesorado Univ.'!$F:$G,2,FALSE),IFERROR(VLOOKUP(D430,'5. Estudiantes y Graduados'!$F:$G,2,FALSE),IFERROR(VLOOKUP(D430,'Gestion administrativa '!$F:$G,2,FALSE),IFERROR(VLOOKUP(D430,'13. Gestión Académica'!$F:$G,2,FALSE),IFERROR(VLOOKUP(D430,'9. Asegura. de la Calid. y M'!$F:$G,2,FALSE),IFERROR(VLOOKUP(D430,'6. Gestión del Conocimiento'!$F:$G,2,FALSE),IFERROR(VLOOKUP(D430,'15. Gobernabilidad y Proceso...'!$F:$G,2,FALSE),IFERROR(VLOOKUP(D430,'12. Gestión del Talento Humano'!$F:$G,2,FALSE),IFERROR(VLOOKUP(D430,'14. Internacional... de la E.S.'!$F:$G,2,FALSE),IFERROR(VLOOKUP(D430,'10. Posgrado'!$F:$G,2,FALSE),IFERROR(VLOOKUP(D430,'17. Gestión TIC'!$F:$G,2,FALSE),IFERROR(VLOOKUP(D430,'16. Desa. del Sistema Educ.Sup.'!$F:$G,2,FALSE),IFERROR(VLOOKUP(D430,'8. Cultura de Inno. Insti...'!$F:$G,2,FALSE),VLOOKUP(D430,'7. Lo Esencial de la Reforma U.'!$F:$G,2,0)))))))))))))))))</f>
        <v xml:space="preserve">Actualizar la base de datos de egresados de la Carrera de Odontología </v>
      </c>
      <c r="D431" s="3"/>
      <c r="E431" s="28"/>
      <c r="F431" s="28"/>
      <c r="G431" s="28"/>
      <c r="H431" s="11"/>
      <c r="I431" s="11"/>
      <c r="J431" s="11"/>
      <c r="K431" s="47"/>
    </row>
    <row r="432" spans="3:11" ht="15.75" thickBot="1">
      <c r="F432" s="28"/>
      <c r="G432" s="11"/>
      <c r="H432" s="11"/>
      <c r="I432" s="11"/>
    </row>
    <row r="433" spans="3:11" ht="15.75" thickBot="1">
      <c r="C433" s="64" t="s">
        <v>12</v>
      </c>
      <c r="D433" s="64" t="s">
        <v>23</v>
      </c>
      <c r="E433" s="71" t="s">
        <v>25</v>
      </c>
      <c r="F433" s="70" t="s">
        <v>6</v>
      </c>
      <c r="G433" s="68" t="s">
        <v>91</v>
      </c>
      <c r="H433" s="71" t="s">
        <v>14</v>
      </c>
      <c r="I433" s="68" t="s">
        <v>92</v>
      </c>
      <c r="J433" s="68" t="s">
        <v>370</v>
      </c>
      <c r="K433" s="68" t="s">
        <v>371</v>
      </c>
    </row>
    <row r="434" spans="3:11" hidden="1">
      <c r="C434" s="153" t="s">
        <v>399</v>
      </c>
      <c r="D434" s="154"/>
      <c r="E434" s="152">
        <f>HLOOKUP(C434,$AH$2:$BU$3,2,0)</f>
        <v>620</v>
      </c>
      <c r="F434" s="32">
        <f t="shared" ref="F434:F438" si="37">D434*E434</f>
        <v>0</v>
      </c>
      <c r="G434" s="96"/>
      <c r="H434" s="77"/>
      <c r="I434" s="65" t="e">
        <f>VLOOKUP(H434,Presupuesto!$B$11:$C$565,2,0)</f>
        <v>#N/A</v>
      </c>
      <c r="J434" s="151" t="s">
        <v>1418</v>
      </c>
      <c r="K434" s="33" t="s">
        <v>354</v>
      </c>
    </row>
    <row r="435" spans="3:11">
      <c r="C435" s="76" t="s">
        <v>2385</v>
      </c>
      <c r="D435" s="93">
        <v>10</v>
      </c>
      <c r="E435" s="58">
        <v>150</v>
      </c>
      <c r="F435" s="32">
        <f t="shared" si="37"/>
        <v>1500</v>
      </c>
      <c r="G435" s="96" t="s">
        <v>89</v>
      </c>
      <c r="H435" s="77" t="s">
        <v>781</v>
      </c>
      <c r="I435" s="65" t="str">
        <f>VLOOKUP(H435,[1]Presupuesto!$B$11:$C$565,2,0)</f>
        <v>PRODUCTOS PAPEL Y CARTON</v>
      </c>
      <c r="J435" s="33" t="s">
        <v>1319</v>
      </c>
      <c r="K435" s="33" t="s">
        <v>372</v>
      </c>
    </row>
    <row r="436" spans="3:11" hidden="1">
      <c r="C436" s="76"/>
      <c r="D436" s="93"/>
      <c r="E436" s="58">
        <v>400</v>
      </c>
      <c r="F436" s="32">
        <f t="shared" si="37"/>
        <v>0</v>
      </c>
      <c r="G436" s="96" t="s">
        <v>89</v>
      </c>
      <c r="H436" s="77" t="s">
        <v>677</v>
      </c>
      <c r="I436" s="65" t="str">
        <f>VLOOKUP(H436,[1]Presupuesto!$B$11:$C$565,2,0)</f>
        <v>SERVICIOS DE IMPRENTA PUBLIC.Y REPRODUCCION</v>
      </c>
      <c r="J436" s="33" t="s">
        <v>1319</v>
      </c>
      <c r="K436" s="33" t="s">
        <v>372</v>
      </c>
    </row>
    <row r="437" spans="3:11" hidden="1">
      <c r="C437" s="76"/>
      <c r="D437" s="93"/>
      <c r="E437" s="58">
        <v>50</v>
      </c>
      <c r="F437" s="32">
        <f t="shared" si="37"/>
        <v>0</v>
      </c>
      <c r="G437" s="96" t="s">
        <v>89</v>
      </c>
      <c r="H437" s="77" t="s">
        <v>677</v>
      </c>
      <c r="I437" s="65" t="str">
        <f>VLOOKUP(H437,[1]Presupuesto!$B$11:$C$565,2,0)</f>
        <v>SERVICIOS DE IMPRENTA PUBLIC.Y REPRODUCCION</v>
      </c>
      <c r="J437" s="33" t="s">
        <v>1319</v>
      </c>
      <c r="K437" s="33" t="s">
        <v>372</v>
      </c>
    </row>
    <row r="438" spans="3:11" ht="15.75" hidden="1" thickBot="1">
      <c r="C438" s="82"/>
      <c r="D438" s="94"/>
      <c r="E438" s="38"/>
      <c r="F438" s="40">
        <f t="shared" si="37"/>
        <v>0</v>
      </c>
      <c r="G438" s="97"/>
      <c r="H438" s="83"/>
      <c r="I438" s="67" t="e">
        <f>VLOOKUP(H438,Presupuesto!$B$11:$C$565,2,0)</f>
        <v>#N/A</v>
      </c>
      <c r="J438" s="41" t="str">
        <f t="shared" ref="J438" si="38">$J$434</f>
        <v>Desarrollo del Sistema de Educación Superior</v>
      </c>
      <c r="K438" s="59" t="s">
        <v>354</v>
      </c>
    </row>
    <row r="440" spans="3:11" ht="15.75" thickBot="1"/>
    <row r="441" spans="3:11" ht="15.75" thickBot="1">
      <c r="C441" s="515" t="s">
        <v>11</v>
      </c>
      <c r="D441" s="293">
        <f>SUM(F448:F451)</f>
        <v>1500</v>
      </c>
      <c r="F441" s="7"/>
      <c r="G441" s="14"/>
      <c r="H441" s="7"/>
      <c r="I441" s="7"/>
    </row>
    <row r="442" spans="3:11">
      <c r="C442" s="7"/>
      <c r="D442" s="3"/>
      <c r="E442" s="28"/>
      <c r="F442" s="28"/>
      <c r="G442" s="28"/>
      <c r="H442" s="11"/>
      <c r="I442" s="11"/>
      <c r="J442" s="11"/>
      <c r="K442" s="47"/>
    </row>
    <row r="443" spans="3:11">
      <c r="C443" s="7"/>
      <c r="D443" s="3"/>
      <c r="E443" s="28"/>
      <c r="F443" s="28"/>
      <c r="G443" s="28"/>
      <c r="H443" s="11"/>
      <c r="I443" s="11"/>
      <c r="J443" s="11"/>
      <c r="K443" s="47"/>
    </row>
    <row r="444" spans="3:11" ht="15.75">
      <c r="C444" s="137" t="s">
        <v>352</v>
      </c>
      <c r="D444" s="506" t="s">
        <v>1776</v>
      </c>
      <c r="E444" s="28"/>
      <c r="F444" s="28"/>
      <c r="G444" s="28"/>
      <c r="H444" s="11"/>
      <c r="I444" s="11"/>
      <c r="J444" s="11"/>
      <c r="K444" s="47"/>
    </row>
    <row r="445" spans="3:11" ht="18.75">
      <c r="C445" s="143" t="str">
        <f>IFERROR(VLOOKUP(D444,'1. Desarrollo e Innov. Curricu.'!$F:$G,2,FALSE),IFERROR(VLOOKUP(D444,'2. Investigación Científica'!$F:$G,2,FALSE),IFERROR(VLOOKUP(D444,'3. Vinculación Univ. Sociedad'!$F:$G,2,FALSE),IFERROR(VLOOKUP(D444,'4. Docencia y Profesorado Univ.'!$F:$G,2,FALSE),IFERROR(VLOOKUP(D444,'5. Estudiantes y Graduados'!$F:$G,2,FALSE),IFERROR(VLOOKUP(D444,'Gestion administrativa '!$F:$G,2,FALSE),IFERROR(VLOOKUP(D444,'13. Gestión Académica'!$F:$G,2,FALSE),IFERROR(VLOOKUP(D444,'9. Asegura. de la Calid. y M'!$F:$G,2,FALSE),IFERROR(VLOOKUP(D444,'6. Gestión del Conocimiento'!$F:$G,2,FALSE),IFERROR(VLOOKUP(D444,'15. Gobernabilidad y Proceso...'!$F:$G,2,FALSE),IFERROR(VLOOKUP(D444,'12. Gestión del Talento Humano'!$F:$G,2,FALSE),IFERROR(VLOOKUP(D444,'14. Internacional... de la E.S.'!$F:$G,2,FALSE),IFERROR(VLOOKUP(D444,'10. Posgrado'!$F:$G,2,FALSE),IFERROR(VLOOKUP(D444,'17. Gestión TIC'!$F:$G,2,FALSE),IFERROR(VLOOKUP(D444,'16. Desa. del Sistema Educ.Sup.'!$F:$G,2,FALSE),IFERROR(VLOOKUP(D444,'8. Cultura de Inno. Insti...'!$F:$G,2,FALSE),VLOOKUP(D444,'7. Lo Esencial de la Reforma U.'!$F:$G,2,0)))))))))))))))))</f>
        <v>Fortalecimiento de la oferta de servicios de atención odontologica a la comunidad en general</v>
      </c>
      <c r="D445" s="3"/>
      <c r="E445" s="28"/>
      <c r="F445" s="28"/>
      <c r="G445" s="28"/>
      <c r="H445" s="11"/>
      <c r="I445" s="11"/>
      <c r="J445" s="11"/>
      <c r="K445" s="47"/>
    </row>
    <row r="446" spans="3:11" ht="15.75" thickBot="1">
      <c r="F446" s="28"/>
      <c r="G446" s="11"/>
      <c r="H446" s="11"/>
      <c r="I446" s="11"/>
    </row>
    <row r="447" spans="3:11" ht="15.75" thickBot="1">
      <c r="C447" s="64" t="s">
        <v>12</v>
      </c>
      <c r="D447" s="64" t="s">
        <v>23</v>
      </c>
      <c r="E447" s="71" t="s">
        <v>25</v>
      </c>
      <c r="F447" s="70" t="s">
        <v>6</v>
      </c>
      <c r="G447" s="68" t="s">
        <v>91</v>
      </c>
      <c r="H447" s="71" t="s">
        <v>14</v>
      </c>
      <c r="I447" s="68" t="s">
        <v>92</v>
      </c>
      <c r="J447" s="68" t="s">
        <v>370</v>
      </c>
      <c r="K447" s="68" t="s">
        <v>371</v>
      </c>
    </row>
    <row r="448" spans="3:11" hidden="1">
      <c r="C448" s="153" t="s">
        <v>399</v>
      </c>
      <c r="D448" s="154"/>
      <c r="E448" s="152">
        <f>HLOOKUP(C448,$AH$2:$BU$3,2,0)</f>
        <v>620</v>
      </c>
      <c r="F448" s="32">
        <f t="shared" ref="F448:F451" si="39">D448*E448</f>
        <v>0</v>
      </c>
      <c r="G448" s="96"/>
      <c r="H448" s="77"/>
      <c r="I448" s="65" t="e">
        <f>VLOOKUP(H448,Presupuesto!$B$11:$C$565,2,0)</f>
        <v>#N/A</v>
      </c>
      <c r="J448" s="151" t="s">
        <v>1418</v>
      </c>
      <c r="K448" s="33" t="s">
        <v>354</v>
      </c>
    </row>
    <row r="449" spans="3:11">
      <c r="C449" s="507" t="s">
        <v>2385</v>
      </c>
      <c r="D449" s="93">
        <v>10</v>
      </c>
      <c r="E449" s="58">
        <v>150</v>
      </c>
      <c r="F449" s="32">
        <f t="shared" si="39"/>
        <v>1500</v>
      </c>
      <c r="G449" s="96" t="s">
        <v>89</v>
      </c>
      <c r="H449" s="77" t="s">
        <v>781</v>
      </c>
      <c r="I449" s="65" t="str">
        <f>VLOOKUP(H449,Presupuesto!$B$11:$C$565,2,0)</f>
        <v>PRODUCTOS PAPEL Y CARTON</v>
      </c>
      <c r="J449" s="33" t="str">
        <f>$J$448</f>
        <v>Desarrollo del Sistema de Educación Superior</v>
      </c>
      <c r="K449" s="33" t="s">
        <v>372</v>
      </c>
    </row>
    <row r="450" spans="3:11" hidden="1">
      <c r="C450" s="507"/>
      <c r="D450" s="93"/>
      <c r="E450" s="58">
        <v>400</v>
      </c>
      <c r="F450" s="32">
        <f t="shared" si="39"/>
        <v>0</v>
      </c>
      <c r="G450" s="96" t="s">
        <v>89</v>
      </c>
      <c r="H450" s="77" t="s">
        <v>677</v>
      </c>
      <c r="I450" s="65" t="str">
        <f>VLOOKUP(H450,Presupuesto!$B$11:$C$565,2,0)</f>
        <v>SERVICIOS DE IMPRENTA PUBLIC.Y REPRODUCCION</v>
      </c>
      <c r="J450" s="33" t="str">
        <f t="shared" ref="J450:J451" si="40">$J$448</f>
        <v>Desarrollo del Sistema de Educación Superior</v>
      </c>
      <c r="K450" s="33" t="s">
        <v>372</v>
      </c>
    </row>
    <row r="451" spans="3:11" ht="15.75" hidden="1" thickBot="1">
      <c r="C451" s="82"/>
      <c r="D451" s="94"/>
      <c r="E451" s="38"/>
      <c r="F451" s="40">
        <f t="shared" si="39"/>
        <v>0</v>
      </c>
      <c r="G451" s="97"/>
      <c r="H451" s="83"/>
      <c r="I451" s="67" t="e">
        <f>VLOOKUP(H451,Presupuesto!$B$11:$C$565,2,0)</f>
        <v>#N/A</v>
      </c>
      <c r="J451" s="41" t="str">
        <f t="shared" si="40"/>
        <v>Desarrollo del Sistema de Educación Superior</v>
      </c>
      <c r="K451" s="59" t="s">
        <v>354</v>
      </c>
    </row>
    <row r="453" spans="3:11" ht="15.75" thickBot="1">
      <c r="F453" s="25"/>
      <c r="G453" s="24"/>
      <c r="H453" s="25"/>
      <c r="I453" s="25"/>
    </row>
    <row r="454" spans="3:11" ht="15.75" thickBot="1">
      <c r="C454" s="515" t="s">
        <v>11</v>
      </c>
      <c r="D454" s="293">
        <f>SUM(F461:F465)</f>
        <v>5000</v>
      </c>
      <c r="F454" s="7"/>
      <c r="G454" s="14"/>
      <c r="H454" s="7"/>
      <c r="I454" s="7"/>
    </row>
    <row r="455" spans="3:11">
      <c r="C455" s="7"/>
      <c r="D455" s="3"/>
      <c r="E455" s="28"/>
      <c r="F455" s="28"/>
      <c r="G455" s="28"/>
      <c r="H455" s="11"/>
      <c r="I455" s="11"/>
      <c r="J455" s="11"/>
      <c r="K455" s="47"/>
    </row>
    <row r="456" spans="3:11">
      <c r="C456" s="7"/>
      <c r="D456" s="3"/>
      <c r="E456" s="28"/>
      <c r="F456" s="28"/>
      <c r="G456" s="28"/>
      <c r="H456" s="11"/>
      <c r="I456" s="11"/>
      <c r="J456" s="11"/>
      <c r="K456" s="47"/>
    </row>
    <row r="457" spans="3:11" ht="15.75">
      <c r="C457" s="137" t="s">
        <v>352</v>
      </c>
      <c r="D457" s="458" t="s">
        <v>1982</v>
      </c>
      <c r="E457" s="28"/>
      <c r="F457" s="28"/>
      <c r="G457" s="28"/>
      <c r="H457" s="11"/>
      <c r="I457" s="11"/>
      <c r="J457" s="11"/>
      <c r="K457" s="47"/>
    </row>
    <row r="458" spans="3:11" ht="18.75">
      <c r="C458" s="143" t="str">
        <f>IFERROR(VLOOKUP(D457,'1. Desarrollo e Innov. Curricu.'!$F:$G,2,FALSE),IFERROR(VLOOKUP(D457,'2. Investigación Científica'!$F:$G,2,FALSE),IFERROR(VLOOKUP(D457,'3. Vinculación Univ. Sociedad'!$F:$G,2,FALSE),IFERROR(VLOOKUP(D457,'4. Docencia y Profesorado Univ.'!$F:$G,2,FALSE),IFERROR(VLOOKUP(D457,'5. Estudiantes y Graduados'!$F:$G,2,FALSE),IFERROR(VLOOKUP(D457,'Gestion administrativa '!$F:$G,2,FALSE),IFERROR(VLOOKUP(D457,'13. Gestión Académica'!$F:$G,2,FALSE),IFERROR(VLOOKUP(D457,'9. Asegura. de la Calid. y M'!$F:$G,2,FALSE),IFERROR(VLOOKUP(D457,'6. Gestión del Conocimiento'!$F:$G,2,FALSE),IFERROR(VLOOKUP(D457,'15. Gobernabilidad y Proceso...'!$F:$G,2,FALSE),IFERROR(VLOOKUP(D457,'12. Gestión del Talento Humano'!$F:$G,2,FALSE),IFERROR(VLOOKUP(D457,'14. Internacional... de la E.S.'!$F:$G,2,FALSE),IFERROR(VLOOKUP(D457,'10. Posgrado'!$F:$G,2,FALSE),IFERROR(VLOOKUP(D457,'17. Gestión TIC'!$F:$G,2,FALSE),IFERROR(VLOOKUP(D457,'16. Desa. del Sistema Educ.Sup.'!$F:$G,2,FALSE),IFERROR(VLOOKUP(D457,'8. Cultura de Inno. Insti...'!$F:$G,2,FALSE),VLOOKUP(D457,'7. Lo Esencial de la Reforma U.'!$F:$G,2,0)))))))))))))))))</f>
        <v>Vinculación mediante la oferta de servicios odontologicos a traves de los programas de postgrado, brindando un servicio con los mas altos estandares de calidad.</v>
      </c>
      <c r="D458" s="3"/>
      <c r="E458" s="28"/>
      <c r="F458" s="28"/>
      <c r="G458" s="28"/>
      <c r="H458" s="11"/>
      <c r="I458" s="11"/>
      <c r="J458" s="11"/>
      <c r="K458" s="47"/>
    </row>
    <row r="459" spans="3:11" ht="15.75" thickBot="1">
      <c r="F459" s="28"/>
      <c r="G459" s="11"/>
      <c r="H459" s="11"/>
      <c r="I459" s="11"/>
    </row>
    <row r="460" spans="3:11" ht="15.75" thickBot="1">
      <c r="C460" s="64" t="s">
        <v>12</v>
      </c>
      <c r="D460" s="64" t="s">
        <v>23</v>
      </c>
      <c r="E460" s="71" t="s">
        <v>25</v>
      </c>
      <c r="F460" s="70" t="s">
        <v>6</v>
      </c>
      <c r="G460" s="68" t="s">
        <v>91</v>
      </c>
      <c r="H460" s="71" t="s">
        <v>14</v>
      </c>
      <c r="I460" s="68" t="s">
        <v>92</v>
      </c>
      <c r="J460" s="68" t="s">
        <v>370</v>
      </c>
      <c r="K460" s="68" t="s">
        <v>371</v>
      </c>
    </row>
    <row r="461" spans="3:11" hidden="1">
      <c r="C461" s="153" t="s">
        <v>399</v>
      </c>
      <c r="D461" s="154"/>
      <c r="E461" s="152">
        <f>HLOOKUP(C461,$AH$2:$BU$3,2,0)</f>
        <v>620</v>
      </c>
      <c r="F461" s="32">
        <f t="shared" ref="F461:F465" si="41">D461*E461</f>
        <v>0</v>
      </c>
      <c r="G461" s="96"/>
      <c r="H461" s="77"/>
      <c r="I461" s="65" t="e">
        <f>VLOOKUP(H461,Presupuesto!$B$11:$C$565,2,0)</f>
        <v>#N/A</v>
      </c>
      <c r="J461" s="151" t="s">
        <v>1418</v>
      </c>
      <c r="K461" s="33" t="s">
        <v>354</v>
      </c>
    </row>
    <row r="462" spans="3:11">
      <c r="C462" s="76" t="s">
        <v>2388</v>
      </c>
      <c r="D462" s="93">
        <v>2</v>
      </c>
      <c r="E462" s="58">
        <v>2500</v>
      </c>
      <c r="F462" s="32">
        <f t="shared" si="41"/>
        <v>5000</v>
      </c>
      <c r="G462" s="96" t="s">
        <v>1624</v>
      </c>
      <c r="H462" s="77" t="s">
        <v>679</v>
      </c>
      <c r="I462" s="65" t="str">
        <f>VLOOKUP(H462,[1]Presupuesto!$B$11:$C$565,2,0)</f>
        <v>IMPRENTA Y PUBLICIDAD Y REPRODUC.</v>
      </c>
      <c r="J462" s="33" t="s">
        <v>1403</v>
      </c>
      <c r="K462" s="33" t="s">
        <v>357</v>
      </c>
    </row>
    <row r="463" spans="3:11" hidden="1">
      <c r="C463" s="76"/>
      <c r="D463" s="93"/>
      <c r="E463" s="58">
        <v>400</v>
      </c>
      <c r="F463" s="32">
        <f t="shared" si="41"/>
        <v>0</v>
      </c>
      <c r="G463" s="96" t="s">
        <v>89</v>
      </c>
      <c r="H463" s="77" t="s">
        <v>677</v>
      </c>
      <c r="I463" s="65" t="str">
        <f>VLOOKUP(H463,[1]Presupuesto!$B$11:$C$565,2,0)</f>
        <v>SERVICIOS DE IMPRENTA PUBLIC.Y REPRODUCCION</v>
      </c>
      <c r="J463" s="33" t="s">
        <v>1319</v>
      </c>
      <c r="K463" s="33" t="s">
        <v>372</v>
      </c>
    </row>
    <row r="464" spans="3:11" hidden="1">
      <c r="C464" s="76"/>
      <c r="D464" s="93"/>
      <c r="E464" s="58">
        <v>50</v>
      </c>
      <c r="F464" s="32">
        <f t="shared" si="41"/>
        <v>0</v>
      </c>
      <c r="G464" s="96" t="s">
        <v>89</v>
      </c>
      <c r="H464" s="77" t="s">
        <v>677</v>
      </c>
      <c r="I464" s="65" t="str">
        <f>VLOOKUP(H464,[1]Presupuesto!$B$11:$C$565,2,0)</f>
        <v>SERVICIOS DE IMPRENTA PUBLIC.Y REPRODUCCION</v>
      </c>
      <c r="J464" s="33" t="s">
        <v>1319</v>
      </c>
      <c r="K464" s="33" t="s">
        <v>372</v>
      </c>
    </row>
    <row r="465" spans="3:11" ht="15.75" hidden="1" thickBot="1">
      <c r="C465" s="82"/>
      <c r="D465" s="94"/>
      <c r="E465" s="38"/>
      <c r="F465" s="40">
        <f t="shared" si="41"/>
        <v>0</v>
      </c>
      <c r="G465" s="97"/>
      <c r="H465" s="83"/>
      <c r="I465" s="67" t="e">
        <f>VLOOKUP(H465,Presupuesto!$B$11:$C$565,2,0)</f>
        <v>#N/A</v>
      </c>
      <c r="J465" s="41" t="str">
        <f t="shared" ref="J465" si="42">$J$461</f>
        <v>Desarrollo del Sistema de Educación Superior</v>
      </c>
      <c r="K465" s="59" t="s">
        <v>354</v>
      </c>
    </row>
    <row r="467" spans="3:11" ht="15.75" thickBot="1"/>
    <row r="468" spans="3:11" s="378" customFormat="1" ht="15.75" thickBot="1">
      <c r="C468" s="515" t="s">
        <v>11</v>
      </c>
      <c r="D468" s="293">
        <f>F476+F477+F478+F479+F480</f>
        <v>10000</v>
      </c>
      <c r="F468" s="7"/>
      <c r="G468" s="14"/>
      <c r="H468" s="7"/>
      <c r="I468" s="7"/>
    </row>
    <row r="469" spans="3:11" s="378" customFormat="1">
      <c r="C469" s="7"/>
      <c r="D469" s="3"/>
      <c r="E469" s="28"/>
      <c r="F469" s="28"/>
      <c r="G469" s="28"/>
      <c r="H469" s="11"/>
      <c r="I469" s="11"/>
      <c r="J469" s="11"/>
      <c r="K469" s="47"/>
    </row>
    <row r="470" spans="3:11" s="378" customFormat="1">
      <c r="C470" s="7"/>
      <c r="D470" s="3"/>
      <c r="E470" s="28"/>
      <c r="F470" s="28"/>
      <c r="G470" s="28"/>
      <c r="H470" s="11"/>
      <c r="I470" s="11"/>
      <c r="J470" s="11"/>
      <c r="K470" s="47"/>
    </row>
    <row r="471" spans="3:11" s="378" customFormat="1" ht="15.75">
      <c r="C471" s="137" t="s">
        <v>352</v>
      </c>
      <c r="D471" s="459" t="s">
        <v>1860</v>
      </c>
      <c r="E471" s="28"/>
      <c r="F471" s="28"/>
      <c r="G471" s="28"/>
      <c r="H471" s="11"/>
      <c r="I471" s="11"/>
      <c r="J471" s="11"/>
      <c r="K471" s="47"/>
    </row>
    <row r="472" spans="3:11" s="378" customFormat="1" ht="18.75">
      <c r="C472" s="518" t="str">
        <f>IFERROR(VLOOKUP(D471,'1. Desarrollo e Innov. Curricu.'!$F:$G,2,FALSE),IFERROR(VLOOKUP(D471,'2. Investigación Científica'!$F:$G,2,FALSE),IFERROR(VLOOKUP(D471,'3. Vinculación Univ. Sociedad'!$F:$G,2,FALSE),IFERROR(VLOOKUP(D471,'4. Docencia y Profesorado Univ.'!$F:$G,2,FALSE),IFERROR(VLOOKUP(D471,'5. Estudiantes y Graduados'!$F:$G,2,FALSE),IFERROR(VLOOKUP(D471,'Gestion administrativa '!$F:$G,2,FALSE),IFERROR(VLOOKUP(D471,'13. Gestión Académica'!$F:$G,2,FALSE),IFERROR(VLOOKUP(D471,'9. Asegura. de la Calid. y M'!$F:$G,2,FALSE),IFERROR(VLOOKUP(D471,'6. Gestión del Conocimiento'!$F:$G,2,FALSE),IFERROR(VLOOKUP(D471,'15. Gobernabilidad y Proceso...'!$F:$G,2,FALSE),IFERROR(VLOOKUP(D471,'12. Gestión del Talento Humano'!$F:$G,2,FALSE),IFERROR(VLOOKUP(D471,'14. Internacional... de la E.S.'!$F:$G,2,FALSE),IFERROR(VLOOKUP(D471,'10. Posgrado'!$F:$G,2,FALSE),IFERROR(VLOOKUP(D471,'17. Gestión TIC'!$F:$G,2,FALSE),IFERROR(VLOOKUP(D471,'16. Desa. del Sistema Educ.Sup.'!$F:$G,2,FALSE),IFERROR(VLOOKUP(D471,'8. Cultura de Inno. Insti...'!$F:$G,2,FALSE),VLOOKUP(D471,'7. Lo Esencial de la Reforma U.'!$F:$G,2,0)))))))))))))))))</f>
        <v xml:space="preserve">Apertura de Programa de Maestria en Administración de Clinicas Odontologicas </v>
      </c>
      <c r="D472" s="3"/>
      <c r="E472" s="28"/>
      <c r="F472" s="28"/>
      <c r="G472" s="28"/>
      <c r="H472" s="11"/>
      <c r="I472" s="11"/>
      <c r="J472" s="11"/>
      <c r="K472" s="47"/>
    </row>
    <row r="473" spans="3:11" s="378" customFormat="1" ht="15.75" thickBot="1">
      <c r="F473" s="28"/>
      <c r="G473" s="11"/>
      <c r="H473" s="11"/>
      <c r="I473" s="11"/>
    </row>
    <row r="474" spans="3:11" s="378" customFormat="1" ht="15.75" thickBot="1">
      <c r="C474" s="64" t="s">
        <v>12</v>
      </c>
      <c r="D474" s="64" t="s">
        <v>23</v>
      </c>
      <c r="E474" s="71" t="s">
        <v>25</v>
      </c>
      <c r="F474" s="70" t="s">
        <v>6</v>
      </c>
      <c r="G474" s="68" t="s">
        <v>91</v>
      </c>
      <c r="H474" s="71" t="s">
        <v>14</v>
      </c>
      <c r="I474" s="68" t="s">
        <v>92</v>
      </c>
      <c r="J474" s="68" t="s">
        <v>370</v>
      </c>
      <c r="K474" s="68" t="s">
        <v>371</v>
      </c>
    </row>
    <row r="475" spans="3:11" s="378" customFormat="1" hidden="1">
      <c r="C475" s="153" t="s">
        <v>399</v>
      </c>
      <c r="D475" s="154"/>
      <c r="E475" s="152">
        <f>HLOOKUP(C475,$AH$2:$BU$3,2,0)</f>
        <v>620</v>
      </c>
      <c r="F475" s="32">
        <f t="shared" ref="F475:F483" si="43">D475*E475</f>
        <v>0</v>
      </c>
      <c r="G475" s="96"/>
      <c r="H475" s="77"/>
      <c r="I475" s="65" t="e">
        <f>VLOOKUP(H475,[1]Presupuesto!$B$11:$C$565,2,0)</f>
        <v>#N/A</v>
      </c>
      <c r="J475" s="151" t="s">
        <v>1418</v>
      </c>
      <c r="K475" s="33" t="s">
        <v>354</v>
      </c>
    </row>
    <row r="476" spans="3:11" s="378" customFormat="1">
      <c r="C476" s="76" t="s">
        <v>2388</v>
      </c>
      <c r="D476" s="93">
        <v>2</v>
      </c>
      <c r="E476" s="58">
        <v>2500</v>
      </c>
      <c r="F476" s="32">
        <f t="shared" si="43"/>
        <v>5000</v>
      </c>
      <c r="G476" s="96" t="s">
        <v>1624</v>
      </c>
      <c r="H476" s="77" t="s">
        <v>679</v>
      </c>
      <c r="I476" s="65" t="str">
        <f>VLOOKUP(H476,[1]Presupuesto!$B$11:$C$565,2,0)</f>
        <v>IMPRENTA Y PUBLICIDAD Y REPRODUC.</v>
      </c>
      <c r="J476" s="33" t="s">
        <v>432</v>
      </c>
      <c r="K476" s="33" t="s">
        <v>359</v>
      </c>
    </row>
    <row r="477" spans="3:11" s="378" customFormat="1">
      <c r="C477" s="76" t="s">
        <v>2385</v>
      </c>
      <c r="D477" s="93">
        <v>9</v>
      </c>
      <c r="E477" s="58">
        <v>200</v>
      </c>
      <c r="F477" s="32">
        <f t="shared" si="43"/>
        <v>1800</v>
      </c>
      <c r="G477" s="96" t="s">
        <v>1624</v>
      </c>
      <c r="H477" s="77" t="s">
        <v>677</v>
      </c>
      <c r="I477" s="65" t="str">
        <f>VLOOKUP(H477,[1]Presupuesto!$B$11:$C$565,2,0)</f>
        <v>SERVICIOS DE IMPRENTA PUBLIC.Y REPRODUCCION</v>
      </c>
      <c r="J477" s="33" t="s">
        <v>432</v>
      </c>
      <c r="K477" s="33" t="s">
        <v>359</v>
      </c>
    </row>
    <row r="478" spans="3:11" s="378" customFormat="1">
      <c r="C478" s="76" t="s">
        <v>2389</v>
      </c>
      <c r="D478" s="93">
        <v>3</v>
      </c>
      <c r="E478" s="58">
        <v>400</v>
      </c>
      <c r="F478" s="32">
        <f t="shared" si="43"/>
        <v>1200</v>
      </c>
      <c r="G478" s="96" t="s">
        <v>1624</v>
      </c>
      <c r="H478" s="77" t="s">
        <v>677</v>
      </c>
      <c r="I478" s="65" t="str">
        <f>VLOOKUP(H478,[1]Presupuesto!$B$11:$C$565,2,0)</f>
        <v>SERVICIOS DE IMPRENTA PUBLIC.Y REPRODUCCION</v>
      </c>
      <c r="J478" s="33" t="s">
        <v>432</v>
      </c>
      <c r="K478" s="33" t="s">
        <v>359</v>
      </c>
    </row>
    <row r="479" spans="3:11" s="378" customFormat="1">
      <c r="C479" s="80" t="s">
        <v>2386</v>
      </c>
      <c r="D479" s="93">
        <v>150</v>
      </c>
      <c r="E479" s="58">
        <v>12</v>
      </c>
      <c r="F479" s="32">
        <f t="shared" si="43"/>
        <v>1800</v>
      </c>
      <c r="G479" s="96" t="s">
        <v>1624</v>
      </c>
      <c r="H479" s="77" t="s">
        <v>677</v>
      </c>
      <c r="I479" s="65" t="str">
        <f>VLOOKUP(H479,[1]Presupuesto!$B$11:$C$565,2,0)</f>
        <v>SERVICIOS DE IMPRENTA PUBLIC.Y REPRODUCCION</v>
      </c>
      <c r="J479" s="33" t="s">
        <v>432</v>
      </c>
      <c r="K479" s="33" t="s">
        <v>359</v>
      </c>
    </row>
    <row r="480" spans="3:11" s="378" customFormat="1">
      <c r="C480" s="80" t="s">
        <v>2390</v>
      </c>
      <c r="D480" s="86">
        <v>4</v>
      </c>
      <c r="E480" s="53">
        <v>50</v>
      </c>
      <c r="F480" s="32">
        <f t="shared" si="43"/>
        <v>200</v>
      </c>
      <c r="G480" s="96" t="s">
        <v>1624</v>
      </c>
      <c r="H480" s="77" t="s">
        <v>677</v>
      </c>
      <c r="I480" s="65" t="str">
        <f>VLOOKUP(H480,[1]Presupuesto!$B$11:$C$565,2,0)</f>
        <v>SERVICIOS DE IMPRENTA PUBLIC.Y REPRODUCCION</v>
      </c>
      <c r="J480" s="33" t="s">
        <v>432</v>
      </c>
      <c r="K480" s="33" t="s">
        <v>359</v>
      </c>
    </row>
    <row r="481" spans="3:11" s="378" customFormat="1" hidden="1">
      <c r="C481" s="80"/>
      <c r="D481" s="86"/>
      <c r="E481" s="53"/>
      <c r="F481" s="32">
        <f t="shared" si="43"/>
        <v>0</v>
      </c>
      <c r="G481" s="96"/>
      <c r="H481" s="81"/>
      <c r="I481" s="65" t="e">
        <f>VLOOKUP(H481,[1]Presupuesto!$B$11:$C$565,2,0)</f>
        <v>#N/A</v>
      </c>
      <c r="J481" s="33">
        <f t="shared" ref="J481:J483" si="44">$J$365</f>
        <v>0</v>
      </c>
      <c r="K481" s="33" t="s">
        <v>372</v>
      </c>
    </row>
    <row r="482" spans="3:11" s="378" customFormat="1" hidden="1">
      <c r="C482" s="80"/>
      <c r="D482" s="86"/>
      <c r="E482" s="53"/>
      <c r="F482" s="32">
        <f t="shared" si="43"/>
        <v>0</v>
      </c>
      <c r="G482" s="96"/>
      <c r="H482" s="81"/>
      <c r="I482" s="65" t="e">
        <f>VLOOKUP(H482,[1]Presupuesto!$B$11:$C$565,2,0)</f>
        <v>#N/A</v>
      </c>
      <c r="J482" s="33">
        <f t="shared" si="44"/>
        <v>0</v>
      </c>
      <c r="K482" s="33" t="s">
        <v>372</v>
      </c>
    </row>
    <row r="483" spans="3:11" s="378" customFormat="1" ht="15.75" hidden="1" thickBot="1">
      <c r="C483" s="82"/>
      <c r="D483" s="94"/>
      <c r="E483" s="38"/>
      <c r="F483" s="40">
        <f t="shared" si="43"/>
        <v>0</v>
      </c>
      <c r="G483" s="97"/>
      <c r="H483" s="83"/>
      <c r="I483" s="67" t="e">
        <f>VLOOKUP(H483,[1]Presupuesto!$B$11:$C$565,2,0)</f>
        <v>#N/A</v>
      </c>
      <c r="J483" s="41">
        <f t="shared" si="44"/>
        <v>0</v>
      </c>
      <c r="K483" s="59" t="s">
        <v>354</v>
      </c>
    </row>
    <row r="484" spans="3:11" s="378" customFormat="1">
      <c r="G484" s="365"/>
    </row>
    <row r="485" spans="3:11" s="378" customFormat="1">
      <c r="G485" s="365"/>
    </row>
    <row r="486" spans="3:11" s="378" customFormat="1" ht="15.75" thickBot="1">
      <c r="G486" s="365"/>
    </row>
    <row r="487" spans="3:11" s="378" customFormat="1" ht="15.75" thickBot="1">
      <c r="C487" s="515" t="s">
        <v>11</v>
      </c>
      <c r="D487" s="293">
        <f>F495+F496+F497+F498+F499</f>
        <v>1000</v>
      </c>
      <c r="F487" s="7"/>
      <c r="G487" s="14"/>
      <c r="H487" s="7"/>
      <c r="I487" s="7"/>
    </row>
    <row r="488" spans="3:11" s="378" customFormat="1">
      <c r="C488" s="7"/>
      <c r="D488" s="3"/>
      <c r="E488" s="28"/>
      <c r="F488" s="28"/>
      <c r="G488" s="28"/>
      <c r="H488" s="11"/>
      <c r="I488" s="11"/>
      <c r="J488" s="11"/>
      <c r="K488" s="47"/>
    </row>
    <row r="489" spans="3:11" s="378" customFormat="1">
      <c r="C489" s="7"/>
      <c r="D489" s="3"/>
      <c r="E489" s="28"/>
      <c r="F489" s="28"/>
      <c r="G489" s="28"/>
      <c r="H489" s="11"/>
      <c r="I489" s="11"/>
      <c r="J489" s="11"/>
      <c r="K489" s="47"/>
    </row>
    <row r="490" spans="3:11" s="378" customFormat="1" ht="15.75">
      <c r="C490" s="137" t="s">
        <v>352</v>
      </c>
      <c r="D490" s="459" t="s">
        <v>1865</v>
      </c>
      <c r="E490" s="28"/>
      <c r="F490" s="28"/>
      <c r="G490" s="28"/>
      <c r="H490" s="11"/>
      <c r="I490" s="11"/>
      <c r="J490" s="11"/>
      <c r="K490" s="47"/>
    </row>
    <row r="491" spans="3:11" s="378" customFormat="1" ht="18.75">
      <c r="C491" s="518" t="str">
        <f>IFERROR(VLOOKUP(D490,'1. Desarrollo e Innov. Curricu.'!$F:$G,2,FALSE),IFERROR(VLOOKUP(D490,'2. Investigación Científica'!$F:$G,2,FALSE),IFERROR(VLOOKUP(D490,'3. Vinculación Univ. Sociedad'!$F:$G,2,FALSE),IFERROR(VLOOKUP(D490,'4. Docencia y Profesorado Univ.'!$F:$G,2,FALSE),IFERROR(VLOOKUP(D490,'5. Estudiantes y Graduados'!$F:$G,2,FALSE),IFERROR(VLOOKUP(D490,'Gestion administrativa '!$F:$G,2,FALSE),IFERROR(VLOOKUP(D490,'13. Gestión Académica'!$F:$G,2,FALSE),IFERROR(VLOOKUP(D490,'9. Asegura. de la Calid. y M'!$F:$G,2,FALSE),IFERROR(VLOOKUP(D490,'6. Gestión del Conocimiento'!$F:$G,2,FALSE),IFERROR(VLOOKUP(D490,'15. Gobernabilidad y Proceso...'!$F:$G,2,FALSE),IFERROR(VLOOKUP(D490,'12. Gestión del Talento Humano'!$F:$G,2,FALSE),IFERROR(VLOOKUP(D490,'14. Internacional... de la E.S.'!$F:$G,2,FALSE),IFERROR(VLOOKUP(D490,'10. Posgrado'!$F:$G,2,FALSE),IFERROR(VLOOKUP(D490,'17. Gestión TIC'!$F:$G,2,FALSE),IFERROR(VLOOKUP(D490,'16. Desa. del Sistema Educ.Sup.'!$F:$G,2,FALSE),IFERROR(VLOOKUP(D490,'8. Cultura de Inno. Insti...'!$F:$G,2,FALSE),VLOOKUP(D490,'7. Lo Esencial de la Reforma U.'!$F:$G,2,0)))))))))))))))))</f>
        <v xml:space="preserve">Gestion para el desarrollo de espacios y recursos virtuales de la carrera de odontologia     </v>
      </c>
      <c r="D491" s="3"/>
      <c r="E491" s="28"/>
      <c r="F491" s="28"/>
      <c r="G491" s="28"/>
      <c r="H491" s="11"/>
      <c r="I491" s="11"/>
      <c r="J491" s="11"/>
      <c r="K491" s="47"/>
    </row>
    <row r="492" spans="3:11" s="378" customFormat="1" ht="15.75" thickBot="1">
      <c r="F492" s="28"/>
      <c r="G492" s="11"/>
      <c r="H492" s="11"/>
      <c r="I492" s="11"/>
    </row>
    <row r="493" spans="3:11" s="378" customFormat="1" ht="15.75" thickBot="1">
      <c r="C493" s="64" t="s">
        <v>12</v>
      </c>
      <c r="D493" s="64" t="s">
        <v>23</v>
      </c>
      <c r="E493" s="71" t="s">
        <v>25</v>
      </c>
      <c r="F493" s="70" t="s">
        <v>6</v>
      </c>
      <c r="G493" s="68" t="s">
        <v>91</v>
      </c>
      <c r="H493" s="71" t="s">
        <v>14</v>
      </c>
      <c r="I493" s="68" t="s">
        <v>92</v>
      </c>
      <c r="J493" s="68" t="s">
        <v>370</v>
      </c>
      <c r="K493" s="68" t="s">
        <v>371</v>
      </c>
    </row>
    <row r="494" spans="3:11" s="378" customFormat="1" hidden="1">
      <c r="C494" s="153" t="s">
        <v>399</v>
      </c>
      <c r="D494" s="154"/>
      <c r="E494" s="152">
        <f>HLOOKUP(C494,$AH$2:$BU$3,2,0)</f>
        <v>620</v>
      </c>
      <c r="F494" s="32">
        <f t="shared" ref="F494:F502" si="45">D494*E494</f>
        <v>0</v>
      </c>
      <c r="G494" s="96"/>
      <c r="H494" s="77"/>
      <c r="I494" s="65" t="e">
        <f>VLOOKUP(H494,[1]Presupuesto!$B$11:$C$565,2,0)</f>
        <v>#N/A</v>
      </c>
      <c r="J494" s="151" t="s">
        <v>1418</v>
      </c>
      <c r="K494" s="33" t="s">
        <v>354</v>
      </c>
    </row>
    <row r="495" spans="3:11" s="378" customFormat="1" hidden="1">
      <c r="C495" s="76" t="s">
        <v>2388</v>
      </c>
      <c r="D495" s="93"/>
      <c r="E495" s="58">
        <v>2500</v>
      </c>
      <c r="F495" s="32">
        <f t="shared" si="45"/>
        <v>0</v>
      </c>
      <c r="G495" s="96" t="s">
        <v>1624</v>
      </c>
      <c r="H495" s="77" t="s">
        <v>679</v>
      </c>
      <c r="I495" s="65" t="str">
        <f>VLOOKUP(H495,[1]Presupuesto!$B$11:$C$565,2,0)</f>
        <v>IMPRENTA Y PUBLICIDAD Y REPRODUC.</v>
      </c>
      <c r="J495" s="33" t="s">
        <v>432</v>
      </c>
      <c r="K495" s="33" t="s">
        <v>359</v>
      </c>
    </row>
    <row r="496" spans="3:11" s="378" customFormat="1">
      <c r="C496" s="76" t="s">
        <v>2385</v>
      </c>
      <c r="D496" s="93">
        <v>3</v>
      </c>
      <c r="E496" s="58">
        <v>200</v>
      </c>
      <c r="F496" s="32">
        <f t="shared" si="45"/>
        <v>600</v>
      </c>
      <c r="G496" s="96" t="s">
        <v>89</v>
      </c>
      <c r="H496" s="77" t="s">
        <v>677</v>
      </c>
      <c r="I496" s="65" t="str">
        <f>VLOOKUP(H496,[1]Presupuesto!$B$11:$C$565,2,0)</f>
        <v>SERVICIOS DE IMPRENTA PUBLIC.Y REPRODUCCION</v>
      </c>
      <c r="J496" s="33" t="s">
        <v>432</v>
      </c>
      <c r="K496" s="33" t="s">
        <v>372</v>
      </c>
    </row>
    <row r="497" spans="3:11" s="378" customFormat="1">
      <c r="C497" s="76" t="s">
        <v>2389</v>
      </c>
      <c r="D497" s="93">
        <v>1</v>
      </c>
      <c r="E497" s="58">
        <v>400</v>
      </c>
      <c r="F497" s="32">
        <f t="shared" si="45"/>
        <v>400</v>
      </c>
      <c r="G497" s="96" t="s">
        <v>89</v>
      </c>
      <c r="H497" s="77" t="s">
        <v>677</v>
      </c>
      <c r="I497" s="65" t="str">
        <f>VLOOKUP(H497,[1]Presupuesto!$B$11:$C$565,2,0)</f>
        <v>SERVICIOS DE IMPRENTA PUBLIC.Y REPRODUCCION</v>
      </c>
      <c r="J497" s="33" t="s">
        <v>432</v>
      </c>
      <c r="K497" s="33" t="s">
        <v>372</v>
      </c>
    </row>
    <row r="498" spans="3:11" s="378" customFormat="1" hidden="1">
      <c r="C498" s="80" t="s">
        <v>2390</v>
      </c>
      <c r="D498" s="93"/>
      <c r="E498" s="53">
        <v>50</v>
      </c>
      <c r="F498" s="32">
        <f t="shared" si="45"/>
        <v>0</v>
      </c>
      <c r="G498" s="96" t="s">
        <v>1624</v>
      </c>
      <c r="H498" s="77" t="s">
        <v>254</v>
      </c>
      <c r="I498" s="65" t="str">
        <f>VLOOKUP(H498,[1]Presupuesto!$B$11:$C$565,2,0)</f>
        <v>IMPRENTA, PUBLIC. Y REPRODUC. (25300-00)</v>
      </c>
      <c r="J498" s="33" t="s">
        <v>432</v>
      </c>
      <c r="K498" s="33" t="s">
        <v>359</v>
      </c>
    </row>
    <row r="499" spans="3:11" s="378" customFormat="1" hidden="1">
      <c r="C499" s="80"/>
      <c r="D499" s="86"/>
      <c r="E499" s="53"/>
      <c r="F499" s="32">
        <f>D499*E499</f>
        <v>0</v>
      </c>
      <c r="G499" s="96" t="s">
        <v>1624</v>
      </c>
      <c r="H499" s="77" t="s">
        <v>254</v>
      </c>
      <c r="I499" s="65" t="str">
        <f>VLOOKUP(H499,[1]Presupuesto!$B$11:$C$565,2,0)</f>
        <v>IMPRENTA, PUBLIC. Y REPRODUC. (25300-00)</v>
      </c>
      <c r="J499" s="33" t="s">
        <v>432</v>
      </c>
      <c r="K499" s="33" t="s">
        <v>359</v>
      </c>
    </row>
    <row r="500" spans="3:11" s="378" customFormat="1" hidden="1">
      <c r="C500" s="80"/>
      <c r="D500" s="86"/>
      <c r="E500" s="53"/>
      <c r="F500" s="32">
        <f t="shared" si="45"/>
        <v>0</v>
      </c>
      <c r="G500" s="96"/>
      <c r="H500" s="81"/>
      <c r="I500" s="65" t="e">
        <f>VLOOKUP(H500,[1]Presupuesto!$B$11:$C$565,2,0)</f>
        <v>#N/A</v>
      </c>
      <c r="J500" s="33">
        <f t="shared" ref="J500:J502" si="46">$J$365</f>
        <v>0</v>
      </c>
      <c r="K500" s="33" t="s">
        <v>372</v>
      </c>
    </row>
    <row r="501" spans="3:11" s="378" customFormat="1" hidden="1">
      <c r="C501" s="80"/>
      <c r="D501" s="86"/>
      <c r="E501" s="53"/>
      <c r="F501" s="32">
        <f t="shared" si="45"/>
        <v>0</v>
      </c>
      <c r="G501" s="96"/>
      <c r="H501" s="81"/>
      <c r="I501" s="65" t="e">
        <f>VLOOKUP(H501,[1]Presupuesto!$B$11:$C$565,2,0)</f>
        <v>#N/A</v>
      </c>
      <c r="J501" s="33">
        <f t="shared" si="46"/>
        <v>0</v>
      </c>
      <c r="K501" s="33" t="s">
        <v>372</v>
      </c>
    </row>
    <row r="502" spans="3:11" s="378" customFormat="1" ht="15.75" hidden="1" thickBot="1">
      <c r="C502" s="82"/>
      <c r="D502" s="94"/>
      <c r="E502" s="53"/>
      <c r="F502" s="40">
        <f t="shared" si="45"/>
        <v>0</v>
      </c>
      <c r="G502" s="97"/>
      <c r="H502" s="83"/>
      <c r="I502" s="67" t="e">
        <f>VLOOKUP(H502,[1]Presupuesto!$B$11:$C$565,2,0)</f>
        <v>#N/A</v>
      </c>
      <c r="J502" s="41">
        <f t="shared" si="46"/>
        <v>0</v>
      </c>
      <c r="K502" s="59" t="s">
        <v>354</v>
      </c>
    </row>
    <row r="503" spans="3:11" s="378" customFormat="1">
      <c r="G503" s="365"/>
    </row>
    <row r="504" spans="3:11" s="378" customFormat="1">
      <c r="G504" s="365"/>
    </row>
    <row r="505" spans="3:11" s="378" customFormat="1" ht="15.75" thickBot="1">
      <c r="G505" s="365"/>
    </row>
    <row r="506" spans="3:11" s="378" customFormat="1" ht="15.75" thickBot="1">
      <c r="C506" s="515" t="s">
        <v>11</v>
      </c>
      <c r="D506" s="293">
        <f>F514+F515+F516+F517+F518</f>
        <v>3000</v>
      </c>
      <c r="F506" s="7"/>
      <c r="G506" s="14"/>
      <c r="H506" s="7"/>
      <c r="I506" s="7"/>
    </row>
    <row r="507" spans="3:11" s="378" customFormat="1">
      <c r="C507" s="7"/>
      <c r="D507" s="3"/>
      <c r="E507" s="28"/>
      <c r="F507" s="28"/>
      <c r="G507" s="28"/>
      <c r="H507" s="11"/>
      <c r="I507" s="11"/>
      <c r="J507" s="11"/>
      <c r="K507" s="47"/>
    </row>
    <row r="508" spans="3:11" s="378" customFormat="1">
      <c r="C508" s="7"/>
      <c r="D508" s="3"/>
      <c r="E508" s="28"/>
      <c r="F508" s="28"/>
      <c r="G508" s="28"/>
      <c r="H508" s="11"/>
      <c r="I508" s="11"/>
      <c r="J508" s="11"/>
      <c r="K508" s="47"/>
    </row>
    <row r="509" spans="3:11" s="378" customFormat="1" ht="15.75">
      <c r="C509" s="137" t="s">
        <v>352</v>
      </c>
      <c r="D509" s="458" t="s">
        <v>1923</v>
      </c>
      <c r="E509" s="28"/>
      <c r="F509" s="28"/>
      <c r="G509" s="28"/>
      <c r="H509" s="11"/>
      <c r="I509" s="11"/>
      <c r="J509" s="11"/>
      <c r="K509" s="47"/>
    </row>
    <row r="510" spans="3:11" s="378" customFormat="1" ht="18.75">
      <c r="C510" s="518" t="str">
        <f>IFERROR(VLOOKUP(D509,'1. Desarrollo e Innov. Curricu.'!$F:$G,2,FALSE),IFERROR(VLOOKUP(D509,'2. Investigación Científica'!$F:$G,2,FALSE),IFERROR(VLOOKUP(D509,'3. Vinculación Univ. Sociedad'!$F:$G,2,FALSE),IFERROR(VLOOKUP(D509,'4. Docencia y Profesorado Univ.'!$F:$G,2,FALSE),IFERROR(VLOOKUP(D509,'5. Estudiantes y Graduados'!$F:$G,2,FALSE),IFERROR(VLOOKUP(D509,'Gestion administrativa '!$F:$G,2,FALSE),IFERROR(VLOOKUP(D509,'13. Gestión Académica'!$F:$G,2,FALSE),IFERROR(VLOOKUP(D509,'9. Asegura. de la Calid. y M'!$F:$G,2,FALSE),IFERROR(VLOOKUP(D509,'6. Gestión del Conocimiento'!$F:$G,2,FALSE),IFERROR(VLOOKUP(D509,'15. Gobernabilidad y Proceso...'!$F:$G,2,FALSE),IFERROR(VLOOKUP(D509,'12. Gestión del Talento Humano'!$F:$G,2,FALSE),IFERROR(VLOOKUP(D509,'14. Internacional... de la E.S.'!$F:$G,2,FALSE),IFERROR(VLOOKUP(D509,'10. Posgrado'!$F:$G,2,FALSE),IFERROR(VLOOKUP(D509,'17. Gestión TIC'!$F:$G,2,FALSE),IFERROR(VLOOKUP(D509,'16. Desa. del Sistema Educ.Sup.'!$F:$G,2,FALSE),IFERROR(VLOOKUP(D509,'8. Cultura de Inno. Insti...'!$F:$G,2,FALSE),VLOOKUP(D509,'7. Lo Esencial de la Reforma U.'!$F:$G,2,0)))))))))))))))))</f>
        <v xml:space="preserve">Conformación de comites para la programación operativa y académica de la Facultad de odontología </v>
      </c>
      <c r="D510" s="3"/>
      <c r="E510" s="28"/>
      <c r="F510" s="28"/>
      <c r="G510" s="28"/>
      <c r="H510" s="11"/>
      <c r="I510" s="11"/>
      <c r="J510" s="11"/>
      <c r="K510" s="47"/>
    </row>
    <row r="511" spans="3:11" s="378" customFormat="1" ht="15.75" thickBot="1">
      <c r="F511" s="28"/>
      <c r="G511" s="11"/>
      <c r="H511" s="11"/>
      <c r="I511" s="11"/>
    </row>
    <row r="512" spans="3:11" s="378" customFormat="1" ht="15.75" thickBot="1">
      <c r="C512" s="64" t="s">
        <v>12</v>
      </c>
      <c r="D512" s="64" t="s">
        <v>23</v>
      </c>
      <c r="E512" s="71" t="s">
        <v>25</v>
      </c>
      <c r="F512" s="70" t="s">
        <v>6</v>
      </c>
      <c r="G512" s="68" t="s">
        <v>91</v>
      </c>
      <c r="H512" s="71" t="s">
        <v>14</v>
      </c>
      <c r="I512" s="68" t="s">
        <v>92</v>
      </c>
      <c r="J512" s="68" t="s">
        <v>370</v>
      </c>
      <c r="K512" s="68" t="s">
        <v>371</v>
      </c>
    </row>
    <row r="513" spans="3:11" s="378" customFormat="1" hidden="1">
      <c r="C513" s="153" t="s">
        <v>399</v>
      </c>
      <c r="D513" s="154"/>
      <c r="E513" s="152">
        <f>HLOOKUP(C513,$AH$2:$BU$3,2,0)</f>
        <v>620</v>
      </c>
      <c r="F513" s="32">
        <f t="shared" ref="F513:F517" si="47">D513*E513</f>
        <v>0</v>
      </c>
      <c r="G513" s="96"/>
      <c r="H513" s="77"/>
      <c r="I513" s="65" t="e">
        <f>VLOOKUP(H513,[1]Presupuesto!$B$11:$C$565,2,0)</f>
        <v>#N/A</v>
      </c>
      <c r="J513" s="151" t="s">
        <v>1418</v>
      </c>
      <c r="K513" s="33" t="s">
        <v>354</v>
      </c>
    </row>
    <row r="514" spans="3:11" s="378" customFormat="1" hidden="1">
      <c r="C514" s="76" t="s">
        <v>2388</v>
      </c>
      <c r="D514" s="93"/>
      <c r="E514" s="58">
        <v>2500</v>
      </c>
      <c r="F514" s="32">
        <f t="shared" si="47"/>
        <v>0</v>
      </c>
      <c r="G514" s="96" t="s">
        <v>1624</v>
      </c>
      <c r="H514" s="77" t="s">
        <v>679</v>
      </c>
      <c r="I514" s="65" t="str">
        <f>VLOOKUP(H514,[1]Presupuesto!$B$11:$C$565,2,0)</f>
        <v>IMPRENTA Y PUBLICIDAD Y REPRODUC.</v>
      </c>
      <c r="J514" s="33" t="s">
        <v>432</v>
      </c>
      <c r="K514" s="33" t="s">
        <v>359</v>
      </c>
    </row>
    <row r="515" spans="3:11" s="378" customFormat="1">
      <c r="C515" s="76" t="s">
        <v>2385</v>
      </c>
      <c r="D515" s="93">
        <v>5</v>
      </c>
      <c r="E515" s="58">
        <v>200</v>
      </c>
      <c r="F515" s="32">
        <f t="shared" si="47"/>
        <v>1000</v>
      </c>
      <c r="G515" s="96" t="s">
        <v>89</v>
      </c>
      <c r="H515" s="77" t="s">
        <v>677</v>
      </c>
      <c r="I515" s="65" t="str">
        <f>VLOOKUP(H515,[1]Presupuesto!$B$11:$C$565,2,0)</f>
        <v>SERVICIOS DE IMPRENTA PUBLIC.Y REPRODUCCION</v>
      </c>
      <c r="J515" s="33" t="s">
        <v>1322</v>
      </c>
      <c r="K515" s="33" t="s">
        <v>372</v>
      </c>
    </row>
    <row r="516" spans="3:11" s="378" customFormat="1">
      <c r="C516" s="76" t="s">
        <v>2389</v>
      </c>
      <c r="D516" s="93">
        <v>5</v>
      </c>
      <c r="E516" s="58">
        <v>400</v>
      </c>
      <c r="F516" s="32">
        <f t="shared" si="47"/>
        <v>2000</v>
      </c>
      <c r="G516" s="96" t="s">
        <v>89</v>
      </c>
      <c r="H516" s="77" t="s">
        <v>677</v>
      </c>
      <c r="I516" s="65" t="str">
        <f>VLOOKUP(H516,[1]Presupuesto!$B$11:$C$565,2,0)</f>
        <v>SERVICIOS DE IMPRENTA PUBLIC.Y REPRODUCCION</v>
      </c>
      <c r="J516" s="33" t="s">
        <v>1322</v>
      </c>
      <c r="K516" s="33" t="s">
        <v>372</v>
      </c>
    </row>
    <row r="517" spans="3:11" s="378" customFormat="1" hidden="1">
      <c r="C517" s="80" t="s">
        <v>2390</v>
      </c>
      <c r="D517" s="93"/>
      <c r="E517" s="53">
        <v>50</v>
      </c>
      <c r="F517" s="32">
        <f t="shared" si="47"/>
        <v>0</v>
      </c>
      <c r="G517" s="96" t="s">
        <v>1624</v>
      </c>
      <c r="H517" s="77" t="s">
        <v>677</v>
      </c>
      <c r="I517" s="65" t="str">
        <f>VLOOKUP(H517,[1]Presupuesto!$B$11:$C$565,2,0)</f>
        <v>SERVICIOS DE IMPRENTA PUBLIC.Y REPRODUCCION</v>
      </c>
      <c r="J517" s="33" t="s">
        <v>432</v>
      </c>
      <c r="K517" s="33" t="s">
        <v>359</v>
      </c>
    </row>
    <row r="518" spans="3:11" s="378" customFormat="1" hidden="1">
      <c r="C518" s="80"/>
      <c r="D518" s="86"/>
      <c r="E518" s="53"/>
      <c r="F518" s="32">
        <f>D518*E518</f>
        <v>0</v>
      </c>
      <c r="G518" s="96" t="s">
        <v>1624</v>
      </c>
      <c r="H518" s="77" t="s">
        <v>677</v>
      </c>
      <c r="I518" s="65" t="str">
        <f>VLOOKUP(H518,[1]Presupuesto!$B$11:$C$565,2,0)</f>
        <v>SERVICIOS DE IMPRENTA PUBLIC.Y REPRODUCCION</v>
      </c>
      <c r="J518" s="33" t="s">
        <v>432</v>
      </c>
      <c r="K518" s="33" t="s">
        <v>359</v>
      </c>
    </row>
    <row r="519" spans="3:11" s="378" customFormat="1" hidden="1">
      <c r="C519" s="80"/>
      <c r="D519" s="86"/>
      <c r="E519" s="53"/>
      <c r="F519" s="32">
        <f t="shared" ref="F519:F521" si="48">D519*E519</f>
        <v>0</v>
      </c>
      <c r="G519" s="96"/>
      <c r="H519" s="81"/>
      <c r="I519" s="65" t="e">
        <f>VLOOKUP(H519,[1]Presupuesto!$B$11:$C$565,2,0)</f>
        <v>#N/A</v>
      </c>
      <c r="J519" s="33">
        <f t="shared" ref="J519:J521" si="49">$J$365</f>
        <v>0</v>
      </c>
      <c r="K519" s="33" t="s">
        <v>372</v>
      </c>
    </row>
    <row r="520" spans="3:11" s="378" customFormat="1" hidden="1">
      <c r="C520" s="80"/>
      <c r="D520" s="86"/>
      <c r="E520" s="53"/>
      <c r="F520" s="32">
        <f t="shared" si="48"/>
        <v>0</v>
      </c>
      <c r="G520" s="96"/>
      <c r="H520" s="81"/>
      <c r="I520" s="65" t="e">
        <f>VLOOKUP(H520,[1]Presupuesto!$B$11:$C$565,2,0)</f>
        <v>#N/A</v>
      </c>
      <c r="J520" s="33">
        <f t="shared" si="49"/>
        <v>0</v>
      </c>
      <c r="K520" s="33" t="s">
        <v>372</v>
      </c>
    </row>
    <row r="521" spans="3:11" s="378" customFormat="1" ht="15.75" hidden="1" thickBot="1">
      <c r="C521" s="82"/>
      <c r="D521" s="94"/>
      <c r="E521" s="53"/>
      <c r="F521" s="40">
        <f t="shared" si="48"/>
        <v>0</v>
      </c>
      <c r="G521" s="97"/>
      <c r="H521" s="83"/>
      <c r="I521" s="67" t="e">
        <f>VLOOKUP(H521,[1]Presupuesto!$B$11:$C$565,2,0)</f>
        <v>#N/A</v>
      </c>
      <c r="J521" s="41">
        <f t="shared" si="49"/>
        <v>0</v>
      </c>
      <c r="K521" s="59" t="s">
        <v>354</v>
      </c>
    </row>
    <row r="522" spans="3:11" s="378" customFormat="1">
      <c r="G522" s="365"/>
    </row>
    <row r="523" spans="3:11" s="378" customFormat="1">
      <c r="G523" s="365"/>
    </row>
    <row r="524" spans="3:11" s="378" customFormat="1" ht="15.75" thickBot="1">
      <c r="G524" s="365"/>
    </row>
    <row r="525" spans="3:11" s="378" customFormat="1" ht="15.75" thickBot="1">
      <c r="C525" s="515" t="s">
        <v>11</v>
      </c>
      <c r="D525" s="293">
        <f>F533+F534+F535+F536+F537</f>
        <v>180000</v>
      </c>
      <c r="F525" s="7"/>
      <c r="G525" s="14"/>
      <c r="H525" s="7"/>
      <c r="I525" s="7"/>
    </row>
    <row r="526" spans="3:11" s="378" customFormat="1">
      <c r="C526" s="7"/>
      <c r="D526" s="3"/>
      <c r="E526" s="28"/>
      <c r="F526" s="28"/>
      <c r="G526" s="28"/>
      <c r="H526" s="11"/>
      <c r="I526" s="11"/>
      <c r="J526" s="11"/>
      <c r="K526" s="47"/>
    </row>
    <row r="527" spans="3:11" s="378" customFormat="1">
      <c r="C527" s="516" t="s">
        <v>2443</v>
      </c>
      <c r="D527" s="3"/>
      <c r="E527" s="28"/>
      <c r="F527" s="28"/>
      <c r="G527" s="28"/>
      <c r="H527" s="11"/>
      <c r="I527" s="11"/>
      <c r="J527" s="11"/>
      <c r="K527" s="47"/>
    </row>
    <row r="528" spans="3:11" s="378" customFormat="1" ht="15.75">
      <c r="C528" s="137" t="s">
        <v>352</v>
      </c>
      <c r="D528" s="522" t="s">
        <v>2444</v>
      </c>
      <c r="E528" s="28"/>
      <c r="F528" s="28"/>
      <c r="G528" s="28"/>
      <c r="H528" s="11"/>
      <c r="I528" s="11"/>
      <c r="J528" s="11"/>
      <c r="K528" s="47"/>
    </row>
    <row r="529" spans="3:11" s="378" customFormat="1" ht="18.75">
      <c r="C529" s="518" t="str">
        <f>IFERROR(VLOOKUP(D528,'1. Desarrollo e Innov. Curricu.'!$F:$G,2,FALSE),IFERROR(VLOOKUP(D528,'2. Investigación Científica'!$F:$G,2,FALSE),IFERROR(VLOOKUP(D528,'3. Vinculación Univ. Sociedad'!$F:$G,2,FALSE),IFERROR(VLOOKUP(D528,'4. Docencia y Profesorado Univ.'!$F:$G,2,FALSE),IFERROR(VLOOKUP(D528,'5. Estudiantes y Graduados'!$F:$G,2,FALSE),IFERROR(VLOOKUP(D528,'Gestion administrativa '!$F:$G,2,FALSE),IFERROR(VLOOKUP(D528,'13. Gestión Académica'!$F:$G,2,FALSE),IFERROR(VLOOKUP(D528,'9. Asegura. de la Calid. y M'!$F:$G,2,FALSE),IFERROR(VLOOKUP(D528,'6. Gestión del Conocimiento'!$F:$G,2,FALSE),IFERROR(VLOOKUP(D528,'15. Gobernabilidad y Proceso...'!$F:$G,2,FALSE),IFERROR(VLOOKUP(D528,'12. Gestión del Talento Humano'!$F:$G,2,FALSE),IFERROR(VLOOKUP(D528,'14. Internacional... de la E.S.'!$F:$G,2,FALSE),IFERROR(VLOOKUP(D528,'10. Posgrado'!$F:$G,2,FALSE),IFERROR(VLOOKUP(D528,'17. Gestión TIC'!$F:$G,2,FALSE),IFERROR(VLOOKUP(D528,'16. Desa. del Sistema Educ.Sup.'!$F:$G,2,FALSE),IFERROR(VLOOKUP(D528,'8. Cultura de Inno. Insti...'!$F:$G,2,FALSE),VLOOKUP(D528,'7. Lo Esencial de la Reforma U.'!$F:$G,2,0)))))))))))))))))</f>
        <v>Contratación de un experto en desarrollo curricular para la elaboración de plan de estudio, diagnostico y estudio de factibilidad del programa de Cirugia Maxilofacial</v>
      </c>
      <c r="D529" s="3"/>
      <c r="E529" s="28"/>
      <c r="F529" s="28"/>
      <c r="G529" s="28"/>
      <c r="H529" s="11"/>
      <c r="I529" s="11"/>
      <c r="J529" s="11"/>
      <c r="K529" s="47"/>
    </row>
    <row r="530" spans="3:11" s="378" customFormat="1" ht="15.75" thickBot="1">
      <c r="F530" s="28"/>
      <c r="G530" s="11"/>
      <c r="H530" s="11"/>
      <c r="I530" s="11"/>
    </row>
    <row r="531" spans="3:11" s="378" customFormat="1" ht="15.75" thickBot="1">
      <c r="C531" s="64" t="s">
        <v>12</v>
      </c>
      <c r="D531" s="64" t="s">
        <v>23</v>
      </c>
      <c r="E531" s="71" t="s">
        <v>25</v>
      </c>
      <c r="F531" s="70" t="s">
        <v>6</v>
      </c>
      <c r="G531" s="68" t="s">
        <v>91</v>
      </c>
      <c r="H531" s="71" t="s">
        <v>14</v>
      </c>
      <c r="I531" s="68" t="s">
        <v>92</v>
      </c>
      <c r="J531" s="68" t="s">
        <v>370</v>
      </c>
      <c r="K531" s="68" t="s">
        <v>371</v>
      </c>
    </row>
    <row r="532" spans="3:11" s="378" customFormat="1" ht="15.75" hidden="1" thickBot="1">
      <c r="C532" s="153" t="s">
        <v>399</v>
      </c>
      <c r="D532" s="154"/>
      <c r="E532" s="152">
        <f>HLOOKUP(C532,$AH$2:$BU$3,2,0)</f>
        <v>620</v>
      </c>
      <c r="F532" s="32">
        <f t="shared" ref="F532:F536" si="50">D532*E532</f>
        <v>0</v>
      </c>
      <c r="G532" s="96"/>
      <c r="H532" s="77"/>
      <c r="I532" s="65" t="e">
        <f>VLOOKUP(H532,[1]Presupuesto!$B$11:$C$565,2,0)</f>
        <v>#N/A</v>
      </c>
      <c r="J532" s="151" t="s">
        <v>1418</v>
      </c>
      <c r="K532" s="33" t="s">
        <v>354</v>
      </c>
    </row>
    <row r="533" spans="3:11" s="378" customFormat="1" ht="15.75" thickBot="1">
      <c r="C533" s="76" t="s">
        <v>2391</v>
      </c>
      <c r="D533" s="93">
        <v>6</v>
      </c>
      <c r="E533" s="58">
        <v>30000</v>
      </c>
      <c r="F533" s="32">
        <f t="shared" si="50"/>
        <v>180000</v>
      </c>
      <c r="G533" s="96" t="s">
        <v>1624</v>
      </c>
      <c r="H533" s="508" t="s">
        <v>665</v>
      </c>
      <c r="I533" s="65" t="str">
        <f>VLOOKUP(H533,[1]Presupuesto!$B$11:$C$565,2,0)</f>
        <v>OTROS SERVICIOS TECNICOS Y PROFESIONALES</v>
      </c>
      <c r="J533" s="33" t="s">
        <v>1326</v>
      </c>
      <c r="K533" s="33" t="s">
        <v>354</v>
      </c>
    </row>
    <row r="534" spans="3:11" s="378" customFormat="1" hidden="1">
      <c r="C534" s="76" t="s">
        <v>2385</v>
      </c>
      <c r="D534" s="93"/>
      <c r="E534" s="58">
        <v>200</v>
      </c>
      <c r="F534" s="32">
        <f t="shared" si="50"/>
        <v>0</v>
      </c>
      <c r="G534" s="96" t="s">
        <v>89</v>
      </c>
      <c r="H534" s="77" t="s">
        <v>677</v>
      </c>
      <c r="I534" s="65" t="str">
        <f>VLOOKUP(H534,[1]Presupuesto!$B$11:$C$565,2,0)</f>
        <v>SERVICIOS DE IMPRENTA PUBLIC.Y REPRODUCCION</v>
      </c>
      <c r="J534" s="33" t="s">
        <v>1322</v>
      </c>
      <c r="K534" s="33" t="s">
        <v>372</v>
      </c>
    </row>
    <row r="535" spans="3:11" s="378" customFormat="1" hidden="1">
      <c r="C535" s="76" t="s">
        <v>2389</v>
      </c>
      <c r="D535" s="93"/>
      <c r="E535" s="58">
        <v>400</v>
      </c>
      <c r="F535" s="32">
        <f t="shared" si="50"/>
        <v>0</v>
      </c>
      <c r="G535" s="96" t="s">
        <v>89</v>
      </c>
      <c r="H535" s="77" t="s">
        <v>677</v>
      </c>
      <c r="I535" s="65" t="str">
        <f>VLOOKUP(H535,[1]Presupuesto!$B$11:$C$565,2,0)</f>
        <v>SERVICIOS DE IMPRENTA PUBLIC.Y REPRODUCCION</v>
      </c>
      <c r="J535" s="33" t="s">
        <v>1322</v>
      </c>
      <c r="K535" s="33" t="s">
        <v>372</v>
      </c>
    </row>
    <row r="536" spans="3:11" s="378" customFormat="1" hidden="1">
      <c r="C536" s="80" t="s">
        <v>2390</v>
      </c>
      <c r="D536" s="93"/>
      <c r="E536" s="53">
        <v>50</v>
      </c>
      <c r="F536" s="32">
        <f t="shared" si="50"/>
        <v>0</v>
      </c>
      <c r="G536" s="96" t="s">
        <v>1624</v>
      </c>
      <c r="H536" s="77" t="s">
        <v>677</v>
      </c>
      <c r="I536" s="65" t="str">
        <f>VLOOKUP(H536,[1]Presupuesto!$B$11:$C$565,2,0)</f>
        <v>SERVICIOS DE IMPRENTA PUBLIC.Y REPRODUCCION</v>
      </c>
      <c r="J536" s="33" t="s">
        <v>432</v>
      </c>
      <c r="K536" s="33" t="s">
        <v>359</v>
      </c>
    </row>
    <row r="537" spans="3:11" s="378" customFormat="1" hidden="1">
      <c r="C537" s="80"/>
      <c r="D537" s="86"/>
      <c r="E537" s="53"/>
      <c r="F537" s="32">
        <f>D537*E537</f>
        <v>0</v>
      </c>
      <c r="G537" s="96" t="s">
        <v>1624</v>
      </c>
      <c r="H537" s="77" t="s">
        <v>677</v>
      </c>
      <c r="I537" s="65" t="str">
        <f>VLOOKUP(H537,[1]Presupuesto!$B$11:$C$565,2,0)</f>
        <v>SERVICIOS DE IMPRENTA PUBLIC.Y REPRODUCCION</v>
      </c>
      <c r="J537" s="33" t="s">
        <v>432</v>
      </c>
      <c r="K537" s="33" t="s">
        <v>359</v>
      </c>
    </row>
    <row r="538" spans="3:11" s="378" customFormat="1" hidden="1">
      <c r="C538" s="80"/>
      <c r="D538" s="86"/>
      <c r="E538" s="53"/>
      <c r="F538" s="32">
        <f t="shared" ref="F538:F540" si="51">D538*E538</f>
        <v>0</v>
      </c>
      <c r="G538" s="96"/>
      <c r="H538" s="81"/>
      <c r="I538" s="65" t="e">
        <f>VLOOKUP(H538,[1]Presupuesto!$B$11:$C$565,2,0)</f>
        <v>#N/A</v>
      </c>
      <c r="J538" s="33">
        <f t="shared" ref="J538:J540" si="52">$J$365</f>
        <v>0</v>
      </c>
      <c r="K538" s="33" t="s">
        <v>372</v>
      </c>
    </row>
    <row r="539" spans="3:11" s="378" customFormat="1" hidden="1">
      <c r="C539" s="80"/>
      <c r="D539" s="86"/>
      <c r="E539" s="53"/>
      <c r="F539" s="32">
        <f t="shared" si="51"/>
        <v>0</v>
      </c>
      <c r="G539" s="96"/>
      <c r="H539" s="81"/>
      <c r="I539" s="65" t="e">
        <f>VLOOKUP(H539,[1]Presupuesto!$B$11:$C$565,2,0)</f>
        <v>#N/A</v>
      </c>
      <c r="J539" s="33">
        <f t="shared" si="52"/>
        <v>0</v>
      </c>
      <c r="K539" s="33" t="s">
        <v>372</v>
      </c>
    </row>
    <row r="540" spans="3:11" s="378" customFormat="1" ht="15.75" hidden="1" thickBot="1">
      <c r="C540" s="82"/>
      <c r="D540" s="94"/>
      <c r="E540" s="53"/>
      <c r="F540" s="40">
        <f t="shared" si="51"/>
        <v>0</v>
      </c>
      <c r="G540" s="97"/>
      <c r="H540" s="83"/>
      <c r="I540" s="67" t="e">
        <f>VLOOKUP(H540,[1]Presupuesto!$B$11:$C$565,2,0)</f>
        <v>#N/A</v>
      </c>
      <c r="J540" s="41">
        <f t="shared" si="52"/>
        <v>0</v>
      </c>
      <c r="K540" s="59" t="s">
        <v>354</v>
      </c>
    </row>
    <row r="541" spans="3:11" s="378" customFormat="1">
      <c r="G541" s="365"/>
    </row>
    <row r="542" spans="3:11" s="378" customFormat="1">
      <c r="G542" s="365"/>
    </row>
    <row r="543" spans="3:11" s="378" customFormat="1" ht="15.75" thickBot="1">
      <c r="G543" s="365"/>
    </row>
    <row r="544" spans="3:11" s="378" customFormat="1" ht="15.75" thickBot="1">
      <c r="C544" s="515" t="s">
        <v>11</v>
      </c>
      <c r="D544" s="293">
        <f>F552+F553+F554+F555+F556</f>
        <v>180000</v>
      </c>
      <c r="F544" s="7"/>
      <c r="G544" s="14"/>
      <c r="H544" s="7"/>
      <c r="I544" s="7"/>
    </row>
    <row r="545" spans="3:11" s="378" customFormat="1">
      <c r="C545" s="7"/>
      <c r="D545" s="3"/>
      <c r="E545" s="28"/>
      <c r="F545" s="28"/>
      <c r="G545" s="28"/>
      <c r="H545" s="11"/>
      <c r="I545" s="11"/>
      <c r="J545" s="11"/>
      <c r="K545" s="47"/>
    </row>
    <row r="546" spans="3:11" s="378" customFormat="1">
      <c r="C546" s="516" t="s">
        <v>2443</v>
      </c>
      <c r="D546" s="3"/>
      <c r="E546" s="28"/>
      <c r="F546" s="28"/>
      <c r="G546" s="28"/>
      <c r="H546" s="11"/>
      <c r="I546" s="11"/>
      <c r="J546" s="11"/>
      <c r="K546" s="47"/>
    </row>
    <row r="547" spans="3:11" s="378" customFormat="1" ht="15.75">
      <c r="C547" s="137" t="s">
        <v>352</v>
      </c>
      <c r="D547" s="522" t="s">
        <v>2096</v>
      </c>
      <c r="E547" s="28"/>
      <c r="F547" s="28"/>
      <c r="G547" s="28"/>
      <c r="H547" s="11"/>
      <c r="I547" s="11"/>
      <c r="J547" s="11"/>
      <c r="K547" s="47"/>
    </row>
    <row r="548" spans="3:11" s="378" customFormat="1" ht="18.75">
      <c r="C548" s="518" t="str">
        <f>IFERROR(VLOOKUP(D547,'1. Desarrollo e Innov. Curricu.'!$F:$G,2,FALSE),IFERROR(VLOOKUP(D547,'2. Investigación Científica'!$F:$G,2,FALSE),IFERROR(VLOOKUP(D547,'3. Vinculación Univ. Sociedad'!$F:$G,2,FALSE),IFERROR(VLOOKUP(D547,'4. Docencia y Profesorado Univ.'!$F:$G,2,FALSE),IFERROR(VLOOKUP(D547,'5. Estudiantes y Graduados'!$F:$G,2,FALSE),IFERROR(VLOOKUP(D547,'Gestion administrativa '!$F:$G,2,FALSE),IFERROR(VLOOKUP(D547,'13. Gestión Académica'!$F:$G,2,FALSE),IFERROR(VLOOKUP(D547,'9. Asegura. de la Calid. y M'!$F:$G,2,FALSE),IFERROR(VLOOKUP(D547,'6. Gestión del Conocimiento'!$F:$G,2,FALSE),IFERROR(VLOOKUP(D547,'15. Gobernabilidad y Proceso...'!$F:$G,2,FALSE),IFERROR(VLOOKUP(D547,'12. Gestión del Talento Humano'!$F:$G,2,FALSE),IFERROR(VLOOKUP(D547,'14. Internacional... de la E.S.'!$F:$G,2,FALSE),IFERROR(VLOOKUP(D547,'10. Posgrado'!$F:$G,2,FALSE),IFERROR(VLOOKUP(D547,'17. Gestión TIC'!$F:$G,2,FALSE),IFERROR(VLOOKUP(D547,'16. Desa. del Sistema Educ.Sup.'!$F:$G,2,FALSE),IFERROR(VLOOKUP(D547,'8. Cultura de Inno. Insti...'!$F:$G,2,FALSE),VLOOKUP(D547,'7. Lo Esencial de la Reforma U.'!$F:$G,2,0)))))))))))))))))</f>
        <v>Contratación de un experto en desarrollo curricular para la elaboración de plan de estudio, diagnostico y estudio de factibilidad del programa de Periodoncia</v>
      </c>
      <c r="D548" s="3"/>
      <c r="E548" s="28"/>
      <c r="F548" s="28"/>
      <c r="G548" s="28"/>
      <c r="H548" s="11"/>
      <c r="I548" s="11"/>
      <c r="J548" s="11"/>
      <c r="K548" s="47"/>
    </row>
    <row r="549" spans="3:11" s="378" customFormat="1" ht="15.75" thickBot="1">
      <c r="F549" s="28"/>
      <c r="G549" s="11"/>
      <c r="H549" s="11"/>
      <c r="I549" s="11"/>
    </row>
    <row r="550" spans="3:11" s="378" customFormat="1" ht="15.75" thickBot="1">
      <c r="C550" s="64" t="s">
        <v>12</v>
      </c>
      <c r="D550" s="64" t="s">
        <v>23</v>
      </c>
      <c r="E550" s="71" t="s">
        <v>25</v>
      </c>
      <c r="F550" s="70" t="s">
        <v>6</v>
      </c>
      <c r="G550" s="68" t="s">
        <v>91</v>
      </c>
      <c r="H550" s="71" t="s">
        <v>14</v>
      </c>
      <c r="I550" s="68" t="s">
        <v>92</v>
      </c>
      <c r="J550" s="68" t="s">
        <v>370</v>
      </c>
      <c r="K550" s="68" t="s">
        <v>371</v>
      </c>
    </row>
    <row r="551" spans="3:11" s="378" customFormat="1" ht="15.75" hidden="1" thickBot="1">
      <c r="C551" s="153" t="s">
        <v>399</v>
      </c>
      <c r="D551" s="154"/>
      <c r="E551" s="152">
        <f>HLOOKUP(C551,$AH$2:$BU$3,2,0)</f>
        <v>620</v>
      </c>
      <c r="F551" s="32">
        <f t="shared" ref="F551:F555" si="53">D551*E551</f>
        <v>0</v>
      </c>
      <c r="G551" s="96"/>
      <c r="H551" s="77"/>
      <c r="I551" s="65" t="e">
        <f>VLOOKUP(H551,[1]Presupuesto!$B$11:$C$565,2,0)</f>
        <v>#N/A</v>
      </c>
      <c r="J551" s="151" t="s">
        <v>1418</v>
      </c>
      <c r="K551" s="33" t="s">
        <v>354</v>
      </c>
    </row>
    <row r="552" spans="3:11" s="378" customFormat="1" ht="15.75" thickBot="1">
      <c r="C552" s="76" t="s">
        <v>2391</v>
      </c>
      <c r="D552" s="93">
        <v>6</v>
      </c>
      <c r="E552" s="58">
        <v>30000</v>
      </c>
      <c r="F552" s="32">
        <f t="shared" si="53"/>
        <v>180000</v>
      </c>
      <c r="G552" s="96" t="s">
        <v>1624</v>
      </c>
      <c r="H552" s="508" t="s">
        <v>665</v>
      </c>
      <c r="I552" s="65" t="str">
        <f>VLOOKUP(H552,[1]Presupuesto!$B$11:$C$565,2,0)</f>
        <v>OTROS SERVICIOS TECNICOS Y PROFESIONALES</v>
      </c>
      <c r="J552" s="33" t="s">
        <v>1326</v>
      </c>
      <c r="K552" s="33" t="s">
        <v>359</v>
      </c>
    </row>
    <row r="553" spans="3:11" s="378" customFormat="1" hidden="1">
      <c r="C553" s="76" t="s">
        <v>2385</v>
      </c>
      <c r="D553" s="93"/>
      <c r="E553" s="58">
        <v>200</v>
      </c>
      <c r="F553" s="32">
        <f t="shared" si="53"/>
        <v>0</v>
      </c>
      <c r="G553" s="96" t="s">
        <v>89</v>
      </c>
      <c r="H553" s="77" t="s">
        <v>677</v>
      </c>
      <c r="I553" s="65" t="str">
        <f>VLOOKUP(H553,[1]Presupuesto!$B$11:$C$565,2,0)</f>
        <v>SERVICIOS DE IMPRENTA PUBLIC.Y REPRODUCCION</v>
      </c>
      <c r="J553" s="33" t="s">
        <v>1322</v>
      </c>
      <c r="K553" s="33" t="s">
        <v>372</v>
      </c>
    </row>
    <row r="554" spans="3:11" s="378" customFormat="1" hidden="1">
      <c r="C554" s="76" t="s">
        <v>2389</v>
      </c>
      <c r="D554" s="93"/>
      <c r="E554" s="58">
        <v>400</v>
      </c>
      <c r="F554" s="32">
        <f t="shared" si="53"/>
        <v>0</v>
      </c>
      <c r="G554" s="96" t="s">
        <v>89</v>
      </c>
      <c r="H554" s="77" t="s">
        <v>677</v>
      </c>
      <c r="I554" s="65" t="str">
        <f>VLOOKUP(H554,[1]Presupuesto!$B$11:$C$565,2,0)</f>
        <v>SERVICIOS DE IMPRENTA PUBLIC.Y REPRODUCCION</v>
      </c>
      <c r="J554" s="33" t="s">
        <v>1322</v>
      </c>
      <c r="K554" s="33" t="s">
        <v>372</v>
      </c>
    </row>
    <row r="555" spans="3:11" s="378" customFormat="1" hidden="1">
      <c r="C555" s="80" t="s">
        <v>2390</v>
      </c>
      <c r="D555" s="93"/>
      <c r="E555" s="53">
        <v>50</v>
      </c>
      <c r="F555" s="32">
        <f t="shared" si="53"/>
        <v>0</v>
      </c>
      <c r="G555" s="96" t="s">
        <v>1624</v>
      </c>
      <c r="H555" s="77" t="s">
        <v>677</v>
      </c>
      <c r="I555" s="65" t="str">
        <f>VLOOKUP(H555,[1]Presupuesto!$B$11:$C$565,2,0)</f>
        <v>SERVICIOS DE IMPRENTA PUBLIC.Y REPRODUCCION</v>
      </c>
      <c r="J555" s="33" t="s">
        <v>432</v>
      </c>
      <c r="K555" s="33" t="s">
        <v>359</v>
      </c>
    </row>
    <row r="556" spans="3:11" s="378" customFormat="1" hidden="1">
      <c r="C556" s="80"/>
      <c r="D556" s="86"/>
      <c r="E556" s="53"/>
      <c r="F556" s="32">
        <f>D556*E556</f>
        <v>0</v>
      </c>
      <c r="G556" s="96" t="s">
        <v>1624</v>
      </c>
      <c r="H556" s="77" t="s">
        <v>677</v>
      </c>
      <c r="I556" s="65" t="str">
        <f>VLOOKUP(H556,[1]Presupuesto!$B$11:$C$565,2,0)</f>
        <v>SERVICIOS DE IMPRENTA PUBLIC.Y REPRODUCCION</v>
      </c>
      <c r="J556" s="33" t="s">
        <v>432</v>
      </c>
      <c r="K556" s="33" t="s">
        <v>359</v>
      </c>
    </row>
    <row r="557" spans="3:11" s="378" customFormat="1" hidden="1">
      <c r="C557" s="80"/>
      <c r="D557" s="86"/>
      <c r="E557" s="53"/>
      <c r="F557" s="32">
        <f t="shared" ref="F557:F559" si="54">D557*E557</f>
        <v>0</v>
      </c>
      <c r="G557" s="96"/>
      <c r="H557" s="81"/>
      <c r="I557" s="65" t="e">
        <f>VLOOKUP(H557,[1]Presupuesto!$B$11:$C$565,2,0)</f>
        <v>#N/A</v>
      </c>
      <c r="J557" s="33">
        <f t="shared" ref="J557:J559" si="55">$J$365</f>
        <v>0</v>
      </c>
      <c r="K557" s="33" t="s">
        <v>372</v>
      </c>
    </row>
    <row r="558" spans="3:11" s="378" customFormat="1" hidden="1">
      <c r="C558" s="80"/>
      <c r="D558" s="86"/>
      <c r="E558" s="53"/>
      <c r="F558" s="32">
        <f t="shared" si="54"/>
        <v>0</v>
      </c>
      <c r="G558" s="96"/>
      <c r="H558" s="81"/>
      <c r="I558" s="65" t="e">
        <f>VLOOKUP(H558,[1]Presupuesto!$B$11:$C$565,2,0)</f>
        <v>#N/A</v>
      </c>
      <c r="J558" s="33">
        <f t="shared" si="55"/>
        <v>0</v>
      </c>
      <c r="K558" s="33" t="s">
        <v>372</v>
      </c>
    </row>
    <row r="559" spans="3:11" s="378" customFormat="1" ht="15.75" hidden="1" thickBot="1">
      <c r="C559" s="82"/>
      <c r="D559" s="94"/>
      <c r="E559" s="53"/>
      <c r="F559" s="40">
        <f t="shared" si="54"/>
        <v>0</v>
      </c>
      <c r="G559" s="97"/>
      <c r="H559" s="83"/>
      <c r="I559" s="67" t="e">
        <f>VLOOKUP(H559,[1]Presupuesto!$B$11:$C$565,2,0)</f>
        <v>#N/A</v>
      </c>
      <c r="J559" s="41">
        <f t="shared" si="55"/>
        <v>0</v>
      </c>
      <c r="K559" s="59" t="s">
        <v>354</v>
      </c>
    </row>
    <row r="560" spans="3:11" s="378" customFormat="1">
      <c r="G560" s="365"/>
    </row>
    <row r="561" spans="3:11" s="378" customFormat="1">
      <c r="G561" s="365"/>
    </row>
    <row r="562" spans="3:11" s="378" customFormat="1">
      <c r="G562" s="365"/>
    </row>
    <row r="563" spans="3:11" s="378" customFormat="1" ht="15.75" thickBot="1">
      <c r="G563" s="365"/>
    </row>
    <row r="564" spans="3:11" s="378" customFormat="1" ht="15.75" thickBot="1">
      <c r="C564" s="515" t="s">
        <v>11</v>
      </c>
      <c r="D564" s="293">
        <f>F572+F573+F574+F575+F576</f>
        <v>1100</v>
      </c>
      <c r="F564" s="7"/>
      <c r="G564" s="14"/>
      <c r="H564" s="7"/>
      <c r="I564" s="7"/>
    </row>
    <row r="565" spans="3:11" s="378" customFormat="1">
      <c r="C565" s="7"/>
      <c r="D565" s="3"/>
      <c r="E565" s="28"/>
      <c r="F565" s="28"/>
      <c r="G565" s="28"/>
      <c r="H565" s="11"/>
      <c r="I565" s="11"/>
      <c r="J565" s="11"/>
      <c r="K565" s="47"/>
    </row>
    <row r="566" spans="3:11" s="378" customFormat="1">
      <c r="C566" s="7"/>
      <c r="D566" s="3"/>
      <c r="E566" s="28"/>
      <c r="F566" s="28"/>
      <c r="G566" s="28"/>
      <c r="H566" s="11"/>
      <c r="I566" s="11"/>
      <c r="J566" s="11"/>
      <c r="K566" s="47"/>
    </row>
    <row r="567" spans="3:11" s="378" customFormat="1" ht="15.75">
      <c r="C567" s="137" t="s">
        <v>352</v>
      </c>
      <c r="D567" s="459" t="s">
        <v>2136</v>
      </c>
      <c r="E567" s="28"/>
      <c r="F567" s="28"/>
      <c r="G567" s="28"/>
      <c r="H567" s="11"/>
      <c r="I567" s="11"/>
      <c r="J567" s="11"/>
      <c r="K567" s="47"/>
    </row>
    <row r="568" spans="3:11" s="378" customFormat="1" ht="18.75">
      <c r="C568" s="518" t="str">
        <f>IFERROR(VLOOKUP(D567,'1. Desarrollo e Innov. Curricu.'!$F:$G,2,FALSE),IFERROR(VLOOKUP(D567,'2. Investigación Científica'!$F:$G,2,FALSE),IFERROR(VLOOKUP(D567,'3. Vinculación Univ. Sociedad'!$F:$G,2,FALSE),IFERROR(VLOOKUP(D567,'4. Docencia y Profesorado Univ.'!$F:$G,2,FALSE),IFERROR(VLOOKUP(D567,'5. Estudiantes y Graduados'!$F:$G,2,FALSE),IFERROR(VLOOKUP(D567,'Gestion administrativa '!$F:$G,2,FALSE),IFERROR(VLOOKUP(D567,'13. Gestión Académica'!$F:$G,2,FALSE),IFERROR(VLOOKUP(D567,'9. Asegura. de la Calid. y M'!$F:$G,2,FALSE),IFERROR(VLOOKUP(D567,'6. Gestión del Conocimiento'!$F:$G,2,FALSE),IFERROR(VLOOKUP(D567,'15. Gobernabilidad y Proceso...'!$F:$G,2,FALSE),IFERROR(VLOOKUP(D567,'12. Gestión del Talento Humano'!$F:$G,2,FALSE),IFERROR(VLOOKUP(D567,'14. Internacional... de la E.S.'!$F:$G,2,FALSE),IFERROR(VLOOKUP(D567,'10. Posgrado'!$F:$G,2,FALSE),IFERROR(VLOOKUP(D567,'17. Gestión TIC'!$F:$G,2,FALSE),IFERROR(VLOOKUP(D567,'16. Desa. del Sistema Educ.Sup.'!$F:$G,2,FALSE),IFERROR(VLOOKUP(D567,'8. Cultura de Inno. Insti...'!$F:$G,2,FALSE),VLOOKUP(D567,'7. Lo Esencial de la Reforma U.'!$F:$G,2,0)))))))))))))))))</f>
        <v>Gestionar ante Cooperantes para el acondicionamiento fisico y de equipo necesario para un  Aula Siglo XXI</v>
      </c>
      <c r="D568" s="3"/>
      <c r="E568" s="28"/>
      <c r="F568" s="28"/>
      <c r="G568" s="28"/>
      <c r="H568" s="11"/>
      <c r="I568" s="11"/>
      <c r="J568" s="11"/>
      <c r="K568" s="47"/>
    </row>
    <row r="569" spans="3:11" s="378" customFormat="1" ht="15.75" thickBot="1">
      <c r="F569" s="28"/>
      <c r="G569" s="11"/>
      <c r="H569" s="11"/>
      <c r="I569" s="11"/>
    </row>
    <row r="570" spans="3:11" s="378" customFormat="1" ht="15.75" thickBot="1">
      <c r="C570" s="64" t="s">
        <v>12</v>
      </c>
      <c r="D570" s="64" t="s">
        <v>23</v>
      </c>
      <c r="E570" s="71" t="s">
        <v>25</v>
      </c>
      <c r="F570" s="70" t="s">
        <v>6</v>
      </c>
      <c r="G570" s="68" t="s">
        <v>91</v>
      </c>
      <c r="H570" s="71" t="s">
        <v>14</v>
      </c>
      <c r="I570" s="68" t="s">
        <v>92</v>
      </c>
      <c r="J570" s="68" t="s">
        <v>370</v>
      </c>
      <c r="K570" s="68" t="s">
        <v>371</v>
      </c>
    </row>
    <row r="571" spans="3:11" s="378" customFormat="1" hidden="1">
      <c r="C571" s="153" t="s">
        <v>399</v>
      </c>
      <c r="D571" s="154"/>
      <c r="E571" s="152">
        <f>HLOOKUP(C571,$AH$2:$BU$3,2,0)</f>
        <v>620</v>
      </c>
      <c r="F571" s="32">
        <f t="shared" ref="F571:F575" si="56">D571*E571</f>
        <v>0</v>
      </c>
      <c r="G571" s="96"/>
      <c r="H571" s="77"/>
      <c r="I571" s="65" t="e">
        <f>VLOOKUP(H571,[1]Presupuesto!$B$11:$C$565,2,0)</f>
        <v>#N/A</v>
      </c>
      <c r="J571" s="151" t="s">
        <v>1418</v>
      </c>
      <c r="K571" s="33" t="s">
        <v>354</v>
      </c>
    </row>
    <row r="572" spans="3:11" s="378" customFormat="1" hidden="1">
      <c r="C572" s="76" t="s">
        <v>2388</v>
      </c>
      <c r="D572" s="93"/>
      <c r="E572" s="58">
        <v>2500</v>
      </c>
      <c r="F572" s="32">
        <f t="shared" si="56"/>
        <v>0</v>
      </c>
      <c r="G572" s="96" t="s">
        <v>1624</v>
      </c>
      <c r="H572" s="77" t="s">
        <v>679</v>
      </c>
      <c r="I572" s="65" t="str">
        <f>VLOOKUP(H572,[1]Presupuesto!$B$11:$C$565,2,0)</f>
        <v>IMPRENTA Y PUBLICIDAD Y REPRODUC.</v>
      </c>
      <c r="J572" s="33" t="s">
        <v>432</v>
      </c>
      <c r="K572" s="33" t="s">
        <v>359</v>
      </c>
    </row>
    <row r="573" spans="3:11" s="378" customFormat="1">
      <c r="C573" s="76" t="s">
        <v>2385</v>
      </c>
      <c r="D573" s="93">
        <v>2</v>
      </c>
      <c r="E573" s="58">
        <v>200</v>
      </c>
      <c r="F573" s="32">
        <f t="shared" si="56"/>
        <v>400</v>
      </c>
      <c r="G573" s="96" t="s">
        <v>89</v>
      </c>
      <c r="H573" s="77" t="s">
        <v>677</v>
      </c>
      <c r="I573" s="65" t="str">
        <f>VLOOKUP(H573,[1]Presupuesto!$B$11:$C$565,2,0)</f>
        <v>SERVICIOS DE IMPRENTA PUBLIC.Y REPRODUCCION</v>
      </c>
      <c r="J573" s="33" t="s">
        <v>1322</v>
      </c>
      <c r="K573" s="33" t="s">
        <v>372</v>
      </c>
    </row>
    <row r="574" spans="3:11" s="378" customFormat="1">
      <c r="C574" s="76" t="s">
        <v>2389</v>
      </c>
      <c r="D574" s="93">
        <v>1</v>
      </c>
      <c r="E574" s="58">
        <v>400</v>
      </c>
      <c r="F574" s="32">
        <f t="shared" si="56"/>
        <v>400</v>
      </c>
      <c r="G574" s="96" t="s">
        <v>89</v>
      </c>
      <c r="H574" s="77" t="s">
        <v>677</v>
      </c>
      <c r="I574" s="65" t="str">
        <f>VLOOKUP(H574,[1]Presupuesto!$B$11:$C$565,2,0)</f>
        <v>SERVICIOS DE IMPRENTA PUBLIC.Y REPRODUCCION</v>
      </c>
      <c r="J574" s="33" t="s">
        <v>1322</v>
      </c>
      <c r="K574" s="33" t="s">
        <v>372</v>
      </c>
    </row>
    <row r="575" spans="3:11" s="378" customFormat="1" hidden="1">
      <c r="C575" s="80" t="s">
        <v>2390</v>
      </c>
      <c r="D575" s="93"/>
      <c r="E575" s="53">
        <v>50</v>
      </c>
      <c r="F575" s="32">
        <f t="shared" si="56"/>
        <v>0</v>
      </c>
      <c r="G575" s="96" t="s">
        <v>1624</v>
      </c>
      <c r="H575" s="77" t="s">
        <v>677</v>
      </c>
      <c r="I575" s="65" t="str">
        <f>VLOOKUP(H575,[1]Presupuesto!$B$11:$C$565,2,0)</f>
        <v>SERVICIOS DE IMPRENTA PUBLIC.Y REPRODUCCION</v>
      </c>
      <c r="J575" s="33" t="s">
        <v>432</v>
      </c>
      <c r="K575" s="33" t="s">
        <v>359</v>
      </c>
    </row>
    <row r="576" spans="3:11" s="378" customFormat="1">
      <c r="C576" s="80" t="s">
        <v>2380</v>
      </c>
      <c r="D576" s="86">
        <v>25</v>
      </c>
      <c r="E576" s="53">
        <v>12</v>
      </c>
      <c r="F576" s="32">
        <f>D576*E576</f>
        <v>300</v>
      </c>
      <c r="G576" s="96" t="s">
        <v>89</v>
      </c>
      <c r="H576" s="77" t="s">
        <v>677</v>
      </c>
      <c r="I576" s="65" t="str">
        <f>VLOOKUP(H576,[1]Presupuesto!$B$11:$C$565,2,0)</f>
        <v>SERVICIOS DE IMPRENTA PUBLIC.Y REPRODUCCION</v>
      </c>
      <c r="J576" s="33" t="s">
        <v>1327</v>
      </c>
      <c r="K576" s="33" t="s">
        <v>372</v>
      </c>
    </row>
    <row r="577" spans="3:11" s="378" customFormat="1" hidden="1">
      <c r="C577" s="80"/>
      <c r="D577" s="86"/>
      <c r="E577" s="53"/>
      <c r="F577" s="32">
        <f t="shared" ref="F577:F579" si="57">D577*E577</f>
        <v>0</v>
      </c>
      <c r="G577" s="96"/>
      <c r="H577" s="81"/>
      <c r="I577" s="65" t="e">
        <f>VLOOKUP(H577,[1]Presupuesto!$B$11:$C$565,2,0)</f>
        <v>#N/A</v>
      </c>
      <c r="J577" s="33">
        <f t="shared" ref="J577:J579" si="58">$J$365</f>
        <v>0</v>
      </c>
      <c r="K577" s="33" t="s">
        <v>372</v>
      </c>
    </row>
    <row r="578" spans="3:11" s="378" customFormat="1" hidden="1">
      <c r="C578" s="80"/>
      <c r="D578" s="86"/>
      <c r="E578" s="53"/>
      <c r="F578" s="32">
        <f t="shared" si="57"/>
        <v>0</v>
      </c>
      <c r="G578" s="96"/>
      <c r="H578" s="81"/>
      <c r="I578" s="65" t="e">
        <f>VLOOKUP(H578,[1]Presupuesto!$B$11:$C$565,2,0)</f>
        <v>#N/A</v>
      </c>
      <c r="J578" s="33">
        <f t="shared" si="58"/>
        <v>0</v>
      </c>
      <c r="K578" s="33" t="s">
        <v>372</v>
      </c>
    </row>
    <row r="579" spans="3:11" s="378" customFormat="1" ht="15.75" hidden="1" thickBot="1">
      <c r="C579" s="82"/>
      <c r="D579" s="94"/>
      <c r="E579" s="53"/>
      <c r="F579" s="40">
        <f t="shared" si="57"/>
        <v>0</v>
      </c>
      <c r="G579" s="97"/>
      <c r="H579" s="83"/>
      <c r="I579" s="67" t="e">
        <f>VLOOKUP(H579,[1]Presupuesto!$B$11:$C$565,2,0)</f>
        <v>#N/A</v>
      </c>
      <c r="J579" s="41">
        <f t="shared" si="58"/>
        <v>0</v>
      </c>
      <c r="K579" s="59" t="s">
        <v>354</v>
      </c>
    </row>
    <row r="580" spans="3:11" s="378" customFormat="1">
      <c r="G580" s="365"/>
    </row>
    <row r="581" spans="3:11" s="378" customFormat="1">
      <c r="G581" s="365"/>
    </row>
    <row r="582" spans="3:11" s="378" customFormat="1" ht="15.75" thickBot="1">
      <c r="G582" s="365"/>
    </row>
    <row r="583" spans="3:11" s="378" customFormat="1" ht="15.75" thickBot="1">
      <c r="C583" s="515" t="s">
        <v>11</v>
      </c>
      <c r="D583" s="293">
        <f>F591+F592+F593+F594+F595</f>
        <v>12800000</v>
      </c>
      <c r="F583" s="7"/>
      <c r="G583" s="14"/>
      <c r="H583" s="7"/>
      <c r="I583" s="7"/>
    </row>
    <row r="584" spans="3:11" s="378" customFormat="1">
      <c r="C584" s="7"/>
      <c r="D584" s="3"/>
      <c r="E584" s="28"/>
      <c r="F584" s="28"/>
      <c r="G584" s="28"/>
      <c r="H584" s="11"/>
      <c r="I584" s="11"/>
      <c r="J584" s="11"/>
      <c r="K584" s="47"/>
    </row>
    <row r="585" spans="3:11" s="378" customFormat="1">
      <c r="C585" s="7"/>
      <c r="D585" s="3"/>
      <c r="E585" s="28"/>
      <c r="F585" s="28"/>
      <c r="G585" s="28"/>
      <c r="H585" s="11"/>
      <c r="I585" s="11"/>
      <c r="J585" s="11"/>
      <c r="K585" s="47"/>
    </row>
    <row r="586" spans="3:11" s="378" customFormat="1" ht="15.75">
      <c r="C586" s="137" t="s">
        <v>352</v>
      </c>
      <c r="D586" s="458" t="s">
        <v>1916</v>
      </c>
      <c r="E586" s="28"/>
      <c r="F586" s="28"/>
      <c r="G586" s="28"/>
      <c r="H586" s="11"/>
      <c r="I586" s="11"/>
      <c r="J586" s="11"/>
      <c r="K586" s="47"/>
    </row>
    <row r="587" spans="3:11" s="378" customFormat="1" ht="18.75">
      <c r="C587" s="518" t="str">
        <f>IFERROR(VLOOKUP(D586,'1. Desarrollo e Innov. Curricu.'!$F:$G,2,FALSE),IFERROR(VLOOKUP(D586,'2. Investigación Científica'!$F:$G,2,FALSE),IFERROR(VLOOKUP(D586,'3. Vinculación Univ. Sociedad'!$F:$G,2,FALSE),IFERROR(VLOOKUP(D586,'4. Docencia y Profesorado Univ.'!$F:$G,2,FALSE),IFERROR(VLOOKUP(D586,'5. Estudiantes y Graduados'!$F:$G,2,FALSE),IFERROR(VLOOKUP(D586,'Gestion administrativa '!$F:$G,2,FALSE),IFERROR(VLOOKUP(D586,'13. Gestión Académica'!$F:$G,2,FALSE),IFERROR(VLOOKUP(D586,'9. Asegura. de la Calid. y M'!$F:$G,2,FALSE),IFERROR(VLOOKUP(D586,'6. Gestión del Conocimiento'!$F:$G,2,FALSE),IFERROR(VLOOKUP(D586,'15. Gobernabilidad y Proceso...'!$F:$G,2,FALSE),IFERROR(VLOOKUP(D586,'12. Gestión del Talento Humano'!$F:$G,2,FALSE),IFERROR(VLOOKUP(D586,'14. Internacional... de la E.S.'!$F:$G,2,FALSE),IFERROR(VLOOKUP(D586,'10. Posgrado'!$F:$G,2,FALSE),IFERROR(VLOOKUP(D586,'17. Gestión TIC'!$F:$G,2,FALSE),IFERROR(VLOOKUP(D586,'16. Desa. del Sistema Educ.Sup.'!$F:$G,2,FALSE),IFERROR(VLOOKUP(D586,'8. Cultura de Inno. Insti...'!$F:$G,2,FALSE),VLOOKUP(D586,'7. Lo Esencial de la Reforma U.'!$F:$G,2,0)))))))))))))))))</f>
        <v xml:space="preserve">Gestion para el equipamiento de simuladores </v>
      </c>
      <c r="D587" s="3"/>
      <c r="E587" s="28"/>
      <c r="F587" s="28"/>
      <c r="G587" s="28"/>
      <c r="H587" s="11"/>
      <c r="I587" s="11"/>
      <c r="J587" s="11"/>
      <c r="K587" s="47"/>
    </row>
    <row r="588" spans="3:11" s="378" customFormat="1" ht="15.75" thickBot="1">
      <c r="F588" s="28"/>
      <c r="G588" s="11"/>
      <c r="H588" s="11"/>
      <c r="I588" s="11"/>
    </row>
    <row r="589" spans="3:11" s="378" customFormat="1" ht="15.75" thickBot="1">
      <c r="C589" s="64" t="s">
        <v>12</v>
      </c>
      <c r="D589" s="64" t="s">
        <v>23</v>
      </c>
      <c r="E589" s="71" t="s">
        <v>25</v>
      </c>
      <c r="F589" s="70" t="s">
        <v>6</v>
      </c>
      <c r="G589" s="68" t="s">
        <v>91</v>
      </c>
      <c r="H589" s="71" t="s">
        <v>14</v>
      </c>
      <c r="I589" s="68" t="s">
        <v>92</v>
      </c>
      <c r="J589" s="68" t="s">
        <v>370</v>
      </c>
      <c r="K589" s="68" t="s">
        <v>371</v>
      </c>
    </row>
    <row r="590" spans="3:11" s="378" customFormat="1" hidden="1">
      <c r="C590" s="153" t="s">
        <v>399</v>
      </c>
      <c r="D590" s="154"/>
      <c r="E590" s="152">
        <f>HLOOKUP(C590,$AH$2:$BU$3,2,0)</f>
        <v>620</v>
      </c>
      <c r="F590" s="32">
        <f t="shared" ref="F590:F594" si="59">D590*E590</f>
        <v>0</v>
      </c>
      <c r="G590" s="96"/>
      <c r="H590" s="77"/>
      <c r="I590" s="65" t="e">
        <f>VLOOKUP(H590,[1]Presupuesto!$B$11:$C$565,2,0)</f>
        <v>#N/A</v>
      </c>
      <c r="J590" s="151" t="s">
        <v>1418</v>
      </c>
      <c r="K590" s="33" t="s">
        <v>354</v>
      </c>
    </row>
    <row r="591" spans="3:11" s="378" customFormat="1">
      <c r="C591" s="76" t="s">
        <v>2392</v>
      </c>
      <c r="D591" s="93">
        <v>40</v>
      </c>
      <c r="E591" s="58">
        <v>320000</v>
      </c>
      <c r="F591" s="32">
        <f t="shared" si="59"/>
        <v>12800000</v>
      </c>
      <c r="G591" s="96" t="s">
        <v>1624</v>
      </c>
      <c r="H591" s="77" t="s">
        <v>963</v>
      </c>
      <c r="I591" s="65" t="str">
        <f>VLOOKUP(H591,[1]Presupuesto!$B$11:$C$565,2,0)</f>
        <v>EQUIPO MEDICO Y LABORATORIO</v>
      </c>
      <c r="J591" s="33" t="s">
        <v>1323</v>
      </c>
      <c r="K591" s="33" t="s">
        <v>372</v>
      </c>
    </row>
    <row r="592" spans="3:11" s="378" customFormat="1" hidden="1">
      <c r="C592" s="76" t="s">
        <v>2385</v>
      </c>
      <c r="D592" s="93"/>
      <c r="E592" s="58">
        <v>200</v>
      </c>
      <c r="F592" s="32">
        <f t="shared" si="59"/>
        <v>0</v>
      </c>
      <c r="G592" s="96" t="s">
        <v>89</v>
      </c>
      <c r="H592" s="77" t="s">
        <v>677</v>
      </c>
      <c r="I592" s="65" t="str">
        <f>VLOOKUP(H592,[1]Presupuesto!$B$11:$C$565,2,0)</f>
        <v>SERVICIOS DE IMPRENTA PUBLIC.Y REPRODUCCION</v>
      </c>
      <c r="J592" s="33" t="s">
        <v>1322</v>
      </c>
      <c r="K592" s="33" t="s">
        <v>372</v>
      </c>
    </row>
    <row r="593" spans="3:11" s="378" customFormat="1" hidden="1">
      <c r="C593" s="76" t="s">
        <v>2389</v>
      </c>
      <c r="D593" s="93"/>
      <c r="E593" s="58">
        <v>400</v>
      </c>
      <c r="F593" s="32">
        <f t="shared" si="59"/>
        <v>0</v>
      </c>
      <c r="G593" s="96" t="s">
        <v>89</v>
      </c>
      <c r="H593" s="77" t="s">
        <v>677</v>
      </c>
      <c r="I593" s="65" t="str">
        <f>VLOOKUP(H593,[1]Presupuesto!$B$11:$C$565,2,0)</f>
        <v>SERVICIOS DE IMPRENTA PUBLIC.Y REPRODUCCION</v>
      </c>
      <c r="J593" s="33" t="s">
        <v>1322</v>
      </c>
      <c r="K593" s="33" t="s">
        <v>372</v>
      </c>
    </row>
    <row r="594" spans="3:11" s="378" customFormat="1" hidden="1">
      <c r="C594" s="80" t="s">
        <v>2390</v>
      </c>
      <c r="D594" s="93"/>
      <c r="E594" s="53">
        <v>50</v>
      </c>
      <c r="F594" s="32">
        <f t="shared" si="59"/>
        <v>0</v>
      </c>
      <c r="G594" s="96" t="s">
        <v>1624</v>
      </c>
      <c r="H594" s="77" t="s">
        <v>677</v>
      </c>
      <c r="I594" s="65" t="str">
        <f>VLOOKUP(H594,[1]Presupuesto!$B$11:$C$565,2,0)</f>
        <v>SERVICIOS DE IMPRENTA PUBLIC.Y REPRODUCCION</v>
      </c>
      <c r="J594" s="33" t="s">
        <v>432</v>
      </c>
      <c r="K594" s="33" t="s">
        <v>359</v>
      </c>
    </row>
    <row r="595" spans="3:11" s="378" customFormat="1" hidden="1">
      <c r="C595" s="80"/>
      <c r="D595" s="86"/>
      <c r="E595" s="53"/>
      <c r="F595" s="32">
        <f>D595*E595</f>
        <v>0</v>
      </c>
      <c r="G595" s="96" t="s">
        <v>1624</v>
      </c>
      <c r="H595" s="77" t="s">
        <v>677</v>
      </c>
      <c r="I595" s="65" t="str">
        <f>VLOOKUP(H595,[1]Presupuesto!$B$11:$C$565,2,0)</f>
        <v>SERVICIOS DE IMPRENTA PUBLIC.Y REPRODUCCION</v>
      </c>
      <c r="J595" s="33" t="s">
        <v>432</v>
      </c>
      <c r="K595" s="33" t="s">
        <v>359</v>
      </c>
    </row>
    <row r="596" spans="3:11" s="378" customFormat="1" hidden="1">
      <c r="C596" s="80"/>
      <c r="D596" s="86"/>
      <c r="E596" s="53"/>
      <c r="F596" s="32">
        <f t="shared" ref="F596:F598" si="60">D596*E596</f>
        <v>0</v>
      </c>
      <c r="G596" s="96"/>
      <c r="H596" s="81"/>
      <c r="I596" s="65" t="e">
        <f>VLOOKUP(H596,[1]Presupuesto!$B$11:$C$565,2,0)</f>
        <v>#N/A</v>
      </c>
      <c r="J596" s="33">
        <f t="shared" ref="J596:J598" si="61">$J$365</f>
        <v>0</v>
      </c>
      <c r="K596" s="33" t="s">
        <v>372</v>
      </c>
    </row>
    <row r="597" spans="3:11" s="378" customFormat="1" hidden="1">
      <c r="C597" s="80"/>
      <c r="D597" s="86"/>
      <c r="E597" s="53"/>
      <c r="F597" s="32">
        <f t="shared" si="60"/>
        <v>0</v>
      </c>
      <c r="G597" s="96"/>
      <c r="H597" s="81"/>
      <c r="I597" s="65" t="e">
        <f>VLOOKUP(H597,[1]Presupuesto!$B$11:$C$565,2,0)</f>
        <v>#N/A</v>
      </c>
      <c r="J597" s="33">
        <f t="shared" si="61"/>
        <v>0</v>
      </c>
      <c r="K597" s="33" t="s">
        <v>372</v>
      </c>
    </row>
    <row r="598" spans="3:11" s="378" customFormat="1" ht="15.75" hidden="1" thickBot="1">
      <c r="C598" s="82"/>
      <c r="D598" s="94"/>
      <c r="E598" s="53"/>
      <c r="F598" s="40">
        <f t="shared" si="60"/>
        <v>0</v>
      </c>
      <c r="G598" s="97"/>
      <c r="H598" s="83"/>
      <c r="I598" s="67" t="e">
        <f>VLOOKUP(H598,[1]Presupuesto!$B$11:$C$565,2,0)</f>
        <v>#N/A</v>
      </c>
      <c r="J598" s="41">
        <f t="shared" si="61"/>
        <v>0</v>
      </c>
      <c r="K598" s="59" t="s">
        <v>354</v>
      </c>
    </row>
    <row r="599" spans="3:11" s="378" customFormat="1">
      <c r="G599" s="365"/>
    </row>
    <row r="600" spans="3:11" s="378" customFormat="1">
      <c r="G600" s="365"/>
    </row>
    <row r="602" spans="3:11" s="378" customFormat="1" ht="15.75" thickBot="1">
      <c r="C602" s="515" t="s">
        <v>11</v>
      </c>
      <c r="D602" s="293">
        <f>F610+F611+F612+F613+F614</f>
        <v>14400000</v>
      </c>
      <c r="F602" s="7"/>
      <c r="G602" s="14"/>
      <c r="H602" s="7"/>
      <c r="I602" s="7"/>
    </row>
    <row r="603" spans="3:11" s="378" customFormat="1">
      <c r="C603" s="7"/>
      <c r="D603" s="3"/>
      <c r="E603" s="28"/>
      <c r="F603" s="28"/>
      <c r="G603" s="28"/>
      <c r="H603" s="11"/>
      <c r="I603" s="11"/>
      <c r="J603" s="11"/>
      <c r="K603" s="47"/>
    </row>
    <row r="604" spans="3:11" s="378" customFormat="1">
      <c r="C604" s="7"/>
      <c r="D604" s="3"/>
      <c r="E604" s="28"/>
      <c r="F604" s="28"/>
      <c r="G604" s="28"/>
      <c r="H604" s="11"/>
      <c r="I604" s="11"/>
      <c r="J604" s="11"/>
      <c r="K604" s="47"/>
    </row>
    <row r="605" spans="3:11" s="378" customFormat="1" ht="15.75">
      <c r="C605" s="137" t="s">
        <v>352</v>
      </c>
      <c r="D605" s="458" t="s">
        <v>2445</v>
      </c>
      <c r="E605" s="28"/>
      <c r="F605" s="28"/>
      <c r="G605" s="28"/>
      <c r="H605" s="11"/>
      <c r="I605" s="11"/>
      <c r="J605" s="11"/>
      <c r="K605" s="47"/>
    </row>
    <row r="606" spans="3:11" s="378" customFormat="1" ht="18.75">
      <c r="C606" s="518" t="str">
        <f>IFERROR(VLOOKUP(D605,'1. Desarrollo e Innov. Curricu.'!$F:$G,2,FALSE),IFERROR(VLOOKUP(D605,'2. Investigación Científica'!$F:$G,2,FALSE),IFERROR(VLOOKUP(D605,'3. Vinculación Univ. Sociedad'!$F:$G,2,FALSE),IFERROR(VLOOKUP(D605,'4. Docencia y Profesorado Univ.'!$F:$G,2,FALSE),IFERROR(VLOOKUP(D605,'5. Estudiantes y Graduados'!$F:$G,2,FALSE),IFERROR(VLOOKUP(D605,'Gestion administrativa '!$F:$G,2,FALSE),IFERROR(VLOOKUP(D605,'13. Gestión Académica'!$F:$G,2,FALSE),IFERROR(VLOOKUP(D605,'9. Asegura. de la Calid. y M'!$F:$G,2,FALSE),IFERROR(VLOOKUP(D605,'6. Gestión del Conocimiento'!$F:$G,2,FALSE),IFERROR(VLOOKUP(D605,'15. Gobernabilidad y Proceso...'!$F:$G,2,FALSE),IFERROR(VLOOKUP(D605,'12. Gestión del Talento Humano'!$F:$G,2,FALSE),IFERROR(VLOOKUP(D605,'14. Internacional... de la E.S.'!$F:$G,2,FALSE),IFERROR(VLOOKUP(D605,'10. Posgrado'!$F:$G,2,FALSE),IFERROR(VLOOKUP(D605,'17. Gestión TIC'!$F:$G,2,FALSE),IFERROR(VLOOKUP(D605,'16. Desa. del Sistema Educ.Sup.'!$F:$G,2,FALSE),IFERROR(VLOOKUP(D605,'8. Cultura de Inno. Insti...'!$F:$G,2,FALSE),VLOOKUP(D605,'7. Lo Esencial de la Reforma U.'!$F:$G,2,0)))))))))))))))))</f>
        <v xml:space="preserve">Gestion para el equipamiento de equipo odontologíco en areas clínicas </v>
      </c>
      <c r="D606" s="3"/>
      <c r="E606" s="28"/>
      <c r="F606" s="28"/>
      <c r="G606" s="28"/>
      <c r="H606" s="11"/>
      <c r="I606" s="11"/>
      <c r="J606" s="11"/>
      <c r="K606" s="47"/>
    </row>
    <row r="607" spans="3:11" s="378" customFormat="1" ht="15.75" thickBot="1">
      <c r="F607" s="28"/>
      <c r="G607" s="11"/>
      <c r="H607" s="11"/>
      <c r="I607" s="11"/>
    </row>
    <row r="608" spans="3:11" s="378" customFormat="1" ht="15.75" thickBot="1">
      <c r="C608" s="64" t="s">
        <v>12</v>
      </c>
      <c r="D608" s="64" t="s">
        <v>23</v>
      </c>
      <c r="E608" s="71" t="s">
        <v>25</v>
      </c>
      <c r="F608" s="70" t="s">
        <v>6</v>
      </c>
      <c r="G608" s="68" t="s">
        <v>91</v>
      </c>
      <c r="H608" s="71" t="s">
        <v>14</v>
      </c>
      <c r="I608" s="68" t="s">
        <v>92</v>
      </c>
      <c r="J608" s="68" t="s">
        <v>370</v>
      </c>
      <c r="K608" s="68" t="s">
        <v>371</v>
      </c>
    </row>
    <row r="609" spans="3:11" s="378" customFormat="1" hidden="1">
      <c r="C609" s="153" t="s">
        <v>399</v>
      </c>
      <c r="D609" s="154"/>
      <c r="E609" s="152">
        <f>HLOOKUP(C609,$AH$2:$BU$3,2,0)</f>
        <v>620</v>
      </c>
      <c r="F609" s="32">
        <f t="shared" ref="F609:F613" si="62">D609*E609</f>
        <v>0</v>
      </c>
      <c r="G609" s="96"/>
      <c r="H609" s="77"/>
      <c r="I609" s="65" t="e">
        <f>VLOOKUP(H609,[1]Presupuesto!$B$11:$C$565,2,0)</f>
        <v>#N/A</v>
      </c>
      <c r="J609" s="151" t="s">
        <v>1418</v>
      </c>
      <c r="K609" s="33" t="s">
        <v>354</v>
      </c>
    </row>
    <row r="610" spans="3:11" s="378" customFormat="1">
      <c r="C610" s="76" t="s">
        <v>2441</v>
      </c>
      <c r="D610" s="93">
        <v>40</v>
      </c>
      <c r="E610" s="58">
        <v>360000</v>
      </c>
      <c r="F610" s="32">
        <f t="shared" si="62"/>
        <v>14400000</v>
      </c>
      <c r="G610" s="96" t="s">
        <v>1624</v>
      </c>
      <c r="H610" s="77" t="s">
        <v>963</v>
      </c>
      <c r="I610" s="65" t="str">
        <f>VLOOKUP(H610,[1]Presupuesto!$B$11:$C$565,2,0)</f>
        <v>EQUIPO MEDICO Y LABORATORIO</v>
      </c>
      <c r="J610" s="33" t="s">
        <v>1323</v>
      </c>
      <c r="K610" s="33" t="s">
        <v>372</v>
      </c>
    </row>
    <row r="611" spans="3:11" s="378" customFormat="1" hidden="1">
      <c r="C611" s="76" t="s">
        <v>2385</v>
      </c>
      <c r="D611" s="93"/>
      <c r="E611" s="58">
        <v>200</v>
      </c>
      <c r="F611" s="32">
        <f t="shared" si="62"/>
        <v>0</v>
      </c>
      <c r="G611" s="96" t="s">
        <v>89</v>
      </c>
      <c r="H611" s="77" t="s">
        <v>677</v>
      </c>
      <c r="I611" s="65" t="str">
        <f>VLOOKUP(H611,[1]Presupuesto!$B$11:$C$565,2,0)</f>
        <v>SERVICIOS DE IMPRENTA PUBLIC.Y REPRODUCCION</v>
      </c>
      <c r="J611" s="33" t="s">
        <v>1322</v>
      </c>
      <c r="K611" s="33" t="s">
        <v>372</v>
      </c>
    </row>
    <row r="612" spans="3:11" s="378" customFormat="1" hidden="1">
      <c r="C612" s="76" t="s">
        <v>2389</v>
      </c>
      <c r="D612" s="93"/>
      <c r="E612" s="58">
        <v>400</v>
      </c>
      <c r="F612" s="32">
        <f t="shared" si="62"/>
        <v>0</v>
      </c>
      <c r="G612" s="96" t="s">
        <v>89</v>
      </c>
      <c r="H612" s="77" t="s">
        <v>677</v>
      </c>
      <c r="I612" s="65" t="str">
        <f>VLOOKUP(H612,[1]Presupuesto!$B$11:$C$565,2,0)</f>
        <v>SERVICIOS DE IMPRENTA PUBLIC.Y REPRODUCCION</v>
      </c>
      <c r="J612" s="33" t="s">
        <v>1322</v>
      </c>
      <c r="K612" s="33" t="s">
        <v>372</v>
      </c>
    </row>
    <row r="613" spans="3:11" s="378" customFormat="1" hidden="1">
      <c r="C613" s="80" t="s">
        <v>2390</v>
      </c>
      <c r="D613" s="93"/>
      <c r="E613" s="53">
        <v>50</v>
      </c>
      <c r="F613" s="32">
        <f t="shared" si="62"/>
        <v>0</v>
      </c>
      <c r="G613" s="96" t="s">
        <v>1624</v>
      </c>
      <c r="H613" s="77" t="s">
        <v>677</v>
      </c>
      <c r="I613" s="65" t="str">
        <f>VLOOKUP(H613,[1]Presupuesto!$B$11:$C$565,2,0)</f>
        <v>SERVICIOS DE IMPRENTA PUBLIC.Y REPRODUCCION</v>
      </c>
      <c r="J613" s="33" t="s">
        <v>432</v>
      </c>
      <c r="K613" s="33" t="s">
        <v>359</v>
      </c>
    </row>
    <row r="614" spans="3:11" s="378" customFormat="1" hidden="1">
      <c r="C614" s="80"/>
      <c r="D614" s="86"/>
      <c r="E614" s="53"/>
      <c r="F614" s="32">
        <f>D614*E614</f>
        <v>0</v>
      </c>
      <c r="G614" s="96" t="s">
        <v>1624</v>
      </c>
      <c r="H614" s="77" t="s">
        <v>677</v>
      </c>
      <c r="I614" s="65" t="str">
        <f>VLOOKUP(H614,[1]Presupuesto!$B$11:$C$565,2,0)</f>
        <v>SERVICIOS DE IMPRENTA PUBLIC.Y REPRODUCCION</v>
      </c>
      <c r="J614" s="33" t="s">
        <v>432</v>
      </c>
      <c r="K614" s="33" t="s">
        <v>359</v>
      </c>
    </row>
    <row r="615" spans="3:11" s="378" customFormat="1" hidden="1">
      <c r="C615" s="80"/>
      <c r="D615" s="86"/>
      <c r="E615" s="53"/>
      <c r="F615" s="32">
        <f t="shared" ref="F615:F617" si="63">D615*E615</f>
        <v>0</v>
      </c>
      <c r="G615" s="96"/>
      <c r="H615" s="81"/>
      <c r="I615" s="65" t="e">
        <f>VLOOKUP(H615,[1]Presupuesto!$B$11:$C$565,2,0)</f>
        <v>#N/A</v>
      </c>
      <c r="J615" s="33">
        <f t="shared" ref="J615:J617" si="64">$J$365</f>
        <v>0</v>
      </c>
      <c r="K615" s="33" t="s">
        <v>372</v>
      </c>
    </row>
    <row r="616" spans="3:11" s="378" customFormat="1" hidden="1">
      <c r="C616" s="80"/>
      <c r="D616" s="86"/>
      <c r="E616" s="53"/>
      <c r="F616" s="32">
        <f t="shared" si="63"/>
        <v>0</v>
      </c>
      <c r="G616" s="96"/>
      <c r="H616" s="81"/>
      <c r="I616" s="65" t="e">
        <f>VLOOKUP(H616,[1]Presupuesto!$B$11:$C$565,2,0)</f>
        <v>#N/A</v>
      </c>
      <c r="J616" s="33">
        <f t="shared" si="64"/>
        <v>0</v>
      </c>
      <c r="K616" s="33" t="s">
        <v>372</v>
      </c>
    </row>
    <row r="617" spans="3:11" s="378" customFormat="1" ht="15.75" hidden="1" thickBot="1">
      <c r="C617" s="82"/>
      <c r="D617" s="94"/>
      <c r="E617" s="53"/>
      <c r="F617" s="40">
        <f t="shared" si="63"/>
        <v>0</v>
      </c>
      <c r="G617" s="97"/>
      <c r="H617" s="83"/>
      <c r="I617" s="67" t="e">
        <f>VLOOKUP(H617,[1]Presupuesto!$B$11:$C$565,2,0)</f>
        <v>#N/A</v>
      </c>
      <c r="J617" s="41">
        <f t="shared" si="64"/>
        <v>0</v>
      </c>
      <c r="K617" s="59" t="s">
        <v>354</v>
      </c>
    </row>
    <row r="618" spans="3:11" s="378" customFormat="1">
      <c r="G618" s="365"/>
    </row>
  </sheetData>
  <autoFilter ref="F11:I618">
    <filterColumn colId="0">
      <filters blank="1">
        <filter val="1,000"/>
        <filter val="1,200"/>
        <filter val="1,400"/>
        <filter val="1,440"/>
        <filter val="1,500"/>
        <filter val="1,600"/>
        <filter val="1,800"/>
        <filter val="10,000"/>
        <filter val="10,150"/>
        <filter val="10,500"/>
        <filter val="10,800"/>
        <filter val="100,000"/>
        <filter val="105,000"/>
        <filter val="110,000"/>
        <filter val="12,000"/>
        <filter val="12,500"/>
        <filter val="12,800,000"/>
        <filter val="120,000"/>
        <filter val="13,000"/>
        <filter val="13,500"/>
        <filter val="13,800"/>
        <filter val="14,000"/>
        <filter val="14,400,000"/>
        <filter val="15,000"/>
        <filter val="15,420"/>
        <filter val="15,500"/>
        <filter val="15,600"/>
        <filter val="150"/>
        <filter val="16,000"/>
        <filter val="16,500"/>
        <filter val="160,000"/>
        <filter val="17,500"/>
        <filter val="18,000"/>
        <filter val="18,500"/>
        <filter val="180,000"/>
        <filter val="19,200"/>
        <filter val="19,550"/>
        <filter val="2,000"/>
        <filter val="2,100"/>
        <filter val="2,400"/>
        <filter val="2,880"/>
        <filter val="20,000"/>
        <filter val="200"/>
        <filter val="200,000"/>
        <filter val="21,000"/>
        <filter val="22,500"/>
        <filter val="225,000"/>
        <filter val="24,000"/>
        <filter val="25,000"/>
        <filter val="28,000"/>
        <filter val="3,000"/>
        <filter val="3,120"/>
        <filter val="3,500"/>
        <filter val="3,600"/>
        <filter val="30,000"/>
        <filter val="300"/>
        <filter val="300,000"/>
        <filter val="32,000"/>
        <filter val="32,400"/>
        <filter val="330,000"/>
        <filter val="34,000"/>
        <filter val="34,800"/>
        <filter val="35,000"/>
        <filter val="350,000"/>
        <filter val="36,000"/>
        <filter val="360"/>
        <filter val="37,500"/>
        <filter val="4,000"/>
        <filter val="4,200"/>
        <filter val="4,500"/>
        <filter val="4,800"/>
        <filter val="40,000"/>
        <filter val="400"/>
        <filter val="45,000"/>
        <filter val="450"/>
        <filter val="450,000"/>
        <filter val="46,000"/>
        <filter val="46,800"/>
        <filter val="48,000"/>
        <filter val="5,000"/>
        <filter val="5,250"/>
        <filter val="50,000"/>
        <filter val="51,000"/>
        <filter val="54,000"/>
        <filter val="55,000"/>
        <filter val="56,000"/>
        <filter val="6,000"/>
        <filter val="60,000"/>
        <filter val="600"/>
        <filter val="7,000"/>
        <filter val="7,200"/>
        <filter val="7,500"/>
        <filter val="700"/>
        <filter val="720"/>
        <filter val="75,000"/>
        <filter val="8,000"/>
        <filter val="8,500"/>
        <filter val="80,000"/>
        <filter val="800"/>
        <filter val="84,000"/>
        <filter val="850"/>
        <filter val="86,000"/>
        <filter val="9,000"/>
        <filter val="9,600"/>
        <filter val="900"/>
        <filter val="92,500"/>
        <filter val="960"/>
        <filter val="98,000"/>
        <filter val="Costo Total"/>
      </filters>
    </filterColumn>
  </autoFilter>
  <dataConsolidate/>
  <conditionalFormatting sqref="D318">
    <cfRule type="duplicateValues" dxfId="6" priority="5"/>
  </conditionalFormatting>
  <conditionalFormatting sqref="D334">
    <cfRule type="duplicateValues" dxfId="5" priority="4"/>
  </conditionalFormatting>
  <conditionalFormatting sqref="D364">
    <cfRule type="duplicateValues" dxfId="4" priority="3"/>
  </conditionalFormatting>
  <conditionalFormatting sqref="D397">
    <cfRule type="duplicateValues" dxfId="3" priority="2"/>
  </conditionalFormatting>
  <conditionalFormatting sqref="D430">
    <cfRule type="duplicateValues" dxfId="2" priority="1"/>
  </conditionalFormatting>
  <dataValidations xWindow="1066" yWindow="258" count="9">
    <dataValidation type="list" allowBlank="1" showInputMessage="1" showErrorMessage="1" errorTitle="¡Ingreso Inválido!" error="Seleccione una opción de la lista." promptTitle="Tipo de Presupuesto" prompt="Seleccione una opción de la lista." sqref="G448:G451 G17:G21 G31:G36 G46:G52 G434:G438 G62:G66 G76:G227 G237:G290 G300:G312 G609:G617 G338:G344 G354:G358 G368:G375 G385:G391 G401:G406 G416:G424 G461:G465 G475:G483 G494:G502 G513:G521 G532:G540 G551:G559 G571:G579 G590:G598 G322:G328">
      <formula1>$R$2:$S$2</formula1>
    </dataValidation>
    <dataValidation type="list" allowBlank="1" showInputMessage="1" showErrorMessage="1" errorTitle="¡Ingreso Inválido!" error="Seleccione una opción de la lista" promptTitle="Mes Requerido" prompt="Seleccione el mes en el que requiere el recurso." sqref="K17:K21 K31:K36 K46:K52 K448:K451 K62:K66 K76:K227 K237:K290 K300:K312 K322:K328 K338:K344 K354:K358 K368:K375 K385:K391 K401:K406 K416:K424 K434:K438 K461:K465 K475:K483 K494:K502 K513:K521 K532:K540 K551:K559 K571:K579 K590:K598 K609:K617">
      <formula1>$U$2:$AF$2</formula1>
    </dataValidation>
    <dataValidation type="list" allowBlank="1" showInputMessage="1" showErrorMessage="1" errorTitle="¡Ingreso Invalido!" error="Seleccione una opción de la lista." promptTitle="Categoria/Zona de Viáticos" prompt="Seleccione una opción de la lista" sqref="C461 C448 C31:C34 C609 C401 C416 C434 C368 C385 C354 C322 C338 C475 C494 C513 C532 C551 C571 C590 C46:C49">
      <formula1>$AH$2:$BU$2</formula1>
    </dataValidation>
    <dataValidation type="list" allowBlank="1" showInputMessage="1" showErrorMessage="1" errorTitle="¡Ingreso Inválido!" error="Verifique el valor ingresado." promptTitle="Ingrese el Objeto de Gasto" prompt="Ingrese el Objeto de Gasto" sqref="H17:H21 H31:H36 H46:H52 H62:H66 H227 H609:H617 H322:H328 H290 H354:H358 H368:H375 H385:H391 H401:H406 H416:H424 H434:H438 H448:H451 H461:H465 H475:H483 H494:H502 H513:H521 H534:H540 H571:H579 H590:H598 H532 H551 H553:H559 H338:H344 H300:H312 H76:H225">
      <formula1>$A$1:$UI$1</formula1>
    </dataValidation>
    <dataValidation type="list" allowBlank="1" showInputMessage="1" showErrorMessage="1" errorTitle="¡Ingreso Inválido!" error="Seleccione una opción de la lista." promptTitle="Dimensión Estratégica" prompt="Seleccione una opción de la lista." sqref="J18:J21 J35:J36 J610:J617 J63:J66 J76:J227 J290 J300:J312 J591:J598 J323:J328 J355:J358 J369:J375 J386:J391 J402:J406 J417:J424 J449:J451 J435:J438 J462:J465 J476:J483 J495:J502 J514:J521 J533:J540 J552:J559 J572:J579 J339:J344">
      <formula1>$A$2:$P$2</formula1>
    </dataValidation>
    <dataValidation type="list" allowBlank="1" showInputMessage="1" showErrorMessage="1" errorTitle="¡Ingreso Inválido!" error="Seleccione una opción de la lista." promptTitle="Dimensión Estratégica" prompt="Seleccione una opción de la lista." sqref="J17 J461 J31:J34 J46:J52 J434 J448 J62 J401 J416 J237:J289 J322 J338 J354 J368 J385 J475 J494 J513 J532 J551 J571 J590 J609">
      <formula1>$A$2:$Q$2</formula1>
    </dataValidation>
    <dataValidation type="list" allowBlank="1" showInputMessage="1" showErrorMessage="1" errorTitle="¡Ingreso Inválido!" error="Verifique el valor ingresado." promptTitle="Ingrese el Objeto de Gasto" prompt="Ingrese el Objeto de Gasto" sqref="H226 H238:H289">
      <formula1>#REF!</formula1>
    </dataValidation>
    <dataValidation type="list" allowBlank="1" showInputMessage="1" showErrorMessage="1" errorTitle="¡Ingreso Inválido!" error="Verifique el valor ingresado." sqref="H533 H552">
      <formula1>$A$1:$UI$1</formula1>
    </dataValidation>
    <dataValidation type="list" allowBlank="1" showInputMessage="1" showErrorMessage="1" errorTitle="¡Ingreso Inválido!" error="Verifique el valor ingresado." promptTitle="Ingrese el Objeto de Gasto" prompt="Ingrese el Objeto de Gasto" sqref="H237">
      <formula1>"$A$1:$UI$1"</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sheetPr filterMode="1">
    <tabColor rgb="FFFFFF00"/>
  </sheetPr>
  <dimension ref="A1:UI131"/>
  <sheetViews>
    <sheetView showGridLines="0" topLeftCell="B4" zoomScale="86" zoomScaleNormal="86" workbookViewId="0">
      <selection activeCell="F13" sqref="F13"/>
    </sheetView>
  </sheetViews>
  <sheetFormatPr baseColWidth="10" defaultColWidth="11.5703125" defaultRowHeight="15"/>
  <cols>
    <col min="1" max="1" width="1.85546875" style="21" customWidth="1"/>
    <col min="2" max="2" width="7.85546875" style="21" customWidth="1"/>
    <col min="3" max="3" width="46.7109375" style="21" bestFit="1" customWidth="1"/>
    <col min="4" max="4" width="24.28515625" style="21" customWidth="1"/>
    <col min="5" max="5" width="13.85546875" style="21" customWidth="1"/>
    <col min="6" max="6" width="16.42578125" style="21" customWidth="1"/>
    <col min="7" max="7" width="35.5703125" style="12" customWidth="1"/>
    <col min="8" max="8" width="18.28515625" style="21" customWidth="1"/>
    <col min="9" max="9" width="51.85546875" style="21" customWidth="1"/>
    <col min="10" max="10" width="54.85546875" style="21" customWidth="1"/>
    <col min="11" max="11" width="19.85546875" style="21" bestFit="1" customWidth="1"/>
    <col min="12" max="12" width="12.7109375" style="21" bestFit="1" customWidth="1"/>
    <col min="13" max="16384" width="11.5703125" style="21"/>
  </cols>
  <sheetData>
    <row r="1" spans="1:555" ht="26.25" hidden="1">
      <c r="A1" s="122" t="s">
        <v>211</v>
      </c>
      <c r="B1" s="125" t="s">
        <v>212</v>
      </c>
      <c r="C1" s="116" t="s">
        <v>213</v>
      </c>
      <c r="D1" s="116" t="s">
        <v>456</v>
      </c>
      <c r="E1" s="116" t="s">
        <v>458</v>
      </c>
      <c r="F1" s="116" t="s">
        <v>460</v>
      </c>
      <c r="G1" s="116" t="s">
        <v>462</v>
      </c>
      <c r="H1" s="116" t="s">
        <v>464</v>
      </c>
      <c r="I1" s="116" t="s">
        <v>466</v>
      </c>
      <c r="J1" s="116" t="s">
        <v>214</v>
      </c>
      <c r="K1" s="116" t="s">
        <v>469</v>
      </c>
      <c r="L1" s="116" t="s">
        <v>215</v>
      </c>
      <c r="M1" s="116" t="s">
        <v>471</v>
      </c>
      <c r="N1" s="116" t="s">
        <v>473</v>
      </c>
      <c r="O1" s="116" t="s">
        <v>475</v>
      </c>
      <c r="P1" s="116" t="s">
        <v>216</v>
      </c>
      <c r="Q1" s="116" t="s">
        <v>476</v>
      </c>
      <c r="R1" s="116" t="s">
        <v>479</v>
      </c>
      <c r="S1" s="116" t="s">
        <v>217</v>
      </c>
      <c r="T1" s="116" t="s">
        <v>481</v>
      </c>
      <c r="U1" s="116" t="s">
        <v>218</v>
      </c>
      <c r="V1" s="116" t="s">
        <v>482</v>
      </c>
      <c r="W1" s="116" t="s">
        <v>483</v>
      </c>
      <c r="X1" s="116" t="s">
        <v>487</v>
      </c>
      <c r="Y1" s="116" t="s">
        <v>234</v>
      </c>
      <c r="Z1" s="116" t="s">
        <v>488</v>
      </c>
      <c r="AA1" s="116" t="s">
        <v>490</v>
      </c>
      <c r="AB1" s="116" t="s">
        <v>492</v>
      </c>
      <c r="AC1" s="116" t="s">
        <v>235</v>
      </c>
      <c r="AD1" s="116" t="s">
        <v>494</v>
      </c>
      <c r="AE1" s="116" t="s">
        <v>496</v>
      </c>
      <c r="AF1" s="116" t="s">
        <v>498</v>
      </c>
      <c r="AG1" s="116" t="s">
        <v>500</v>
      </c>
      <c r="AH1" s="116" t="s">
        <v>210</v>
      </c>
      <c r="AI1" s="116" t="s">
        <v>502</v>
      </c>
      <c r="AJ1" s="125" t="s">
        <v>219</v>
      </c>
      <c r="AK1" s="116" t="s">
        <v>504</v>
      </c>
      <c r="AL1" s="116" t="s">
        <v>220</v>
      </c>
      <c r="AM1" s="116" t="s">
        <v>506</v>
      </c>
      <c r="AN1" s="116" t="s">
        <v>508</v>
      </c>
      <c r="AO1" s="116" t="s">
        <v>221</v>
      </c>
      <c r="AP1" s="116" t="s">
        <v>510</v>
      </c>
      <c r="AQ1" s="116" t="s">
        <v>512</v>
      </c>
      <c r="AR1" s="116" t="s">
        <v>222</v>
      </c>
      <c r="AS1" s="116" t="s">
        <v>513</v>
      </c>
      <c r="AT1" s="116" t="s">
        <v>515</v>
      </c>
      <c r="AU1" s="116" t="s">
        <v>516</v>
      </c>
      <c r="AV1" s="116" t="s">
        <v>517</v>
      </c>
      <c r="AW1" s="116" t="s">
        <v>519</v>
      </c>
      <c r="AX1" s="116" t="s">
        <v>521</v>
      </c>
      <c r="AY1" s="116" t="s">
        <v>522</v>
      </c>
      <c r="AZ1" s="116" t="s">
        <v>223</v>
      </c>
      <c r="BA1" s="116" t="s">
        <v>524</v>
      </c>
      <c r="BB1" s="116" t="s">
        <v>526</v>
      </c>
      <c r="BC1" s="116" t="s">
        <v>528</v>
      </c>
      <c r="BD1" s="116" t="s">
        <v>530</v>
      </c>
      <c r="BE1" s="116" t="s">
        <v>532</v>
      </c>
      <c r="BF1" s="116" t="s">
        <v>534</v>
      </c>
      <c r="BG1" s="116" t="s">
        <v>536</v>
      </c>
      <c r="BH1" s="116" t="s">
        <v>538</v>
      </c>
      <c r="BI1" s="116" t="s">
        <v>236</v>
      </c>
      <c r="BJ1" s="116" t="s">
        <v>540</v>
      </c>
      <c r="BK1" s="116" t="s">
        <v>542</v>
      </c>
      <c r="BL1" s="116" t="s">
        <v>544</v>
      </c>
      <c r="BM1" s="116" t="s">
        <v>546</v>
      </c>
      <c r="BN1" s="116" t="s">
        <v>548</v>
      </c>
      <c r="BO1" s="116" t="s">
        <v>550</v>
      </c>
      <c r="BP1" s="116" t="s">
        <v>552</v>
      </c>
      <c r="BQ1" s="116" t="s">
        <v>554</v>
      </c>
      <c r="BR1" s="116" t="s">
        <v>556</v>
      </c>
      <c r="BS1" s="116" t="s">
        <v>558</v>
      </c>
      <c r="BT1" s="125" t="s">
        <v>224</v>
      </c>
      <c r="BU1" s="116" t="s">
        <v>225</v>
      </c>
      <c r="BV1" s="116" t="s">
        <v>560</v>
      </c>
      <c r="BW1" s="116" t="s">
        <v>226</v>
      </c>
      <c r="BX1" s="116" t="s">
        <v>562</v>
      </c>
      <c r="BY1" s="116" t="s">
        <v>564</v>
      </c>
      <c r="BZ1" s="125" t="s">
        <v>227</v>
      </c>
      <c r="CA1" s="116" t="s">
        <v>228</v>
      </c>
      <c r="CB1" s="116" t="s">
        <v>566</v>
      </c>
      <c r="CC1" s="116" t="s">
        <v>229</v>
      </c>
      <c r="CD1" s="116" t="s">
        <v>568</v>
      </c>
      <c r="CE1" s="116" t="s">
        <v>570</v>
      </c>
      <c r="CF1" s="116" t="s">
        <v>572</v>
      </c>
      <c r="CG1" s="125" t="s">
        <v>230</v>
      </c>
      <c r="CH1" s="116" t="s">
        <v>578</v>
      </c>
      <c r="CI1" s="116" t="s">
        <v>580</v>
      </c>
      <c r="CJ1" s="116" t="s">
        <v>231</v>
      </c>
      <c r="CK1" s="116" t="s">
        <v>574</v>
      </c>
      <c r="CL1" s="116" t="s">
        <v>576</v>
      </c>
      <c r="CM1" s="116" t="s">
        <v>232</v>
      </c>
      <c r="CN1" s="116" t="s">
        <v>582</v>
      </c>
      <c r="CO1" s="116" t="s">
        <v>233</v>
      </c>
      <c r="CP1" s="116" t="s">
        <v>583</v>
      </c>
      <c r="CQ1" s="113" t="s">
        <v>237</v>
      </c>
      <c r="CR1" s="125" t="s">
        <v>238</v>
      </c>
      <c r="CS1" s="116" t="s">
        <v>584</v>
      </c>
      <c r="CT1" s="116" t="s">
        <v>585</v>
      </c>
      <c r="CU1" s="116" t="s">
        <v>587</v>
      </c>
      <c r="CV1" s="116" t="s">
        <v>239</v>
      </c>
      <c r="CW1" s="116" t="s">
        <v>589</v>
      </c>
      <c r="CX1" s="116" t="s">
        <v>591</v>
      </c>
      <c r="CY1" s="116" t="s">
        <v>593</v>
      </c>
      <c r="CZ1" s="116" t="s">
        <v>595</v>
      </c>
      <c r="DA1" s="116" t="s">
        <v>597</v>
      </c>
      <c r="DB1" s="116" t="s">
        <v>599</v>
      </c>
      <c r="DC1" s="125" t="s">
        <v>240</v>
      </c>
      <c r="DD1" s="116" t="s">
        <v>241</v>
      </c>
      <c r="DE1" s="116" t="s">
        <v>601</v>
      </c>
      <c r="DF1" s="116" t="s">
        <v>242</v>
      </c>
      <c r="DG1" s="116" t="s">
        <v>603</v>
      </c>
      <c r="DH1" s="116" t="s">
        <v>605</v>
      </c>
      <c r="DI1" s="116" t="s">
        <v>607</v>
      </c>
      <c r="DJ1" s="116" t="s">
        <v>609</v>
      </c>
      <c r="DK1" s="116" t="s">
        <v>611</v>
      </c>
      <c r="DL1" s="116" t="s">
        <v>613</v>
      </c>
      <c r="DM1" s="116" t="s">
        <v>615</v>
      </c>
      <c r="DN1" s="116" t="s">
        <v>243</v>
      </c>
      <c r="DO1" s="116" t="s">
        <v>617</v>
      </c>
      <c r="DP1" s="116" t="s">
        <v>619</v>
      </c>
      <c r="DQ1" s="116" t="s">
        <v>621</v>
      </c>
      <c r="DR1" s="125" t="s">
        <v>244</v>
      </c>
      <c r="DS1" s="116" t="s">
        <v>623</v>
      </c>
      <c r="DT1" s="116" t="s">
        <v>245</v>
      </c>
      <c r="DU1" s="116" t="s">
        <v>625</v>
      </c>
      <c r="DV1" s="116" t="s">
        <v>246</v>
      </c>
      <c r="DW1" s="116" t="s">
        <v>627</v>
      </c>
      <c r="DX1" s="116" t="s">
        <v>629</v>
      </c>
      <c r="DY1" s="116" t="s">
        <v>631</v>
      </c>
      <c r="DZ1" s="116" t="s">
        <v>633</v>
      </c>
      <c r="EA1" s="116" t="s">
        <v>635</v>
      </c>
      <c r="EB1" s="116" t="s">
        <v>637</v>
      </c>
      <c r="EC1" s="116" t="s">
        <v>639</v>
      </c>
      <c r="ED1" s="116" t="s">
        <v>641</v>
      </c>
      <c r="EE1" s="116" t="s">
        <v>643</v>
      </c>
      <c r="EF1" s="116" t="s">
        <v>645</v>
      </c>
      <c r="EG1" s="116" t="s">
        <v>647</v>
      </c>
      <c r="EH1" s="125" t="s">
        <v>247</v>
      </c>
      <c r="EI1" s="116" t="s">
        <v>649</v>
      </c>
      <c r="EJ1" s="116" t="s">
        <v>248</v>
      </c>
      <c r="EK1" s="116" t="s">
        <v>651</v>
      </c>
      <c r="EL1" s="116" t="s">
        <v>653</v>
      </c>
      <c r="EM1" s="116" t="s">
        <v>249</v>
      </c>
      <c r="EN1" s="116" t="s">
        <v>655</v>
      </c>
      <c r="EO1" s="116" t="s">
        <v>657</v>
      </c>
      <c r="EP1" s="116" t="s">
        <v>250</v>
      </c>
      <c r="EQ1" s="116" t="s">
        <v>659</v>
      </c>
      <c r="ER1" s="116" t="s">
        <v>661</v>
      </c>
      <c r="ES1" s="116" t="s">
        <v>663</v>
      </c>
      <c r="ET1" s="116" t="s">
        <v>251</v>
      </c>
      <c r="EU1" s="116" t="s">
        <v>665</v>
      </c>
      <c r="EV1" s="116" t="s">
        <v>667</v>
      </c>
      <c r="EW1" s="125" t="s">
        <v>252</v>
      </c>
      <c r="EX1" s="116" t="s">
        <v>253</v>
      </c>
      <c r="EY1" s="116" t="s">
        <v>669</v>
      </c>
      <c r="EZ1" s="116" t="s">
        <v>671</v>
      </c>
      <c r="FA1" s="116" t="s">
        <v>673</v>
      </c>
      <c r="FB1" s="116" t="s">
        <v>675</v>
      </c>
      <c r="FC1" s="116" t="s">
        <v>254</v>
      </c>
      <c r="FD1" s="116" t="s">
        <v>677</v>
      </c>
      <c r="FE1" s="116" t="s">
        <v>679</v>
      </c>
      <c r="FF1" s="116" t="s">
        <v>681</v>
      </c>
      <c r="FG1" s="116" t="s">
        <v>683</v>
      </c>
      <c r="FH1" s="116" t="s">
        <v>685</v>
      </c>
      <c r="FI1" s="116" t="s">
        <v>255</v>
      </c>
      <c r="FJ1" s="116" t="s">
        <v>688</v>
      </c>
      <c r="FK1" s="116" t="s">
        <v>256</v>
      </c>
      <c r="FL1" s="116" t="s">
        <v>691</v>
      </c>
      <c r="FM1" s="116" t="s">
        <v>692</v>
      </c>
      <c r="FN1" s="116" t="s">
        <v>694</v>
      </c>
      <c r="FO1" s="116" t="s">
        <v>257</v>
      </c>
      <c r="FP1" s="116" t="s">
        <v>697</v>
      </c>
      <c r="FQ1" s="116" t="s">
        <v>698</v>
      </c>
      <c r="FR1" s="116" t="s">
        <v>700</v>
      </c>
      <c r="FS1" s="116" t="s">
        <v>258</v>
      </c>
      <c r="FT1" s="116" t="s">
        <v>703</v>
      </c>
      <c r="FU1" s="116" t="s">
        <v>705</v>
      </c>
      <c r="FV1" s="116" t="s">
        <v>707</v>
      </c>
      <c r="FW1" s="125" t="s">
        <v>259</v>
      </c>
      <c r="FX1" s="125" t="s">
        <v>260</v>
      </c>
      <c r="FY1" s="116" t="s">
        <v>266</v>
      </c>
      <c r="FZ1" s="116" t="s">
        <v>709</v>
      </c>
      <c r="GA1" s="116" t="s">
        <v>711</v>
      </c>
      <c r="GB1" s="116" t="s">
        <v>713</v>
      </c>
      <c r="GC1" s="116" t="s">
        <v>715</v>
      </c>
      <c r="GD1" s="116" t="s">
        <v>717</v>
      </c>
      <c r="GE1" s="116" t="s">
        <v>719</v>
      </c>
      <c r="GF1" s="125" t="s">
        <v>261</v>
      </c>
      <c r="GG1" s="116" t="s">
        <v>267</v>
      </c>
      <c r="GH1" s="116" t="s">
        <v>721</v>
      </c>
      <c r="GI1" s="116" t="s">
        <v>723</v>
      </c>
      <c r="GJ1" s="116" t="s">
        <v>724</v>
      </c>
      <c r="GK1" s="116" t="s">
        <v>268</v>
      </c>
      <c r="GL1" s="116" t="s">
        <v>727</v>
      </c>
      <c r="GM1" s="116" t="s">
        <v>728</v>
      </c>
      <c r="GN1" s="125" t="s">
        <v>262</v>
      </c>
      <c r="GO1" s="116" t="s">
        <v>263</v>
      </c>
      <c r="GP1" s="116" t="s">
        <v>730</v>
      </c>
      <c r="GQ1" s="116" t="s">
        <v>732</v>
      </c>
      <c r="GR1" s="116" t="s">
        <v>734</v>
      </c>
      <c r="GS1" s="116" t="s">
        <v>736</v>
      </c>
      <c r="GT1" s="116" t="s">
        <v>738</v>
      </c>
      <c r="GU1" s="125" t="s">
        <v>264</v>
      </c>
      <c r="GV1" s="116" t="s">
        <v>265</v>
      </c>
      <c r="GW1" s="116" t="s">
        <v>740</v>
      </c>
      <c r="GX1" s="116" t="s">
        <v>742</v>
      </c>
      <c r="GY1" s="116" t="s">
        <v>744</v>
      </c>
      <c r="GZ1" s="116" t="s">
        <v>746</v>
      </c>
      <c r="HA1" s="116" t="s">
        <v>748</v>
      </c>
      <c r="HB1" s="116" t="s">
        <v>750</v>
      </c>
      <c r="HC1" s="113" t="s">
        <v>269</v>
      </c>
      <c r="HD1" s="125" t="s">
        <v>270</v>
      </c>
      <c r="HE1" s="116" t="s">
        <v>271</v>
      </c>
      <c r="HF1" s="116" t="s">
        <v>752</v>
      </c>
      <c r="HG1" s="116" t="s">
        <v>754</v>
      </c>
      <c r="HH1" s="116" t="s">
        <v>756</v>
      </c>
      <c r="HI1" s="116" t="s">
        <v>758</v>
      </c>
      <c r="HJ1" s="116" t="s">
        <v>272</v>
      </c>
      <c r="HK1" s="116" t="s">
        <v>761</v>
      </c>
      <c r="HL1" s="116" t="s">
        <v>289</v>
      </c>
      <c r="HM1" s="116" t="s">
        <v>799</v>
      </c>
      <c r="HN1" s="116" t="s">
        <v>801</v>
      </c>
      <c r="HO1" s="116" t="s">
        <v>803</v>
      </c>
      <c r="HP1" s="125" t="s">
        <v>273</v>
      </c>
      <c r="HQ1" s="116" t="s">
        <v>763</v>
      </c>
      <c r="HR1" s="116" t="s">
        <v>765</v>
      </c>
      <c r="HS1" s="116" t="s">
        <v>274</v>
      </c>
      <c r="HT1" s="116" t="s">
        <v>768</v>
      </c>
      <c r="HU1" s="116" t="s">
        <v>770</v>
      </c>
      <c r="HV1" s="116" t="s">
        <v>771</v>
      </c>
      <c r="HW1" s="116" t="s">
        <v>773</v>
      </c>
      <c r="HX1" s="125" t="s">
        <v>275</v>
      </c>
      <c r="HY1" s="116" t="s">
        <v>775</v>
      </c>
      <c r="HZ1" s="116" t="s">
        <v>777</v>
      </c>
      <c r="IA1" s="116" t="s">
        <v>779</v>
      </c>
      <c r="IB1" s="116" t="s">
        <v>276</v>
      </c>
      <c r="IC1" s="116" t="s">
        <v>781</v>
      </c>
      <c r="ID1" s="116" t="s">
        <v>783</v>
      </c>
      <c r="IE1" s="116" t="s">
        <v>277</v>
      </c>
      <c r="IF1" s="116" t="s">
        <v>785</v>
      </c>
      <c r="IG1" s="116" t="s">
        <v>787</v>
      </c>
      <c r="IH1" s="116" t="s">
        <v>278</v>
      </c>
      <c r="II1" s="116" t="s">
        <v>789</v>
      </c>
      <c r="IJ1" s="116" t="s">
        <v>791</v>
      </c>
      <c r="IK1" s="116" t="s">
        <v>793</v>
      </c>
      <c r="IL1" s="116" t="s">
        <v>795</v>
      </c>
      <c r="IM1" s="116" t="s">
        <v>279</v>
      </c>
      <c r="IN1" s="116" t="s">
        <v>797</v>
      </c>
      <c r="IO1" s="125" t="s">
        <v>280</v>
      </c>
      <c r="IP1" s="116" t="s">
        <v>805</v>
      </c>
      <c r="IQ1" s="116" t="s">
        <v>807</v>
      </c>
      <c r="IR1" s="116" t="s">
        <v>281</v>
      </c>
      <c r="IS1" s="116" t="s">
        <v>809</v>
      </c>
      <c r="IT1" s="116" t="s">
        <v>811</v>
      </c>
      <c r="IU1" s="116" t="s">
        <v>813</v>
      </c>
      <c r="IV1" s="125" t="s">
        <v>282</v>
      </c>
      <c r="IW1" s="116" t="s">
        <v>815</v>
      </c>
      <c r="IX1" s="116" t="s">
        <v>283</v>
      </c>
      <c r="IY1" s="116" t="s">
        <v>818</v>
      </c>
      <c r="IZ1" s="116" t="s">
        <v>820</v>
      </c>
      <c r="JA1" s="116" t="s">
        <v>822</v>
      </c>
      <c r="JB1" s="116" t="s">
        <v>824</v>
      </c>
      <c r="JC1" s="116" t="s">
        <v>826</v>
      </c>
      <c r="JD1" s="116" t="s">
        <v>828</v>
      </c>
      <c r="JE1" s="116" t="s">
        <v>284</v>
      </c>
      <c r="JF1" s="116" t="s">
        <v>831</v>
      </c>
      <c r="JG1" s="116" t="s">
        <v>833</v>
      </c>
      <c r="JH1" s="116" t="s">
        <v>835</v>
      </c>
      <c r="JI1" s="116" t="s">
        <v>837</v>
      </c>
      <c r="JJ1" s="116" t="s">
        <v>839</v>
      </c>
      <c r="JK1" s="116" t="s">
        <v>841</v>
      </c>
      <c r="JL1" s="116" t="s">
        <v>843</v>
      </c>
      <c r="JM1" s="116" t="s">
        <v>845</v>
      </c>
      <c r="JN1" s="116" t="s">
        <v>285</v>
      </c>
      <c r="JO1" s="116" t="s">
        <v>848</v>
      </c>
      <c r="JP1" s="116" t="s">
        <v>850</v>
      </c>
      <c r="JQ1" s="116" t="s">
        <v>852</v>
      </c>
      <c r="JR1" s="116" t="s">
        <v>854</v>
      </c>
      <c r="JS1" s="116" t="s">
        <v>855</v>
      </c>
      <c r="JT1" s="116" t="s">
        <v>857</v>
      </c>
      <c r="JU1" s="116" t="s">
        <v>859</v>
      </c>
      <c r="JV1" s="116" t="s">
        <v>861</v>
      </c>
      <c r="JW1" s="116" t="s">
        <v>863</v>
      </c>
      <c r="JX1" s="116" t="s">
        <v>865</v>
      </c>
      <c r="JY1" s="116" t="s">
        <v>867</v>
      </c>
      <c r="JZ1" s="116" t="s">
        <v>869</v>
      </c>
      <c r="KA1" s="116" t="s">
        <v>871</v>
      </c>
      <c r="KB1" s="116" t="s">
        <v>873</v>
      </c>
      <c r="KC1" s="116" t="s">
        <v>875</v>
      </c>
      <c r="KD1" s="116" t="s">
        <v>877</v>
      </c>
      <c r="KE1" s="116" t="s">
        <v>879</v>
      </c>
      <c r="KF1" s="116" t="s">
        <v>881</v>
      </c>
      <c r="KG1" s="116" t="s">
        <v>883</v>
      </c>
      <c r="KH1" s="116" t="s">
        <v>885</v>
      </c>
      <c r="KI1" s="116" t="s">
        <v>887</v>
      </c>
      <c r="KJ1" s="116" t="s">
        <v>889</v>
      </c>
      <c r="KK1" s="116" t="s">
        <v>891</v>
      </c>
      <c r="KL1" s="116" t="s">
        <v>893</v>
      </c>
      <c r="KM1" s="116" t="s">
        <v>895</v>
      </c>
      <c r="KN1" s="116" t="s">
        <v>897</v>
      </c>
      <c r="KO1" s="125" t="s">
        <v>286</v>
      </c>
      <c r="KP1" s="116" t="s">
        <v>899</v>
      </c>
      <c r="KQ1" s="116" t="s">
        <v>287</v>
      </c>
      <c r="KR1" s="116" t="s">
        <v>902</v>
      </c>
      <c r="KS1" s="116" t="s">
        <v>904</v>
      </c>
      <c r="KT1" s="116" t="s">
        <v>906</v>
      </c>
      <c r="KU1" s="116" t="s">
        <v>908</v>
      </c>
      <c r="KV1" s="116" t="s">
        <v>288</v>
      </c>
      <c r="KW1" s="116" t="s">
        <v>911</v>
      </c>
      <c r="KX1" s="116" t="s">
        <v>913</v>
      </c>
      <c r="KY1" s="116" t="s">
        <v>915</v>
      </c>
      <c r="KZ1" s="116" t="s">
        <v>917</v>
      </c>
      <c r="LA1" s="116" t="s">
        <v>919</v>
      </c>
      <c r="LB1" s="116" t="s">
        <v>921</v>
      </c>
      <c r="LC1" s="116" t="s">
        <v>923</v>
      </c>
      <c r="LD1" s="113" t="s">
        <v>290</v>
      </c>
      <c r="LE1" s="125" t="s">
        <v>291</v>
      </c>
      <c r="LF1" s="116" t="s">
        <v>292</v>
      </c>
      <c r="LG1" s="116" t="s">
        <v>306</v>
      </c>
      <c r="LH1" s="116" t="s">
        <v>925</v>
      </c>
      <c r="LI1" s="116" t="s">
        <v>927</v>
      </c>
      <c r="LJ1" s="116" t="s">
        <v>929</v>
      </c>
      <c r="LK1" s="116" t="s">
        <v>931</v>
      </c>
      <c r="LL1" s="116" t="s">
        <v>307</v>
      </c>
      <c r="LM1" s="116" t="s">
        <v>933</v>
      </c>
      <c r="LN1" s="116" t="s">
        <v>308</v>
      </c>
      <c r="LO1" s="116" t="s">
        <v>935</v>
      </c>
      <c r="LP1" s="116" t="s">
        <v>293</v>
      </c>
      <c r="LQ1" s="116" t="s">
        <v>937</v>
      </c>
      <c r="LR1" s="116" t="s">
        <v>309</v>
      </c>
      <c r="LS1" s="116" t="s">
        <v>939</v>
      </c>
      <c r="LT1" s="116" t="s">
        <v>941</v>
      </c>
      <c r="LU1" s="116" t="s">
        <v>310</v>
      </c>
      <c r="LV1" s="125" t="s">
        <v>294</v>
      </c>
      <c r="LW1" s="116" t="s">
        <v>295</v>
      </c>
      <c r="LX1" s="116" t="s">
        <v>943</v>
      </c>
      <c r="LY1" s="116" t="s">
        <v>945</v>
      </c>
      <c r="LZ1" s="116" t="s">
        <v>946</v>
      </c>
      <c r="MA1" s="116" t="s">
        <v>948</v>
      </c>
      <c r="MB1" s="116" t="s">
        <v>949</v>
      </c>
      <c r="MC1" s="116" t="s">
        <v>951</v>
      </c>
      <c r="MD1" s="116" t="s">
        <v>953</v>
      </c>
      <c r="ME1" s="116" t="s">
        <v>955</v>
      </c>
      <c r="MF1" s="116" t="s">
        <v>957</v>
      </c>
      <c r="MG1" s="116" t="s">
        <v>296</v>
      </c>
      <c r="MH1" s="116" t="s">
        <v>960</v>
      </c>
      <c r="MI1" s="116" t="s">
        <v>961</v>
      </c>
      <c r="MJ1" s="116" t="s">
        <v>963</v>
      </c>
      <c r="MK1" s="116" t="s">
        <v>297</v>
      </c>
      <c r="ML1" s="116" t="s">
        <v>966</v>
      </c>
      <c r="MM1" s="116" t="s">
        <v>967</v>
      </c>
      <c r="MN1" s="116" t="s">
        <v>969</v>
      </c>
      <c r="MO1" s="116" t="s">
        <v>971</v>
      </c>
      <c r="MP1" s="116" t="s">
        <v>298</v>
      </c>
      <c r="MQ1" s="116" t="s">
        <v>974</v>
      </c>
      <c r="MR1" s="116" t="s">
        <v>976</v>
      </c>
      <c r="MS1" s="116" t="s">
        <v>978</v>
      </c>
      <c r="MT1" s="116" t="s">
        <v>980</v>
      </c>
      <c r="MU1" s="116" t="s">
        <v>299</v>
      </c>
      <c r="MV1" s="116" t="s">
        <v>983</v>
      </c>
      <c r="MW1" s="116" t="s">
        <v>985</v>
      </c>
      <c r="MX1" s="116" t="s">
        <v>987</v>
      </c>
      <c r="MY1" s="116" t="s">
        <v>989</v>
      </c>
      <c r="MZ1" s="116" t="s">
        <v>991</v>
      </c>
      <c r="NA1" s="116" t="s">
        <v>993</v>
      </c>
      <c r="NB1" s="116" t="s">
        <v>995</v>
      </c>
      <c r="NC1" s="116" t="s">
        <v>997</v>
      </c>
      <c r="ND1" s="116" t="s">
        <v>999</v>
      </c>
      <c r="NE1" s="116" t="s">
        <v>1001</v>
      </c>
      <c r="NF1" s="116" t="s">
        <v>1003</v>
      </c>
      <c r="NG1" s="116" t="s">
        <v>1004</v>
      </c>
      <c r="NH1" s="125" t="s">
        <v>300</v>
      </c>
      <c r="NI1" s="116" t="s">
        <v>301</v>
      </c>
      <c r="NJ1" s="116" t="s">
        <v>1006</v>
      </c>
      <c r="NK1" s="116" t="s">
        <v>1008</v>
      </c>
      <c r="NL1" s="116" t="s">
        <v>1010</v>
      </c>
      <c r="NM1" s="116" t="s">
        <v>1012</v>
      </c>
      <c r="NN1" s="125" t="s">
        <v>302</v>
      </c>
      <c r="NO1" s="116" t="s">
        <v>303</v>
      </c>
      <c r="NP1" s="116" t="s">
        <v>1013</v>
      </c>
      <c r="NQ1" s="116" t="s">
        <v>304</v>
      </c>
      <c r="NR1" s="116" t="s">
        <v>1015</v>
      </c>
      <c r="NS1" s="116" t="s">
        <v>1017</v>
      </c>
      <c r="NT1" s="116" t="s">
        <v>305</v>
      </c>
      <c r="NU1" s="116" t="s">
        <v>1019</v>
      </c>
      <c r="NV1" s="113" t="s">
        <v>311</v>
      </c>
      <c r="NW1" s="125" t="s">
        <v>312</v>
      </c>
      <c r="NX1" s="116" t="s">
        <v>313</v>
      </c>
      <c r="NY1" s="116" t="s">
        <v>1022</v>
      </c>
      <c r="NZ1" s="116" t="s">
        <v>1024</v>
      </c>
      <c r="OA1" s="116" t="s">
        <v>314</v>
      </c>
      <c r="OB1" s="116" t="s">
        <v>324</v>
      </c>
      <c r="OC1" s="116" t="s">
        <v>1026</v>
      </c>
      <c r="OD1" s="116" t="s">
        <v>1028</v>
      </c>
      <c r="OE1" s="116" t="s">
        <v>1030</v>
      </c>
      <c r="OF1" s="116" t="s">
        <v>1032</v>
      </c>
      <c r="OG1" s="116" t="s">
        <v>1034</v>
      </c>
      <c r="OH1" s="116" t="s">
        <v>1036</v>
      </c>
      <c r="OI1" s="116" t="s">
        <v>1038</v>
      </c>
      <c r="OJ1" s="116" t="s">
        <v>1040</v>
      </c>
      <c r="OK1" s="116" t="s">
        <v>1042</v>
      </c>
      <c r="OL1" s="116" t="s">
        <v>1044</v>
      </c>
      <c r="OM1" s="116" t="s">
        <v>1046</v>
      </c>
      <c r="ON1" s="116" t="s">
        <v>1048</v>
      </c>
      <c r="OO1" s="116" t="s">
        <v>1050</v>
      </c>
      <c r="OP1" s="116" t="s">
        <v>1052</v>
      </c>
      <c r="OQ1" s="116" t="s">
        <v>1054</v>
      </c>
      <c r="OR1" s="116" t="s">
        <v>1056</v>
      </c>
      <c r="OS1" s="116" t="s">
        <v>1058</v>
      </c>
      <c r="OT1" s="116" t="s">
        <v>1060</v>
      </c>
      <c r="OU1" s="116" t="s">
        <v>1062</v>
      </c>
      <c r="OV1" s="116" t="s">
        <v>1064</v>
      </c>
      <c r="OW1" s="116" t="s">
        <v>1066</v>
      </c>
      <c r="OX1" s="116" t="s">
        <v>1068</v>
      </c>
      <c r="OY1" s="116" t="s">
        <v>325</v>
      </c>
      <c r="OZ1" s="116" t="s">
        <v>1071</v>
      </c>
      <c r="PA1" s="116" t="s">
        <v>1073</v>
      </c>
      <c r="PB1" s="116" t="s">
        <v>1074</v>
      </c>
      <c r="PC1" s="116" t="s">
        <v>1076</v>
      </c>
      <c r="PD1" s="116" t="s">
        <v>1078</v>
      </c>
      <c r="PE1" s="116" t="s">
        <v>1080</v>
      </c>
      <c r="PF1" s="116" t="s">
        <v>1082</v>
      </c>
      <c r="PG1" s="116" t="s">
        <v>1084</v>
      </c>
      <c r="PH1" s="116" t="s">
        <v>1086</v>
      </c>
      <c r="PI1" s="116" t="s">
        <v>1088</v>
      </c>
      <c r="PJ1" s="116" t="s">
        <v>1090</v>
      </c>
      <c r="PK1" s="116" t="s">
        <v>1092</v>
      </c>
      <c r="PL1" s="116" t="s">
        <v>1094</v>
      </c>
      <c r="PM1" s="116" t="s">
        <v>1096</v>
      </c>
      <c r="PN1" s="116" t="s">
        <v>1098</v>
      </c>
      <c r="PO1" s="116" t="s">
        <v>1100</v>
      </c>
      <c r="PP1" s="116" t="s">
        <v>1102</v>
      </c>
      <c r="PQ1" s="116" t="s">
        <v>1104</v>
      </c>
      <c r="PR1" s="116" t="s">
        <v>1106</v>
      </c>
      <c r="PS1" s="116" t="s">
        <v>1108</v>
      </c>
      <c r="PT1" s="116" t="s">
        <v>1110</v>
      </c>
      <c r="PU1" s="116" t="s">
        <v>1112</v>
      </c>
      <c r="PV1" s="116" t="s">
        <v>1114</v>
      </c>
      <c r="PW1" s="116" t="s">
        <v>1116</v>
      </c>
      <c r="PX1" s="116" t="s">
        <v>1118</v>
      </c>
      <c r="PY1" s="116" t="s">
        <v>1120</v>
      </c>
      <c r="PZ1" s="116" t="s">
        <v>315</v>
      </c>
      <c r="QA1" s="116" t="s">
        <v>1122</v>
      </c>
      <c r="QB1" s="116" t="s">
        <v>1124</v>
      </c>
      <c r="QC1" s="116" t="s">
        <v>1126</v>
      </c>
      <c r="QD1" s="116" t="s">
        <v>1128</v>
      </c>
      <c r="QE1" s="116" t="s">
        <v>1130</v>
      </c>
      <c r="QF1" s="125" t="s">
        <v>316</v>
      </c>
      <c r="QG1" s="116" t="s">
        <v>317</v>
      </c>
      <c r="QH1" s="116" t="s">
        <v>1132</v>
      </c>
      <c r="QI1" s="116" t="s">
        <v>1134</v>
      </c>
      <c r="QJ1" s="116" t="s">
        <v>1136</v>
      </c>
      <c r="QK1" s="116" t="s">
        <v>1138</v>
      </c>
      <c r="QL1" s="116" t="s">
        <v>1140</v>
      </c>
      <c r="QM1" s="116" t="s">
        <v>1142</v>
      </c>
      <c r="QN1" s="125" t="s">
        <v>318</v>
      </c>
      <c r="QO1" s="116" t="s">
        <v>1144</v>
      </c>
      <c r="QP1" s="116" t="s">
        <v>319</v>
      </c>
      <c r="QQ1" s="116" t="s">
        <v>326</v>
      </c>
      <c r="QR1" s="116" t="s">
        <v>1146</v>
      </c>
      <c r="QS1" s="116" t="s">
        <v>1148</v>
      </c>
      <c r="QT1" s="116" t="s">
        <v>1150</v>
      </c>
      <c r="QU1" s="116" t="s">
        <v>1152</v>
      </c>
      <c r="QV1" s="116" t="s">
        <v>1154</v>
      </c>
      <c r="QW1" s="116" t="s">
        <v>1156</v>
      </c>
      <c r="QX1" s="116" t="s">
        <v>1158</v>
      </c>
      <c r="QY1" s="116" t="s">
        <v>1160</v>
      </c>
      <c r="QZ1" s="116" t="s">
        <v>1162</v>
      </c>
      <c r="RA1" s="116" t="s">
        <v>1164</v>
      </c>
      <c r="RB1" s="116" t="s">
        <v>1166</v>
      </c>
      <c r="RC1" s="116" t="s">
        <v>1168</v>
      </c>
      <c r="RD1" s="116" t="s">
        <v>1170</v>
      </c>
      <c r="RE1" s="116" t="s">
        <v>1172</v>
      </c>
      <c r="RF1" s="125" t="s">
        <v>320</v>
      </c>
      <c r="RG1" s="116" t="s">
        <v>321</v>
      </c>
      <c r="RH1" s="116" t="s">
        <v>1174</v>
      </c>
      <c r="RI1" s="116" t="s">
        <v>1176</v>
      </c>
      <c r="RJ1" s="125" t="s">
        <v>322</v>
      </c>
      <c r="RK1" s="116" t="s">
        <v>323</v>
      </c>
      <c r="RL1" s="116" t="s">
        <v>1178</v>
      </c>
      <c r="RM1" s="116" t="s">
        <v>1179</v>
      </c>
      <c r="RN1" s="116" t="s">
        <v>1180</v>
      </c>
      <c r="RO1" s="116" t="s">
        <v>1181</v>
      </c>
      <c r="RP1" s="116" t="s">
        <v>1183</v>
      </c>
      <c r="RQ1" s="116" t="s">
        <v>1184</v>
      </c>
      <c r="RR1" s="116" t="s">
        <v>1186</v>
      </c>
      <c r="RS1" s="116" t="s">
        <v>1187</v>
      </c>
      <c r="RT1" s="113" t="s">
        <v>327</v>
      </c>
      <c r="RU1" s="125" t="s">
        <v>328</v>
      </c>
      <c r="RV1" s="116" t="s">
        <v>329</v>
      </c>
      <c r="RW1" s="116" t="s">
        <v>1189</v>
      </c>
      <c r="RX1" s="116" t="s">
        <v>1191</v>
      </c>
      <c r="RY1" s="116" t="s">
        <v>330</v>
      </c>
      <c r="RZ1" s="116" t="s">
        <v>1193</v>
      </c>
      <c r="SA1" s="116" t="s">
        <v>1195</v>
      </c>
      <c r="SB1" s="116" t="s">
        <v>1197</v>
      </c>
      <c r="SC1" s="116" t="s">
        <v>1199</v>
      </c>
      <c r="SD1" s="125" t="s">
        <v>331</v>
      </c>
      <c r="SE1" s="116" t="s">
        <v>332</v>
      </c>
      <c r="SF1" s="116" t="s">
        <v>1201</v>
      </c>
      <c r="SG1" s="116" t="s">
        <v>1203</v>
      </c>
      <c r="SH1" s="116" t="s">
        <v>1205</v>
      </c>
      <c r="SI1" s="116" t="s">
        <v>1207</v>
      </c>
      <c r="SJ1" s="116" t="s">
        <v>1209</v>
      </c>
      <c r="SK1" s="116" t="s">
        <v>1211</v>
      </c>
      <c r="SL1" s="116" t="s">
        <v>1213</v>
      </c>
      <c r="SM1" s="116" t="s">
        <v>1215</v>
      </c>
      <c r="SN1" s="116" t="s">
        <v>1217</v>
      </c>
      <c r="SO1" s="116" t="s">
        <v>1219</v>
      </c>
      <c r="SP1" s="116" t="s">
        <v>1221</v>
      </c>
      <c r="SQ1" s="116" t="s">
        <v>1223</v>
      </c>
      <c r="SR1" s="116" t="s">
        <v>1225</v>
      </c>
      <c r="SS1" s="116" t="s">
        <v>1227</v>
      </c>
      <c r="ST1" s="116" t="s">
        <v>1229</v>
      </c>
      <c r="SU1" s="113" t="s">
        <v>333</v>
      </c>
      <c r="SV1" s="125" t="s">
        <v>334</v>
      </c>
      <c r="SW1" s="116" t="s">
        <v>335</v>
      </c>
      <c r="SX1" s="116" t="s">
        <v>1231</v>
      </c>
      <c r="SY1" s="116" t="s">
        <v>1233</v>
      </c>
      <c r="SZ1" s="116" t="s">
        <v>1235</v>
      </c>
      <c r="TA1" s="116" t="s">
        <v>1237</v>
      </c>
      <c r="TB1" s="116" t="s">
        <v>1239</v>
      </c>
      <c r="TC1" s="116" t="s">
        <v>336</v>
      </c>
      <c r="TD1" s="116" t="s">
        <v>1241</v>
      </c>
      <c r="TE1" s="116" t="s">
        <v>1243</v>
      </c>
      <c r="TF1" s="116" t="s">
        <v>1245</v>
      </c>
      <c r="TG1" s="116" t="s">
        <v>1247</v>
      </c>
      <c r="TH1" s="116" t="s">
        <v>1249</v>
      </c>
      <c r="TI1" s="116" t="s">
        <v>1251</v>
      </c>
      <c r="TJ1" s="125" t="s">
        <v>337</v>
      </c>
      <c r="TK1" s="116" t="s">
        <v>338</v>
      </c>
      <c r="TL1" s="116" t="s">
        <v>339</v>
      </c>
      <c r="TM1" s="116" t="s">
        <v>1253</v>
      </c>
      <c r="TN1" s="116" t="s">
        <v>1255</v>
      </c>
      <c r="TO1" s="116" t="s">
        <v>1256</v>
      </c>
      <c r="TP1" s="116" t="s">
        <v>1258</v>
      </c>
      <c r="TQ1" s="116" t="s">
        <v>1260</v>
      </c>
      <c r="TR1" s="116" t="s">
        <v>1262</v>
      </c>
      <c r="TS1" s="116" t="s">
        <v>1264</v>
      </c>
      <c r="TT1" s="116" t="s">
        <v>1266</v>
      </c>
      <c r="TU1" s="116" t="s">
        <v>1268</v>
      </c>
      <c r="TV1" s="116" t="s">
        <v>1270</v>
      </c>
      <c r="TW1" s="116" t="s">
        <v>1272</v>
      </c>
      <c r="TX1" s="116" t="s">
        <v>1274</v>
      </c>
      <c r="TY1" s="116" t="s">
        <v>1276</v>
      </c>
      <c r="TZ1" s="116" t="s">
        <v>1278</v>
      </c>
      <c r="UA1" s="116" t="s">
        <v>1280</v>
      </c>
      <c r="UB1" s="116" t="s">
        <v>1282</v>
      </c>
      <c r="UC1" s="113" t="s">
        <v>1284</v>
      </c>
      <c r="UD1" s="116" t="s">
        <v>1286</v>
      </c>
      <c r="UE1" s="116" t="s">
        <v>1288</v>
      </c>
      <c r="UF1" s="116" t="s">
        <v>1290</v>
      </c>
      <c r="UG1" s="116" t="s">
        <v>1292</v>
      </c>
      <c r="UH1" s="116" t="s">
        <v>1294</v>
      </c>
      <c r="UI1" s="119"/>
    </row>
    <row r="2" spans="1:555" s="57" customFormat="1" hidden="1">
      <c r="A2" s="57" t="s">
        <v>1317</v>
      </c>
      <c r="B2" s="57" t="s">
        <v>1319</v>
      </c>
      <c r="C2" s="57" t="s">
        <v>431</v>
      </c>
      <c r="D2" s="57" t="s">
        <v>1318</v>
      </c>
      <c r="E2" s="57" t="s">
        <v>1320</v>
      </c>
      <c r="F2" s="57" t="s">
        <v>432</v>
      </c>
      <c r="G2" s="95" t="s">
        <v>1321</v>
      </c>
      <c r="H2" s="57" t="s">
        <v>1322</v>
      </c>
      <c r="I2" s="57" t="s">
        <v>1323</v>
      </c>
      <c r="J2" s="57" t="s">
        <v>1403</v>
      </c>
      <c r="K2" s="57" t="s">
        <v>1324</v>
      </c>
      <c r="L2" s="57" t="s">
        <v>1325</v>
      </c>
      <c r="M2" s="57" t="s">
        <v>1326</v>
      </c>
      <c r="N2" s="57" t="s">
        <v>1327</v>
      </c>
      <c r="O2" s="57" t="s">
        <v>1328</v>
      </c>
      <c r="P2" s="57" t="s">
        <v>1418</v>
      </c>
      <c r="Q2" s="57" t="s">
        <v>1453</v>
      </c>
      <c r="R2" s="374" t="str">
        <f>+Presupuesto!D11</f>
        <v>Recurrente</v>
      </c>
      <c r="S2" s="374" t="str">
        <f>+Presupuesto!E11</f>
        <v>Programa / Proyecto 2017</v>
      </c>
      <c r="U2" s="57" t="s">
        <v>354</v>
      </c>
      <c r="V2" s="57" t="s">
        <v>372</v>
      </c>
      <c r="W2" s="57" t="s">
        <v>355</v>
      </c>
      <c r="X2" s="57" t="s">
        <v>356</v>
      </c>
      <c r="Y2" s="57" t="s">
        <v>357</v>
      </c>
      <c r="Z2" s="57" t="s">
        <v>358</v>
      </c>
      <c r="AA2" s="57" t="s">
        <v>359</v>
      </c>
      <c r="AB2" s="57" t="s">
        <v>360</v>
      </c>
      <c r="AC2" s="57" t="s">
        <v>361</v>
      </c>
      <c r="AD2" s="57" t="s">
        <v>362</v>
      </c>
      <c r="AE2" s="57" t="s">
        <v>363</v>
      </c>
      <c r="AF2" s="57" t="s">
        <v>364</v>
      </c>
      <c r="AH2" s="369" t="s">
        <v>380</v>
      </c>
      <c r="AI2" s="369" t="s">
        <v>381</v>
      </c>
      <c r="AJ2" s="369" t="s">
        <v>382</v>
      </c>
      <c r="AK2" s="369" t="s">
        <v>383</v>
      </c>
      <c r="AL2" s="369" t="s">
        <v>384</v>
      </c>
      <c r="AM2" s="369" t="s">
        <v>387</v>
      </c>
      <c r="AN2" s="369" t="s">
        <v>385</v>
      </c>
      <c r="AO2" s="369" t="s">
        <v>386</v>
      </c>
      <c r="AP2" s="369" t="s">
        <v>388</v>
      </c>
      <c r="AQ2" s="369" t="s">
        <v>389</v>
      </c>
      <c r="AR2" s="369" t="s">
        <v>390</v>
      </c>
      <c r="AS2" s="369" t="s">
        <v>391</v>
      </c>
      <c r="AT2" s="369" t="s">
        <v>392</v>
      </c>
      <c r="AU2" s="369" t="s">
        <v>393</v>
      </c>
      <c r="AV2" s="369" t="s">
        <v>394</v>
      </c>
      <c r="AW2" s="369" t="s">
        <v>395</v>
      </c>
      <c r="AX2" s="369" t="s">
        <v>396</v>
      </c>
      <c r="AY2" s="369" t="s">
        <v>397</v>
      </c>
      <c r="AZ2" s="369" t="s">
        <v>398</v>
      </c>
      <c r="BA2" s="369" t="s">
        <v>399</v>
      </c>
      <c r="BB2" s="369" t="s">
        <v>400</v>
      </c>
      <c r="BC2" s="369" t="s">
        <v>401</v>
      </c>
      <c r="BD2" s="369" t="s">
        <v>402</v>
      </c>
      <c r="BE2" s="369" t="s">
        <v>403</v>
      </c>
      <c r="BF2" s="369" t="s">
        <v>404</v>
      </c>
      <c r="BG2" s="369" t="s">
        <v>405</v>
      </c>
      <c r="BH2" s="369" t="s">
        <v>406</v>
      </c>
      <c r="BI2" s="369" t="s">
        <v>407</v>
      </c>
      <c r="BJ2" s="369" t="s">
        <v>408</v>
      </c>
      <c r="BK2" s="369" t="s">
        <v>409</v>
      </c>
      <c r="BL2" s="369" t="s">
        <v>410</v>
      </c>
      <c r="BM2" s="369" t="s">
        <v>411</v>
      </c>
      <c r="BN2" s="369" t="s">
        <v>412</v>
      </c>
      <c r="BO2" s="369" t="s">
        <v>413</v>
      </c>
      <c r="BP2" s="369" t="s">
        <v>414</v>
      </c>
      <c r="BQ2" s="369" t="s">
        <v>415</v>
      </c>
      <c r="BR2" s="369" t="s">
        <v>416</v>
      </c>
      <c r="BS2" s="369" t="s">
        <v>417</v>
      </c>
      <c r="BT2" s="369" t="s">
        <v>418</v>
      </c>
      <c r="BU2" s="369" t="s">
        <v>419</v>
      </c>
    </row>
    <row r="3" spans="1:555" hidden="1">
      <c r="AH3" s="370">
        <v>2500</v>
      </c>
      <c r="AI3" s="370">
        <v>1900</v>
      </c>
      <c r="AJ3" s="370">
        <v>1650</v>
      </c>
      <c r="AK3" s="370">
        <v>1580</v>
      </c>
      <c r="AL3" s="370">
        <v>2250</v>
      </c>
      <c r="AM3" s="370">
        <v>1650</v>
      </c>
      <c r="AN3" s="370">
        <v>1400</v>
      </c>
      <c r="AO3" s="371">
        <v>1340</v>
      </c>
      <c r="AP3" s="371">
        <v>2000</v>
      </c>
      <c r="AQ3" s="371">
        <v>1400</v>
      </c>
      <c r="AR3" s="371">
        <v>1150</v>
      </c>
      <c r="AS3" s="371">
        <v>1100</v>
      </c>
      <c r="AT3" s="371">
        <v>1750</v>
      </c>
      <c r="AU3" s="371">
        <v>1150</v>
      </c>
      <c r="AV3" s="371">
        <v>900</v>
      </c>
      <c r="AW3" s="371">
        <v>860</v>
      </c>
      <c r="AX3" s="371">
        <v>1200</v>
      </c>
      <c r="AY3" s="372">
        <v>900</v>
      </c>
      <c r="AZ3" s="372">
        <v>650</v>
      </c>
      <c r="BA3" s="372">
        <v>620</v>
      </c>
      <c r="BB3" s="370">
        <f>+'Cuadro Resumen'!C213</f>
        <v>5759.1495000000004</v>
      </c>
      <c r="BC3" s="370">
        <f>+'Cuadro Resumen'!D213</f>
        <v>5307.4515000000001</v>
      </c>
      <c r="BD3" s="370">
        <f>+'Cuadro Resumen'!E213</f>
        <v>6775.47</v>
      </c>
      <c r="BE3" s="370">
        <f>+'Cuadro Resumen'!F213</f>
        <v>6323.7719999999999</v>
      </c>
      <c r="BF3" s="370">
        <f>+'Cuadro Resumen'!C214</f>
        <v>5081.6025</v>
      </c>
      <c r="BG3" s="370">
        <f>+'Cuadro Resumen'!D214</f>
        <v>4629.9045000000006</v>
      </c>
      <c r="BH3" s="370">
        <f>+'Cuadro Resumen'!E214</f>
        <v>6097.9230000000007</v>
      </c>
      <c r="BI3" s="370">
        <f>+'Cuadro Resumen'!F214</f>
        <v>5646.2250000000004</v>
      </c>
      <c r="BJ3" s="371">
        <f>+'Cuadro Resumen'!C215</f>
        <v>4404.0555000000004</v>
      </c>
      <c r="BK3" s="371">
        <f>+'Cuadro Resumen'!D215</f>
        <v>4065.2820000000002</v>
      </c>
      <c r="BL3" s="371">
        <f>+'Cuadro Resumen'!E215</f>
        <v>5420.3760000000002</v>
      </c>
      <c r="BM3" s="371">
        <f>+'Cuadro Resumen'!F215</f>
        <v>4968.6779999999999</v>
      </c>
      <c r="BN3" s="371">
        <f>+'Cuadro Resumen'!C216</f>
        <v>3726.5085000000004</v>
      </c>
      <c r="BO3" s="371">
        <f>+'Cuadro Resumen'!D216</f>
        <v>3387.7350000000001</v>
      </c>
      <c r="BP3" s="371">
        <f>+'Cuadro Resumen'!E216</f>
        <v>4742.8290000000006</v>
      </c>
      <c r="BQ3" s="371">
        <f>+'Cuadro Resumen'!F216</f>
        <v>4404.0555000000004</v>
      </c>
      <c r="BR3" s="371">
        <f>+'Cuadro Resumen'!C217</f>
        <v>3274.8105</v>
      </c>
      <c r="BS3" s="371">
        <f>+'Cuadro Resumen'!D217</f>
        <v>3048.9615000000003</v>
      </c>
      <c r="BT3" s="371">
        <f>+'Cuadro Resumen'!E217</f>
        <v>4178.2065000000002</v>
      </c>
      <c r="BU3" s="371">
        <f>+'Cuadro Resumen'!F217</f>
        <v>3839.433</v>
      </c>
    </row>
    <row r="4" spans="1:555" ht="15.75" thickBot="1"/>
    <row r="5" spans="1:555" ht="27" thickBot="1">
      <c r="C5" s="22" t="s">
        <v>348</v>
      </c>
      <c r="D5" s="133">
        <f>SUMIF(C:C,$C$10,D:D)</f>
        <v>0</v>
      </c>
    </row>
    <row r="6" spans="1:555">
      <c r="C6" s="42"/>
      <c r="D6" s="42"/>
      <c r="E6" s="42"/>
      <c r="F6" s="42"/>
      <c r="G6" s="13"/>
      <c r="H6" s="42"/>
      <c r="I6" s="42"/>
    </row>
    <row r="7" spans="1:555">
      <c r="C7" s="42"/>
      <c r="D7" s="42"/>
      <c r="E7" s="42"/>
      <c r="F7" s="42"/>
      <c r="G7" s="13"/>
      <c r="H7" s="42"/>
      <c r="I7" s="42"/>
    </row>
    <row r="8" spans="1:555">
      <c r="C8" s="42"/>
      <c r="D8" s="42"/>
      <c r="E8" s="42"/>
      <c r="F8" s="42"/>
      <c r="G8" s="13"/>
      <c r="H8" s="42"/>
      <c r="I8" s="42"/>
    </row>
    <row r="9" spans="1:555" ht="15.75" thickBot="1">
      <c r="C9" s="42"/>
      <c r="D9" s="42"/>
      <c r="E9" s="42"/>
      <c r="F9" s="42"/>
      <c r="G9" s="13"/>
      <c r="H9" s="42"/>
      <c r="I9" s="42"/>
      <c r="K9" s="111"/>
    </row>
    <row r="10" spans="1:555" ht="15.75" thickBot="1">
      <c r="C10" s="515" t="s">
        <v>11</v>
      </c>
      <c r="D10" s="293">
        <f>SUM(F17:F38)</f>
        <v>0</v>
      </c>
      <c r="F10" s="7"/>
      <c r="G10" s="14"/>
      <c r="H10" s="7"/>
      <c r="I10" s="7"/>
    </row>
    <row r="11" spans="1:555">
      <c r="B11" s="28"/>
      <c r="C11" s="7"/>
      <c r="D11" s="3"/>
      <c r="E11" s="28"/>
      <c r="F11" s="28"/>
      <c r="G11" s="28"/>
      <c r="H11" s="11"/>
      <c r="I11" s="11"/>
      <c r="J11" s="11"/>
      <c r="K11" s="47"/>
    </row>
    <row r="12" spans="1:555">
      <c r="B12" s="28"/>
      <c r="C12" s="7"/>
      <c r="D12" s="3"/>
      <c r="E12" s="28"/>
      <c r="F12" s="28"/>
      <c r="G12" s="28"/>
      <c r="H12" s="11"/>
      <c r="I12" s="11"/>
      <c r="J12" s="11"/>
      <c r="K12" s="47"/>
    </row>
    <row r="13" spans="1:555" ht="15.75">
      <c r="B13" s="28"/>
      <c r="C13" s="137" t="s">
        <v>352</v>
      </c>
      <c r="D13" s="506"/>
      <c r="E13" s="28"/>
      <c r="F13" s="28"/>
      <c r="G13" s="28"/>
      <c r="H13" s="11"/>
      <c r="I13" s="11"/>
      <c r="J13" s="11"/>
      <c r="K13" s="47"/>
    </row>
    <row r="14" spans="1:555" ht="18.75">
      <c r="B14" s="28"/>
      <c r="C14" s="143"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Graduados'!$F:$G,2,FALSE),IFERROR(VLOOKUP(D13,'Gestion administrativa '!$F:$G,2,FALSE),IFERROR(VLOOKUP(D13,'13.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
      <c r="E14" s="28"/>
      <c r="F14" s="28"/>
      <c r="G14" s="28"/>
      <c r="H14" s="11"/>
      <c r="I14" s="11"/>
      <c r="J14" s="11"/>
      <c r="K14" s="47"/>
    </row>
    <row r="15" spans="1:555" ht="15.75" thickBot="1">
      <c r="F15" s="28"/>
      <c r="G15" s="11"/>
      <c r="H15" s="11"/>
      <c r="I15" s="11"/>
    </row>
    <row r="16" spans="1:555" ht="30.75" thickBot="1">
      <c r="C16" s="64" t="s">
        <v>12</v>
      </c>
      <c r="D16" s="69" t="s">
        <v>23</v>
      </c>
      <c r="E16" s="71" t="s">
        <v>25</v>
      </c>
      <c r="F16" s="70" t="s">
        <v>6</v>
      </c>
      <c r="G16" s="68" t="s">
        <v>91</v>
      </c>
      <c r="H16" s="71" t="s">
        <v>14</v>
      </c>
      <c r="I16" s="68" t="s">
        <v>92</v>
      </c>
      <c r="J16" s="68" t="s">
        <v>370</v>
      </c>
      <c r="K16" s="68" t="s">
        <v>371</v>
      </c>
      <c r="L16" s="68" t="s">
        <v>425</v>
      </c>
    </row>
    <row r="17" spans="3:12" ht="15.75" hidden="1" thickBot="1">
      <c r="C17" s="236" t="s">
        <v>1299</v>
      </c>
      <c r="D17" s="93"/>
      <c r="E17" s="31">
        <v>0</v>
      </c>
      <c r="F17" s="32">
        <f>D17*E17</f>
        <v>0</v>
      </c>
      <c r="G17" s="100"/>
      <c r="H17" s="33" t="s">
        <v>974</v>
      </c>
      <c r="I17" s="33" t="str">
        <f>VLOOKUP(H17,[1]Presupuesto!$B$11:$C$565,2,0)</f>
        <v>EQUIPO DE COMPUTACION</v>
      </c>
      <c r="J17" s="151" t="s">
        <v>1403</v>
      </c>
      <c r="K17" s="33" t="s">
        <v>354</v>
      </c>
      <c r="L17" s="33"/>
    </row>
    <row r="18" spans="3:12">
      <c r="C18" s="236" t="s">
        <v>1298</v>
      </c>
      <c r="D18" s="86">
        <v>0</v>
      </c>
      <c r="E18" s="31">
        <v>15000</v>
      </c>
      <c r="F18" s="32">
        <f>D18*E18</f>
        <v>0</v>
      </c>
      <c r="G18" s="100" t="s">
        <v>1624</v>
      </c>
      <c r="H18" s="36" t="s">
        <v>974</v>
      </c>
      <c r="I18" s="36" t="str">
        <f>VLOOKUP(H18,[1]Presupuesto!$B$11:$C$565,2,0)</f>
        <v>EQUIPO DE COMPUTACION</v>
      </c>
      <c r="J18" s="33" t="s">
        <v>1323</v>
      </c>
      <c r="K18" s="33" t="s">
        <v>372</v>
      </c>
      <c r="L18" s="33"/>
    </row>
    <row r="19" spans="3:12">
      <c r="C19" s="34" t="s">
        <v>2393</v>
      </c>
      <c r="D19" s="86">
        <v>0</v>
      </c>
      <c r="E19" s="35">
        <v>2500</v>
      </c>
      <c r="F19" s="32">
        <f t="shared" ref="F19:F36" si="0">D19*E19</f>
        <v>0</v>
      </c>
      <c r="G19" s="100" t="s">
        <v>1624</v>
      </c>
      <c r="H19" s="36" t="s">
        <v>946</v>
      </c>
      <c r="I19" s="36" t="str">
        <f>VLOOKUP(H19,[1]Presupuesto!$B$11:$C$565,2,0)</f>
        <v>EQUIPOS VARIOS DE OFICINA</v>
      </c>
      <c r="J19" s="33" t="s">
        <v>1323</v>
      </c>
      <c r="K19" s="33" t="s">
        <v>355</v>
      </c>
      <c r="L19" s="33"/>
    </row>
    <row r="20" spans="3:12">
      <c r="C20" s="34" t="s">
        <v>2394</v>
      </c>
      <c r="D20" s="86">
        <v>0</v>
      </c>
      <c r="E20" s="35">
        <v>50000</v>
      </c>
      <c r="F20" s="32">
        <f t="shared" si="0"/>
        <v>0</v>
      </c>
      <c r="G20" s="100" t="s">
        <v>1624</v>
      </c>
      <c r="H20" s="36" t="s">
        <v>974</v>
      </c>
      <c r="I20" s="36" t="str">
        <f>VLOOKUP(H20,[1]Presupuesto!$B$11:$C$565,2,0)</f>
        <v>EQUIPO DE COMPUTACION</v>
      </c>
      <c r="J20" s="33" t="s">
        <v>1323</v>
      </c>
      <c r="K20" s="33" t="s">
        <v>355</v>
      </c>
      <c r="L20" s="33"/>
    </row>
    <row r="21" spans="3:12">
      <c r="C21" s="34" t="s">
        <v>2395</v>
      </c>
      <c r="D21" s="86">
        <v>0</v>
      </c>
      <c r="E21" s="35">
        <v>4000</v>
      </c>
      <c r="F21" s="32">
        <f t="shared" si="0"/>
        <v>0</v>
      </c>
      <c r="G21" s="100" t="s">
        <v>1624</v>
      </c>
      <c r="H21" s="36" t="s">
        <v>974</v>
      </c>
      <c r="I21" s="36" t="str">
        <f>VLOOKUP(H21,[1]Presupuesto!$B$11:$C$565,2,0)</f>
        <v>EQUIPO DE COMPUTACION</v>
      </c>
      <c r="J21" s="33" t="s">
        <v>1323</v>
      </c>
      <c r="K21" s="33" t="s">
        <v>355</v>
      </c>
      <c r="L21" s="33"/>
    </row>
    <row r="22" spans="3:12">
      <c r="C22" s="34" t="s">
        <v>2396</v>
      </c>
      <c r="D22" s="86">
        <v>0</v>
      </c>
      <c r="E22" s="35">
        <v>2000</v>
      </c>
      <c r="F22" s="32">
        <f t="shared" si="0"/>
        <v>0</v>
      </c>
      <c r="G22" s="100" t="s">
        <v>1624</v>
      </c>
      <c r="H22" s="36" t="s">
        <v>974</v>
      </c>
      <c r="I22" s="36" t="str">
        <f>VLOOKUP(H22,[1]Presupuesto!$B$11:$C$565,2,0)</f>
        <v>EQUIPO DE COMPUTACION</v>
      </c>
      <c r="J22" s="33" t="s">
        <v>1323</v>
      </c>
      <c r="K22" s="33" t="s">
        <v>355</v>
      </c>
      <c r="L22" s="33"/>
    </row>
    <row r="23" spans="3:12">
      <c r="C23" s="34" t="s">
        <v>2397</v>
      </c>
      <c r="D23" s="86">
        <v>0</v>
      </c>
      <c r="E23" s="35">
        <v>2000</v>
      </c>
      <c r="F23" s="32">
        <f t="shared" si="0"/>
        <v>0</v>
      </c>
      <c r="G23" s="100" t="s">
        <v>1624</v>
      </c>
      <c r="H23" s="36" t="s">
        <v>974</v>
      </c>
      <c r="I23" s="36" t="str">
        <f>I20</f>
        <v>EQUIPO DE COMPUTACION</v>
      </c>
      <c r="J23" s="33" t="s">
        <v>1323</v>
      </c>
      <c r="K23" s="33" t="s">
        <v>355</v>
      </c>
      <c r="L23" s="33"/>
    </row>
    <row r="24" spans="3:12">
      <c r="C24" s="34" t="s">
        <v>2398</v>
      </c>
      <c r="D24" s="86">
        <v>0</v>
      </c>
      <c r="E24" s="35">
        <v>5000</v>
      </c>
      <c r="F24" s="32">
        <f t="shared" si="0"/>
        <v>0</v>
      </c>
      <c r="G24" s="100" t="s">
        <v>1624</v>
      </c>
      <c r="H24" s="36" t="s">
        <v>974</v>
      </c>
      <c r="I24" s="36" t="str">
        <f>VLOOKUP(H24,[1]Presupuesto!$B$11:$C$565,2,0)</f>
        <v>EQUIPO DE COMPUTACION</v>
      </c>
      <c r="J24" s="33" t="s">
        <v>1323</v>
      </c>
      <c r="K24" s="33" t="s">
        <v>355</v>
      </c>
      <c r="L24" s="33"/>
    </row>
    <row r="25" spans="3:12">
      <c r="C25" s="34" t="s">
        <v>2399</v>
      </c>
      <c r="D25" s="86">
        <v>0</v>
      </c>
      <c r="E25" s="35">
        <v>15000</v>
      </c>
      <c r="F25" s="32">
        <f t="shared" si="0"/>
        <v>0</v>
      </c>
      <c r="G25" s="100" t="s">
        <v>1624</v>
      </c>
      <c r="H25" s="36" t="s">
        <v>960</v>
      </c>
      <c r="I25" s="36" t="str">
        <f>VLOOKUP(H25,[1]Presupuesto!$B$11:$C$565,2,0)</f>
        <v>EQUIPO DE TRANSPORTE TRACCION Y ELEVACION</v>
      </c>
      <c r="J25" s="33" t="s">
        <v>1323</v>
      </c>
      <c r="K25" s="33" t="s">
        <v>355</v>
      </c>
      <c r="L25" s="33"/>
    </row>
    <row r="26" spans="3:12">
      <c r="C26" s="34" t="s">
        <v>44</v>
      </c>
      <c r="D26" s="86">
        <v>0</v>
      </c>
      <c r="E26" s="35">
        <v>12000</v>
      </c>
      <c r="F26" s="32">
        <f t="shared" si="0"/>
        <v>0</v>
      </c>
      <c r="G26" s="100" t="s">
        <v>1624</v>
      </c>
      <c r="H26" s="36" t="s">
        <v>960</v>
      </c>
      <c r="I26" s="36" t="str">
        <f>VLOOKUP(H26,[1]Presupuesto!$B$11:$C$565,2,0)</f>
        <v>EQUIPO DE TRANSPORTE TRACCION Y ELEVACION</v>
      </c>
      <c r="J26" s="33" t="s">
        <v>1323</v>
      </c>
      <c r="K26" s="33" t="s">
        <v>355</v>
      </c>
      <c r="L26" s="33"/>
    </row>
    <row r="27" spans="3:12">
      <c r="C27" s="34" t="s">
        <v>2400</v>
      </c>
      <c r="D27" s="86">
        <v>0</v>
      </c>
      <c r="E27" s="35">
        <v>4000</v>
      </c>
      <c r="F27" s="32">
        <f t="shared" si="0"/>
        <v>0</v>
      </c>
      <c r="G27" s="100" t="s">
        <v>1624</v>
      </c>
      <c r="H27" s="36" t="s">
        <v>960</v>
      </c>
      <c r="I27" s="36" t="str">
        <f>VLOOKUP(H27,[1]Presupuesto!$B$11:$C$565,2,0)</f>
        <v>EQUIPO DE TRANSPORTE TRACCION Y ELEVACION</v>
      </c>
      <c r="J27" s="33" t="s">
        <v>1323</v>
      </c>
      <c r="K27" s="33" t="s">
        <v>363</v>
      </c>
      <c r="L27" s="33"/>
    </row>
    <row r="28" spans="3:12">
      <c r="C28" s="34" t="s">
        <v>2401</v>
      </c>
      <c r="D28" s="86">
        <v>0</v>
      </c>
      <c r="E28" s="35">
        <v>1000</v>
      </c>
      <c r="F28" s="32">
        <f t="shared" si="0"/>
        <v>0</v>
      </c>
      <c r="G28" s="100" t="s">
        <v>1624</v>
      </c>
      <c r="H28" s="36" t="s">
        <v>1006</v>
      </c>
      <c r="I28" s="36" t="str">
        <f>VLOOKUP(H28,[1]Presupuesto!$B$11:$C$565,2,0)</f>
        <v>APLICACIONES INFORMATICAS</v>
      </c>
      <c r="J28" s="33" t="s">
        <v>1323</v>
      </c>
      <c r="K28" s="33" t="s">
        <v>359</v>
      </c>
      <c r="L28" s="33"/>
    </row>
    <row r="29" spans="3:12">
      <c r="C29" s="44" t="s">
        <v>47</v>
      </c>
      <c r="D29" s="86">
        <v>0</v>
      </c>
      <c r="E29" s="35">
        <v>2500</v>
      </c>
      <c r="F29" s="32">
        <f t="shared" si="0"/>
        <v>0</v>
      </c>
      <c r="G29" s="100" t="s">
        <v>1624</v>
      </c>
      <c r="H29" s="45" t="s">
        <v>974</v>
      </c>
      <c r="I29" s="45" t="str">
        <f>VLOOKUP(H29,[1]Presupuesto!$B$11:$C$565,2,0)</f>
        <v>EQUIPO DE COMPUTACION</v>
      </c>
      <c r="J29" s="33" t="s">
        <v>1323</v>
      </c>
      <c r="K29" s="33" t="s">
        <v>355</v>
      </c>
      <c r="L29" s="33"/>
    </row>
    <row r="30" spans="3:12">
      <c r="C30" s="44" t="s">
        <v>2403</v>
      </c>
      <c r="D30" s="86">
        <v>0</v>
      </c>
      <c r="E30" s="35">
        <v>1500</v>
      </c>
      <c r="F30" s="32">
        <f t="shared" si="0"/>
        <v>0</v>
      </c>
      <c r="G30" s="100" t="s">
        <v>1624</v>
      </c>
      <c r="H30" s="45" t="s">
        <v>974</v>
      </c>
      <c r="I30" s="45" t="str">
        <f>VLOOKUP(H30,[1]Presupuesto!$B$11:$C$565,2,0)</f>
        <v>EQUIPO DE COMPUTACION</v>
      </c>
      <c r="J30" s="33" t="s">
        <v>1323</v>
      </c>
      <c r="K30" s="33" t="s">
        <v>356</v>
      </c>
      <c r="L30" s="33"/>
    </row>
    <row r="31" spans="3:12">
      <c r="C31" s="44" t="s">
        <v>2405</v>
      </c>
      <c r="D31" s="86">
        <v>0</v>
      </c>
      <c r="E31" s="35">
        <v>1200</v>
      </c>
      <c r="F31" s="32">
        <f t="shared" si="0"/>
        <v>0</v>
      </c>
      <c r="G31" s="100" t="s">
        <v>1624</v>
      </c>
      <c r="H31" s="45" t="s">
        <v>974</v>
      </c>
      <c r="I31" s="45" t="str">
        <f>VLOOKUP(H31,[1]Presupuesto!$B$11:$C$565,2,0)</f>
        <v>EQUIPO DE COMPUTACION</v>
      </c>
      <c r="J31" s="33" t="s">
        <v>1323</v>
      </c>
      <c r="K31" s="33" t="s">
        <v>357</v>
      </c>
      <c r="L31" s="33"/>
    </row>
    <row r="32" spans="3:12">
      <c r="C32" s="44" t="s">
        <v>2407</v>
      </c>
      <c r="D32" s="86">
        <v>0</v>
      </c>
      <c r="E32" s="35">
        <v>1500</v>
      </c>
      <c r="F32" s="32">
        <f t="shared" si="0"/>
        <v>0</v>
      </c>
      <c r="G32" s="100" t="s">
        <v>1624</v>
      </c>
      <c r="H32" s="45" t="s">
        <v>974</v>
      </c>
      <c r="I32" s="45" t="str">
        <f>VLOOKUP(H32,[1]Presupuesto!$B$11:$C$565,2,0)</f>
        <v>EQUIPO DE COMPUTACION</v>
      </c>
      <c r="J32" s="33" t="s">
        <v>1323</v>
      </c>
      <c r="K32" s="33" t="s">
        <v>358</v>
      </c>
      <c r="L32" s="33"/>
    </row>
    <row r="33" spans="3:12">
      <c r="C33" s="44" t="s">
        <v>2408</v>
      </c>
      <c r="D33" s="86">
        <v>0</v>
      </c>
      <c r="E33" s="35">
        <v>13000</v>
      </c>
      <c r="F33" s="32">
        <f t="shared" si="0"/>
        <v>0</v>
      </c>
      <c r="G33" s="100" t="s">
        <v>1624</v>
      </c>
      <c r="H33" s="45" t="s">
        <v>906</v>
      </c>
      <c r="I33" s="45" t="str">
        <f>VLOOKUP(H33,[1]Presupuesto!$B$11:$C$565,2,0)</f>
        <v>UTILES Y MATERIALES ELECTRICOS</v>
      </c>
      <c r="J33" s="33" t="s">
        <v>1323</v>
      </c>
      <c r="K33" s="33" t="s">
        <v>355</v>
      </c>
      <c r="L33" s="33"/>
    </row>
    <row r="34" spans="3:12">
      <c r="C34" s="44" t="s">
        <v>2409</v>
      </c>
      <c r="D34" s="86">
        <v>0</v>
      </c>
      <c r="E34" s="35">
        <v>7000</v>
      </c>
      <c r="F34" s="32">
        <f t="shared" si="0"/>
        <v>0</v>
      </c>
      <c r="G34" s="100" t="s">
        <v>1624</v>
      </c>
      <c r="H34" s="45" t="s">
        <v>974</v>
      </c>
      <c r="I34" s="45" t="str">
        <f>VLOOKUP(H34,[1]Presupuesto!$B$11:$C$565,2,0)</f>
        <v>EQUIPO DE COMPUTACION</v>
      </c>
      <c r="J34" s="33" t="s">
        <v>1323</v>
      </c>
      <c r="K34" s="33" t="s">
        <v>355</v>
      </c>
      <c r="L34" s="33"/>
    </row>
    <row r="35" spans="3:12">
      <c r="C35" s="44" t="s">
        <v>2410</v>
      </c>
      <c r="D35" s="86">
        <v>0</v>
      </c>
      <c r="E35" s="35">
        <v>500</v>
      </c>
      <c r="F35" s="32">
        <f t="shared" si="0"/>
        <v>0</v>
      </c>
      <c r="G35" s="100" t="s">
        <v>1624</v>
      </c>
      <c r="H35" s="45" t="s">
        <v>915</v>
      </c>
      <c r="I35" s="45" t="str">
        <f>VLOOKUP(H35,[1]Presupuesto!$B$11:$C$565,2,0)</f>
        <v>OTROS RESPUESTOS Y ACCESORIOS MENORES</v>
      </c>
      <c r="J35" s="33" t="s">
        <v>1323</v>
      </c>
      <c r="K35" s="33" t="s">
        <v>355</v>
      </c>
      <c r="L35" s="33"/>
    </row>
    <row r="36" spans="3:12" ht="15.75" thickBot="1">
      <c r="C36" s="37" t="s">
        <v>2411</v>
      </c>
      <c r="D36" s="86">
        <v>0</v>
      </c>
      <c r="E36" s="39">
        <v>5000</v>
      </c>
      <c r="F36" s="40">
        <f t="shared" si="0"/>
        <v>0</v>
      </c>
      <c r="G36" s="100" t="s">
        <v>1624</v>
      </c>
      <c r="H36" s="41" t="s">
        <v>915</v>
      </c>
      <c r="I36" s="41" t="str">
        <f>VLOOKUP(H36,[1]Presupuesto!$B$11:$C$565,2,0)</f>
        <v>OTROS RESPUESTOS Y ACCESORIOS MENORES</v>
      </c>
      <c r="J36" s="33" t="s">
        <v>1323</v>
      </c>
      <c r="K36" s="59" t="s">
        <v>354</v>
      </c>
      <c r="L36" s="59"/>
    </row>
    <row r="37" spans="3:12" hidden="1">
      <c r="C37" s="76"/>
      <c r="D37" s="93"/>
      <c r="E37" s="58"/>
      <c r="F37" s="32">
        <f t="shared" ref="F37:F38" si="1">D37*E37</f>
        <v>0</v>
      </c>
      <c r="G37" s="96"/>
      <c r="H37" s="77" t="s">
        <v>1066</v>
      </c>
      <c r="I37" s="65" t="str">
        <f>VLOOKUP(H37,Presupuesto!$B$11:$C$565,2,0)</f>
        <v>Becas Especiales de Investigación</v>
      </c>
      <c r="J37" s="33" t="str">
        <f t="shared" ref="J37" si="2">$J$17</f>
        <v>Posgrado</v>
      </c>
      <c r="K37" s="33" t="s">
        <v>372</v>
      </c>
      <c r="L37" s="33"/>
    </row>
    <row r="38" spans="3:12" ht="15.75" hidden="1" thickBot="1">
      <c r="C38" s="82"/>
      <c r="D38" s="155"/>
      <c r="E38" s="38"/>
      <c r="F38" s="40">
        <f t="shared" si="1"/>
        <v>0</v>
      </c>
      <c r="G38" s="97"/>
      <c r="H38" s="83"/>
      <c r="I38" s="67" t="e">
        <f>VLOOKUP(H38,Presupuesto!$B$11:$C$565,2,0)</f>
        <v>#N/A</v>
      </c>
      <c r="J38" s="41" t="str">
        <f t="shared" ref="J38" si="3">$J$17</f>
        <v>Posgrado</v>
      </c>
      <c r="K38" s="59" t="s">
        <v>354</v>
      </c>
      <c r="L38" s="59"/>
    </row>
    <row r="39" spans="3:12">
      <c r="F39" s="25"/>
      <c r="G39" s="24"/>
      <c r="H39" s="25"/>
      <c r="I39" s="25"/>
    </row>
    <row r="40" spans="3:12" ht="15.75" thickBot="1"/>
    <row r="41" spans="3:12" ht="15.75" thickBot="1">
      <c r="C41" s="517" t="s">
        <v>21</v>
      </c>
      <c r="D41" s="293">
        <f>SUM(F48:F69)</f>
        <v>0</v>
      </c>
      <c r="F41" s="7"/>
      <c r="G41" s="14"/>
      <c r="H41" s="7"/>
      <c r="I41" s="7"/>
    </row>
    <row r="42" spans="3:12">
      <c r="C42" s="7"/>
      <c r="D42" s="3"/>
      <c r="E42" s="28"/>
      <c r="F42" s="28"/>
      <c r="G42" s="28"/>
      <c r="H42" s="11"/>
      <c r="I42" s="11"/>
      <c r="J42" s="11"/>
      <c r="K42" s="47"/>
    </row>
    <row r="43" spans="3:12">
      <c r="C43" s="7"/>
      <c r="D43" s="3"/>
      <c r="E43" s="28"/>
      <c r="F43" s="28"/>
      <c r="G43" s="28"/>
      <c r="H43" s="11"/>
      <c r="I43" s="11"/>
      <c r="J43" s="11"/>
      <c r="K43" s="47"/>
    </row>
    <row r="44" spans="3:12" ht="15.75">
      <c r="C44" s="137" t="s">
        <v>352</v>
      </c>
      <c r="D44" s="290"/>
      <c r="E44" s="28"/>
      <c r="F44" s="28"/>
      <c r="G44" s="28"/>
      <c r="H44" s="11"/>
      <c r="I44" s="11"/>
      <c r="J44" s="11"/>
      <c r="K44" s="47"/>
    </row>
    <row r="45" spans="3:12" ht="18.75">
      <c r="C45" s="143" t="e">
        <f>IFERROR(VLOOKUP(D44,'1. Desarrollo e Innov. Curricu.'!$F:$G,2,FALSE),IFERROR(VLOOKUP(D44,'2. Investigación Científica'!$F:$G,2,FALSE),IFERROR(VLOOKUP(D44,'3. Vinculación Univ. Sociedad'!$F:$G,2,FALSE),IFERROR(VLOOKUP(D44,'4. Docencia y Profesorado Univ.'!$F:$G,2,FALSE),IFERROR(VLOOKUP(D44,'5. Estudiantes y Graduados'!$F:$G,2,FALSE),IFERROR(VLOOKUP(D44,'Gestion administrativa '!$F:$G,2,FALSE),IFERROR(VLOOKUP(D44,'13. Gestión Académica'!$F:$G,2,FALSE),IFERROR(VLOOKUP(D44,'9. Asegura. de la Calid. y M'!$F:$G,2,FALSE),IFERROR(VLOOKUP(D44,'6. Gestión del Conocimiento'!$F:$G,2,FALSE),IFERROR(VLOOKUP(D44,'15. Gobernabilidad y Proceso...'!$F:$G,2,FALSE),IFERROR(VLOOKUP(D44,'12. Gestión del Talento Humano'!$F:$G,2,FALSE),IFERROR(VLOOKUP(D44,'14. Internacional... de la E.S.'!$F:$G,2,FALSE),IFERROR(VLOOKUP(D44,'10. Posgrado'!$F:$G,2,FALSE),IFERROR(VLOOKUP(D44,'17. Gestión TIC'!$F:$G,2,FALSE),IFERROR(VLOOKUP(D44,'16. Desa. del Sistema Educ.Sup.'!$F:$G,2,FALSE),IFERROR(VLOOKUP(D44,'8. Cultura de Inno. Insti...'!$F:$G,2,FALSE),VLOOKUP(D44,'7. Lo Esencial de la Reforma U.'!$F:$G,2,0)))))))))))))))))</f>
        <v>#N/A</v>
      </c>
      <c r="D45" s="3"/>
      <c r="E45" s="28"/>
      <c r="F45" s="28"/>
      <c r="G45" s="28"/>
      <c r="H45" s="11"/>
      <c r="I45" s="11"/>
      <c r="J45" s="11"/>
      <c r="K45" s="47"/>
    </row>
    <row r="46" spans="3:12" ht="15.75" thickBot="1">
      <c r="F46" s="28"/>
      <c r="G46" s="11"/>
      <c r="H46" s="11"/>
      <c r="I46" s="11"/>
    </row>
    <row r="47" spans="3:12" ht="30.75" thickBot="1">
      <c r="C47" s="64" t="s">
        <v>12</v>
      </c>
      <c r="D47" s="69" t="s">
        <v>23</v>
      </c>
      <c r="E47" s="71" t="s">
        <v>25</v>
      </c>
      <c r="F47" s="70" t="s">
        <v>6</v>
      </c>
      <c r="G47" s="68" t="s">
        <v>91</v>
      </c>
      <c r="H47" s="71" t="s">
        <v>14</v>
      </c>
      <c r="I47" s="68" t="s">
        <v>92</v>
      </c>
      <c r="J47" s="68" t="s">
        <v>370</v>
      </c>
      <c r="K47" s="68" t="s">
        <v>371</v>
      </c>
      <c r="L47" s="68" t="s">
        <v>425</v>
      </c>
    </row>
    <row r="48" spans="3:12" hidden="1">
      <c r="C48" s="76"/>
      <c r="D48" s="93"/>
      <c r="E48" s="50"/>
      <c r="F48" s="32">
        <f t="shared" ref="F48:F69" si="4">D48*E48</f>
        <v>0</v>
      </c>
      <c r="G48" s="96"/>
      <c r="H48" s="77" t="s">
        <v>1026</v>
      </c>
      <c r="I48" s="65" t="str">
        <f>VLOOKUP(H48,Presupuesto!$B$11:$C$565,2,0)</f>
        <v>BECAS</v>
      </c>
      <c r="J48" s="151" t="s">
        <v>1403</v>
      </c>
      <c r="K48" s="33" t="s">
        <v>354</v>
      </c>
      <c r="L48" s="33"/>
    </row>
    <row r="49" spans="3:12" hidden="1">
      <c r="C49" s="76"/>
      <c r="D49" s="93"/>
      <c r="E49" s="58"/>
      <c r="F49" s="32">
        <f t="shared" si="4"/>
        <v>0</v>
      </c>
      <c r="G49" s="96"/>
      <c r="H49" s="77" t="s">
        <v>1028</v>
      </c>
      <c r="I49" s="65" t="str">
        <f>VLOOKUP(H49,Presupuesto!$B$11:$C$565,2,0)</f>
        <v>BECAS ESTUDIANTES DE PREGRADO (PLAN REFORMA)</v>
      </c>
      <c r="J49" s="33" t="str">
        <f>$J$48</f>
        <v>Posgrado</v>
      </c>
      <c r="K49" s="33" t="s">
        <v>372</v>
      </c>
      <c r="L49" s="33"/>
    </row>
    <row r="50" spans="3:12" hidden="1">
      <c r="C50" s="76"/>
      <c r="D50" s="93"/>
      <c r="E50" s="58"/>
      <c r="F50" s="32">
        <f t="shared" si="4"/>
        <v>0</v>
      </c>
      <c r="G50" s="96"/>
      <c r="H50" s="77" t="s">
        <v>1030</v>
      </c>
      <c r="I50" s="65" t="str">
        <f>VLOOKUP(H50,Presupuesto!$B$11:$C$565,2,0)</f>
        <v>BECAS CONVENIO MINISTERIO SALUD -IHSS-UNAH</v>
      </c>
      <c r="J50" s="33" t="str">
        <f t="shared" ref="J50:J69" si="5">$J$48</f>
        <v>Posgrado</v>
      </c>
      <c r="K50" s="33" t="s">
        <v>372</v>
      </c>
      <c r="L50" s="33"/>
    </row>
    <row r="51" spans="3:12" hidden="1">
      <c r="C51" s="76"/>
      <c r="D51" s="93"/>
      <c r="E51" s="58"/>
      <c r="F51" s="32">
        <f t="shared" si="4"/>
        <v>0</v>
      </c>
      <c r="G51" s="96"/>
      <c r="H51" s="77" t="s">
        <v>1032</v>
      </c>
      <c r="I51" s="65" t="str">
        <f>VLOOKUP(H51,Presupuesto!$B$11:$C$565,2,0)</f>
        <v>BECAS DE ACTUALIZACION Y CAPACITACION DOCENTE</v>
      </c>
      <c r="J51" s="33" t="str">
        <f t="shared" si="5"/>
        <v>Posgrado</v>
      </c>
      <c r="K51" s="33" t="s">
        <v>372</v>
      </c>
      <c r="L51" s="33"/>
    </row>
    <row r="52" spans="3:12" hidden="1">
      <c r="C52" s="76"/>
      <c r="D52" s="93"/>
      <c r="E52" s="58"/>
      <c r="F52" s="32">
        <f t="shared" si="4"/>
        <v>0</v>
      </c>
      <c r="G52" s="96"/>
      <c r="H52" s="77" t="s">
        <v>1034</v>
      </c>
      <c r="I52" s="65" t="str">
        <f>VLOOKUP(H52,Presupuesto!$B$11:$C$565,2,0)</f>
        <v>BECAS EXCELENCIA ACADEMICA</v>
      </c>
      <c r="J52" s="33" t="str">
        <f t="shared" si="5"/>
        <v>Posgrado</v>
      </c>
      <c r="K52" s="33" t="s">
        <v>372</v>
      </c>
      <c r="L52" s="33"/>
    </row>
    <row r="53" spans="3:12" hidden="1">
      <c r="C53" s="76"/>
      <c r="D53" s="93"/>
      <c r="E53" s="58"/>
      <c r="F53" s="32">
        <f t="shared" si="4"/>
        <v>0</v>
      </c>
      <c r="G53" s="96"/>
      <c r="H53" s="77" t="s">
        <v>1036</v>
      </c>
      <c r="I53" s="65" t="str">
        <f>VLOOKUP(H53,Presupuesto!$B$11:$C$565,2,0)</f>
        <v>BECAS PARA HIJOS DE LOS TRABAJADORES</v>
      </c>
      <c r="J53" s="33" t="str">
        <f t="shared" si="5"/>
        <v>Posgrado</v>
      </c>
      <c r="K53" s="33" t="s">
        <v>361</v>
      </c>
      <c r="L53" s="33"/>
    </row>
    <row r="54" spans="3:12" hidden="1">
      <c r="C54" s="76"/>
      <c r="D54" s="93"/>
      <c r="E54" s="58"/>
      <c r="F54" s="32">
        <f t="shared" si="4"/>
        <v>0</v>
      </c>
      <c r="G54" s="96"/>
      <c r="H54" s="77" t="s">
        <v>1038</v>
      </c>
      <c r="I54" s="65" t="str">
        <f>VLOOKUP(H54,Presupuesto!$B$11:$C$565,2,0)</f>
        <v>BECAS POST GRADO ECONOMIA</v>
      </c>
      <c r="J54" s="33" t="str">
        <f t="shared" si="5"/>
        <v>Posgrado</v>
      </c>
      <c r="K54" s="33" t="s">
        <v>372</v>
      </c>
      <c r="L54" s="33"/>
    </row>
    <row r="55" spans="3:12" hidden="1">
      <c r="C55" s="76"/>
      <c r="D55" s="93"/>
      <c r="E55" s="58"/>
      <c r="F55" s="32">
        <f t="shared" si="4"/>
        <v>0</v>
      </c>
      <c r="G55" s="96"/>
      <c r="H55" s="77" t="s">
        <v>1040</v>
      </c>
      <c r="I55" s="65" t="str">
        <f>VLOOKUP(H55,Presupuesto!$B$11:$C$565,2,0)</f>
        <v>BECAS POST-GRADO DE TRABAJO SOCIAL</v>
      </c>
      <c r="J55" s="33" t="str">
        <f t="shared" si="5"/>
        <v>Posgrado</v>
      </c>
      <c r="K55" s="33" t="s">
        <v>372</v>
      </c>
      <c r="L55" s="33"/>
    </row>
    <row r="56" spans="3:12" hidden="1">
      <c r="C56" s="76"/>
      <c r="D56" s="93"/>
      <c r="E56" s="58"/>
      <c r="F56" s="32">
        <f t="shared" si="4"/>
        <v>0</v>
      </c>
      <c r="G56" s="96"/>
      <c r="H56" s="77" t="s">
        <v>1042</v>
      </c>
      <c r="I56" s="65" t="str">
        <f>VLOOKUP(H56,Presupuesto!$B$11:$C$565,2,0)</f>
        <v>BECAS PROFESIONALIZANTES DOCENTE (PLAN DE REFORMA)</v>
      </c>
      <c r="J56" s="33" t="str">
        <f t="shared" si="5"/>
        <v>Posgrado</v>
      </c>
      <c r="K56" s="33" t="s">
        <v>372</v>
      </c>
      <c r="L56" s="33"/>
    </row>
    <row r="57" spans="3:12" hidden="1">
      <c r="C57" s="76"/>
      <c r="D57" s="93"/>
      <c r="E57" s="58"/>
      <c r="F57" s="32">
        <f t="shared" si="4"/>
        <v>0</v>
      </c>
      <c r="G57" s="96"/>
      <c r="H57" s="77" t="s">
        <v>1044</v>
      </c>
      <c r="I57" s="65" t="str">
        <f>VLOOKUP(H57,Presupuesto!$B$11:$C$565,2,0)</f>
        <v>PRESTAMOS A ESTUDIANTES</v>
      </c>
      <c r="J57" s="33" t="str">
        <f t="shared" si="5"/>
        <v>Posgrado</v>
      </c>
      <c r="K57" s="33" t="s">
        <v>372</v>
      </c>
      <c r="L57" s="33"/>
    </row>
    <row r="58" spans="3:12" hidden="1">
      <c r="C58" s="76"/>
      <c r="D58" s="93"/>
      <c r="E58" s="58"/>
      <c r="F58" s="32">
        <f t="shared" si="4"/>
        <v>0</v>
      </c>
      <c r="G58" s="96"/>
      <c r="H58" s="77" t="s">
        <v>1046</v>
      </c>
      <c r="I58" s="65" t="str">
        <f>VLOOKUP(H58,Presupuesto!$B$11:$C$565,2,0)</f>
        <v>BECAS TALLERES EMPLEADOS A ESTUDIANTES</v>
      </c>
      <c r="J58" s="33" t="str">
        <f t="shared" si="5"/>
        <v>Posgrado</v>
      </c>
      <c r="K58" s="33" t="s">
        <v>372</v>
      </c>
      <c r="L58" s="33"/>
    </row>
    <row r="59" spans="3:12" hidden="1">
      <c r="C59" s="76"/>
      <c r="D59" s="93"/>
      <c r="E59" s="58"/>
      <c r="F59" s="32">
        <f t="shared" si="4"/>
        <v>0</v>
      </c>
      <c r="G59" s="96"/>
      <c r="H59" s="77" t="s">
        <v>1048</v>
      </c>
      <c r="I59" s="65" t="str">
        <f>VLOOKUP(H59,Presupuesto!$B$11:$C$565,2,0)</f>
        <v>BECAS EXTERNAS DE INVESTIGACION</v>
      </c>
      <c r="J59" s="33" t="str">
        <f t="shared" si="5"/>
        <v>Posgrado</v>
      </c>
      <c r="K59" s="33" t="s">
        <v>372</v>
      </c>
      <c r="L59" s="33"/>
    </row>
    <row r="60" spans="3:12" hidden="1">
      <c r="C60" s="76"/>
      <c r="D60" s="93"/>
      <c r="E60" s="58"/>
      <c r="F60" s="32">
        <f t="shared" si="4"/>
        <v>0</v>
      </c>
      <c r="G60" s="96"/>
      <c r="H60" s="77" t="s">
        <v>1050</v>
      </c>
      <c r="I60" s="65" t="str">
        <f>VLOOKUP(H60,Presupuesto!$B$11:$C$565,2,0)</f>
        <v>BECAS SUSTANTIVAS DE INVESTIGACIÓN</v>
      </c>
      <c r="J60" s="33" t="str">
        <f t="shared" si="5"/>
        <v>Posgrado</v>
      </c>
      <c r="K60" s="33" t="s">
        <v>372</v>
      </c>
      <c r="L60" s="33"/>
    </row>
    <row r="61" spans="3:12" hidden="1">
      <c r="C61" s="76"/>
      <c r="D61" s="93"/>
      <c r="E61" s="58"/>
      <c r="F61" s="32">
        <f t="shared" si="4"/>
        <v>0</v>
      </c>
      <c r="G61" s="96"/>
      <c r="H61" s="77" t="s">
        <v>1052</v>
      </c>
      <c r="I61" s="65" t="str">
        <f>VLOOKUP(H61,Presupuesto!$B$11:$C$565,2,0)</f>
        <v>BECAS DE INVEST, PARA ESTUD. DE PREGRADO</v>
      </c>
      <c r="J61" s="33" t="str">
        <f t="shared" si="5"/>
        <v>Posgrado</v>
      </c>
      <c r="K61" s="33" t="s">
        <v>372</v>
      </c>
      <c r="L61" s="33"/>
    </row>
    <row r="62" spans="3:12" hidden="1">
      <c r="C62" s="76"/>
      <c r="D62" s="93"/>
      <c r="E62" s="58"/>
      <c r="F62" s="32">
        <f t="shared" si="4"/>
        <v>0</v>
      </c>
      <c r="G62" s="96"/>
      <c r="H62" s="77" t="s">
        <v>1054</v>
      </c>
      <c r="I62" s="65" t="str">
        <f>VLOOKUP(H62,Presupuesto!$B$11:$C$565,2,0)</f>
        <v>BECAS DE INVEST. PARA DOC.DE POST-GRADO</v>
      </c>
      <c r="J62" s="33" t="str">
        <f t="shared" si="5"/>
        <v>Posgrado</v>
      </c>
      <c r="K62" s="33" t="s">
        <v>372</v>
      </c>
      <c r="L62" s="33"/>
    </row>
    <row r="63" spans="3:12" hidden="1">
      <c r="C63" s="76"/>
      <c r="D63" s="93"/>
      <c r="E63" s="58"/>
      <c r="F63" s="32">
        <f t="shared" si="4"/>
        <v>0</v>
      </c>
      <c r="G63" s="96"/>
      <c r="H63" s="77" t="s">
        <v>1056</v>
      </c>
      <c r="I63" s="65" t="str">
        <f>VLOOKUP(H63,Presupuesto!$B$11:$C$565,2,0)</f>
        <v>BECAS BÁSICAS DE INVESTIGACIÓN</v>
      </c>
      <c r="J63" s="33" t="str">
        <f t="shared" si="5"/>
        <v>Posgrado</v>
      </c>
      <c r="K63" s="33" t="s">
        <v>372</v>
      </c>
      <c r="L63" s="33"/>
    </row>
    <row r="64" spans="3:12" hidden="1">
      <c r="C64" s="76"/>
      <c r="D64" s="93"/>
      <c r="E64" s="58"/>
      <c r="F64" s="32">
        <f t="shared" si="4"/>
        <v>0</v>
      </c>
      <c r="G64" s="96"/>
      <c r="H64" s="77" t="s">
        <v>1058</v>
      </c>
      <c r="I64" s="65" t="str">
        <f>VLOOKUP(H64,Presupuesto!$B$11:$C$565,2,0)</f>
        <v>BECAS RELEVO GENERACIONAL</v>
      </c>
      <c r="J64" s="33" t="str">
        <f t="shared" si="5"/>
        <v>Posgrado</v>
      </c>
      <c r="K64" s="33" t="s">
        <v>372</v>
      </c>
      <c r="L64" s="33"/>
    </row>
    <row r="65" spans="3:12" hidden="1">
      <c r="C65" s="76"/>
      <c r="D65" s="93"/>
      <c r="E65" s="58"/>
      <c r="F65" s="32">
        <f t="shared" si="4"/>
        <v>0</v>
      </c>
      <c r="G65" s="96"/>
      <c r="H65" s="77" t="s">
        <v>1060</v>
      </c>
      <c r="I65" s="65" t="str">
        <f>VLOOKUP(H65,Presupuesto!$B$11:$C$565,2,0)</f>
        <v>BECAS DE EQUIDAD</v>
      </c>
      <c r="J65" s="33" t="str">
        <f t="shared" si="5"/>
        <v>Posgrado</v>
      </c>
      <c r="K65" s="33" t="s">
        <v>372</v>
      </c>
      <c r="L65" s="33"/>
    </row>
    <row r="66" spans="3:12" hidden="1">
      <c r="C66" s="76"/>
      <c r="D66" s="93"/>
      <c r="E66" s="58"/>
      <c r="F66" s="32">
        <f t="shared" si="4"/>
        <v>0</v>
      </c>
      <c r="G66" s="96"/>
      <c r="H66" s="77" t="s">
        <v>1062</v>
      </c>
      <c r="I66" s="65" t="str">
        <f>VLOOKUP(H66,Presupuesto!$B$11:$C$565,2,0)</f>
        <v>PREMIOS AL INVESTIGADOR</v>
      </c>
      <c r="J66" s="33" t="str">
        <f t="shared" si="5"/>
        <v>Posgrado</v>
      </c>
      <c r="K66" s="33" t="s">
        <v>372</v>
      </c>
      <c r="L66" s="33"/>
    </row>
    <row r="67" spans="3:12" hidden="1">
      <c r="C67" s="76"/>
      <c r="D67" s="93"/>
      <c r="E67" s="58"/>
      <c r="F67" s="32">
        <f t="shared" si="4"/>
        <v>0</v>
      </c>
      <c r="G67" s="96"/>
      <c r="H67" s="77" t="s">
        <v>1064</v>
      </c>
      <c r="I67" s="65" t="str">
        <f>VLOOKUP(H67,Presupuesto!$B$11:$C$565,2,0)</f>
        <v>BECAS DE INV. PARA ESTUDIANTES DE POSTGRADO</v>
      </c>
      <c r="J67" s="33" t="str">
        <f t="shared" si="5"/>
        <v>Posgrado</v>
      </c>
      <c r="K67" s="33" t="s">
        <v>372</v>
      </c>
      <c r="L67" s="33"/>
    </row>
    <row r="68" spans="3:12" hidden="1">
      <c r="C68" s="76"/>
      <c r="D68" s="93"/>
      <c r="E68" s="58"/>
      <c r="F68" s="32">
        <f t="shared" si="4"/>
        <v>0</v>
      </c>
      <c r="G68" s="96"/>
      <c r="H68" s="77" t="s">
        <v>1066</v>
      </c>
      <c r="I68" s="65" t="str">
        <f>VLOOKUP(H68,Presupuesto!$B$11:$C$565,2,0)</f>
        <v>Becas Especiales de Investigación</v>
      </c>
      <c r="J68" s="33" t="str">
        <f t="shared" si="5"/>
        <v>Posgrado</v>
      </c>
      <c r="K68" s="33" t="s">
        <v>372</v>
      </c>
      <c r="L68" s="33"/>
    </row>
    <row r="69" spans="3:12" ht="15.75" hidden="1" thickBot="1">
      <c r="C69" s="82"/>
      <c r="D69" s="155"/>
      <c r="E69" s="38"/>
      <c r="F69" s="40">
        <f t="shared" si="4"/>
        <v>0</v>
      </c>
      <c r="G69" s="97"/>
      <c r="H69" s="83"/>
      <c r="I69" s="67" t="e">
        <f>VLOOKUP(H69,Presupuesto!$B$11:$C$565,2,0)</f>
        <v>#N/A</v>
      </c>
      <c r="J69" s="41" t="str">
        <f t="shared" si="5"/>
        <v>Posgrado</v>
      </c>
      <c r="K69" s="59" t="s">
        <v>354</v>
      </c>
      <c r="L69" s="59"/>
    </row>
    <row r="71" spans="3:12" ht="15.75" thickBot="1"/>
    <row r="72" spans="3:12" ht="15.75" thickBot="1">
      <c r="C72" s="92" t="s">
        <v>21</v>
      </c>
      <c r="D72" s="293">
        <f>SUM(F79:F100)</f>
        <v>0</v>
      </c>
      <c r="F72" s="7"/>
      <c r="G72" s="14"/>
      <c r="H72" s="7"/>
      <c r="I72" s="7"/>
    </row>
    <row r="73" spans="3:12">
      <c r="C73" s="7"/>
      <c r="D73" s="3"/>
      <c r="E73" s="28"/>
      <c r="F73" s="28"/>
      <c r="G73" s="28"/>
      <c r="H73" s="11"/>
      <c r="I73" s="11"/>
      <c r="J73" s="11"/>
      <c r="K73" s="47"/>
    </row>
    <row r="74" spans="3:12">
      <c r="C74" s="7"/>
      <c r="D74" s="3"/>
      <c r="E74" s="28"/>
      <c r="F74" s="28"/>
      <c r="G74" s="28"/>
      <c r="H74" s="11"/>
      <c r="I74" s="11"/>
      <c r="J74" s="11"/>
      <c r="K74" s="47"/>
    </row>
    <row r="75" spans="3:12" ht="15.75">
      <c r="C75" s="137" t="s">
        <v>352</v>
      </c>
      <c r="D75" s="290"/>
      <c r="E75" s="28"/>
      <c r="F75" s="28"/>
      <c r="G75" s="28"/>
      <c r="H75" s="11"/>
      <c r="I75" s="11"/>
      <c r="J75" s="11"/>
      <c r="K75" s="47"/>
    </row>
    <row r="76" spans="3:12" ht="18.75">
      <c r="C76" s="143" t="e">
        <f>IFERROR(VLOOKUP(D75,'1. Desarrollo e Innov. Curricu.'!$F:$G,2,FALSE),IFERROR(VLOOKUP(D75,'2. Investigación Científica'!$F:$G,2,FALSE),IFERROR(VLOOKUP(D75,'3. Vinculación Univ. Sociedad'!$F:$G,2,FALSE),IFERROR(VLOOKUP(D75,'4. Docencia y Profesorado Univ.'!$F:$G,2,FALSE),IFERROR(VLOOKUP(D75,'5. Estudiantes y Graduados'!$F:$G,2,FALSE),IFERROR(VLOOKUP(D75,'Gestion administrativa '!$F:$G,2,FALSE),IFERROR(VLOOKUP(D75,'13. Gestión Académica'!$F:$G,2,FALSE),IFERROR(VLOOKUP(D75,'9. Asegura. de la Calid. y M'!$F:$G,2,FALSE),IFERROR(VLOOKUP(D75,'6. Gestión del Conocimiento'!$F:$G,2,FALSE),IFERROR(VLOOKUP(D75,'15. Gobernabilidad y Proceso...'!$F:$G,2,FALSE),IFERROR(VLOOKUP(D75,'12. Gestión del Talento Humano'!$F:$G,2,FALSE),IFERROR(VLOOKUP(D75,'14. Internacional... de la E.S.'!$F:$G,2,FALSE),IFERROR(VLOOKUP(D75,'10. Posgrado'!$F:$G,2,FALSE),IFERROR(VLOOKUP(D75,'17. Gestión TIC'!$F:$G,2,FALSE),IFERROR(VLOOKUP(D75,'16. Desa. del Sistema Educ.Sup.'!$F:$G,2,FALSE),IFERROR(VLOOKUP(D75,'8. Cultura de Inno. Insti...'!$F:$G,2,FALSE),VLOOKUP(D75,'7. Lo Esencial de la Reforma U.'!$F:$G,2,0)))))))))))))))))</f>
        <v>#N/A</v>
      </c>
      <c r="D76" s="3"/>
      <c r="E76" s="28"/>
      <c r="F76" s="28"/>
      <c r="G76" s="28"/>
      <c r="H76" s="11"/>
      <c r="I76" s="11"/>
      <c r="J76" s="11"/>
      <c r="K76" s="47"/>
    </row>
    <row r="77" spans="3:12" ht="15.75" thickBot="1">
      <c r="F77" s="28"/>
      <c r="G77" s="11"/>
      <c r="H77" s="11"/>
      <c r="I77" s="11"/>
    </row>
    <row r="78" spans="3:12" ht="30.75" thickBot="1">
      <c r="C78" s="64" t="s">
        <v>12</v>
      </c>
      <c r="D78" s="69" t="s">
        <v>23</v>
      </c>
      <c r="E78" s="71" t="s">
        <v>25</v>
      </c>
      <c r="F78" s="70" t="s">
        <v>6</v>
      </c>
      <c r="G78" s="68" t="s">
        <v>91</v>
      </c>
      <c r="H78" s="71" t="s">
        <v>14</v>
      </c>
      <c r="I78" s="68" t="s">
        <v>92</v>
      </c>
      <c r="J78" s="68" t="s">
        <v>370</v>
      </c>
      <c r="K78" s="68" t="s">
        <v>371</v>
      </c>
      <c r="L78" s="68" t="s">
        <v>425</v>
      </c>
    </row>
    <row r="79" spans="3:12" hidden="1">
      <c r="C79" s="76"/>
      <c r="D79" s="93"/>
      <c r="E79" s="50"/>
      <c r="F79" s="32">
        <f t="shared" ref="F79:F100" si="6">D79*E79</f>
        <v>0</v>
      </c>
      <c r="G79" s="96"/>
      <c r="H79" s="77" t="s">
        <v>1026</v>
      </c>
      <c r="I79" s="65" t="str">
        <f>VLOOKUP(H79,Presupuesto!$B$11:$C$565,2,0)</f>
        <v>BECAS</v>
      </c>
      <c r="J79" s="151" t="s">
        <v>1403</v>
      </c>
      <c r="K79" s="33" t="s">
        <v>354</v>
      </c>
      <c r="L79" s="33"/>
    </row>
    <row r="80" spans="3:12" hidden="1">
      <c r="C80" s="76"/>
      <c r="D80" s="93"/>
      <c r="E80" s="58"/>
      <c r="F80" s="32">
        <f t="shared" si="6"/>
        <v>0</v>
      </c>
      <c r="G80" s="96"/>
      <c r="H80" s="77" t="s">
        <v>1028</v>
      </c>
      <c r="I80" s="65" t="str">
        <f>VLOOKUP(H80,Presupuesto!$B$11:$C$565,2,0)</f>
        <v>BECAS ESTUDIANTES DE PREGRADO (PLAN REFORMA)</v>
      </c>
      <c r="J80" s="33" t="str">
        <f>$J$79</f>
        <v>Posgrado</v>
      </c>
      <c r="K80" s="33" t="s">
        <v>372</v>
      </c>
      <c r="L80" s="33"/>
    </row>
    <row r="81" spans="3:12" hidden="1">
      <c r="C81" s="76"/>
      <c r="D81" s="93"/>
      <c r="E81" s="58"/>
      <c r="F81" s="32">
        <f t="shared" si="6"/>
        <v>0</v>
      </c>
      <c r="G81" s="96"/>
      <c r="H81" s="77" t="s">
        <v>1030</v>
      </c>
      <c r="I81" s="65" t="str">
        <f>VLOOKUP(H81,Presupuesto!$B$11:$C$565,2,0)</f>
        <v>BECAS CONVENIO MINISTERIO SALUD -IHSS-UNAH</v>
      </c>
      <c r="J81" s="33" t="str">
        <f t="shared" ref="J81:J100" si="7">$J$79</f>
        <v>Posgrado</v>
      </c>
      <c r="K81" s="33" t="s">
        <v>372</v>
      </c>
      <c r="L81" s="33"/>
    </row>
    <row r="82" spans="3:12" hidden="1">
      <c r="C82" s="76"/>
      <c r="D82" s="93"/>
      <c r="E82" s="58"/>
      <c r="F82" s="32">
        <f t="shared" si="6"/>
        <v>0</v>
      </c>
      <c r="G82" s="96"/>
      <c r="H82" s="77" t="s">
        <v>1032</v>
      </c>
      <c r="I82" s="65" t="str">
        <f>VLOOKUP(H82,Presupuesto!$B$11:$C$565,2,0)</f>
        <v>BECAS DE ACTUALIZACION Y CAPACITACION DOCENTE</v>
      </c>
      <c r="J82" s="33" t="str">
        <f t="shared" si="7"/>
        <v>Posgrado</v>
      </c>
      <c r="K82" s="33" t="s">
        <v>372</v>
      </c>
      <c r="L82" s="33"/>
    </row>
    <row r="83" spans="3:12" hidden="1">
      <c r="C83" s="76"/>
      <c r="D83" s="93"/>
      <c r="E83" s="58"/>
      <c r="F83" s="32">
        <f t="shared" si="6"/>
        <v>0</v>
      </c>
      <c r="G83" s="96"/>
      <c r="H83" s="77" t="s">
        <v>1034</v>
      </c>
      <c r="I83" s="65" t="str">
        <f>VLOOKUP(H83,Presupuesto!$B$11:$C$565,2,0)</f>
        <v>BECAS EXCELENCIA ACADEMICA</v>
      </c>
      <c r="J83" s="33" t="str">
        <f t="shared" si="7"/>
        <v>Posgrado</v>
      </c>
      <c r="K83" s="33" t="s">
        <v>372</v>
      </c>
      <c r="L83" s="33"/>
    </row>
    <row r="84" spans="3:12" hidden="1">
      <c r="C84" s="76"/>
      <c r="D84" s="93"/>
      <c r="E84" s="58"/>
      <c r="F84" s="32">
        <f t="shared" si="6"/>
        <v>0</v>
      </c>
      <c r="G84" s="96"/>
      <c r="H84" s="77" t="s">
        <v>1036</v>
      </c>
      <c r="I84" s="65" t="str">
        <f>VLOOKUP(H84,Presupuesto!$B$11:$C$565,2,0)</f>
        <v>BECAS PARA HIJOS DE LOS TRABAJADORES</v>
      </c>
      <c r="J84" s="33" t="str">
        <f t="shared" si="7"/>
        <v>Posgrado</v>
      </c>
      <c r="K84" s="33" t="s">
        <v>361</v>
      </c>
      <c r="L84" s="33"/>
    </row>
    <row r="85" spans="3:12" hidden="1">
      <c r="C85" s="76"/>
      <c r="D85" s="93"/>
      <c r="E85" s="58"/>
      <c r="F85" s="32">
        <f t="shared" si="6"/>
        <v>0</v>
      </c>
      <c r="G85" s="96"/>
      <c r="H85" s="77" t="s">
        <v>1038</v>
      </c>
      <c r="I85" s="65" t="str">
        <f>VLOOKUP(H85,Presupuesto!$B$11:$C$565,2,0)</f>
        <v>BECAS POST GRADO ECONOMIA</v>
      </c>
      <c r="J85" s="33" t="str">
        <f t="shared" si="7"/>
        <v>Posgrado</v>
      </c>
      <c r="K85" s="33" t="s">
        <v>372</v>
      </c>
      <c r="L85" s="33"/>
    </row>
    <row r="86" spans="3:12" hidden="1">
      <c r="C86" s="76"/>
      <c r="D86" s="93"/>
      <c r="E86" s="58"/>
      <c r="F86" s="32">
        <f t="shared" si="6"/>
        <v>0</v>
      </c>
      <c r="G86" s="96"/>
      <c r="H86" s="77" t="s">
        <v>1040</v>
      </c>
      <c r="I86" s="65" t="str">
        <f>VLOOKUP(H86,Presupuesto!$B$11:$C$565,2,0)</f>
        <v>BECAS POST-GRADO DE TRABAJO SOCIAL</v>
      </c>
      <c r="J86" s="33" t="str">
        <f t="shared" si="7"/>
        <v>Posgrado</v>
      </c>
      <c r="K86" s="33" t="s">
        <v>372</v>
      </c>
      <c r="L86" s="33"/>
    </row>
    <row r="87" spans="3:12" hidden="1">
      <c r="C87" s="76"/>
      <c r="D87" s="93"/>
      <c r="E87" s="58"/>
      <c r="F87" s="32">
        <f t="shared" si="6"/>
        <v>0</v>
      </c>
      <c r="G87" s="96"/>
      <c r="H87" s="77" t="s">
        <v>1042</v>
      </c>
      <c r="I87" s="65" t="str">
        <f>VLOOKUP(H87,Presupuesto!$B$11:$C$565,2,0)</f>
        <v>BECAS PROFESIONALIZANTES DOCENTE (PLAN DE REFORMA)</v>
      </c>
      <c r="J87" s="33" t="str">
        <f t="shared" si="7"/>
        <v>Posgrado</v>
      </c>
      <c r="K87" s="33" t="s">
        <v>372</v>
      </c>
      <c r="L87" s="33"/>
    </row>
    <row r="88" spans="3:12" hidden="1">
      <c r="C88" s="76"/>
      <c r="D88" s="93"/>
      <c r="E88" s="58"/>
      <c r="F88" s="32">
        <f t="shared" si="6"/>
        <v>0</v>
      </c>
      <c r="G88" s="96"/>
      <c r="H88" s="77" t="s">
        <v>1044</v>
      </c>
      <c r="I88" s="65" t="str">
        <f>VLOOKUP(H88,Presupuesto!$B$11:$C$565,2,0)</f>
        <v>PRESTAMOS A ESTUDIANTES</v>
      </c>
      <c r="J88" s="33" t="str">
        <f t="shared" si="7"/>
        <v>Posgrado</v>
      </c>
      <c r="K88" s="33" t="s">
        <v>372</v>
      </c>
      <c r="L88" s="33"/>
    </row>
    <row r="89" spans="3:12" hidden="1">
      <c r="C89" s="76"/>
      <c r="D89" s="93"/>
      <c r="E89" s="58"/>
      <c r="F89" s="32">
        <f t="shared" si="6"/>
        <v>0</v>
      </c>
      <c r="G89" s="96"/>
      <c r="H89" s="77" t="s">
        <v>1046</v>
      </c>
      <c r="I89" s="65" t="str">
        <f>VLOOKUP(H89,Presupuesto!$B$11:$C$565,2,0)</f>
        <v>BECAS TALLERES EMPLEADOS A ESTUDIANTES</v>
      </c>
      <c r="J89" s="33" t="str">
        <f t="shared" si="7"/>
        <v>Posgrado</v>
      </c>
      <c r="K89" s="33" t="s">
        <v>372</v>
      </c>
      <c r="L89" s="33"/>
    </row>
    <row r="90" spans="3:12" hidden="1">
      <c r="C90" s="76"/>
      <c r="D90" s="93"/>
      <c r="E90" s="58"/>
      <c r="F90" s="32">
        <f t="shared" si="6"/>
        <v>0</v>
      </c>
      <c r="G90" s="96"/>
      <c r="H90" s="77" t="s">
        <v>1048</v>
      </c>
      <c r="I90" s="65" t="str">
        <f>VLOOKUP(H90,Presupuesto!$B$11:$C$565,2,0)</f>
        <v>BECAS EXTERNAS DE INVESTIGACION</v>
      </c>
      <c r="J90" s="33" t="str">
        <f t="shared" si="7"/>
        <v>Posgrado</v>
      </c>
      <c r="K90" s="33" t="s">
        <v>372</v>
      </c>
      <c r="L90" s="33"/>
    </row>
    <row r="91" spans="3:12" hidden="1">
      <c r="C91" s="76"/>
      <c r="D91" s="93"/>
      <c r="E91" s="58"/>
      <c r="F91" s="32">
        <f t="shared" si="6"/>
        <v>0</v>
      </c>
      <c r="G91" s="96"/>
      <c r="H91" s="77" t="s">
        <v>1050</v>
      </c>
      <c r="I91" s="65" t="str">
        <f>VLOOKUP(H91,Presupuesto!$B$11:$C$565,2,0)</f>
        <v>BECAS SUSTANTIVAS DE INVESTIGACIÓN</v>
      </c>
      <c r="J91" s="33" t="str">
        <f t="shared" si="7"/>
        <v>Posgrado</v>
      </c>
      <c r="K91" s="33" t="s">
        <v>372</v>
      </c>
      <c r="L91" s="33"/>
    </row>
    <row r="92" spans="3:12" hidden="1">
      <c r="C92" s="76"/>
      <c r="D92" s="93"/>
      <c r="E92" s="58"/>
      <c r="F92" s="32">
        <f t="shared" si="6"/>
        <v>0</v>
      </c>
      <c r="G92" s="96"/>
      <c r="H92" s="77" t="s">
        <v>1052</v>
      </c>
      <c r="I92" s="65" t="str">
        <f>VLOOKUP(H92,Presupuesto!$B$11:$C$565,2,0)</f>
        <v>BECAS DE INVEST, PARA ESTUD. DE PREGRADO</v>
      </c>
      <c r="J92" s="33" t="str">
        <f t="shared" si="7"/>
        <v>Posgrado</v>
      </c>
      <c r="K92" s="33" t="s">
        <v>372</v>
      </c>
      <c r="L92" s="33"/>
    </row>
    <row r="93" spans="3:12" hidden="1">
      <c r="C93" s="76"/>
      <c r="D93" s="93"/>
      <c r="E93" s="58"/>
      <c r="F93" s="32">
        <f t="shared" si="6"/>
        <v>0</v>
      </c>
      <c r="G93" s="96"/>
      <c r="H93" s="77" t="s">
        <v>1054</v>
      </c>
      <c r="I93" s="65" t="str">
        <f>VLOOKUP(H93,Presupuesto!$B$11:$C$565,2,0)</f>
        <v>BECAS DE INVEST. PARA DOC.DE POST-GRADO</v>
      </c>
      <c r="J93" s="33" t="str">
        <f t="shared" si="7"/>
        <v>Posgrado</v>
      </c>
      <c r="K93" s="33" t="s">
        <v>372</v>
      </c>
      <c r="L93" s="33"/>
    </row>
    <row r="94" spans="3:12" hidden="1">
      <c r="C94" s="76"/>
      <c r="D94" s="93"/>
      <c r="E94" s="58"/>
      <c r="F94" s="32">
        <f t="shared" si="6"/>
        <v>0</v>
      </c>
      <c r="G94" s="96"/>
      <c r="H94" s="77" t="s">
        <v>1056</v>
      </c>
      <c r="I94" s="65" t="str">
        <f>VLOOKUP(H94,Presupuesto!$B$11:$C$565,2,0)</f>
        <v>BECAS BÁSICAS DE INVESTIGACIÓN</v>
      </c>
      <c r="J94" s="33" t="str">
        <f t="shared" si="7"/>
        <v>Posgrado</v>
      </c>
      <c r="K94" s="33" t="s">
        <v>372</v>
      </c>
      <c r="L94" s="33"/>
    </row>
    <row r="95" spans="3:12" hidden="1">
      <c r="C95" s="76"/>
      <c r="D95" s="93"/>
      <c r="E95" s="58"/>
      <c r="F95" s="32">
        <f t="shared" si="6"/>
        <v>0</v>
      </c>
      <c r="G95" s="96"/>
      <c r="H95" s="77" t="s">
        <v>1058</v>
      </c>
      <c r="I95" s="65" t="str">
        <f>VLOOKUP(H95,Presupuesto!$B$11:$C$565,2,0)</f>
        <v>BECAS RELEVO GENERACIONAL</v>
      </c>
      <c r="J95" s="33" t="str">
        <f t="shared" si="7"/>
        <v>Posgrado</v>
      </c>
      <c r="K95" s="33" t="s">
        <v>372</v>
      </c>
      <c r="L95" s="33"/>
    </row>
    <row r="96" spans="3:12" hidden="1">
      <c r="C96" s="76"/>
      <c r="D96" s="93"/>
      <c r="E96" s="58"/>
      <c r="F96" s="32">
        <f t="shared" si="6"/>
        <v>0</v>
      </c>
      <c r="G96" s="96"/>
      <c r="H96" s="77" t="s">
        <v>1060</v>
      </c>
      <c r="I96" s="65" t="str">
        <f>VLOOKUP(H96,Presupuesto!$B$11:$C$565,2,0)</f>
        <v>BECAS DE EQUIDAD</v>
      </c>
      <c r="J96" s="33" t="str">
        <f t="shared" si="7"/>
        <v>Posgrado</v>
      </c>
      <c r="K96" s="33" t="s">
        <v>372</v>
      </c>
      <c r="L96" s="33"/>
    </row>
    <row r="97" spans="3:12" hidden="1">
      <c r="C97" s="76"/>
      <c r="D97" s="93"/>
      <c r="E97" s="58"/>
      <c r="F97" s="32">
        <f t="shared" si="6"/>
        <v>0</v>
      </c>
      <c r="G97" s="96"/>
      <c r="H97" s="77" t="s">
        <v>1062</v>
      </c>
      <c r="I97" s="65" t="str">
        <f>VLOOKUP(H97,Presupuesto!$B$11:$C$565,2,0)</f>
        <v>PREMIOS AL INVESTIGADOR</v>
      </c>
      <c r="J97" s="33" t="str">
        <f t="shared" si="7"/>
        <v>Posgrado</v>
      </c>
      <c r="K97" s="33" t="s">
        <v>372</v>
      </c>
      <c r="L97" s="33"/>
    </row>
    <row r="98" spans="3:12" hidden="1">
      <c r="C98" s="76"/>
      <c r="D98" s="93"/>
      <c r="E98" s="58"/>
      <c r="F98" s="32">
        <f t="shared" si="6"/>
        <v>0</v>
      </c>
      <c r="G98" s="96"/>
      <c r="H98" s="77" t="s">
        <v>1064</v>
      </c>
      <c r="I98" s="65" t="str">
        <f>VLOOKUP(H98,Presupuesto!$B$11:$C$565,2,0)</f>
        <v>BECAS DE INV. PARA ESTUDIANTES DE POSTGRADO</v>
      </c>
      <c r="J98" s="33" t="str">
        <f t="shared" si="7"/>
        <v>Posgrado</v>
      </c>
      <c r="K98" s="33" t="s">
        <v>372</v>
      </c>
      <c r="L98" s="33"/>
    </row>
    <row r="99" spans="3:12" hidden="1">
      <c r="C99" s="76"/>
      <c r="D99" s="93"/>
      <c r="E99" s="58"/>
      <c r="F99" s="32">
        <f t="shared" si="6"/>
        <v>0</v>
      </c>
      <c r="G99" s="96"/>
      <c r="H99" s="77" t="s">
        <v>1066</v>
      </c>
      <c r="I99" s="65" t="str">
        <f>VLOOKUP(H99,Presupuesto!$B$11:$C$565,2,0)</f>
        <v>Becas Especiales de Investigación</v>
      </c>
      <c r="J99" s="33" t="str">
        <f t="shared" si="7"/>
        <v>Posgrado</v>
      </c>
      <c r="K99" s="33" t="s">
        <v>372</v>
      </c>
      <c r="L99" s="33"/>
    </row>
    <row r="100" spans="3:12" ht="15.75" hidden="1" thickBot="1">
      <c r="C100" s="82"/>
      <c r="D100" s="155"/>
      <c r="E100" s="38"/>
      <c r="F100" s="40">
        <f t="shared" si="6"/>
        <v>0</v>
      </c>
      <c r="G100" s="97"/>
      <c r="H100" s="83"/>
      <c r="I100" s="67" t="e">
        <f>VLOOKUP(H100,Presupuesto!$B$11:$C$565,2,0)</f>
        <v>#N/A</v>
      </c>
      <c r="J100" s="41" t="str">
        <f t="shared" si="7"/>
        <v>Posgrado</v>
      </c>
      <c r="K100" s="59" t="s">
        <v>354</v>
      </c>
      <c r="L100" s="59"/>
    </row>
    <row r="102" spans="3:12" ht="15.75" thickBot="1"/>
    <row r="103" spans="3:12" ht="15.75" thickBot="1">
      <c r="C103" s="92" t="s">
        <v>21</v>
      </c>
      <c r="D103" s="293">
        <f>SUM(F110:F131)</f>
        <v>0</v>
      </c>
      <c r="F103" s="7"/>
      <c r="G103" s="14"/>
      <c r="H103" s="7"/>
      <c r="I103" s="7"/>
    </row>
    <row r="104" spans="3:12">
      <c r="C104" s="7"/>
      <c r="D104" s="3"/>
      <c r="E104" s="28"/>
      <c r="F104" s="28"/>
      <c r="G104" s="28"/>
      <c r="H104" s="11"/>
      <c r="I104" s="11"/>
      <c r="J104" s="11"/>
      <c r="K104" s="47"/>
    </row>
    <row r="105" spans="3:12">
      <c r="C105" s="7"/>
      <c r="D105" s="3"/>
      <c r="E105" s="28"/>
      <c r="F105" s="28"/>
      <c r="G105" s="28"/>
      <c r="H105" s="11"/>
      <c r="I105" s="11"/>
      <c r="J105" s="11"/>
      <c r="K105" s="47"/>
    </row>
    <row r="106" spans="3:12" ht="15.75">
      <c r="C106" s="137" t="s">
        <v>352</v>
      </c>
      <c r="D106" s="290"/>
      <c r="E106" s="28"/>
      <c r="F106" s="28"/>
      <c r="G106" s="28"/>
      <c r="H106" s="11"/>
      <c r="I106" s="11"/>
      <c r="J106" s="11"/>
      <c r="K106" s="47"/>
    </row>
    <row r="107" spans="3:12" ht="18.75">
      <c r="C107" s="143" t="e">
        <f>IFERROR(VLOOKUP(D106,'1. Desarrollo e Innov. Curricu.'!$F:$G,2,FALSE),IFERROR(VLOOKUP(D106,'2. Investigación Científica'!$F:$G,2,FALSE),IFERROR(VLOOKUP(D106,'3. Vinculación Univ. Sociedad'!$F:$G,2,FALSE),IFERROR(VLOOKUP(D106,'4. Docencia y Profesorado Univ.'!$F:$G,2,FALSE),IFERROR(VLOOKUP(D106,'5. Estudiantes y Graduados'!$F:$G,2,FALSE),IFERROR(VLOOKUP(D106,'Gestion administrativa '!$F:$G,2,FALSE),IFERROR(VLOOKUP(D106,'13. Gestión Académica'!$F:$G,2,FALSE),IFERROR(VLOOKUP(D106,'9. Asegura. de la Calid. y M'!$F:$G,2,FALSE),IFERROR(VLOOKUP(D106,'6. Gestión del Conocimiento'!$F:$G,2,FALSE),IFERROR(VLOOKUP(D106,'15. Gobernabilidad y Proceso...'!$F:$G,2,FALSE),IFERROR(VLOOKUP(D106,'12. Gestión del Talento Humano'!$F:$G,2,FALSE),IFERROR(VLOOKUP(D106,'14. Internacional... de la E.S.'!$F:$G,2,FALSE),IFERROR(VLOOKUP(D106,'10. Posgrado'!$F:$G,2,FALSE),IFERROR(VLOOKUP(D106,'17. Gestión TIC'!$F:$G,2,FALSE),IFERROR(VLOOKUP(D106,'16. Desa. del Sistema Educ.Sup.'!$F:$G,2,FALSE),IFERROR(VLOOKUP(D106,'8. Cultura de Inno. Insti...'!$F:$G,2,FALSE),VLOOKUP(D106,'7. Lo Esencial de la Reforma U.'!$F:$G,2,0)))))))))))))))))</f>
        <v>#N/A</v>
      </c>
      <c r="D107" s="3"/>
      <c r="E107" s="28"/>
      <c r="F107" s="28"/>
      <c r="G107" s="28"/>
      <c r="H107" s="11"/>
      <c r="I107" s="11"/>
      <c r="J107" s="11"/>
      <c r="K107" s="47"/>
    </row>
    <row r="108" spans="3:12" ht="15.75" thickBot="1">
      <c r="F108" s="28"/>
      <c r="G108" s="11"/>
      <c r="H108" s="11"/>
      <c r="I108" s="11"/>
    </row>
    <row r="109" spans="3:12" ht="30.75" thickBot="1">
      <c r="C109" s="64" t="s">
        <v>12</v>
      </c>
      <c r="D109" s="69" t="s">
        <v>23</v>
      </c>
      <c r="E109" s="71" t="s">
        <v>25</v>
      </c>
      <c r="F109" s="70" t="s">
        <v>6</v>
      </c>
      <c r="G109" s="68" t="s">
        <v>91</v>
      </c>
      <c r="H109" s="71" t="s">
        <v>14</v>
      </c>
      <c r="I109" s="68" t="s">
        <v>92</v>
      </c>
      <c r="J109" s="68" t="s">
        <v>370</v>
      </c>
      <c r="K109" s="68" t="s">
        <v>371</v>
      </c>
      <c r="L109" s="68" t="s">
        <v>425</v>
      </c>
    </row>
    <row r="110" spans="3:12" hidden="1">
      <c r="C110" s="76"/>
      <c r="D110" s="93"/>
      <c r="E110" s="50"/>
      <c r="F110" s="32">
        <f t="shared" ref="F110:F131" si="8">D110*E110</f>
        <v>0</v>
      </c>
      <c r="G110" s="96"/>
      <c r="H110" s="77" t="s">
        <v>1026</v>
      </c>
      <c r="I110" s="65" t="str">
        <f>VLOOKUP(H110,Presupuesto!$B$11:$C$565,2,0)</f>
        <v>BECAS</v>
      </c>
      <c r="J110" s="151" t="s">
        <v>1403</v>
      </c>
      <c r="K110" s="33" t="s">
        <v>354</v>
      </c>
      <c r="L110" s="33"/>
    </row>
    <row r="111" spans="3:12" hidden="1">
      <c r="C111" s="76"/>
      <c r="D111" s="93"/>
      <c r="E111" s="58"/>
      <c r="F111" s="32">
        <f t="shared" si="8"/>
        <v>0</v>
      </c>
      <c r="G111" s="96"/>
      <c r="H111" s="77" t="s">
        <v>1028</v>
      </c>
      <c r="I111" s="65" t="str">
        <f>VLOOKUP(H111,Presupuesto!$B$11:$C$565,2,0)</f>
        <v>BECAS ESTUDIANTES DE PREGRADO (PLAN REFORMA)</v>
      </c>
      <c r="J111" s="33" t="str">
        <f>$J$110</f>
        <v>Posgrado</v>
      </c>
      <c r="K111" s="33" t="s">
        <v>372</v>
      </c>
      <c r="L111" s="33"/>
    </row>
    <row r="112" spans="3:12" hidden="1">
      <c r="C112" s="76"/>
      <c r="D112" s="93"/>
      <c r="E112" s="58"/>
      <c r="F112" s="32">
        <f t="shared" si="8"/>
        <v>0</v>
      </c>
      <c r="G112" s="96"/>
      <c r="H112" s="77" t="s">
        <v>1030</v>
      </c>
      <c r="I112" s="65" t="str">
        <f>VLOOKUP(H112,Presupuesto!$B$11:$C$565,2,0)</f>
        <v>BECAS CONVENIO MINISTERIO SALUD -IHSS-UNAH</v>
      </c>
      <c r="J112" s="33" t="str">
        <f t="shared" ref="J112:J131" si="9">$J$110</f>
        <v>Posgrado</v>
      </c>
      <c r="K112" s="33" t="s">
        <v>372</v>
      </c>
      <c r="L112" s="33"/>
    </row>
    <row r="113" spans="3:12" hidden="1">
      <c r="C113" s="76"/>
      <c r="D113" s="93"/>
      <c r="E113" s="58"/>
      <c r="F113" s="32">
        <f t="shared" si="8"/>
        <v>0</v>
      </c>
      <c r="G113" s="96"/>
      <c r="H113" s="77" t="s">
        <v>1032</v>
      </c>
      <c r="I113" s="65" t="str">
        <f>VLOOKUP(H113,Presupuesto!$B$11:$C$565,2,0)</f>
        <v>BECAS DE ACTUALIZACION Y CAPACITACION DOCENTE</v>
      </c>
      <c r="J113" s="33" t="str">
        <f t="shared" si="9"/>
        <v>Posgrado</v>
      </c>
      <c r="K113" s="33" t="s">
        <v>372</v>
      </c>
      <c r="L113" s="33"/>
    </row>
    <row r="114" spans="3:12" hidden="1">
      <c r="C114" s="76"/>
      <c r="D114" s="93"/>
      <c r="E114" s="58"/>
      <c r="F114" s="32">
        <f t="shared" si="8"/>
        <v>0</v>
      </c>
      <c r="G114" s="96"/>
      <c r="H114" s="77" t="s">
        <v>1034</v>
      </c>
      <c r="I114" s="65" t="str">
        <f>VLOOKUP(H114,Presupuesto!$B$11:$C$565,2,0)</f>
        <v>BECAS EXCELENCIA ACADEMICA</v>
      </c>
      <c r="J114" s="33" t="str">
        <f t="shared" si="9"/>
        <v>Posgrado</v>
      </c>
      <c r="K114" s="33" t="s">
        <v>372</v>
      </c>
      <c r="L114" s="33"/>
    </row>
    <row r="115" spans="3:12" hidden="1">
      <c r="C115" s="76"/>
      <c r="D115" s="93"/>
      <c r="E115" s="58"/>
      <c r="F115" s="32">
        <f t="shared" si="8"/>
        <v>0</v>
      </c>
      <c r="G115" s="96"/>
      <c r="H115" s="77" t="s">
        <v>1036</v>
      </c>
      <c r="I115" s="65" t="str">
        <f>VLOOKUP(H115,Presupuesto!$B$11:$C$565,2,0)</f>
        <v>BECAS PARA HIJOS DE LOS TRABAJADORES</v>
      </c>
      <c r="J115" s="33" t="str">
        <f t="shared" si="9"/>
        <v>Posgrado</v>
      </c>
      <c r="K115" s="33" t="s">
        <v>361</v>
      </c>
      <c r="L115" s="33"/>
    </row>
    <row r="116" spans="3:12" hidden="1">
      <c r="C116" s="76"/>
      <c r="D116" s="93"/>
      <c r="E116" s="58"/>
      <c r="F116" s="32">
        <f t="shared" si="8"/>
        <v>0</v>
      </c>
      <c r="G116" s="96"/>
      <c r="H116" s="77" t="s">
        <v>1038</v>
      </c>
      <c r="I116" s="65" t="str">
        <f>VLOOKUP(H116,Presupuesto!$B$11:$C$565,2,0)</f>
        <v>BECAS POST GRADO ECONOMIA</v>
      </c>
      <c r="J116" s="33" t="str">
        <f t="shared" si="9"/>
        <v>Posgrado</v>
      </c>
      <c r="K116" s="33" t="s">
        <v>372</v>
      </c>
      <c r="L116" s="33"/>
    </row>
    <row r="117" spans="3:12" hidden="1">
      <c r="C117" s="76"/>
      <c r="D117" s="93"/>
      <c r="E117" s="58"/>
      <c r="F117" s="32">
        <f t="shared" si="8"/>
        <v>0</v>
      </c>
      <c r="G117" s="96"/>
      <c r="H117" s="77" t="s">
        <v>1040</v>
      </c>
      <c r="I117" s="65" t="str">
        <f>VLOOKUP(H117,Presupuesto!$B$11:$C$565,2,0)</f>
        <v>BECAS POST-GRADO DE TRABAJO SOCIAL</v>
      </c>
      <c r="J117" s="33" t="str">
        <f t="shared" si="9"/>
        <v>Posgrado</v>
      </c>
      <c r="K117" s="33" t="s">
        <v>372</v>
      </c>
      <c r="L117" s="33"/>
    </row>
    <row r="118" spans="3:12" hidden="1">
      <c r="C118" s="76"/>
      <c r="D118" s="93"/>
      <c r="E118" s="58"/>
      <c r="F118" s="32">
        <f t="shared" si="8"/>
        <v>0</v>
      </c>
      <c r="G118" s="96"/>
      <c r="H118" s="77" t="s">
        <v>1042</v>
      </c>
      <c r="I118" s="65" t="str">
        <f>VLOOKUP(H118,Presupuesto!$B$11:$C$565,2,0)</f>
        <v>BECAS PROFESIONALIZANTES DOCENTE (PLAN DE REFORMA)</v>
      </c>
      <c r="J118" s="33" t="str">
        <f t="shared" si="9"/>
        <v>Posgrado</v>
      </c>
      <c r="K118" s="33" t="s">
        <v>372</v>
      </c>
      <c r="L118" s="33"/>
    </row>
    <row r="119" spans="3:12" hidden="1">
      <c r="C119" s="76"/>
      <c r="D119" s="93"/>
      <c r="E119" s="58"/>
      <c r="F119" s="32">
        <f t="shared" si="8"/>
        <v>0</v>
      </c>
      <c r="G119" s="96"/>
      <c r="H119" s="77" t="s">
        <v>1044</v>
      </c>
      <c r="I119" s="65" t="str">
        <f>VLOOKUP(H119,Presupuesto!$B$11:$C$565,2,0)</f>
        <v>PRESTAMOS A ESTUDIANTES</v>
      </c>
      <c r="J119" s="33" t="str">
        <f t="shared" si="9"/>
        <v>Posgrado</v>
      </c>
      <c r="K119" s="33" t="s">
        <v>372</v>
      </c>
      <c r="L119" s="33"/>
    </row>
    <row r="120" spans="3:12" hidden="1">
      <c r="C120" s="76"/>
      <c r="D120" s="93"/>
      <c r="E120" s="58"/>
      <c r="F120" s="32">
        <f t="shared" si="8"/>
        <v>0</v>
      </c>
      <c r="G120" s="96"/>
      <c r="H120" s="77" t="s">
        <v>1046</v>
      </c>
      <c r="I120" s="65" t="str">
        <f>VLOOKUP(H120,Presupuesto!$B$11:$C$565,2,0)</f>
        <v>BECAS TALLERES EMPLEADOS A ESTUDIANTES</v>
      </c>
      <c r="J120" s="33" t="str">
        <f t="shared" si="9"/>
        <v>Posgrado</v>
      </c>
      <c r="K120" s="33" t="s">
        <v>372</v>
      </c>
      <c r="L120" s="33"/>
    </row>
    <row r="121" spans="3:12" hidden="1">
      <c r="C121" s="76"/>
      <c r="D121" s="93"/>
      <c r="E121" s="58"/>
      <c r="F121" s="32">
        <f t="shared" si="8"/>
        <v>0</v>
      </c>
      <c r="G121" s="96"/>
      <c r="H121" s="77" t="s">
        <v>1048</v>
      </c>
      <c r="I121" s="65" t="str">
        <f>VLOOKUP(H121,Presupuesto!$B$11:$C$565,2,0)</f>
        <v>BECAS EXTERNAS DE INVESTIGACION</v>
      </c>
      <c r="J121" s="33" t="str">
        <f t="shared" si="9"/>
        <v>Posgrado</v>
      </c>
      <c r="K121" s="33" t="s">
        <v>372</v>
      </c>
      <c r="L121" s="33"/>
    </row>
    <row r="122" spans="3:12" hidden="1">
      <c r="C122" s="76"/>
      <c r="D122" s="93"/>
      <c r="E122" s="58"/>
      <c r="F122" s="32">
        <f t="shared" si="8"/>
        <v>0</v>
      </c>
      <c r="G122" s="96"/>
      <c r="H122" s="77" t="s">
        <v>1050</v>
      </c>
      <c r="I122" s="65" t="str">
        <f>VLOOKUP(H122,Presupuesto!$B$11:$C$565,2,0)</f>
        <v>BECAS SUSTANTIVAS DE INVESTIGACIÓN</v>
      </c>
      <c r="J122" s="33" t="str">
        <f t="shared" si="9"/>
        <v>Posgrado</v>
      </c>
      <c r="K122" s="33" t="s">
        <v>372</v>
      </c>
      <c r="L122" s="33"/>
    </row>
    <row r="123" spans="3:12" hidden="1">
      <c r="C123" s="76"/>
      <c r="D123" s="93"/>
      <c r="E123" s="58"/>
      <c r="F123" s="32">
        <f t="shared" si="8"/>
        <v>0</v>
      </c>
      <c r="G123" s="96"/>
      <c r="H123" s="77" t="s">
        <v>1052</v>
      </c>
      <c r="I123" s="65" t="str">
        <f>VLOOKUP(H123,Presupuesto!$B$11:$C$565,2,0)</f>
        <v>BECAS DE INVEST, PARA ESTUD. DE PREGRADO</v>
      </c>
      <c r="J123" s="33" t="str">
        <f t="shared" si="9"/>
        <v>Posgrado</v>
      </c>
      <c r="K123" s="33" t="s">
        <v>372</v>
      </c>
      <c r="L123" s="33"/>
    </row>
    <row r="124" spans="3:12" hidden="1">
      <c r="C124" s="76"/>
      <c r="D124" s="93"/>
      <c r="E124" s="58"/>
      <c r="F124" s="32">
        <f t="shared" si="8"/>
        <v>0</v>
      </c>
      <c r="G124" s="96"/>
      <c r="H124" s="77" t="s">
        <v>1054</v>
      </c>
      <c r="I124" s="65" t="str">
        <f>VLOOKUP(H124,Presupuesto!$B$11:$C$565,2,0)</f>
        <v>BECAS DE INVEST. PARA DOC.DE POST-GRADO</v>
      </c>
      <c r="J124" s="33" t="str">
        <f t="shared" si="9"/>
        <v>Posgrado</v>
      </c>
      <c r="K124" s="33" t="s">
        <v>372</v>
      </c>
      <c r="L124" s="33"/>
    </row>
    <row r="125" spans="3:12" hidden="1">
      <c r="C125" s="76"/>
      <c r="D125" s="93"/>
      <c r="E125" s="58"/>
      <c r="F125" s="32">
        <f t="shared" si="8"/>
        <v>0</v>
      </c>
      <c r="G125" s="96"/>
      <c r="H125" s="77" t="s">
        <v>1056</v>
      </c>
      <c r="I125" s="65" t="str">
        <f>VLOOKUP(H125,Presupuesto!$B$11:$C$565,2,0)</f>
        <v>BECAS BÁSICAS DE INVESTIGACIÓN</v>
      </c>
      <c r="J125" s="33" t="str">
        <f t="shared" si="9"/>
        <v>Posgrado</v>
      </c>
      <c r="K125" s="33" t="s">
        <v>372</v>
      </c>
      <c r="L125" s="33"/>
    </row>
    <row r="126" spans="3:12" hidden="1">
      <c r="C126" s="76"/>
      <c r="D126" s="93"/>
      <c r="E126" s="58"/>
      <c r="F126" s="32">
        <f t="shared" si="8"/>
        <v>0</v>
      </c>
      <c r="G126" s="96"/>
      <c r="H126" s="77" t="s">
        <v>1058</v>
      </c>
      <c r="I126" s="65" t="str">
        <f>VLOOKUP(H126,Presupuesto!$B$11:$C$565,2,0)</f>
        <v>BECAS RELEVO GENERACIONAL</v>
      </c>
      <c r="J126" s="33" t="str">
        <f t="shared" si="9"/>
        <v>Posgrado</v>
      </c>
      <c r="K126" s="33" t="s">
        <v>372</v>
      </c>
      <c r="L126" s="33"/>
    </row>
    <row r="127" spans="3:12" hidden="1">
      <c r="C127" s="76"/>
      <c r="D127" s="93"/>
      <c r="E127" s="58"/>
      <c r="F127" s="32">
        <f t="shared" si="8"/>
        <v>0</v>
      </c>
      <c r="G127" s="96"/>
      <c r="H127" s="77" t="s">
        <v>1060</v>
      </c>
      <c r="I127" s="65" t="str">
        <f>VLOOKUP(H127,Presupuesto!$B$11:$C$565,2,0)</f>
        <v>BECAS DE EQUIDAD</v>
      </c>
      <c r="J127" s="33" t="str">
        <f t="shared" si="9"/>
        <v>Posgrado</v>
      </c>
      <c r="K127" s="33" t="s">
        <v>372</v>
      </c>
      <c r="L127" s="33"/>
    </row>
    <row r="128" spans="3:12" hidden="1">
      <c r="C128" s="76"/>
      <c r="D128" s="93"/>
      <c r="E128" s="58"/>
      <c r="F128" s="32">
        <f t="shared" si="8"/>
        <v>0</v>
      </c>
      <c r="G128" s="96"/>
      <c r="H128" s="77" t="s">
        <v>1062</v>
      </c>
      <c r="I128" s="65" t="str">
        <f>VLOOKUP(H128,Presupuesto!$B$11:$C$565,2,0)</f>
        <v>PREMIOS AL INVESTIGADOR</v>
      </c>
      <c r="J128" s="33" t="str">
        <f t="shared" si="9"/>
        <v>Posgrado</v>
      </c>
      <c r="K128" s="33" t="s">
        <v>372</v>
      </c>
      <c r="L128" s="33"/>
    </row>
    <row r="129" spans="3:12" hidden="1">
      <c r="C129" s="76"/>
      <c r="D129" s="93"/>
      <c r="E129" s="58"/>
      <c r="F129" s="32">
        <f t="shared" si="8"/>
        <v>0</v>
      </c>
      <c r="G129" s="96"/>
      <c r="H129" s="77" t="s">
        <v>1064</v>
      </c>
      <c r="I129" s="65" t="str">
        <f>VLOOKUP(H129,Presupuesto!$B$11:$C$565,2,0)</f>
        <v>BECAS DE INV. PARA ESTUDIANTES DE POSTGRADO</v>
      </c>
      <c r="J129" s="33" t="str">
        <f t="shared" si="9"/>
        <v>Posgrado</v>
      </c>
      <c r="K129" s="33" t="s">
        <v>372</v>
      </c>
      <c r="L129" s="33"/>
    </row>
    <row r="130" spans="3:12" hidden="1">
      <c r="C130" s="76"/>
      <c r="D130" s="93"/>
      <c r="E130" s="58"/>
      <c r="F130" s="32">
        <f t="shared" si="8"/>
        <v>0</v>
      </c>
      <c r="G130" s="96"/>
      <c r="H130" s="77" t="s">
        <v>1066</v>
      </c>
      <c r="I130" s="65" t="str">
        <f>VLOOKUP(H130,Presupuesto!$B$11:$C$565,2,0)</f>
        <v>Becas Especiales de Investigación</v>
      </c>
      <c r="J130" s="33" t="str">
        <f t="shared" si="9"/>
        <v>Posgrado</v>
      </c>
      <c r="K130" s="33" t="s">
        <v>372</v>
      </c>
      <c r="L130" s="33"/>
    </row>
    <row r="131" spans="3:12" ht="15.75" hidden="1" thickBot="1">
      <c r="C131" s="82"/>
      <c r="D131" s="155"/>
      <c r="E131" s="38"/>
      <c r="F131" s="40">
        <f t="shared" si="8"/>
        <v>0</v>
      </c>
      <c r="G131" s="97"/>
      <c r="H131" s="83"/>
      <c r="I131" s="67" t="e">
        <f>VLOOKUP(H131,Presupuesto!$B$11:$C$565,2,0)</f>
        <v>#N/A</v>
      </c>
      <c r="J131" s="41" t="str">
        <f t="shared" si="9"/>
        <v>Posgrado</v>
      </c>
      <c r="K131" s="59" t="s">
        <v>354</v>
      </c>
      <c r="L131" s="59"/>
    </row>
  </sheetData>
  <autoFilter ref="F12:G131">
    <filterColumn colId="0">
      <filters blank="1">
        <filter val="1,000"/>
        <filter val="1,200"/>
        <filter val="1,500"/>
        <filter val="13,000"/>
        <filter val="15,000"/>
        <filter val="2,000"/>
        <filter val="2,500"/>
        <filter val="24,000"/>
        <filter val="4,000"/>
        <filter val="5,000"/>
        <filter val="50,000"/>
        <filter val="500"/>
        <filter val="7,000"/>
        <filter val="Costo Total"/>
      </filters>
    </filterColumn>
  </autoFilter>
  <dataValidations count="8">
    <dataValidation type="list" allowBlank="1" showInputMessage="1" showErrorMessage="1" errorTitle="¡Ingreso Inválido!" error="Seleccione una opción de la lista" promptTitle="Mes Requerido" prompt="Seleccione el mes en el que requiere el recurso." sqref="K110:K131 K48:K69 K79:K100 K17:K38">
      <formula1>$U$2:$AF$2</formula1>
    </dataValidation>
    <dataValidation type="list" allowBlank="1" showInputMessage="1" showErrorMessage="1" errorTitle="¡Ingreso Inválido!" error="Seleccione una opción de la lista." promptTitle="Tipo de Presupuesto" prompt="Seleccione una opción de la lista." sqref="G110:G131 G48:G69 G79:G100 G37:G38">
      <formula1>$R$2:$S$2</formula1>
    </dataValidation>
    <dataValidation type="list" allowBlank="1" showInputMessage="1" showErrorMessage="1" errorTitle="¡Ingreso Inválido!" error="Verifique el valor ingresado." promptTitle="Ingrese el Objeto de Gasto" prompt="Ingrese el Objeto de Gasto" sqref="H110:H131 H48:H69 H79:H100 H37:H38">
      <formula1>$A$1:$UI$1</formula1>
    </dataValidation>
    <dataValidation type="list" allowBlank="1" showInputMessage="1" showErrorMessage="1" errorTitle="¡Ingreso Inválido!" error="Seleccione una opción de la lista." promptTitle="Dimensión Estratégica" prompt="Seleccione una opción de la lista." sqref="J49:J69 J111:J131 J80:J100 J18:J38">
      <formula1>$A$2:$P$2</formula1>
    </dataValidation>
    <dataValidation type="list" allowBlank="1" showInputMessage="1" showErrorMessage="1" errorTitle="¡Ingreso Inválido!" error="Seleccione una opción de la lista." promptTitle="Dimensión Estratégica" prompt="Seleccione una opción de la lista." sqref="J110 J48 J79 J17">
      <formula1>$A$2:$Q$2</formula1>
    </dataValidation>
    <dataValidation type="list" allowBlank="1" showInputMessage="1" showErrorMessage="1" errorTitle="¡Ingreso Inválido!" error="Verifique el valor ingresado" promptTitle="Objeto de Gasto" prompt="Ingrese el Objeto de Gasto" sqref="H17:H36">
      <formula1>$A$1:$UI$1</formula1>
    </dataValidation>
    <dataValidation type="list" allowBlank="1" showInputMessage="1" showErrorMessage="1" sqref="C17:C18">
      <formula1>$CB$2:$CE$2</formula1>
    </dataValidation>
    <dataValidation type="list" allowBlank="1" showInputMessage="1" showErrorMessage="1" errorTitle="¡Ingreso Inválido!" error="Seleccione una opción de la lista.&#10;" promptTitle="Tipo de Presupuesto" prompt="Seleccione una opción de la lista." sqref="G17:G36">
      <formula1>$R$2:$S$2</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sheetPr>
    <tabColor rgb="FF92D050"/>
  </sheetPr>
  <dimension ref="A1:UI187"/>
  <sheetViews>
    <sheetView showGridLines="0" topLeftCell="A4" zoomScale="86" zoomScaleNormal="86" zoomScaleSheetLayoutView="80" workbookViewId="0">
      <selection activeCell="C10" sqref="C10"/>
    </sheetView>
  </sheetViews>
  <sheetFormatPr baseColWidth="10" defaultColWidth="11.5703125" defaultRowHeight="15"/>
  <cols>
    <col min="1" max="1" width="3" style="21" customWidth="1"/>
    <col min="2" max="2" width="7.85546875" style="21" customWidth="1"/>
    <col min="3" max="3" width="51.7109375" style="21" customWidth="1"/>
    <col min="4" max="4" width="26.85546875" style="21" bestFit="1" customWidth="1"/>
    <col min="5" max="5" width="36.7109375" style="21" bestFit="1" customWidth="1"/>
    <col min="6" max="6" width="21.85546875" style="21" customWidth="1"/>
    <col min="7" max="7" width="16.5703125" style="12" customWidth="1"/>
    <col min="8" max="8" width="24.140625" style="21" bestFit="1" customWidth="1"/>
    <col min="9" max="9" width="36" style="21" bestFit="1" customWidth="1"/>
    <col min="10" max="10" width="28.140625" style="21" bestFit="1" customWidth="1"/>
    <col min="11" max="11" width="19.85546875" style="21" bestFit="1" customWidth="1"/>
    <col min="12" max="12" width="12.7109375" style="21" bestFit="1" customWidth="1"/>
    <col min="13" max="16384" width="11.5703125" style="21"/>
  </cols>
  <sheetData>
    <row r="1" spans="1:555" ht="26.25" hidden="1">
      <c r="A1" s="122" t="s">
        <v>211</v>
      </c>
      <c r="B1" s="125" t="s">
        <v>212</v>
      </c>
      <c r="C1" s="116" t="s">
        <v>213</v>
      </c>
      <c r="D1" s="116" t="s">
        <v>456</v>
      </c>
      <c r="E1" s="116" t="s">
        <v>458</v>
      </c>
      <c r="F1" s="116" t="s">
        <v>460</v>
      </c>
      <c r="G1" s="116" t="s">
        <v>462</v>
      </c>
      <c r="H1" s="116" t="s">
        <v>464</v>
      </c>
      <c r="I1" s="116" t="s">
        <v>466</v>
      </c>
      <c r="J1" s="116" t="s">
        <v>214</v>
      </c>
      <c r="K1" s="116" t="s">
        <v>469</v>
      </c>
      <c r="L1" s="116" t="s">
        <v>215</v>
      </c>
      <c r="M1" s="116" t="s">
        <v>471</v>
      </c>
      <c r="N1" s="116" t="s">
        <v>473</v>
      </c>
      <c r="O1" s="116" t="s">
        <v>475</v>
      </c>
      <c r="P1" s="116" t="s">
        <v>216</v>
      </c>
      <c r="Q1" s="116" t="s">
        <v>476</v>
      </c>
      <c r="R1" s="116" t="s">
        <v>479</v>
      </c>
      <c r="S1" s="116" t="s">
        <v>217</v>
      </c>
      <c r="T1" s="116" t="s">
        <v>481</v>
      </c>
      <c r="U1" s="116" t="s">
        <v>218</v>
      </c>
      <c r="V1" s="116" t="s">
        <v>482</v>
      </c>
      <c r="W1" s="116" t="s">
        <v>483</v>
      </c>
      <c r="X1" s="116" t="s">
        <v>487</v>
      </c>
      <c r="Y1" s="116" t="s">
        <v>234</v>
      </c>
      <c r="Z1" s="116" t="s">
        <v>488</v>
      </c>
      <c r="AA1" s="116" t="s">
        <v>490</v>
      </c>
      <c r="AB1" s="116" t="s">
        <v>492</v>
      </c>
      <c r="AC1" s="116" t="s">
        <v>235</v>
      </c>
      <c r="AD1" s="116" t="s">
        <v>494</v>
      </c>
      <c r="AE1" s="116" t="s">
        <v>496</v>
      </c>
      <c r="AF1" s="116" t="s">
        <v>498</v>
      </c>
      <c r="AG1" s="116" t="s">
        <v>500</v>
      </c>
      <c r="AH1" s="116" t="s">
        <v>210</v>
      </c>
      <c r="AI1" s="116" t="s">
        <v>502</v>
      </c>
      <c r="AJ1" s="125" t="s">
        <v>219</v>
      </c>
      <c r="AK1" s="116" t="s">
        <v>504</v>
      </c>
      <c r="AL1" s="116" t="s">
        <v>220</v>
      </c>
      <c r="AM1" s="116" t="s">
        <v>506</v>
      </c>
      <c r="AN1" s="116" t="s">
        <v>508</v>
      </c>
      <c r="AO1" s="116" t="s">
        <v>221</v>
      </c>
      <c r="AP1" s="116" t="s">
        <v>510</v>
      </c>
      <c r="AQ1" s="116" t="s">
        <v>512</v>
      </c>
      <c r="AR1" s="116" t="s">
        <v>222</v>
      </c>
      <c r="AS1" s="116" t="s">
        <v>513</v>
      </c>
      <c r="AT1" s="116" t="s">
        <v>515</v>
      </c>
      <c r="AU1" s="116" t="s">
        <v>516</v>
      </c>
      <c r="AV1" s="116" t="s">
        <v>517</v>
      </c>
      <c r="AW1" s="116" t="s">
        <v>519</v>
      </c>
      <c r="AX1" s="116" t="s">
        <v>521</v>
      </c>
      <c r="AY1" s="116" t="s">
        <v>522</v>
      </c>
      <c r="AZ1" s="116" t="s">
        <v>223</v>
      </c>
      <c r="BA1" s="116" t="s">
        <v>524</v>
      </c>
      <c r="BB1" s="116" t="s">
        <v>526</v>
      </c>
      <c r="BC1" s="116" t="s">
        <v>528</v>
      </c>
      <c r="BD1" s="116" t="s">
        <v>530</v>
      </c>
      <c r="BE1" s="116" t="s">
        <v>532</v>
      </c>
      <c r="BF1" s="116" t="s">
        <v>534</v>
      </c>
      <c r="BG1" s="116" t="s">
        <v>536</v>
      </c>
      <c r="BH1" s="116" t="s">
        <v>538</v>
      </c>
      <c r="BI1" s="116" t="s">
        <v>236</v>
      </c>
      <c r="BJ1" s="116" t="s">
        <v>540</v>
      </c>
      <c r="BK1" s="116" t="s">
        <v>542</v>
      </c>
      <c r="BL1" s="116" t="s">
        <v>544</v>
      </c>
      <c r="BM1" s="116" t="s">
        <v>546</v>
      </c>
      <c r="BN1" s="116" t="s">
        <v>548</v>
      </c>
      <c r="BO1" s="116" t="s">
        <v>550</v>
      </c>
      <c r="BP1" s="116" t="s">
        <v>552</v>
      </c>
      <c r="BQ1" s="116" t="s">
        <v>554</v>
      </c>
      <c r="BR1" s="116" t="s">
        <v>556</v>
      </c>
      <c r="BS1" s="116" t="s">
        <v>558</v>
      </c>
      <c r="BT1" s="125" t="s">
        <v>224</v>
      </c>
      <c r="BU1" s="116" t="s">
        <v>225</v>
      </c>
      <c r="BV1" s="116" t="s">
        <v>560</v>
      </c>
      <c r="BW1" s="116" t="s">
        <v>226</v>
      </c>
      <c r="BX1" s="116" t="s">
        <v>562</v>
      </c>
      <c r="BY1" s="116" t="s">
        <v>564</v>
      </c>
      <c r="BZ1" s="125" t="s">
        <v>227</v>
      </c>
      <c r="CA1" s="116" t="s">
        <v>228</v>
      </c>
      <c r="CB1" s="116" t="s">
        <v>566</v>
      </c>
      <c r="CC1" s="116" t="s">
        <v>229</v>
      </c>
      <c r="CD1" s="116" t="s">
        <v>568</v>
      </c>
      <c r="CE1" s="116" t="s">
        <v>570</v>
      </c>
      <c r="CF1" s="116" t="s">
        <v>572</v>
      </c>
      <c r="CG1" s="125" t="s">
        <v>230</v>
      </c>
      <c r="CH1" s="116" t="s">
        <v>578</v>
      </c>
      <c r="CI1" s="116" t="s">
        <v>580</v>
      </c>
      <c r="CJ1" s="116" t="s">
        <v>231</v>
      </c>
      <c r="CK1" s="116" t="s">
        <v>574</v>
      </c>
      <c r="CL1" s="116" t="s">
        <v>576</v>
      </c>
      <c r="CM1" s="116" t="s">
        <v>232</v>
      </c>
      <c r="CN1" s="116" t="s">
        <v>582</v>
      </c>
      <c r="CO1" s="116" t="s">
        <v>233</v>
      </c>
      <c r="CP1" s="116" t="s">
        <v>583</v>
      </c>
      <c r="CQ1" s="113" t="s">
        <v>237</v>
      </c>
      <c r="CR1" s="125" t="s">
        <v>238</v>
      </c>
      <c r="CS1" s="116" t="s">
        <v>584</v>
      </c>
      <c r="CT1" s="116" t="s">
        <v>585</v>
      </c>
      <c r="CU1" s="116" t="s">
        <v>587</v>
      </c>
      <c r="CV1" s="116" t="s">
        <v>239</v>
      </c>
      <c r="CW1" s="116" t="s">
        <v>589</v>
      </c>
      <c r="CX1" s="116" t="s">
        <v>591</v>
      </c>
      <c r="CY1" s="116" t="s">
        <v>593</v>
      </c>
      <c r="CZ1" s="116" t="s">
        <v>595</v>
      </c>
      <c r="DA1" s="116" t="s">
        <v>597</v>
      </c>
      <c r="DB1" s="116" t="s">
        <v>599</v>
      </c>
      <c r="DC1" s="125" t="s">
        <v>240</v>
      </c>
      <c r="DD1" s="116" t="s">
        <v>241</v>
      </c>
      <c r="DE1" s="116" t="s">
        <v>601</v>
      </c>
      <c r="DF1" s="116" t="s">
        <v>242</v>
      </c>
      <c r="DG1" s="116" t="s">
        <v>603</v>
      </c>
      <c r="DH1" s="116" t="s">
        <v>605</v>
      </c>
      <c r="DI1" s="116" t="s">
        <v>607</v>
      </c>
      <c r="DJ1" s="116" t="s">
        <v>609</v>
      </c>
      <c r="DK1" s="116" t="s">
        <v>611</v>
      </c>
      <c r="DL1" s="116" t="s">
        <v>613</v>
      </c>
      <c r="DM1" s="116" t="s">
        <v>615</v>
      </c>
      <c r="DN1" s="116" t="s">
        <v>243</v>
      </c>
      <c r="DO1" s="116" t="s">
        <v>617</v>
      </c>
      <c r="DP1" s="116" t="s">
        <v>619</v>
      </c>
      <c r="DQ1" s="116" t="s">
        <v>621</v>
      </c>
      <c r="DR1" s="125" t="s">
        <v>244</v>
      </c>
      <c r="DS1" s="116" t="s">
        <v>623</v>
      </c>
      <c r="DT1" s="116" t="s">
        <v>245</v>
      </c>
      <c r="DU1" s="116" t="s">
        <v>625</v>
      </c>
      <c r="DV1" s="116" t="s">
        <v>246</v>
      </c>
      <c r="DW1" s="116" t="s">
        <v>627</v>
      </c>
      <c r="DX1" s="116" t="s">
        <v>629</v>
      </c>
      <c r="DY1" s="116" t="s">
        <v>631</v>
      </c>
      <c r="DZ1" s="116" t="s">
        <v>633</v>
      </c>
      <c r="EA1" s="116" t="s">
        <v>635</v>
      </c>
      <c r="EB1" s="116" t="s">
        <v>637</v>
      </c>
      <c r="EC1" s="116" t="s">
        <v>639</v>
      </c>
      <c r="ED1" s="116" t="s">
        <v>641</v>
      </c>
      <c r="EE1" s="116" t="s">
        <v>643</v>
      </c>
      <c r="EF1" s="116" t="s">
        <v>645</v>
      </c>
      <c r="EG1" s="116" t="s">
        <v>647</v>
      </c>
      <c r="EH1" s="125" t="s">
        <v>247</v>
      </c>
      <c r="EI1" s="116" t="s">
        <v>649</v>
      </c>
      <c r="EJ1" s="116" t="s">
        <v>248</v>
      </c>
      <c r="EK1" s="116" t="s">
        <v>651</v>
      </c>
      <c r="EL1" s="116" t="s">
        <v>653</v>
      </c>
      <c r="EM1" s="116" t="s">
        <v>249</v>
      </c>
      <c r="EN1" s="116" t="s">
        <v>655</v>
      </c>
      <c r="EO1" s="116" t="s">
        <v>657</v>
      </c>
      <c r="EP1" s="116" t="s">
        <v>250</v>
      </c>
      <c r="EQ1" s="116" t="s">
        <v>659</v>
      </c>
      <c r="ER1" s="116" t="s">
        <v>661</v>
      </c>
      <c r="ES1" s="116" t="s">
        <v>663</v>
      </c>
      <c r="ET1" s="116" t="s">
        <v>251</v>
      </c>
      <c r="EU1" s="116" t="s">
        <v>665</v>
      </c>
      <c r="EV1" s="116" t="s">
        <v>667</v>
      </c>
      <c r="EW1" s="125" t="s">
        <v>252</v>
      </c>
      <c r="EX1" s="116" t="s">
        <v>253</v>
      </c>
      <c r="EY1" s="116" t="s">
        <v>669</v>
      </c>
      <c r="EZ1" s="116" t="s">
        <v>671</v>
      </c>
      <c r="FA1" s="116" t="s">
        <v>673</v>
      </c>
      <c r="FB1" s="116" t="s">
        <v>675</v>
      </c>
      <c r="FC1" s="116" t="s">
        <v>254</v>
      </c>
      <c r="FD1" s="116" t="s">
        <v>677</v>
      </c>
      <c r="FE1" s="116" t="s">
        <v>679</v>
      </c>
      <c r="FF1" s="116" t="s">
        <v>681</v>
      </c>
      <c r="FG1" s="116" t="s">
        <v>683</v>
      </c>
      <c r="FH1" s="116" t="s">
        <v>685</v>
      </c>
      <c r="FI1" s="116" t="s">
        <v>255</v>
      </c>
      <c r="FJ1" s="116" t="s">
        <v>688</v>
      </c>
      <c r="FK1" s="116" t="s">
        <v>256</v>
      </c>
      <c r="FL1" s="116" t="s">
        <v>691</v>
      </c>
      <c r="FM1" s="116" t="s">
        <v>692</v>
      </c>
      <c r="FN1" s="116" t="s">
        <v>694</v>
      </c>
      <c r="FO1" s="116" t="s">
        <v>257</v>
      </c>
      <c r="FP1" s="116" t="s">
        <v>697</v>
      </c>
      <c r="FQ1" s="116" t="s">
        <v>698</v>
      </c>
      <c r="FR1" s="116" t="s">
        <v>700</v>
      </c>
      <c r="FS1" s="116" t="s">
        <v>258</v>
      </c>
      <c r="FT1" s="116" t="s">
        <v>703</v>
      </c>
      <c r="FU1" s="116" t="s">
        <v>705</v>
      </c>
      <c r="FV1" s="116" t="s">
        <v>707</v>
      </c>
      <c r="FW1" s="125" t="s">
        <v>259</v>
      </c>
      <c r="FX1" s="125" t="s">
        <v>260</v>
      </c>
      <c r="FY1" s="116" t="s">
        <v>266</v>
      </c>
      <c r="FZ1" s="116" t="s">
        <v>709</v>
      </c>
      <c r="GA1" s="116" t="s">
        <v>711</v>
      </c>
      <c r="GB1" s="116" t="s">
        <v>713</v>
      </c>
      <c r="GC1" s="116" t="s">
        <v>715</v>
      </c>
      <c r="GD1" s="116" t="s">
        <v>717</v>
      </c>
      <c r="GE1" s="116" t="s">
        <v>719</v>
      </c>
      <c r="GF1" s="125" t="s">
        <v>261</v>
      </c>
      <c r="GG1" s="116" t="s">
        <v>267</v>
      </c>
      <c r="GH1" s="116" t="s">
        <v>721</v>
      </c>
      <c r="GI1" s="116" t="s">
        <v>723</v>
      </c>
      <c r="GJ1" s="116" t="s">
        <v>724</v>
      </c>
      <c r="GK1" s="116" t="s">
        <v>268</v>
      </c>
      <c r="GL1" s="116" t="s">
        <v>727</v>
      </c>
      <c r="GM1" s="116" t="s">
        <v>728</v>
      </c>
      <c r="GN1" s="125" t="s">
        <v>262</v>
      </c>
      <c r="GO1" s="116" t="s">
        <v>263</v>
      </c>
      <c r="GP1" s="116" t="s">
        <v>730</v>
      </c>
      <c r="GQ1" s="116" t="s">
        <v>732</v>
      </c>
      <c r="GR1" s="116" t="s">
        <v>734</v>
      </c>
      <c r="GS1" s="116" t="s">
        <v>736</v>
      </c>
      <c r="GT1" s="116" t="s">
        <v>738</v>
      </c>
      <c r="GU1" s="125" t="s">
        <v>264</v>
      </c>
      <c r="GV1" s="116" t="s">
        <v>265</v>
      </c>
      <c r="GW1" s="116" t="s">
        <v>740</v>
      </c>
      <c r="GX1" s="116" t="s">
        <v>742</v>
      </c>
      <c r="GY1" s="116" t="s">
        <v>744</v>
      </c>
      <c r="GZ1" s="116" t="s">
        <v>746</v>
      </c>
      <c r="HA1" s="116" t="s">
        <v>748</v>
      </c>
      <c r="HB1" s="116" t="s">
        <v>750</v>
      </c>
      <c r="HC1" s="113" t="s">
        <v>269</v>
      </c>
      <c r="HD1" s="125" t="s">
        <v>270</v>
      </c>
      <c r="HE1" s="116" t="s">
        <v>271</v>
      </c>
      <c r="HF1" s="116" t="s">
        <v>752</v>
      </c>
      <c r="HG1" s="116" t="s">
        <v>754</v>
      </c>
      <c r="HH1" s="116" t="s">
        <v>756</v>
      </c>
      <c r="HI1" s="116" t="s">
        <v>758</v>
      </c>
      <c r="HJ1" s="116" t="s">
        <v>272</v>
      </c>
      <c r="HK1" s="116" t="s">
        <v>761</v>
      </c>
      <c r="HL1" s="116" t="s">
        <v>289</v>
      </c>
      <c r="HM1" s="116" t="s">
        <v>799</v>
      </c>
      <c r="HN1" s="116" t="s">
        <v>801</v>
      </c>
      <c r="HO1" s="116" t="s">
        <v>803</v>
      </c>
      <c r="HP1" s="125" t="s">
        <v>273</v>
      </c>
      <c r="HQ1" s="116" t="s">
        <v>763</v>
      </c>
      <c r="HR1" s="116" t="s">
        <v>765</v>
      </c>
      <c r="HS1" s="116" t="s">
        <v>274</v>
      </c>
      <c r="HT1" s="116" t="s">
        <v>768</v>
      </c>
      <c r="HU1" s="116" t="s">
        <v>770</v>
      </c>
      <c r="HV1" s="116" t="s">
        <v>771</v>
      </c>
      <c r="HW1" s="116" t="s">
        <v>773</v>
      </c>
      <c r="HX1" s="125" t="s">
        <v>275</v>
      </c>
      <c r="HY1" s="116" t="s">
        <v>775</v>
      </c>
      <c r="HZ1" s="116" t="s">
        <v>777</v>
      </c>
      <c r="IA1" s="116" t="s">
        <v>779</v>
      </c>
      <c r="IB1" s="116" t="s">
        <v>276</v>
      </c>
      <c r="IC1" s="116" t="s">
        <v>781</v>
      </c>
      <c r="ID1" s="116" t="s">
        <v>783</v>
      </c>
      <c r="IE1" s="116" t="s">
        <v>277</v>
      </c>
      <c r="IF1" s="116" t="s">
        <v>785</v>
      </c>
      <c r="IG1" s="116" t="s">
        <v>787</v>
      </c>
      <c r="IH1" s="116" t="s">
        <v>278</v>
      </c>
      <c r="II1" s="116" t="s">
        <v>789</v>
      </c>
      <c r="IJ1" s="116" t="s">
        <v>791</v>
      </c>
      <c r="IK1" s="116" t="s">
        <v>793</v>
      </c>
      <c r="IL1" s="116" t="s">
        <v>795</v>
      </c>
      <c r="IM1" s="116" t="s">
        <v>279</v>
      </c>
      <c r="IN1" s="116" t="s">
        <v>797</v>
      </c>
      <c r="IO1" s="125" t="s">
        <v>280</v>
      </c>
      <c r="IP1" s="116" t="s">
        <v>805</v>
      </c>
      <c r="IQ1" s="116" t="s">
        <v>807</v>
      </c>
      <c r="IR1" s="116" t="s">
        <v>281</v>
      </c>
      <c r="IS1" s="116" t="s">
        <v>809</v>
      </c>
      <c r="IT1" s="116" t="s">
        <v>811</v>
      </c>
      <c r="IU1" s="116" t="s">
        <v>813</v>
      </c>
      <c r="IV1" s="125" t="s">
        <v>282</v>
      </c>
      <c r="IW1" s="116" t="s">
        <v>815</v>
      </c>
      <c r="IX1" s="116" t="s">
        <v>283</v>
      </c>
      <c r="IY1" s="116" t="s">
        <v>818</v>
      </c>
      <c r="IZ1" s="116" t="s">
        <v>820</v>
      </c>
      <c r="JA1" s="116" t="s">
        <v>822</v>
      </c>
      <c r="JB1" s="116" t="s">
        <v>824</v>
      </c>
      <c r="JC1" s="116" t="s">
        <v>826</v>
      </c>
      <c r="JD1" s="116" t="s">
        <v>828</v>
      </c>
      <c r="JE1" s="116" t="s">
        <v>284</v>
      </c>
      <c r="JF1" s="116" t="s">
        <v>831</v>
      </c>
      <c r="JG1" s="116" t="s">
        <v>833</v>
      </c>
      <c r="JH1" s="116" t="s">
        <v>835</v>
      </c>
      <c r="JI1" s="116" t="s">
        <v>837</v>
      </c>
      <c r="JJ1" s="116" t="s">
        <v>839</v>
      </c>
      <c r="JK1" s="116" t="s">
        <v>841</v>
      </c>
      <c r="JL1" s="116" t="s">
        <v>843</v>
      </c>
      <c r="JM1" s="116" t="s">
        <v>845</v>
      </c>
      <c r="JN1" s="116" t="s">
        <v>285</v>
      </c>
      <c r="JO1" s="116" t="s">
        <v>848</v>
      </c>
      <c r="JP1" s="116" t="s">
        <v>850</v>
      </c>
      <c r="JQ1" s="116" t="s">
        <v>852</v>
      </c>
      <c r="JR1" s="116" t="s">
        <v>854</v>
      </c>
      <c r="JS1" s="116" t="s">
        <v>855</v>
      </c>
      <c r="JT1" s="116" t="s">
        <v>857</v>
      </c>
      <c r="JU1" s="116" t="s">
        <v>859</v>
      </c>
      <c r="JV1" s="116" t="s">
        <v>861</v>
      </c>
      <c r="JW1" s="116" t="s">
        <v>863</v>
      </c>
      <c r="JX1" s="116" t="s">
        <v>865</v>
      </c>
      <c r="JY1" s="116" t="s">
        <v>867</v>
      </c>
      <c r="JZ1" s="116" t="s">
        <v>869</v>
      </c>
      <c r="KA1" s="116" t="s">
        <v>871</v>
      </c>
      <c r="KB1" s="116" t="s">
        <v>873</v>
      </c>
      <c r="KC1" s="116" t="s">
        <v>875</v>
      </c>
      <c r="KD1" s="116" t="s">
        <v>877</v>
      </c>
      <c r="KE1" s="116" t="s">
        <v>879</v>
      </c>
      <c r="KF1" s="116" t="s">
        <v>881</v>
      </c>
      <c r="KG1" s="116" t="s">
        <v>883</v>
      </c>
      <c r="KH1" s="116" t="s">
        <v>885</v>
      </c>
      <c r="KI1" s="116" t="s">
        <v>887</v>
      </c>
      <c r="KJ1" s="116" t="s">
        <v>889</v>
      </c>
      <c r="KK1" s="116" t="s">
        <v>891</v>
      </c>
      <c r="KL1" s="116" t="s">
        <v>893</v>
      </c>
      <c r="KM1" s="116" t="s">
        <v>895</v>
      </c>
      <c r="KN1" s="116" t="s">
        <v>897</v>
      </c>
      <c r="KO1" s="125" t="s">
        <v>286</v>
      </c>
      <c r="KP1" s="116" t="s">
        <v>899</v>
      </c>
      <c r="KQ1" s="116" t="s">
        <v>287</v>
      </c>
      <c r="KR1" s="116" t="s">
        <v>902</v>
      </c>
      <c r="KS1" s="116" t="s">
        <v>904</v>
      </c>
      <c r="KT1" s="116" t="s">
        <v>906</v>
      </c>
      <c r="KU1" s="116" t="s">
        <v>908</v>
      </c>
      <c r="KV1" s="116" t="s">
        <v>288</v>
      </c>
      <c r="KW1" s="116" t="s">
        <v>911</v>
      </c>
      <c r="KX1" s="116" t="s">
        <v>913</v>
      </c>
      <c r="KY1" s="116" t="s">
        <v>915</v>
      </c>
      <c r="KZ1" s="116" t="s">
        <v>917</v>
      </c>
      <c r="LA1" s="116" t="s">
        <v>919</v>
      </c>
      <c r="LB1" s="116" t="s">
        <v>921</v>
      </c>
      <c r="LC1" s="116" t="s">
        <v>923</v>
      </c>
      <c r="LD1" s="113" t="s">
        <v>290</v>
      </c>
      <c r="LE1" s="125" t="s">
        <v>291</v>
      </c>
      <c r="LF1" s="116" t="s">
        <v>292</v>
      </c>
      <c r="LG1" s="116" t="s">
        <v>306</v>
      </c>
      <c r="LH1" s="116" t="s">
        <v>925</v>
      </c>
      <c r="LI1" s="116" t="s">
        <v>927</v>
      </c>
      <c r="LJ1" s="116" t="s">
        <v>929</v>
      </c>
      <c r="LK1" s="116" t="s">
        <v>931</v>
      </c>
      <c r="LL1" s="116" t="s">
        <v>307</v>
      </c>
      <c r="LM1" s="116" t="s">
        <v>933</v>
      </c>
      <c r="LN1" s="116" t="s">
        <v>308</v>
      </c>
      <c r="LO1" s="116" t="s">
        <v>935</v>
      </c>
      <c r="LP1" s="116" t="s">
        <v>293</v>
      </c>
      <c r="LQ1" s="116" t="s">
        <v>937</v>
      </c>
      <c r="LR1" s="116" t="s">
        <v>309</v>
      </c>
      <c r="LS1" s="116" t="s">
        <v>939</v>
      </c>
      <c r="LT1" s="116" t="s">
        <v>941</v>
      </c>
      <c r="LU1" s="116" t="s">
        <v>310</v>
      </c>
      <c r="LV1" s="125" t="s">
        <v>294</v>
      </c>
      <c r="LW1" s="116" t="s">
        <v>295</v>
      </c>
      <c r="LX1" s="116" t="s">
        <v>943</v>
      </c>
      <c r="LY1" s="116" t="s">
        <v>945</v>
      </c>
      <c r="LZ1" s="116" t="s">
        <v>946</v>
      </c>
      <c r="MA1" s="116" t="s">
        <v>948</v>
      </c>
      <c r="MB1" s="116" t="s">
        <v>949</v>
      </c>
      <c r="MC1" s="116" t="s">
        <v>951</v>
      </c>
      <c r="MD1" s="116" t="s">
        <v>953</v>
      </c>
      <c r="ME1" s="116" t="s">
        <v>955</v>
      </c>
      <c r="MF1" s="116" t="s">
        <v>957</v>
      </c>
      <c r="MG1" s="116" t="s">
        <v>296</v>
      </c>
      <c r="MH1" s="116" t="s">
        <v>960</v>
      </c>
      <c r="MI1" s="116" t="s">
        <v>961</v>
      </c>
      <c r="MJ1" s="116" t="s">
        <v>963</v>
      </c>
      <c r="MK1" s="116" t="s">
        <v>297</v>
      </c>
      <c r="ML1" s="116" t="s">
        <v>966</v>
      </c>
      <c r="MM1" s="116" t="s">
        <v>967</v>
      </c>
      <c r="MN1" s="116" t="s">
        <v>969</v>
      </c>
      <c r="MO1" s="116" t="s">
        <v>971</v>
      </c>
      <c r="MP1" s="116" t="s">
        <v>298</v>
      </c>
      <c r="MQ1" s="116" t="s">
        <v>974</v>
      </c>
      <c r="MR1" s="116" t="s">
        <v>976</v>
      </c>
      <c r="MS1" s="116" t="s">
        <v>978</v>
      </c>
      <c r="MT1" s="116" t="s">
        <v>980</v>
      </c>
      <c r="MU1" s="116" t="s">
        <v>299</v>
      </c>
      <c r="MV1" s="116" t="s">
        <v>983</v>
      </c>
      <c r="MW1" s="116" t="s">
        <v>985</v>
      </c>
      <c r="MX1" s="116" t="s">
        <v>987</v>
      </c>
      <c r="MY1" s="116" t="s">
        <v>989</v>
      </c>
      <c r="MZ1" s="116" t="s">
        <v>991</v>
      </c>
      <c r="NA1" s="116" t="s">
        <v>993</v>
      </c>
      <c r="NB1" s="116" t="s">
        <v>995</v>
      </c>
      <c r="NC1" s="116" t="s">
        <v>997</v>
      </c>
      <c r="ND1" s="116" t="s">
        <v>999</v>
      </c>
      <c r="NE1" s="116" t="s">
        <v>1001</v>
      </c>
      <c r="NF1" s="116" t="s">
        <v>1003</v>
      </c>
      <c r="NG1" s="116" t="s">
        <v>1004</v>
      </c>
      <c r="NH1" s="125" t="s">
        <v>300</v>
      </c>
      <c r="NI1" s="116" t="s">
        <v>301</v>
      </c>
      <c r="NJ1" s="116" t="s">
        <v>1006</v>
      </c>
      <c r="NK1" s="116" t="s">
        <v>1008</v>
      </c>
      <c r="NL1" s="116" t="s">
        <v>1010</v>
      </c>
      <c r="NM1" s="116" t="s">
        <v>1012</v>
      </c>
      <c r="NN1" s="125" t="s">
        <v>302</v>
      </c>
      <c r="NO1" s="116" t="s">
        <v>303</v>
      </c>
      <c r="NP1" s="116" t="s">
        <v>1013</v>
      </c>
      <c r="NQ1" s="116" t="s">
        <v>304</v>
      </c>
      <c r="NR1" s="116" t="s">
        <v>1015</v>
      </c>
      <c r="NS1" s="116" t="s">
        <v>1017</v>
      </c>
      <c r="NT1" s="116" t="s">
        <v>305</v>
      </c>
      <c r="NU1" s="116" t="s">
        <v>1019</v>
      </c>
      <c r="NV1" s="113" t="s">
        <v>311</v>
      </c>
      <c r="NW1" s="125" t="s">
        <v>312</v>
      </c>
      <c r="NX1" s="116" t="s">
        <v>313</v>
      </c>
      <c r="NY1" s="116" t="s">
        <v>1022</v>
      </c>
      <c r="NZ1" s="116" t="s">
        <v>1024</v>
      </c>
      <c r="OA1" s="116" t="s">
        <v>314</v>
      </c>
      <c r="OB1" s="116" t="s">
        <v>324</v>
      </c>
      <c r="OC1" s="116" t="s">
        <v>1026</v>
      </c>
      <c r="OD1" s="116" t="s">
        <v>1028</v>
      </c>
      <c r="OE1" s="116" t="s">
        <v>1030</v>
      </c>
      <c r="OF1" s="116" t="s">
        <v>1032</v>
      </c>
      <c r="OG1" s="116" t="s">
        <v>1034</v>
      </c>
      <c r="OH1" s="116" t="s">
        <v>1036</v>
      </c>
      <c r="OI1" s="116" t="s">
        <v>1038</v>
      </c>
      <c r="OJ1" s="116" t="s">
        <v>1040</v>
      </c>
      <c r="OK1" s="116" t="s">
        <v>1042</v>
      </c>
      <c r="OL1" s="116" t="s">
        <v>1044</v>
      </c>
      <c r="OM1" s="116" t="s">
        <v>1046</v>
      </c>
      <c r="ON1" s="116" t="s">
        <v>1048</v>
      </c>
      <c r="OO1" s="116" t="s">
        <v>1050</v>
      </c>
      <c r="OP1" s="116" t="s">
        <v>1052</v>
      </c>
      <c r="OQ1" s="116" t="s">
        <v>1054</v>
      </c>
      <c r="OR1" s="116" t="s">
        <v>1056</v>
      </c>
      <c r="OS1" s="116" t="s">
        <v>1058</v>
      </c>
      <c r="OT1" s="116" t="s">
        <v>1060</v>
      </c>
      <c r="OU1" s="116" t="s">
        <v>1062</v>
      </c>
      <c r="OV1" s="116" t="s">
        <v>1064</v>
      </c>
      <c r="OW1" s="116" t="s">
        <v>1066</v>
      </c>
      <c r="OX1" s="116" t="s">
        <v>1068</v>
      </c>
      <c r="OY1" s="116" t="s">
        <v>325</v>
      </c>
      <c r="OZ1" s="116" t="s">
        <v>1071</v>
      </c>
      <c r="PA1" s="116" t="s">
        <v>1073</v>
      </c>
      <c r="PB1" s="116" t="s">
        <v>1074</v>
      </c>
      <c r="PC1" s="116" t="s">
        <v>1076</v>
      </c>
      <c r="PD1" s="116" t="s">
        <v>1078</v>
      </c>
      <c r="PE1" s="116" t="s">
        <v>1080</v>
      </c>
      <c r="PF1" s="116" t="s">
        <v>1082</v>
      </c>
      <c r="PG1" s="116" t="s">
        <v>1084</v>
      </c>
      <c r="PH1" s="116" t="s">
        <v>1086</v>
      </c>
      <c r="PI1" s="116" t="s">
        <v>1088</v>
      </c>
      <c r="PJ1" s="116" t="s">
        <v>1090</v>
      </c>
      <c r="PK1" s="116" t="s">
        <v>1092</v>
      </c>
      <c r="PL1" s="116" t="s">
        <v>1094</v>
      </c>
      <c r="PM1" s="116" t="s">
        <v>1096</v>
      </c>
      <c r="PN1" s="116" t="s">
        <v>1098</v>
      </c>
      <c r="PO1" s="116" t="s">
        <v>1100</v>
      </c>
      <c r="PP1" s="116" t="s">
        <v>1102</v>
      </c>
      <c r="PQ1" s="116" t="s">
        <v>1104</v>
      </c>
      <c r="PR1" s="116" t="s">
        <v>1106</v>
      </c>
      <c r="PS1" s="116" t="s">
        <v>1108</v>
      </c>
      <c r="PT1" s="116" t="s">
        <v>1110</v>
      </c>
      <c r="PU1" s="116" t="s">
        <v>1112</v>
      </c>
      <c r="PV1" s="116" t="s">
        <v>1114</v>
      </c>
      <c r="PW1" s="116" t="s">
        <v>1116</v>
      </c>
      <c r="PX1" s="116" t="s">
        <v>1118</v>
      </c>
      <c r="PY1" s="116" t="s">
        <v>1120</v>
      </c>
      <c r="PZ1" s="116" t="s">
        <v>315</v>
      </c>
      <c r="QA1" s="116" t="s">
        <v>1122</v>
      </c>
      <c r="QB1" s="116" t="s">
        <v>1124</v>
      </c>
      <c r="QC1" s="116" t="s">
        <v>1126</v>
      </c>
      <c r="QD1" s="116" t="s">
        <v>1128</v>
      </c>
      <c r="QE1" s="116" t="s">
        <v>1130</v>
      </c>
      <c r="QF1" s="125" t="s">
        <v>316</v>
      </c>
      <c r="QG1" s="116" t="s">
        <v>317</v>
      </c>
      <c r="QH1" s="116" t="s">
        <v>1132</v>
      </c>
      <c r="QI1" s="116" t="s">
        <v>1134</v>
      </c>
      <c r="QJ1" s="116" t="s">
        <v>1136</v>
      </c>
      <c r="QK1" s="116" t="s">
        <v>1138</v>
      </c>
      <c r="QL1" s="116" t="s">
        <v>1140</v>
      </c>
      <c r="QM1" s="116" t="s">
        <v>1142</v>
      </c>
      <c r="QN1" s="125" t="s">
        <v>318</v>
      </c>
      <c r="QO1" s="116" t="s">
        <v>1144</v>
      </c>
      <c r="QP1" s="116" t="s">
        <v>319</v>
      </c>
      <c r="QQ1" s="116" t="s">
        <v>326</v>
      </c>
      <c r="QR1" s="116" t="s">
        <v>1146</v>
      </c>
      <c r="QS1" s="116" t="s">
        <v>1148</v>
      </c>
      <c r="QT1" s="116" t="s">
        <v>1150</v>
      </c>
      <c r="QU1" s="116" t="s">
        <v>1152</v>
      </c>
      <c r="QV1" s="116" t="s">
        <v>1154</v>
      </c>
      <c r="QW1" s="116" t="s">
        <v>1156</v>
      </c>
      <c r="QX1" s="116" t="s">
        <v>1158</v>
      </c>
      <c r="QY1" s="116" t="s">
        <v>1160</v>
      </c>
      <c r="QZ1" s="116" t="s">
        <v>1162</v>
      </c>
      <c r="RA1" s="116" t="s">
        <v>1164</v>
      </c>
      <c r="RB1" s="116" t="s">
        <v>1166</v>
      </c>
      <c r="RC1" s="116" t="s">
        <v>1168</v>
      </c>
      <c r="RD1" s="116" t="s">
        <v>1170</v>
      </c>
      <c r="RE1" s="116" t="s">
        <v>1172</v>
      </c>
      <c r="RF1" s="125" t="s">
        <v>320</v>
      </c>
      <c r="RG1" s="116" t="s">
        <v>321</v>
      </c>
      <c r="RH1" s="116" t="s">
        <v>1174</v>
      </c>
      <c r="RI1" s="116" t="s">
        <v>1176</v>
      </c>
      <c r="RJ1" s="125" t="s">
        <v>322</v>
      </c>
      <c r="RK1" s="116" t="s">
        <v>323</v>
      </c>
      <c r="RL1" s="116" t="s">
        <v>1178</v>
      </c>
      <c r="RM1" s="116" t="s">
        <v>1179</v>
      </c>
      <c r="RN1" s="116" t="s">
        <v>1180</v>
      </c>
      <c r="RO1" s="116" t="s">
        <v>1181</v>
      </c>
      <c r="RP1" s="116" t="s">
        <v>1183</v>
      </c>
      <c r="RQ1" s="116" t="s">
        <v>1184</v>
      </c>
      <c r="RR1" s="116" t="s">
        <v>1186</v>
      </c>
      <c r="RS1" s="116" t="s">
        <v>1187</v>
      </c>
      <c r="RT1" s="113" t="s">
        <v>327</v>
      </c>
      <c r="RU1" s="125" t="s">
        <v>328</v>
      </c>
      <c r="RV1" s="116" t="s">
        <v>329</v>
      </c>
      <c r="RW1" s="116" t="s">
        <v>1189</v>
      </c>
      <c r="RX1" s="116" t="s">
        <v>1191</v>
      </c>
      <c r="RY1" s="116" t="s">
        <v>330</v>
      </c>
      <c r="RZ1" s="116" t="s">
        <v>1193</v>
      </c>
      <c r="SA1" s="116" t="s">
        <v>1195</v>
      </c>
      <c r="SB1" s="116" t="s">
        <v>1197</v>
      </c>
      <c r="SC1" s="116" t="s">
        <v>1199</v>
      </c>
      <c r="SD1" s="125" t="s">
        <v>331</v>
      </c>
      <c r="SE1" s="116" t="s">
        <v>332</v>
      </c>
      <c r="SF1" s="116" t="s">
        <v>1201</v>
      </c>
      <c r="SG1" s="116" t="s">
        <v>1203</v>
      </c>
      <c r="SH1" s="116" t="s">
        <v>1205</v>
      </c>
      <c r="SI1" s="116" t="s">
        <v>1207</v>
      </c>
      <c r="SJ1" s="116" t="s">
        <v>1209</v>
      </c>
      <c r="SK1" s="116" t="s">
        <v>1211</v>
      </c>
      <c r="SL1" s="116" t="s">
        <v>1213</v>
      </c>
      <c r="SM1" s="116" t="s">
        <v>1215</v>
      </c>
      <c r="SN1" s="116" t="s">
        <v>1217</v>
      </c>
      <c r="SO1" s="116" t="s">
        <v>1219</v>
      </c>
      <c r="SP1" s="116" t="s">
        <v>1221</v>
      </c>
      <c r="SQ1" s="116" t="s">
        <v>1223</v>
      </c>
      <c r="SR1" s="116" t="s">
        <v>1225</v>
      </c>
      <c r="SS1" s="116" t="s">
        <v>1227</v>
      </c>
      <c r="ST1" s="116" t="s">
        <v>1229</v>
      </c>
      <c r="SU1" s="113" t="s">
        <v>333</v>
      </c>
      <c r="SV1" s="125" t="s">
        <v>334</v>
      </c>
      <c r="SW1" s="116" t="s">
        <v>335</v>
      </c>
      <c r="SX1" s="116" t="s">
        <v>1231</v>
      </c>
      <c r="SY1" s="116" t="s">
        <v>1233</v>
      </c>
      <c r="SZ1" s="116" t="s">
        <v>1235</v>
      </c>
      <c r="TA1" s="116" t="s">
        <v>1237</v>
      </c>
      <c r="TB1" s="116" t="s">
        <v>1239</v>
      </c>
      <c r="TC1" s="116" t="s">
        <v>336</v>
      </c>
      <c r="TD1" s="116" t="s">
        <v>1241</v>
      </c>
      <c r="TE1" s="116" t="s">
        <v>1243</v>
      </c>
      <c r="TF1" s="116" t="s">
        <v>1245</v>
      </c>
      <c r="TG1" s="116" t="s">
        <v>1247</v>
      </c>
      <c r="TH1" s="116" t="s">
        <v>1249</v>
      </c>
      <c r="TI1" s="116" t="s">
        <v>1251</v>
      </c>
      <c r="TJ1" s="125" t="s">
        <v>337</v>
      </c>
      <c r="TK1" s="116" t="s">
        <v>338</v>
      </c>
      <c r="TL1" s="116" t="s">
        <v>339</v>
      </c>
      <c r="TM1" s="116" t="s">
        <v>1253</v>
      </c>
      <c r="TN1" s="116" t="s">
        <v>1255</v>
      </c>
      <c r="TO1" s="116" t="s">
        <v>1256</v>
      </c>
      <c r="TP1" s="116" t="s">
        <v>1258</v>
      </c>
      <c r="TQ1" s="116" t="s">
        <v>1260</v>
      </c>
      <c r="TR1" s="116" t="s">
        <v>1262</v>
      </c>
      <c r="TS1" s="116" t="s">
        <v>1264</v>
      </c>
      <c r="TT1" s="116" t="s">
        <v>1266</v>
      </c>
      <c r="TU1" s="116" t="s">
        <v>1268</v>
      </c>
      <c r="TV1" s="116" t="s">
        <v>1270</v>
      </c>
      <c r="TW1" s="116" t="s">
        <v>1272</v>
      </c>
      <c r="TX1" s="116" t="s">
        <v>1274</v>
      </c>
      <c r="TY1" s="116" t="s">
        <v>1276</v>
      </c>
      <c r="TZ1" s="116" t="s">
        <v>1278</v>
      </c>
      <c r="UA1" s="116" t="s">
        <v>1280</v>
      </c>
      <c r="UB1" s="116" t="s">
        <v>1282</v>
      </c>
      <c r="UC1" s="113" t="s">
        <v>1284</v>
      </c>
      <c r="UD1" s="116" t="s">
        <v>1286</v>
      </c>
      <c r="UE1" s="116" t="s">
        <v>1288</v>
      </c>
      <c r="UF1" s="116" t="s">
        <v>1290</v>
      </c>
      <c r="UG1" s="116" t="s">
        <v>1292</v>
      </c>
      <c r="UH1" s="116" t="s">
        <v>1294</v>
      </c>
      <c r="UI1" s="119"/>
    </row>
    <row r="2" spans="1:555" s="57" customFormat="1" hidden="1">
      <c r="A2" s="57" t="s">
        <v>1317</v>
      </c>
      <c r="B2" s="57" t="s">
        <v>1319</v>
      </c>
      <c r="C2" s="57" t="s">
        <v>431</v>
      </c>
      <c r="D2" s="57" t="s">
        <v>1318</v>
      </c>
      <c r="E2" s="57" t="s">
        <v>1320</v>
      </c>
      <c r="F2" s="57" t="s">
        <v>432</v>
      </c>
      <c r="G2" s="95" t="s">
        <v>1321</v>
      </c>
      <c r="H2" s="57" t="s">
        <v>1322</v>
      </c>
      <c r="I2" s="57" t="s">
        <v>1323</v>
      </c>
      <c r="J2" s="57" t="s">
        <v>1403</v>
      </c>
      <c r="K2" s="57" t="s">
        <v>1324</v>
      </c>
      <c r="L2" s="57" t="s">
        <v>1325</v>
      </c>
      <c r="M2" s="57" t="s">
        <v>1326</v>
      </c>
      <c r="N2" s="57" t="s">
        <v>1327</v>
      </c>
      <c r="O2" s="57" t="s">
        <v>1328</v>
      </c>
      <c r="P2" s="57" t="s">
        <v>1418</v>
      </c>
      <c r="Q2" s="57" t="s">
        <v>1453</v>
      </c>
      <c r="R2" s="374" t="str">
        <f>+Presupuesto!D11</f>
        <v>Recurrente</v>
      </c>
      <c r="S2" s="374" t="str">
        <f>+Presupuesto!E11</f>
        <v>Programa / Proyecto 2017</v>
      </c>
      <c r="U2" s="57" t="s">
        <v>354</v>
      </c>
      <c r="V2" s="57" t="s">
        <v>372</v>
      </c>
      <c r="W2" s="57" t="s">
        <v>355</v>
      </c>
      <c r="X2" s="57" t="s">
        <v>356</v>
      </c>
      <c r="Y2" s="57" t="s">
        <v>357</v>
      </c>
      <c r="Z2" s="57" t="s">
        <v>358</v>
      </c>
      <c r="AA2" s="57" t="s">
        <v>359</v>
      </c>
      <c r="AB2" s="57" t="s">
        <v>360</v>
      </c>
      <c r="AC2" s="57" t="s">
        <v>361</v>
      </c>
      <c r="AD2" s="57" t="s">
        <v>362</v>
      </c>
      <c r="AE2" s="57" t="s">
        <v>363</v>
      </c>
      <c r="AF2" s="57" t="s">
        <v>364</v>
      </c>
      <c r="AH2" s="369" t="s">
        <v>380</v>
      </c>
      <c r="AI2" s="369" t="s">
        <v>381</v>
      </c>
      <c r="AJ2" s="369" t="s">
        <v>382</v>
      </c>
      <c r="AK2" s="369" t="s">
        <v>383</v>
      </c>
      <c r="AL2" s="369" t="s">
        <v>384</v>
      </c>
      <c r="AM2" s="369" t="s">
        <v>387</v>
      </c>
      <c r="AN2" s="369" t="s">
        <v>385</v>
      </c>
      <c r="AO2" s="369" t="s">
        <v>386</v>
      </c>
      <c r="AP2" s="369" t="s">
        <v>388</v>
      </c>
      <c r="AQ2" s="369" t="s">
        <v>389</v>
      </c>
      <c r="AR2" s="369" t="s">
        <v>390</v>
      </c>
      <c r="AS2" s="369" t="s">
        <v>391</v>
      </c>
      <c r="AT2" s="369" t="s">
        <v>392</v>
      </c>
      <c r="AU2" s="369" t="s">
        <v>393</v>
      </c>
      <c r="AV2" s="369" t="s">
        <v>394</v>
      </c>
      <c r="AW2" s="369" t="s">
        <v>395</v>
      </c>
      <c r="AX2" s="369" t="s">
        <v>396</v>
      </c>
      <c r="AY2" s="369" t="s">
        <v>397</v>
      </c>
      <c r="AZ2" s="369" t="s">
        <v>398</v>
      </c>
      <c r="BA2" s="369" t="s">
        <v>399</v>
      </c>
      <c r="BB2" s="369" t="s">
        <v>400</v>
      </c>
      <c r="BC2" s="369" t="s">
        <v>401</v>
      </c>
      <c r="BD2" s="369" t="s">
        <v>402</v>
      </c>
      <c r="BE2" s="369" t="s">
        <v>403</v>
      </c>
      <c r="BF2" s="369" t="s">
        <v>404</v>
      </c>
      <c r="BG2" s="369" t="s">
        <v>405</v>
      </c>
      <c r="BH2" s="369" t="s">
        <v>406</v>
      </c>
      <c r="BI2" s="369" t="s">
        <v>407</v>
      </c>
      <c r="BJ2" s="369" t="s">
        <v>408</v>
      </c>
      <c r="BK2" s="369" t="s">
        <v>409</v>
      </c>
      <c r="BL2" s="369" t="s">
        <v>410</v>
      </c>
      <c r="BM2" s="369" t="s">
        <v>411</v>
      </c>
      <c r="BN2" s="369" t="s">
        <v>412</v>
      </c>
      <c r="BO2" s="369" t="s">
        <v>413</v>
      </c>
      <c r="BP2" s="369" t="s">
        <v>414</v>
      </c>
      <c r="BQ2" s="369" t="s">
        <v>415</v>
      </c>
      <c r="BR2" s="369" t="s">
        <v>416</v>
      </c>
      <c r="BS2" s="369" t="s">
        <v>417</v>
      </c>
      <c r="BT2" s="369" t="s">
        <v>418</v>
      </c>
      <c r="BU2" s="369" t="s">
        <v>419</v>
      </c>
    </row>
    <row r="3" spans="1:555" hidden="1">
      <c r="AH3" s="370">
        <v>2500</v>
      </c>
      <c r="AI3" s="370">
        <v>1900</v>
      </c>
      <c r="AJ3" s="370">
        <v>1650</v>
      </c>
      <c r="AK3" s="370">
        <v>1580</v>
      </c>
      <c r="AL3" s="370">
        <v>2250</v>
      </c>
      <c r="AM3" s="370">
        <v>1650</v>
      </c>
      <c r="AN3" s="370">
        <v>1400</v>
      </c>
      <c r="AO3" s="371">
        <v>1340</v>
      </c>
      <c r="AP3" s="371">
        <v>2000</v>
      </c>
      <c r="AQ3" s="371">
        <v>1400</v>
      </c>
      <c r="AR3" s="371">
        <v>1150</v>
      </c>
      <c r="AS3" s="371">
        <v>1100</v>
      </c>
      <c r="AT3" s="371">
        <v>1750</v>
      </c>
      <c r="AU3" s="371">
        <v>1150</v>
      </c>
      <c r="AV3" s="371">
        <v>900</v>
      </c>
      <c r="AW3" s="371">
        <v>860</v>
      </c>
      <c r="AX3" s="371">
        <v>1200</v>
      </c>
      <c r="AY3" s="372">
        <v>900</v>
      </c>
      <c r="AZ3" s="372">
        <v>650</v>
      </c>
      <c r="BA3" s="372">
        <v>620</v>
      </c>
      <c r="BB3" s="370">
        <f>+'Cuadro Resumen'!C213</f>
        <v>5759.1495000000004</v>
      </c>
      <c r="BC3" s="370">
        <f>+'Cuadro Resumen'!D213</f>
        <v>5307.4515000000001</v>
      </c>
      <c r="BD3" s="370">
        <f>+'Cuadro Resumen'!E213</f>
        <v>6775.47</v>
      </c>
      <c r="BE3" s="370">
        <f>+'Cuadro Resumen'!F213</f>
        <v>6323.7719999999999</v>
      </c>
      <c r="BF3" s="370">
        <f>+'Cuadro Resumen'!C214</f>
        <v>5081.6025</v>
      </c>
      <c r="BG3" s="370">
        <f>+'Cuadro Resumen'!D214</f>
        <v>4629.9045000000006</v>
      </c>
      <c r="BH3" s="370">
        <f>+'Cuadro Resumen'!E214</f>
        <v>6097.9230000000007</v>
      </c>
      <c r="BI3" s="370">
        <f>+'Cuadro Resumen'!F214</f>
        <v>5646.2250000000004</v>
      </c>
      <c r="BJ3" s="371">
        <f>+'Cuadro Resumen'!C215</f>
        <v>4404.0555000000004</v>
      </c>
      <c r="BK3" s="371">
        <f>+'Cuadro Resumen'!D215</f>
        <v>4065.2820000000002</v>
      </c>
      <c r="BL3" s="371">
        <f>+'Cuadro Resumen'!E215</f>
        <v>5420.3760000000002</v>
      </c>
      <c r="BM3" s="371">
        <f>+'Cuadro Resumen'!F215</f>
        <v>4968.6779999999999</v>
      </c>
      <c r="BN3" s="371">
        <f>+'Cuadro Resumen'!C216</f>
        <v>3726.5085000000004</v>
      </c>
      <c r="BO3" s="371">
        <f>+'Cuadro Resumen'!D216</f>
        <v>3387.7350000000001</v>
      </c>
      <c r="BP3" s="371">
        <f>+'Cuadro Resumen'!E216</f>
        <v>4742.8290000000006</v>
      </c>
      <c r="BQ3" s="371">
        <f>+'Cuadro Resumen'!F216</f>
        <v>4404.0555000000004</v>
      </c>
      <c r="BR3" s="371">
        <f>+'Cuadro Resumen'!C217</f>
        <v>3274.8105</v>
      </c>
      <c r="BS3" s="371">
        <f>+'Cuadro Resumen'!D217</f>
        <v>3048.9615000000003</v>
      </c>
      <c r="BT3" s="371">
        <f>+'Cuadro Resumen'!E217</f>
        <v>4178.2065000000002</v>
      </c>
      <c r="BU3" s="371">
        <f>+'Cuadro Resumen'!F217</f>
        <v>3839.433</v>
      </c>
    </row>
    <row r="4" spans="1:555" ht="15.75" thickBot="1"/>
    <row r="5" spans="1:555" ht="27" thickBot="1">
      <c r="C5" s="22" t="s">
        <v>349</v>
      </c>
      <c r="D5" s="133">
        <f>SUMIF(C:C,$C$10,D:D)</f>
        <v>0</v>
      </c>
    </row>
    <row r="6" spans="1:555">
      <c r="C6" s="42"/>
      <c r="D6" s="42"/>
      <c r="E6" s="42"/>
      <c r="F6" s="42"/>
      <c r="G6" s="13"/>
      <c r="H6" s="42"/>
      <c r="I6" s="42"/>
    </row>
    <row r="7" spans="1:555">
      <c r="C7" s="42"/>
      <c r="D7" s="42"/>
      <c r="E7" s="42"/>
      <c r="F7" s="42"/>
      <c r="G7" s="13"/>
      <c r="H7" s="42"/>
      <c r="I7" s="42"/>
    </row>
    <row r="8" spans="1:555">
      <c r="C8" s="42"/>
      <c r="D8" s="42"/>
      <c r="E8" s="42"/>
      <c r="F8" s="42"/>
      <c r="G8" s="13"/>
      <c r="H8" s="42"/>
      <c r="I8" s="42"/>
    </row>
    <row r="9" spans="1:555" ht="15.75" thickBot="1">
      <c r="C9" s="42"/>
      <c r="D9" s="42"/>
      <c r="E9" s="42"/>
      <c r="F9" s="42"/>
      <c r="G9" s="13"/>
      <c r="H9" s="42"/>
      <c r="I9" s="42"/>
    </row>
    <row r="10" spans="1:555" ht="15.75" thickBot="1">
      <c r="C10" s="515" t="s">
        <v>11</v>
      </c>
      <c r="D10" s="293">
        <f>SUM(F17:F37)</f>
        <v>0</v>
      </c>
      <c r="F10" s="7"/>
      <c r="G10" s="14"/>
      <c r="H10" s="7"/>
      <c r="I10" s="7"/>
    </row>
    <row r="11" spans="1:555">
      <c r="C11" s="7"/>
      <c r="D11" s="3"/>
      <c r="E11" s="28"/>
      <c r="F11" s="28"/>
      <c r="G11" s="28"/>
      <c r="H11" s="11"/>
      <c r="I11" s="11"/>
      <c r="J11" s="11"/>
      <c r="K11" s="47"/>
    </row>
    <row r="12" spans="1:555" ht="15.75">
      <c r="B12" s="28"/>
      <c r="C12" s="233" t="s">
        <v>352</v>
      </c>
      <c r="D12" s="290"/>
      <c r="E12" s="28"/>
      <c r="F12" s="28"/>
      <c r="G12" s="28"/>
      <c r="H12" s="11"/>
      <c r="I12" s="11"/>
      <c r="J12" s="11"/>
      <c r="K12" s="47"/>
    </row>
    <row r="13" spans="1:555" ht="18.75">
      <c r="B13" s="28"/>
      <c r="C13" s="143" t="e">
        <f>IFERROR(VLOOKUP(D12,'1. Desarrollo e Innov. Curricu.'!$F:$G,2,FALSE),IFERROR(VLOOKUP(D12,'2. Investigación Científica'!$F:$G,2,FALSE),IFERROR(VLOOKUP(D12,'3. Vinculación Univ. Sociedad'!$F:$G,2,FALSE),IFERROR(VLOOKUP(D12,'4. Docencia y Profesorado Univ.'!$F:$G,2,FALSE),IFERROR(VLOOKUP(D12,'5. Estudiantes y Graduados'!$F:$G,2,FALSE),IFERROR(VLOOKUP(D12,'Gestion administrativa '!$F:$G,2,FALSE),IFERROR(VLOOKUP(D12,'13. Gestión Académica'!$F:$G,2,FALSE),IFERROR(VLOOKUP(D12,'9. Asegura. de la Calid. y M'!$F:$G,2,FALSE),IFERROR(VLOOKUP(D12,'6. Gestión del Conocimiento'!$F:$G,2,FALSE),IFERROR(VLOOKUP(D12,'15. Gobernabilidad y Proceso...'!$F:$G,2,FALSE),IFERROR(VLOOKUP(D12,'12. Gestión del Talento Humano'!$F:$G,2,FALSE),IFERROR(VLOOKUP(D12,'14. Internacional... de la E.S.'!$F:$G,2,FALSE),IFERROR(VLOOKUP(D12,'10. Posgrado'!$F:$G,2,FALSE),IFERROR(VLOOKUP(D12,'17. Gestión TIC'!$F:$G,2,FALSE),IFERROR(VLOOKUP(D12,'16. Desa. del Sistema Educ.Sup.'!$F:$G,2,FALSE),IFERROR(VLOOKUP(D12,'8. Cultura de Inno. Insti...'!$F:$G,2,FALSE),VLOOKUP(D12,'7. Lo Esencial de la Reforma U.'!$F:$G,2,0)))))))))))))))))</f>
        <v>#N/A</v>
      </c>
      <c r="D13" s="3"/>
      <c r="E13" s="28"/>
      <c r="F13" s="28"/>
      <c r="G13" s="28"/>
      <c r="H13" s="11"/>
      <c r="I13" s="11"/>
      <c r="J13" s="11"/>
      <c r="K13" s="47"/>
    </row>
    <row r="14" spans="1:555">
      <c r="B14" s="28"/>
      <c r="E14" s="28"/>
      <c r="F14" s="28"/>
      <c r="G14" s="28"/>
      <c r="H14" s="11"/>
      <c r="I14" s="11"/>
      <c r="J14" s="11"/>
      <c r="K14" s="47"/>
    </row>
    <row r="15" spans="1:555" ht="15.75" thickBot="1">
      <c r="F15" s="28"/>
      <c r="G15" s="11"/>
      <c r="H15" s="11"/>
      <c r="I15" s="11"/>
    </row>
    <row r="16" spans="1:555" ht="30.75" thickBot="1">
      <c r="C16" s="64" t="s">
        <v>12</v>
      </c>
      <c r="D16" s="69" t="s">
        <v>23</v>
      </c>
      <c r="E16" s="71" t="s">
        <v>25</v>
      </c>
      <c r="F16" s="70" t="s">
        <v>6</v>
      </c>
      <c r="G16" s="68" t="s">
        <v>91</v>
      </c>
      <c r="H16" s="71" t="s">
        <v>14</v>
      </c>
      <c r="I16" s="68" t="s">
        <v>92</v>
      </c>
      <c r="J16" s="68" t="s">
        <v>370</v>
      </c>
      <c r="K16" s="68" t="s">
        <v>371</v>
      </c>
      <c r="L16" s="68" t="s">
        <v>81</v>
      </c>
    </row>
    <row r="17" spans="3:12">
      <c r="C17" s="76"/>
      <c r="D17" s="93"/>
      <c r="E17" s="50"/>
      <c r="F17" s="32">
        <f t="shared" ref="F17:F37" si="0">D17*E17</f>
        <v>0</v>
      </c>
      <c r="G17" s="96"/>
      <c r="H17" s="77"/>
      <c r="I17" s="65" t="e">
        <f>VLOOKUP(H17,Presupuesto!$B$11:$C$565,2,0)</f>
        <v>#N/A</v>
      </c>
      <c r="J17" s="151" t="s">
        <v>1403</v>
      </c>
      <c r="K17" s="33" t="s">
        <v>354</v>
      </c>
      <c r="L17" s="33"/>
    </row>
    <row r="18" spans="3:12">
      <c r="C18" s="76"/>
      <c r="D18" s="93"/>
      <c r="E18" s="58"/>
      <c r="F18" s="32">
        <f t="shared" si="0"/>
        <v>0</v>
      </c>
      <c r="G18" s="96"/>
      <c r="H18" s="77"/>
      <c r="I18" s="65" t="e">
        <f>VLOOKUP(H18,Presupuesto!$B$11:$C$565,2,0)</f>
        <v>#N/A</v>
      </c>
      <c r="J18" s="33" t="str">
        <f>$J$17</f>
        <v>Posgrado</v>
      </c>
      <c r="K18" s="33" t="s">
        <v>372</v>
      </c>
      <c r="L18" s="33"/>
    </row>
    <row r="19" spans="3:12">
      <c r="C19" s="76"/>
      <c r="D19" s="93"/>
      <c r="E19" s="58"/>
      <c r="F19" s="32">
        <f t="shared" si="0"/>
        <v>0</v>
      </c>
      <c r="G19" s="96"/>
      <c r="H19" s="77"/>
      <c r="I19" s="65" t="e">
        <f>VLOOKUP(H19,Presupuesto!$B$11:$C$565,2,0)</f>
        <v>#N/A</v>
      </c>
      <c r="J19" s="33" t="str">
        <f t="shared" ref="J19:J36" si="1">$J$17</f>
        <v>Posgrado</v>
      </c>
      <c r="K19" s="33" t="s">
        <v>372</v>
      </c>
      <c r="L19" s="33"/>
    </row>
    <row r="20" spans="3:12">
      <c r="C20" s="76"/>
      <c r="D20" s="93"/>
      <c r="E20" s="58"/>
      <c r="F20" s="32">
        <f t="shared" si="0"/>
        <v>0</v>
      </c>
      <c r="G20" s="96"/>
      <c r="H20" s="77"/>
      <c r="I20" s="65" t="e">
        <f>VLOOKUP(H20,Presupuesto!$B$11:$C$565,2,0)</f>
        <v>#N/A</v>
      </c>
      <c r="J20" s="33" t="str">
        <f t="shared" si="1"/>
        <v>Posgrado</v>
      </c>
      <c r="K20" s="33" t="s">
        <v>372</v>
      </c>
      <c r="L20" s="33"/>
    </row>
    <row r="21" spans="3:12">
      <c r="C21" s="76"/>
      <c r="D21" s="93"/>
      <c r="E21" s="58"/>
      <c r="F21" s="32">
        <f t="shared" si="0"/>
        <v>0</v>
      </c>
      <c r="G21" s="96"/>
      <c r="H21" s="77"/>
      <c r="I21" s="65" t="e">
        <f>VLOOKUP(H21,Presupuesto!$B$11:$C$565,2,0)</f>
        <v>#N/A</v>
      </c>
      <c r="J21" s="33" t="str">
        <f t="shared" si="1"/>
        <v>Posgrado</v>
      </c>
      <c r="K21" s="33" t="s">
        <v>372</v>
      </c>
      <c r="L21" s="33"/>
    </row>
    <row r="22" spans="3:12">
      <c r="C22" s="76"/>
      <c r="D22" s="93"/>
      <c r="E22" s="58"/>
      <c r="F22" s="32">
        <f t="shared" si="0"/>
        <v>0</v>
      </c>
      <c r="G22" s="96"/>
      <c r="H22" s="77"/>
      <c r="I22" s="65" t="e">
        <f>VLOOKUP(H22,Presupuesto!$B$11:$C$565,2,0)</f>
        <v>#N/A</v>
      </c>
      <c r="J22" s="33" t="str">
        <f t="shared" si="1"/>
        <v>Posgrado</v>
      </c>
      <c r="K22" s="33" t="s">
        <v>361</v>
      </c>
      <c r="L22" s="33"/>
    </row>
    <row r="23" spans="3:12">
      <c r="C23" s="76"/>
      <c r="D23" s="93"/>
      <c r="E23" s="58"/>
      <c r="F23" s="32">
        <f t="shared" si="0"/>
        <v>0</v>
      </c>
      <c r="G23" s="96"/>
      <c r="H23" s="77"/>
      <c r="I23" s="65" t="e">
        <f>VLOOKUP(H23,Presupuesto!$B$11:$C$565,2,0)</f>
        <v>#N/A</v>
      </c>
      <c r="J23" s="33" t="str">
        <f t="shared" si="1"/>
        <v>Posgrado</v>
      </c>
      <c r="K23" s="33" t="s">
        <v>372</v>
      </c>
      <c r="L23" s="33"/>
    </row>
    <row r="24" spans="3:12">
      <c r="C24" s="76"/>
      <c r="D24" s="93"/>
      <c r="E24" s="58"/>
      <c r="F24" s="32">
        <f t="shared" si="0"/>
        <v>0</v>
      </c>
      <c r="G24" s="96"/>
      <c r="H24" s="77"/>
      <c r="I24" s="65" t="e">
        <f>VLOOKUP(H24,Presupuesto!$B$11:$C$565,2,0)</f>
        <v>#N/A</v>
      </c>
      <c r="J24" s="33" t="str">
        <f t="shared" si="1"/>
        <v>Posgrado</v>
      </c>
      <c r="K24" s="33" t="s">
        <v>372</v>
      </c>
      <c r="L24" s="33"/>
    </row>
    <row r="25" spans="3:12">
      <c r="C25" s="76"/>
      <c r="D25" s="93"/>
      <c r="E25" s="58"/>
      <c r="F25" s="32">
        <f t="shared" si="0"/>
        <v>0</v>
      </c>
      <c r="G25" s="96"/>
      <c r="H25" s="77"/>
      <c r="I25" s="65" t="e">
        <f>VLOOKUP(H25,Presupuesto!$B$11:$C$565,2,0)</f>
        <v>#N/A</v>
      </c>
      <c r="J25" s="33" t="str">
        <f t="shared" si="1"/>
        <v>Posgrado</v>
      </c>
      <c r="K25" s="33" t="s">
        <v>372</v>
      </c>
      <c r="L25" s="33"/>
    </row>
    <row r="26" spans="3:12">
      <c r="C26" s="76"/>
      <c r="D26" s="93"/>
      <c r="E26" s="58"/>
      <c r="F26" s="32">
        <f t="shared" si="0"/>
        <v>0</v>
      </c>
      <c r="G26" s="96"/>
      <c r="H26" s="77"/>
      <c r="I26" s="65" t="e">
        <f>VLOOKUP(H26,Presupuesto!$B$11:$C$565,2,0)</f>
        <v>#N/A</v>
      </c>
      <c r="J26" s="33" t="str">
        <f t="shared" si="1"/>
        <v>Posgrado</v>
      </c>
      <c r="K26" s="33" t="s">
        <v>372</v>
      </c>
      <c r="L26" s="33"/>
    </row>
    <row r="27" spans="3:12">
      <c r="C27" s="78"/>
      <c r="D27" s="93"/>
      <c r="E27" s="53"/>
      <c r="F27" s="32">
        <f t="shared" si="0"/>
        <v>0</v>
      </c>
      <c r="G27" s="96"/>
      <c r="H27" s="79"/>
      <c r="I27" s="65" t="e">
        <f>VLOOKUP(H27,Presupuesto!$B$11:$C$565,2,0)</f>
        <v>#N/A</v>
      </c>
      <c r="J27" s="33" t="str">
        <f t="shared" si="1"/>
        <v>Posgrado</v>
      </c>
      <c r="K27" s="33" t="s">
        <v>372</v>
      </c>
      <c r="L27" s="33"/>
    </row>
    <row r="28" spans="3:12">
      <c r="C28" s="78"/>
      <c r="D28" s="93"/>
      <c r="E28" s="53"/>
      <c r="F28" s="32">
        <f t="shared" si="0"/>
        <v>0</v>
      </c>
      <c r="G28" s="96"/>
      <c r="H28" s="79"/>
      <c r="I28" s="65" t="e">
        <f>VLOOKUP(H28,Presupuesto!$B$11:$C$565,2,0)</f>
        <v>#N/A</v>
      </c>
      <c r="J28" s="33" t="str">
        <f t="shared" si="1"/>
        <v>Posgrado</v>
      </c>
      <c r="K28" s="33" t="s">
        <v>372</v>
      </c>
      <c r="L28" s="33"/>
    </row>
    <row r="29" spans="3:12">
      <c r="C29" s="78"/>
      <c r="D29" s="93"/>
      <c r="E29" s="53"/>
      <c r="F29" s="32">
        <f t="shared" si="0"/>
        <v>0</v>
      </c>
      <c r="G29" s="96"/>
      <c r="H29" s="79"/>
      <c r="I29" s="65" t="e">
        <f>VLOOKUP(H29,Presupuesto!$B$11:$C$565,2,0)</f>
        <v>#N/A</v>
      </c>
      <c r="J29" s="33" t="str">
        <f t="shared" si="1"/>
        <v>Posgrado</v>
      </c>
      <c r="K29" s="33" t="s">
        <v>372</v>
      </c>
      <c r="L29" s="33"/>
    </row>
    <row r="30" spans="3:12">
      <c r="C30" s="78"/>
      <c r="D30" s="93"/>
      <c r="E30" s="53"/>
      <c r="F30" s="32">
        <f t="shared" si="0"/>
        <v>0</v>
      </c>
      <c r="G30" s="96"/>
      <c r="H30" s="79"/>
      <c r="I30" s="65" t="e">
        <f>VLOOKUP(H30,Presupuesto!$B$11:$C$565,2,0)</f>
        <v>#N/A</v>
      </c>
      <c r="J30" s="33" t="str">
        <f t="shared" si="1"/>
        <v>Posgrado</v>
      </c>
      <c r="K30" s="33" t="s">
        <v>372</v>
      </c>
      <c r="L30" s="33"/>
    </row>
    <row r="31" spans="3:12">
      <c r="C31" s="78"/>
      <c r="D31" s="93"/>
      <c r="E31" s="53"/>
      <c r="F31" s="32">
        <f t="shared" si="0"/>
        <v>0</v>
      </c>
      <c r="G31" s="96"/>
      <c r="H31" s="79"/>
      <c r="I31" s="65" t="e">
        <f>VLOOKUP(H31,Presupuesto!$B$11:$C$565,2,0)</f>
        <v>#N/A</v>
      </c>
      <c r="J31" s="33" t="str">
        <f t="shared" si="1"/>
        <v>Posgrado</v>
      </c>
      <c r="K31" s="33" t="s">
        <v>372</v>
      </c>
      <c r="L31" s="33"/>
    </row>
    <row r="32" spans="3:12">
      <c r="C32" s="78"/>
      <c r="D32" s="93"/>
      <c r="E32" s="53"/>
      <c r="F32" s="32">
        <f t="shared" si="0"/>
        <v>0</v>
      </c>
      <c r="G32" s="96"/>
      <c r="H32" s="79"/>
      <c r="I32" s="65" t="e">
        <f>VLOOKUP(H32,Presupuesto!$B$11:$C$565,2,0)</f>
        <v>#N/A</v>
      </c>
      <c r="J32" s="33" t="str">
        <f t="shared" si="1"/>
        <v>Posgrado</v>
      </c>
      <c r="K32" s="33" t="s">
        <v>372</v>
      </c>
      <c r="L32" s="33"/>
    </row>
    <row r="33" spans="3:12">
      <c r="C33" s="80"/>
      <c r="D33" s="93"/>
      <c r="E33" s="53"/>
      <c r="F33" s="32">
        <f t="shared" si="0"/>
        <v>0</v>
      </c>
      <c r="G33" s="96"/>
      <c r="H33" s="81"/>
      <c r="I33" s="65" t="e">
        <f>VLOOKUP(H33,Presupuesto!$B$11:$C$565,2,0)</f>
        <v>#N/A</v>
      </c>
      <c r="J33" s="33" t="str">
        <f t="shared" si="1"/>
        <v>Posgrado</v>
      </c>
      <c r="K33" s="33" t="s">
        <v>363</v>
      </c>
      <c r="L33" s="33"/>
    </row>
    <row r="34" spans="3:12">
      <c r="C34" s="80"/>
      <c r="D34" s="93"/>
      <c r="E34" s="53"/>
      <c r="F34" s="32">
        <f t="shared" si="0"/>
        <v>0</v>
      </c>
      <c r="G34" s="96"/>
      <c r="H34" s="81"/>
      <c r="I34" s="65" t="e">
        <f>VLOOKUP(H34,Presupuesto!$B$11:$C$565,2,0)</f>
        <v>#N/A</v>
      </c>
      <c r="J34" s="33" t="str">
        <f t="shared" si="1"/>
        <v>Posgrado</v>
      </c>
      <c r="K34" s="33" t="s">
        <v>372</v>
      </c>
      <c r="L34" s="33"/>
    </row>
    <row r="35" spans="3:12">
      <c r="C35" s="80"/>
      <c r="D35" s="93"/>
      <c r="E35" s="53"/>
      <c r="F35" s="32">
        <f t="shared" si="0"/>
        <v>0</v>
      </c>
      <c r="G35" s="96"/>
      <c r="H35" s="81"/>
      <c r="I35" s="65" t="e">
        <f>VLOOKUP(H35,Presupuesto!$B$11:$C$565,2,0)</f>
        <v>#N/A</v>
      </c>
      <c r="J35" s="33" t="str">
        <f t="shared" si="1"/>
        <v>Posgrado</v>
      </c>
      <c r="K35" s="33" t="s">
        <v>372</v>
      </c>
      <c r="L35" s="33"/>
    </row>
    <row r="36" spans="3:12">
      <c r="C36" s="80"/>
      <c r="D36" s="93"/>
      <c r="E36" s="53"/>
      <c r="F36" s="32">
        <f t="shared" si="0"/>
        <v>0</v>
      </c>
      <c r="G36" s="96"/>
      <c r="H36" s="81"/>
      <c r="I36" s="65" t="e">
        <f>VLOOKUP(H36,Presupuesto!$B$11:$C$565,2,0)</f>
        <v>#N/A</v>
      </c>
      <c r="J36" s="33" t="str">
        <f t="shared" si="1"/>
        <v>Posgrado</v>
      </c>
      <c r="K36" s="33" t="s">
        <v>372</v>
      </c>
      <c r="L36" s="33"/>
    </row>
    <row r="37" spans="3:12" ht="15.75" thickBot="1">
      <c r="C37" s="82"/>
      <c r="D37" s="155"/>
      <c r="E37" s="38"/>
      <c r="F37" s="40">
        <f t="shared" si="0"/>
        <v>0</v>
      </c>
      <c r="G37" s="97"/>
      <c r="H37" s="83"/>
      <c r="I37" s="67" t="e">
        <f>VLOOKUP(H37,Presupuesto!$B$11:$C$565,2,0)</f>
        <v>#N/A</v>
      </c>
      <c r="J37" s="41" t="str">
        <f t="shared" ref="J37" si="2">$J$20</f>
        <v>Posgrado</v>
      </c>
      <c r="K37" s="59" t="s">
        <v>354</v>
      </c>
      <c r="L37" s="41"/>
    </row>
    <row r="38" spans="3:12">
      <c r="F38" s="25"/>
      <c r="G38" s="24"/>
      <c r="H38" s="25"/>
      <c r="I38" s="25"/>
    </row>
    <row r="39" spans="3:12" ht="15.75" thickBot="1"/>
    <row r="40" spans="3:12" ht="15.75" thickBot="1">
      <c r="C40" s="92" t="s">
        <v>21</v>
      </c>
      <c r="D40" s="293">
        <f>SUM(F47:F67)</f>
        <v>0</v>
      </c>
      <c r="F40" s="7"/>
      <c r="G40" s="14"/>
      <c r="H40" s="7"/>
      <c r="I40" s="7"/>
    </row>
    <row r="41" spans="3:12">
      <c r="C41" s="7"/>
      <c r="D41" s="3"/>
      <c r="E41" s="28"/>
      <c r="F41" s="28"/>
      <c r="G41" s="28"/>
      <c r="H41" s="11"/>
      <c r="I41" s="11"/>
      <c r="J41" s="11"/>
      <c r="K41" s="47"/>
    </row>
    <row r="42" spans="3:12" ht="15.75">
      <c r="C42" s="233" t="s">
        <v>352</v>
      </c>
      <c r="D42" s="290"/>
      <c r="E42" s="28"/>
      <c r="F42" s="28"/>
      <c r="G42" s="28"/>
      <c r="H42" s="11"/>
      <c r="I42" s="11"/>
      <c r="J42" s="11"/>
      <c r="K42" s="47"/>
    </row>
    <row r="43" spans="3:12" ht="18.75">
      <c r="C43" s="143" t="e">
        <f>IFERROR(VLOOKUP(D42,'1. Desarrollo e Innov. Curricu.'!$F:$G,2,FALSE),IFERROR(VLOOKUP(D42,'2. Investigación Científica'!$F:$G,2,FALSE),IFERROR(VLOOKUP(D42,'3. Vinculación Univ. Sociedad'!$F:$G,2,FALSE),IFERROR(VLOOKUP(D42,'4. Docencia y Profesorado Univ.'!$F:$G,2,FALSE),IFERROR(VLOOKUP(D42,'5. Estudiantes y Graduados'!$F:$G,2,FALSE),IFERROR(VLOOKUP(D42,'Gestion administrativa '!$F:$G,2,FALSE),IFERROR(VLOOKUP(D42,'13. Gestión Académica'!$F:$G,2,FALSE),IFERROR(VLOOKUP(D42,'9. Asegura. de la Calid. y M'!$F:$G,2,FALSE),IFERROR(VLOOKUP(D42,'6. Gestión del Conocimiento'!$F:$G,2,FALSE),IFERROR(VLOOKUP(D42,'15. Gobernabilidad y Proceso...'!$F:$G,2,FALSE),IFERROR(VLOOKUP(D42,'12. Gestión del Talento Humano'!$F:$G,2,FALSE),IFERROR(VLOOKUP(D42,'14. Internacional... de la E.S.'!$F:$G,2,FALSE),IFERROR(VLOOKUP(D42,'10. Posgrado'!$F:$G,2,FALSE),IFERROR(VLOOKUP(D42,'17. Gestión TIC'!$F:$G,2,FALSE),IFERROR(VLOOKUP(D42,'16. Desa. del Sistema Educ.Sup.'!$F:$G,2,FALSE),IFERROR(VLOOKUP(D42,'8. Cultura de Inno. Insti...'!$F:$G,2,FALSE),VLOOKUP(D42,'7. Lo Esencial de la Reforma U.'!$F:$G,2,0)))))))))))))))))</f>
        <v>#N/A</v>
      </c>
      <c r="D43" s="3"/>
      <c r="E43" s="28"/>
      <c r="F43" s="28"/>
      <c r="G43" s="28"/>
      <c r="H43" s="11"/>
      <c r="I43" s="11"/>
      <c r="J43" s="11"/>
      <c r="K43" s="47"/>
    </row>
    <row r="44" spans="3:12">
      <c r="E44" s="28"/>
      <c r="F44" s="28"/>
      <c r="G44" s="28"/>
      <c r="H44" s="11"/>
      <c r="I44" s="11"/>
      <c r="J44" s="11"/>
      <c r="K44" s="47"/>
    </row>
    <row r="45" spans="3:12" ht="15.75" thickBot="1">
      <c r="F45" s="28"/>
      <c r="G45" s="11"/>
      <c r="H45" s="11"/>
      <c r="I45" s="11"/>
    </row>
    <row r="46" spans="3:12" ht="30.75" thickBot="1">
      <c r="C46" s="64" t="s">
        <v>12</v>
      </c>
      <c r="D46" s="69" t="s">
        <v>23</v>
      </c>
      <c r="E46" s="71" t="s">
        <v>25</v>
      </c>
      <c r="F46" s="70" t="s">
        <v>6</v>
      </c>
      <c r="G46" s="68" t="s">
        <v>91</v>
      </c>
      <c r="H46" s="71" t="s">
        <v>14</v>
      </c>
      <c r="I46" s="68" t="s">
        <v>92</v>
      </c>
      <c r="J46" s="68" t="s">
        <v>370</v>
      </c>
      <c r="K46" s="68" t="s">
        <v>371</v>
      </c>
      <c r="L46" s="68" t="s">
        <v>81</v>
      </c>
    </row>
    <row r="47" spans="3:12">
      <c r="C47" s="76"/>
      <c r="D47" s="93"/>
      <c r="E47" s="50"/>
      <c r="F47" s="32">
        <f t="shared" ref="F47:F67" si="3">D47*E47</f>
        <v>0</v>
      </c>
      <c r="G47" s="96"/>
      <c r="H47" s="77"/>
      <c r="I47" s="65" t="e">
        <f>VLOOKUP(H47,Presupuesto!$B$11:$C$565,2,0)</f>
        <v>#N/A</v>
      </c>
      <c r="J47" s="151" t="s">
        <v>1403</v>
      </c>
      <c r="K47" s="33" t="s">
        <v>354</v>
      </c>
      <c r="L47" s="33"/>
    </row>
    <row r="48" spans="3:12">
      <c r="C48" s="76"/>
      <c r="D48" s="93"/>
      <c r="E48" s="58"/>
      <c r="F48" s="32">
        <f t="shared" si="3"/>
        <v>0</v>
      </c>
      <c r="G48" s="96"/>
      <c r="H48" s="77"/>
      <c r="I48" s="65" t="e">
        <f>VLOOKUP(H48,Presupuesto!$B$11:$C$565,2,0)</f>
        <v>#N/A</v>
      </c>
      <c r="J48" s="33" t="str">
        <f>$J$47</f>
        <v>Posgrado</v>
      </c>
      <c r="K48" s="33" t="s">
        <v>372</v>
      </c>
      <c r="L48" s="33"/>
    </row>
    <row r="49" spans="3:12">
      <c r="C49" s="76"/>
      <c r="D49" s="93"/>
      <c r="E49" s="58"/>
      <c r="F49" s="32">
        <f t="shared" si="3"/>
        <v>0</v>
      </c>
      <c r="G49" s="96"/>
      <c r="H49" s="77"/>
      <c r="I49" s="65" t="e">
        <f>VLOOKUP(H49,Presupuesto!$B$11:$C$565,2,0)</f>
        <v>#N/A</v>
      </c>
      <c r="J49" s="33" t="str">
        <f t="shared" ref="J49:J67" si="4">$J$47</f>
        <v>Posgrado</v>
      </c>
      <c r="K49" s="33" t="s">
        <v>372</v>
      </c>
      <c r="L49" s="33"/>
    </row>
    <row r="50" spans="3:12">
      <c r="C50" s="76"/>
      <c r="D50" s="93"/>
      <c r="E50" s="58"/>
      <c r="F50" s="32">
        <f t="shared" si="3"/>
        <v>0</v>
      </c>
      <c r="G50" s="96"/>
      <c r="H50" s="77"/>
      <c r="I50" s="65" t="e">
        <f>VLOOKUP(H50,Presupuesto!$B$11:$C$565,2,0)</f>
        <v>#N/A</v>
      </c>
      <c r="J50" s="33" t="str">
        <f t="shared" si="4"/>
        <v>Posgrado</v>
      </c>
      <c r="K50" s="33" t="s">
        <v>372</v>
      </c>
      <c r="L50" s="33"/>
    </row>
    <row r="51" spans="3:12">
      <c r="C51" s="76"/>
      <c r="D51" s="93"/>
      <c r="E51" s="58"/>
      <c r="F51" s="32">
        <f t="shared" si="3"/>
        <v>0</v>
      </c>
      <c r="G51" s="96"/>
      <c r="H51" s="77"/>
      <c r="I51" s="65" t="e">
        <f>VLOOKUP(H51,Presupuesto!$B$11:$C$565,2,0)</f>
        <v>#N/A</v>
      </c>
      <c r="J51" s="33" t="str">
        <f t="shared" si="4"/>
        <v>Posgrado</v>
      </c>
      <c r="K51" s="33" t="s">
        <v>372</v>
      </c>
      <c r="L51" s="33"/>
    </row>
    <row r="52" spans="3:12">
      <c r="C52" s="76"/>
      <c r="D52" s="93"/>
      <c r="E52" s="58"/>
      <c r="F52" s="32">
        <f t="shared" si="3"/>
        <v>0</v>
      </c>
      <c r="G52" s="96"/>
      <c r="H52" s="77"/>
      <c r="I52" s="65" t="e">
        <f>VLOOKUP(H52,Presupuesto!$B$11:$C$565,2,0)</f>
        <v>#N/A</v>
      </c>
      <c r="J52" s="33" t="str">
        <f t="shared" si="4"/>
        <v>Posgrado</v>
      </c>
      <c r="K52" s="33" t="s">
        <v>361</v>
      </c>
      <c r="L52" s="33"/>
    </row>
    <row r="53" spans="3:12">
      <c r="C53" s="76"/>
      <c r="D53" s="93"/>
      <c r="E53" s="58"/>
      <c r="F53" s="32">
        <f t="shared" si="3"/>
        <v>0</v>
      </c>
      <c r="G53" s="96"/>
      <c r="H53" s="77"/>
      <c r="I53" s="65" t="e">
        <f>VLOOKUP(H53,Presupuesto!$B$11:$C$565,2,0)</f>
        <v>#N/A</v>
      </c>
      <c r="J53" s="33" t="str">
        <f t="shared" si="4"/>
        <v>Posgrado</v>
      </c>
      <c r="K53" s="33" t="s">
        <v>372</v>
      </c>
      <c r="L53" s="33"/>
    </row>
    <row r="54" spans="3:12">
      <c r="C54" s="76"/>
      <c r="D54" s="93"/>
      <c r="E54" s="58"/>
      <c r="F54" s="32">
        <f t="shared" si="3"/>
        <v>0</v>
      </c>
      <c r="G54" s="96"/>
      <c r="H54" s="77"/>
      <c r="I54" s="65" t="e">
        <f>VLOOKUP(H54,Presupuesto!$B$11:$C$565,2,0)</f>
        <v>#N/A</v>
      </c>
      <c r="J54" s="33" t="str">
        <f t="shared" si="4"/>
        <v>Posgrado</v>
      </c>
      <c r="K54" s="33" t="s">
        <v>372</v>
      </c>
      <c r="L54" s="33"/>
    </row>
    <row r="55" spans="3:12">
      <c r="C55" s="76"/>
      <c r="D55" s="93"/>
      <c r="E55" s="58"/>
      <c r="F55" s="32">
        <f t="shared" si="3"/>
        <v>0</v>
      </c>
      <c r="G55" s="96"/>
      <c r="H55" s="77"/>
      <c r="I55" s="65" t="e">
        <f>VLOOKUP(H55,Presupuesto!$B$11:$C$565,2,0)</f>
        <v>#N/A</v>
      </c>
      <c r="J55" s="33" t="str">
        <f t="shared" si="4"/>
        <v>Posgrado</v>
      </c>
      <c r="K55" s="33" t="s">
        <v>372</v>
      </c>
      <c r="L55" s="33"/>
    </row>
    <row r="56" spans="3:12">
      <c r="C56" s="76"/>
      <c r="D56" s="93"/>
      <c r="E56" s="58"/>
      <c r="F56" s="32">
        <f t="shared" si="3"/>
        <v>0</v>
      </c>
      <c r="G56" s="96"/>
      <c r="H56" s="77"/>
      <c r="I56" s="65" t="e">
        <f>VLOOKUP(H56,Presupuesto!$B$11:$C$565,2,0)</f>
        <v>#N/A</v>
      </c>
      <c r="J56" s="33" t="str">
        <f t="shared" si="4"/>
        <v>Posgrado</v>
      </c>
      <c r="K56" s="33" t="s">
        <v>372</v>
      </c>
      <c r="L56" s="33"/>
    </row>
    <row r="57" spans="3:12">
      <c r="C57" s="78"/>
      <c r="D57" s="93"/>
      <c r="E57" s="53"/>
      <c r="F57" s="32">
        <f t="shared" si="3"/>
        <v>0</v>
      </c>
      <c r="G57" s="96"/>
      <c r="H57" s="79"/>
      <c r="I57" s="65" t="e">
        <f>VLOOKUP(H57,Presupuesto!$B$11:$C$565,2,0)</f>
        <v>#N/A</v>
      </c>
      <c r="J57" s="33" t="str">
        <f t="shared" si="4"/>
        <v>Posgrado</v>
      </c>
      <c r="K57" s="33" t="s">
        <v>372</v>
      </c>
      <c r="L57" s="33"/>
    </row>
    <row r="58" spans="3:12">
      <c r="C58" s="78"/>
      <c r="D58" s="93"/>
      <c r="E58" s="53"/>
      <c r="F58" s="32">
        <f t="shared" si="3"/>
        <v>0</v>
      </c>
      <c r="G58" s="96"/>
      <c r="H58" s="79"/>
      <c r="I58" s="65" t="e">
        <f>VLOOKUP(H58,Presupuesto!$B$11:$C$565,2,0)</f>
        <v>#N/A</v>
      </c>
      <c r="J58" s="33" t="str">
        <f t="shared" si="4"/>
        <v>Posgrado</v>
      </c>
      <c r="K58" s="33" t="s">
        <v>372</v>
      </c>
      <c r="L58" s="33"/>
    </row>
    <row r="59" spans="3:12">
      <c r="C59" s="78"/>
      <c r="D59" s="93"/>
      <c r="E59" s="53"/>
      <c r="F59" s="32">
        <f t="shared" si="3"/>
        <v>0</v>
      </c>
      <c r="G59" s="96"/>
      <c r="H59" s="79"/>
      <c r="I59" s="65" t="e">
        <f>VLOOKUP(H59,Presupuesto!$B$11:$C$565,2,0)</f>
        <v>#N/A</v>
      </c>
      <c r="J59" s="33" t="str">
        <f t="shared" si="4"/>
        <v>Posgrado</v>
      </c>
      <c r="K59" s="33" t="s">
        <v>372</v>
      </c>
      <c r="L59" s="33"/>
    </row>
    <row r="60" spans="3:12">
      <c r="C60" s="78"/>
      <c r="D60" s="93"/>
      <c r="E60" s="53"/>
      <c r="F60" s="32">
        <f t="shared" si="3"/>
        <v>0</v>
      </c>
      <c r="G60" s="96"/>
      <c r="H60" s="79"/>
      <c r="I60" s="65" t="e">
        <f>VLOOKUP(H60,Presupuesto!$B$11:$C$565,2,0)</f>
        <v>#N/A</v>
      </c>
      <c r="J60" s="33" t="str">
        <f t="shared" si="4"/>
        <v>Posgrado</v>
      </c>
      <c r="K60" s="33" t="s">
        <v>372</v>
      </c>
      <c r="L60" s="33"/>
    </row>
    <row r="61" spans="3:12">
      <c r="C61" s="78"/>
      <c r="D61" s="93"/>
      <c r="E61" s="53"/>
      <c r="F61" s="32">
        <f t="shared" si="3"/>
        <v>0</v>
      </c>
      <c r="G61" s="96"/>
      <c r="H61" s="79"/>
      <c r="I61" s="65" t="e">
        <f>VLOOKUP(H61,Presupuesto!$B$11:$C$565,2,0)</f>
        <v>#N/A</v>
      </c>
      <c r="J61" s="33" t="str">
        <f t="shared" si="4"/>
        <v>Posgrado</v>
      </c>
      <c r="K61" s="33" t="s">
        <v>372</v>
      </c>
      <c r="L61" s="33"/>
    </row>
    <row r="62" spans="3:12">
      <c r="C62" s="78"/>
      <c r="D62" s="93"/>
      <c r="E62" s="53"/>
      <c r="F62" s="32">
        <f t="shared" si="3"/>
        <v>0</v>
      </c>
      <c r="G62" s="96"/>
      <c r="H62" s="79"/>
      <c r="I62" s="65" t="e">
        <f>VLOOKUP(H62,Presupuesto!$B$11:$C$565,2,0)</f>
        <v>#N/A</v>
      </c>
      <c r="J62" s="33" t="str">
        <f t="shared" si="4"/>
        <v>Posgrado</v>
      </c>
      <c r="K62" s="33" t="s">
        <v>372</v>
      </c>
      <c r="L62" s="33"/>
    </row>
    <row r="63" spans="3:12">
      <c r="C63" s="80"/>
      <c r="D63" s="93"/>
      <c r="E63" s="53"/>
      <c r="F63" s="32">
        <f t="shared" si="3"/>
        <v>0</v>
      </c>
      <c r="G63" s="96"/>
      <c r="H63" s="81"/>
      <c r="I63" s="65" t="e">
        <f>VLOOKUP(H63,Presupuesto!$B$11:$C$565,2,0)</f>
        <v>#N/A</v>
      </c>
      <c r="J63" s="33" t="str">
        <f t="shared" si="4"/>
        <v>Posgrado</v>
      </c>
      <c r="K63" s="33" t="s">
        <v>363</v>
      </c>
      <c r="L63" s="33"/>
    </row>
    <row r="64" spans="3:12">
      <c r="C64" s="80"/>
      <c r="D64" s="93"/>
      <c r="E64" s="53"/>
      <c r="F64" s="32">
        <f t="shared" si="3"/>
        <v>0</v>
      </c>
      <c r="G64" s="96"/>
      <c r="H64" s="81"/>
      <c r="I64" s="65" t="e">
        <f>VLOOKUP(H64,Presupuesto!$B$11:$C$565,2,0)</f>
        <v>#N/A</v>
      </c>
      <c r="J64" s="33" t="str">
        <f t="shared" si="4"/>
        <v>Posgrado</v>
      </c>
      <c r="K64" s="33" t="s">
        <v>372</v>
      </c>
      <c r="L64" s="33"/>
    </row>
    <row r="65" spans="3:12">
      <c r="C65" s="80"/>
      <c r="D65" s="93"/>
      <c r="E65" s="53"/>
      <c r="F65" s="32">
        <f t="shared" si="3"/>
        <v>0</v>
      </c>
      <c r="G65" s="96"/>
      <c r="H65" s="81"/>
      <c r="I65" s="65" t="e">
        <f>VLOOKUP(H65,Presupuesto!$B$11:$C$565,2,0)</f>
        <v>#N/A</v>
      </c>
      <c r="J65" s="33" t="str">
        <f t="shared" si="4"/>
        <v>Posgrado</v>
      </c>
      <c r="K65" s="33" t="s">
        <v>372</v>
      </c>
      <c r="L65" s="33"/>
    </row>
    <row r="66" spans="3:12">
      <c r="C66" s="80"/>
      <c r="D66" s="93"/>
      <c r="E66" s="53"/>
      <c r="F66" s="32">
        <f t="shared" si="3"/>
        <v>0</v>
      </c>
      <c r="G66" s="96"/>
      <c r="H66" s="81"/>
      <c r="I66" s="65" t="e">
        <f>VLOOKUP(H66,Presupuesto!$B$11:$C$565,2,0)</f>
        <v>#N/A</v>
      </c>
      <c r="J66" s="33" t="str">
        <f t="shared" si="4"/>
        <v>Posgrado</v>
      </c>
      <c r="K66" s="33" t="s">
        <v>372</v>
      </c>
      <c r="L66" s="33"/>
    </row>
    <row r="67" spans="3:12" ht="15.75" thickBot="1">
      <c r="C67" s="82"/>
      <c r="D67" s="155"/>
      <c r="E67" s="38"/>
      <c r="F67" s="40">
        <f t="shared" si="3"/>
        <v>0</v>
      </c>
      <c r="G67" s="97"/>
      <c r="H67" s="83"/>
      <c r="I67" s="67" t="e">
        <f>VLOOKUP(H67,Presupuesto!$B$11:$C$565,2,0)</f>
        <v>#N/A</v>
      </c>
      <c r="J67" s="41" t="str">
        <f t="shared" si="4"/>
        <v>Posgrado</v>
      </c>
      <c r="K67" s="59" t="s">
        <v>354</v>
      </c>
      <c r="L67" s="41"/>
    </row>
    <row r="69" spans="3:12" ht="15.75" thickBot="1"/>
    <row r="70" spans="3:12" ht="15.75" thickBot="1">
      <c r="C70" s="92" t="s">
        <v>21</v>
      </c>
      <c r="D70" s="293">
        <f>SUM(F77:F97)</f>
        <v>0</v>
      </c>
      <c r="F70" s="7"/>
      <c r="G70" s="14"/>
      <c r="H70" s="7"/>
      <c r="I70" s="7"/>
    </row>
    <row r="71" spans="3:12">
      <c r="C71" s="7"/>
      <c r="D71" s="3"/>
      <c r="E71" s="28"/>
      <c r="F71" s="28"/>
      <c r="G71" s="28"/>
      <c r="H71" s="11"/>
      <c r="I71" s="11"/>
      <c r="J71" s="11"/>
      <c r="K71" s="47"/>
    </row>
    <row r="72" spans="3:12" ht="15.75">
      <c r="C72" s="233" t="s">
        <v>352</v>
      </c>
      <c r="D72" s="290"/>
      <c r="E72" s="28"/>
      <c r="F72" s="28"/>
      <c r="G72" s="28"/>
      <c r="H72" s="11"/>
      <c r="I72" s="11"/>
      <c r="J72" s="11"/>
      <c r="K72" s="47"/>
    </row>
    <row r="73" spans="3:12" ht="18.75">
      <c r="C73" s="143" t="e">
        <f>IFERROR(VLOOKUP(D72,'1. Desarrollo e Innov. Curricu.'!$F:$G,2,FALSE),IFERROR(VLOOKUP(D72,'2. Investigación Científica'!$F:$G,2,FALSE),IFERROR(VLOOKUP(D72,'3. Vinculación Univ. Sociedad'!$F:$G,2,FALSE),IFERROR(VLOOKUP(D72,'4. Docencia y Profesorado Univ.'!$F:$G,2,FALSE),IFERROR(VLOOKUP(D72,'5. Estudiantes y Graduados'!$F:$G,2,FALSE),IFERROR(VLOOKUP(D72,'Gestion administrativa '!$F:$G,2,FALSE),IFERROR(VLOOKUP(D72,'13. Gestión Académica'!$F:$G,2,FALSE),IFERROR(VLOOKUP(D72,'9. Asegura. de la Calid. y M'!$F:$G,2,FALSE),IFERROR(VLOOKUP(D72,'6. Gestión del Conocimiento'!$F:$G,2,FALSE),IFERROR(VLOOKUP(D72,'15. Gobernabilidad y Proceso...'!$F:$G,2,FALSE),IFERROR(VLOOKUP(D72,'12. Gestión del Talento Humano'!$F:$G,2,FALSE),IFERROR(VLOOKUP(D72,'14. Internacional... de la E.S.'!$F:$G,2,FALSE),IFERROR(VLOOKUP(D72,'10. Posgrado'!$F:$G,2,FALSE),IFERROR(VLOOKUP(D72,'17. Gestión TIC'!$F:$G,2,FALSE),IFERROR(VLOOKUP(D72,'16. Desa. del Sistema Educ.Sup.'!$F:$G,2,FALSE),IFERROR(VLOOKUP(D72,'8. Cultura de Inno. Insti...'!$F:$G,2,FALSE),VLOOKUP(D72,'7. Lo Esencial de la Reforma U.'!$F:$G,2,0)))))))))))))))))</f>
        <v>#N/A</v>
      </c>
      <c r="D73" s="3"/>
      <c r="E73" s="28"/>
      <c r="F73" s="28"/>
      <c r="G73" s="28"/>
      <c r="H73" s="11"/>
      <c r="I73" s="11"/>
      <c r="J73" s="11"/>
      <c r="K73" s="47"/>
    </row>
    <row r="74" spans="3:12">
      <c r="E74" s="28"/>
      <c r="F74" s="28"/>
      <c r="G74" s="28"/>
      <c r="H74" s="11"/>
      <c r="I74" s="11"/>
      <c r="J74" s="11"/>
      <c r="K74" s="47"/>
    </row>
    <row r="75" spans="3:12" ht="15.75" thickBot="1">
      <c r="F75" s="28"/>
      <c r="G75" s="11"/>
      <c r="H75" s="11"/>
      <c r="I75" s="11"/>
    </row>
    <row r="76" spans="3:12" ht="30.75" thickBot="1">
      <c r="C76" s="64" t="s">
        <v>12</v>
      </c>
      <c r="D76" s="69" t="s">
        <v>23</v>
      </c>
      <c r="E76" s="71" t="s">
        <v>25</v>
      </c>
      <c r="F76" s="70" t="s">
        <v>6</v>
      </c>
      <c r="G76" s="68" t="s">
        <v>91</v>
      </c>
      <c r="H76" s="71" t="s">
        <v>14</v>
      </c>
      <c r="I76" s="68" t="s">
        <v>92</v>
      </c>
      <c r="J76" s="68" t="s">
        <v>370</v>
      </c>
      <c r="K76" s="68" t="s">
        <v>371</v>
      </c>
      <c r="L76" s="68" t="s">
        <v>81</v>
      </c>
    </row>
    <row r="77" spans="3:12">
      <c r="C77" s="76"/>
      <c r="D77" s="93"/>
      <c r="E77" s="50"/>
      <c r="F77" s="32">
        <f t="shared" ref="F77:F97" si="5">D77*E77</f>
        <v>0</v>
      </c>
      <c r="G77" s="96"/>
      <c r="H77" s="77"/>
      <c r="I77" s="65" t="e">
        <f>VLOOKUP(H77,Presupuesto!$B$11:$C$565,2,0)</f>
        <v>#N/A</v>
      </c>
      <c r="J77" s="151" t="s">
        <v>1403</v>
      </c>
      <c r="K77" s="33" t="s">
        <v>354</v>
      </c>
      <c r="L77" s="33"/>
    </row>
    <row r="78" spans="3:12">
      <c r="C78" s="76"/>
      <c r="D78" s="93"/>
      <c r="E78" s="58"/>
      <c r="F78" s="32">
        <f t="shared" si="5"/>
        <v>0</v>
      </c>
      <c r="G78" s="96"/>
      <c r="H78" s="77"/>
      <c r="I78" s="65" t="e">
        <f>VLOOKUP(H78,Presupuesto!$B$11:$C$565,2,0)</f>
        <v>#N/A</v>
      </c>
      <c r="J78" s="33" t="str">
        <f>$J$77</f>
        <v>Posgrado</v>
      </c>
      <c r="K78" s="33" t="s">
        <v>372</v>
      </c>
      <c r="L78" s="33"/>
    </row>
    <row r="79" spans="3:12">
      <c r="C79" s="76"/>
      <c r="D79" s="93"/>
      <c r="E79" s="58"/>
      <c r="F79" s="32">
        <f t="shared" si="5"/>
        <v>0</v>
      </c>
      <c r="G79" s="96"/>
      <c r="H79" s="77"/>
      <c r="I79" s="65" t="e">
        <f>VLOOKUP(H79,Presupuesto!$B$11:$C$565,2,0)</f>
        <v>#N/A</v>
      </c>
      <c r="J79" s="33" t="str">
        <f t="shared" ref="J79:J97" si="6">$J$77</f>
        <v>Posgrado</v>
      </c>
      <c r="K79" s="33" t="s">
        <v>372</v>
      </c>
      <c r="L79" s="33"/>
    </row>
    <row r="80" spans="3:12">
      <c r="C80" s="76"/>
      <c r="D80" s="93"/>
      <c r="E80" s="58"/>
      <c r="F80" s="32">
        <f t="shared" si="5"/>
        <v>0</v>
      </c>
      <c r="G80" s="96"/>
      <c r="H80" s="77"/>
      <c r="I80" s="65" t="e">
        <f>VLOOKUP(H80,Presupuesto!$B$11:$C$565,2,0)</f>
        <v>#N/A</v>
      </c>
      <c r="J80" s="33" t="str">
        <f t="shared" si="6"/>
        <v>Posgrado</v>
      </c>
      <c r="K80" s="33" t="s">
        <v>372</v>
      </c>
      <c r="L80" s="33"/>
    </row>
    <row r="81" spans="3:12">
      <c r="C81" s="76"/>
      <c r="D81" s="93"/>
      <c r="E81" s="58"/>
      <c r="F81" s="32">
        <f t="shared" si="5"/>
        <v>0</v>
      </c>
      <c r="G81" s="96"/>
      <c r="H81" s="77"/>
      <c r="I81" s="65" t="e">
        <f>VLOOKUP(H81,Presupuesto!$B$11:$C$565,2,0)</f>
        <v>#N/A</v>
      </c>
      <c r="J81" s="33" t="str">
        <f t="shared" si="6"/>
        <v>Posgrado</v>
      </c>
      <c r="K81" s="33" t="s">
        <v>372</v>
      </c>
      <c r="L81" s="33"/>
    </row>
    <row r="82" spans="3:12">
      <c r="C82" s="76"/>
      <c r="D82" s="93"/>
      <c r="E82" s="58"/>
      <c r="F82" s="32">
        <f t="shared" si="5"/>
        <v>0</v>
      </c>
      <c r="G82" s="96"/>
      <c r="H82" s="77"/>
      <c r="I82" s="65" t="e">
        <f>VLOOKUP(H82,Presupuesto!$B$11:$C$565,2,0)</f>
        <v>#N/A</v>
      </c>
      <c r="J82" s="33" t="str">
        <f t="shared" si="6"/>
        <v>Posgrado</v>
      </c>
      <c r="K82" s="33" t="s">
        <v>361</v>
      </c>
      <c r="L82" s="33"/>
    </row>
    <row r="83" spans="3:12">
      <c r="C83" s="76"/>
      <c r="D83" s="93"/>
      <c r="E83" s="58"/>
      <c r="F83" s="32">
        <f t="shared" si="5"/>
        <v>0</v>
      </c>
      <c r="G83" s="96"/>
      <c r="H83" s="77"/>
      <c r="I83" s="65" t="e">
        <f>VLOOKUP(H83,Presupuesto!$B$11:$C$565,2,0)</f>
        <v>#N/A</v>
      </c>
      <c r="J83" s="33" t="str">
        <f t="shared" si="6"/>
        <v>Posgrado</v>
      </c>
      <c r="K83" s="33" t="s">
        <v>372</v>
      </c>
      <c r="L83" s="33"/>
    </row>
    <row r="84" spans="3:12">
      <c r="C84" s="76"/>
      <c r="D84" s="93"/>
      <c r="E84" s="58"/>
      <c r="F84" s="32">
        <f t="shared" si="5"/>
        <v>0</v>
      </c>
      <c r="G84" s="96"/>
      <c r="H84" s="77"/>
      <c r="I84" s="65" t="e">
        <f>VLOOKUP(H84,Presupuesto!$B$11:$C$565,2,0)</f>
        <v>#N/A</v>
      </c>
      <c r="J84" s="33" t="str">
        <f t="shared" si="6"/>
        <v>Posgrado</v>
      </c>
      <c r="K84" s="33" t="s">
        <v>372</v>
      </c>
      <c r="L84" s="33"/>
    </row>
    <row r="85" spans="3:12">
      <c r="C85" s="76"/>
      <c r="D85" s="93"/>
      <c r="E85" s="58"/>
      <c r="F85" s="32">
        <f t="shared" si="5"/>
        <v>0</v>
      </c>
      <c r="G85" s="96"/>
      <c r="H85" s="77"/>
      <c r="I85" s="65" t="e">
        <f>VLOOKUP(H85,Presupuesto!$B$11:$C$565,2,0)</f>
        <v>#N/A</v>
      </c>
      <c r="J85" s="33" t="str">
        <f t="shared" si="6"/>
        <v>Posgrado</v>
      </c>
      <c r="K85" s="33" t="s">
        <v>372</v>
      </c>
      <c r="L85" s="33"/>
    </row>
    <row r="86" spans="3:12">
      <c r="C86" s="76"/>
      <c r="D86" s="93"/>
      <c r="E86" s="58"/>
      <c r="F86" s="32">
        <f t="shared" si="5"/>
        <v>0</v>
      </c>
      <c r="G86" s="96"/>
      <c r="H86" s="77"/>
      <c r="I86" s="65" t="e">
        <f>VLOOKUP(H86,Presupuesto!$B$11:$C$565,2,0)</f>
        <v>#N/A</v>
      </c>
      <c r="J86" s="33" t="str">
        <f t="shared" si="6"/>
        <v>Posgrado</v>
      </c>
      <c r="K86" s="33" t="s">
        <v>372</v>
      </c>
      <c r="L86" s="33"/>
    </row>
    <row r="87" spans="3:12">
      <c r="C87" s="78"/>
      <c r="D87" s="93"/>
      <c r="E87" s="53"/>
      <c r="F87" s="32">
        <f t="shared" si="5"/>
        <v>0</v>
      </c>
      <c r="G87" s="96"/>
      <c r="H87" s="79"/>
      <c r="I87" s="65" t="e">
        <f>VLOOKUP(H87,Presupuesto!$B$11:$C$565,2,0)</f>
        <v>#N/A</v>
      </c>
      <c r="J87" s="33" t="str">
        <f t="shared" si="6"/>
        <v>Posgrado</v>
      </c>
      <c r="K87" s="33" t="s">
        <v>372</v>
      </c>
      <c r="L87" s="33"/>
    </row>
    <row r="88" spans="3:12">
      <c r="C88" s="78"/>
      <c r="D88" s="93"/>
      <c r="E88" s="53"/>
      <c r="F88" s="32">
        <f t="shared" si="5"/>
        <v>0</v>
      </c>
      <c r="G88" s="96"/>
      <c r="H88" s="79"/>
      <c r="I88" s="65" t="e">
        <f>VLOOKUP(H88,Presupuesto!$B$11:$C$565,2,0)</f>
        <v>#N/A</v>
      </c>
      <c r="J88" s="33" t="str">
        <f t="shared" si="6"/>
        <v>Posgrado</v>
      </c>
      <c r="K88" s="33" t="s">
        <v>372</v>
      </c>
      <c r="L88" s="33"/>
    </row>
    <row r="89" spans="3:12">
      <c r="C89" s="78"/>
      <c r="D89" s="93"/>
      <c r="E89" s="53"/>
      <c r="F89" s="32">
        <f t="shared" si="5"/>
        <v>0</v>
      </c>
      <c r="G89" s="96"/>
      <c r="H89" s="79"/>
      <c r="I89" s="65" t="e">
        <f>VLOOKUP(H89,Presupuesto!$B$11:$C$565,2,0)</f>
        <v>#N/A</v>
      </c>
      <c r="J89" s="33" t="str">
        <f t="shared" si="6"/>
        <v>Posgrado</v>
      </c>
      <c r="K89" s="33" t="s">
        <v>372</v>
      </c>
      <c r="L89" s="33"/>
    </row>
    <row r="90" spans="3:12">
      <c r="C90" s="78"/>
      <c r="D90" s="93"/>
      <c r="E90" s="53"/>
      <c r="F90" s="32">
        <f t="shared" si="5"/>
        <v>0</v>
      </c>
      <c r="G90" s="96"/>
      <c r="H90" s="79"/>
      <c r="I90" s="65" t="e">
        <f>VLOOKUP(H90,Presupuesto!$B$11:$C$565,2,0)</f>
        <v>#N/A</v>
      </c>
      <c r="J90" s="33" t="str">
        <f t="shared" si="6"/>
        <v>Posgrado</v>
      </c>
      <c r="K90" s="33" t="s">
        <v>372</v>
      </c>
      <c r="L90" s="33"/>
    </row>
    <row r="91" spans="3:12">
      <c r="C91" s="78"/>
      <c r="D91" s="93"/>
      <c r="E91" s="53"/>
      <c r="F91" s="32">
        <f t="shared" si="5"/>
        <v>0</v>
      </c>
      <c r="G91" s="96"/>
      <c r="H91" s="79"/>
      <c r="I91" s="65" t="e">
        <f>VLOOKUP(H91,Presupuesto!$B$11:$C$565,2,0)</f>
        <v>#N/A</v>
      </c>
      <c r="J91" s="33" t="str">
        <f t="shared" si="6"/>
        <v>Posgrado</v>
      </c>
      <c r="K91" s="33" t="s">
        <v>372</v>
      </c>
      <c r="L91" s="33"/>
    </row>
    <row r="92" spans="3:12">
      <c r="C92" s="78"/>
      <c r="D92" s="93"/>
      <c r="E92" s="53"/>
      <c r="F92" s="32">
        <f t="shared" si="5"/>
        <v>0</v>
      </c>
      <c r="G92" s="96"/>
      <c r="H92" s="79"/>
      <c r="I92" s="65" t="e">
        <f>VLOOKUP(H92,Presupuesto!$B$11:$C$565,2,0)</f>
        <v>#N/A</v>
      </c>
      <c r="J92" s="33" t="str">
        <f t="shared" si="6"/>
        <v>Posgrado</v>
      </c>
      <c r="K92" s="33" t="s">
        <v>372</v>
      </c>
      <c r="L92" s="33"/>
    </row>
    <row r="93" spans="3:12">
      <c r="C93" s="80"/>
      <c r="D93" s="93"/>
      <c r="E93" s="53"/>
      <c r="F93" s="32">
        <f t="shared" si="5"/>
        <v>0</v>
      </c>
      <c r="G93" s="96"/>
      <c r="H93" s="81"/>
      <c r="I93" s="65" t="e">
        <f>VLOOKUP(H93,Presupuesto!$B$11:$C$565,2,0)</f>
        <v>#N/A</v>
      </c>
      <c r="J93" s="33" t="str">
        <f t="shared" si="6"/>
        <v>Posgrado</v>
      </c>
      <c r="K93" s="33" t="s">
        <v>363</v>
      </c>
      <c r="L93" s="33"/>
    </row>
    <row r="94" spans="3:12">
      <c r="C94" s="80"/>
      <c r="D94" s="93"/>
      <c r="E94" s="53"/>
      <c r="F94" s="32">
        <f t="shared" si="5"/>
        <v>0</v>
      </c>
      <c r="G94" s="96"/>
      <c r="H94" s="81"/>
      <c r="I94" s="65" t="e">
        <f>VLOOKUP(H94,Presupuesto!$B$11:$C$565,2,0)</f>
        <v>#N/A</v>
      </c>
      <c r="J94" s="33" t="str">
        <f t="shared" si="6"/>
        <v>Posgrado</v>
      </c>
      <c r="K94" s="33" t="s">
        <v>372</v>
      </c>
      <c r="L94" s="33"/>
    </row>
    <row r="95" spans="3:12">
      <c r="C95" s="80"/>
      <c r="D95" s="93"/>
      <c r="E95" s="53"/>
      <c r="F95" s="32">
        <f t="shared" si="5"/>
        <v>0</v>
      </c>
      <c r="G95" s="96"/>
      <c r="H95" s="81"/>
      <c r="I95" s="65" t="e">
        <f>VLOOKUP(H95,Presupuesto!$B$11:$C$565,2,0)</f>
        <v>#N/A</v>
      </c>
      <c r="J95" s="33" t="str">
        <f t="shared" si="6"/>
        <v>Posgrado</v>
      </c>
      <c r="K95" s="33" t="s">
        <v>372</v>
      </c>
      <c r="L95" s="33"/>
    </row>
    <row r="96" spans="3:12">
      <c r="C96" s="80"/>
      <c r="D96" s="93"/>
      <c r="E96" s="53"/>
      <c r="F96" s="32">
        <f t="shared" si="5"/>
        <v>0</v>
      </c>
      <c r="G96" s="96"/>
      <c r="H96" s="81"/>
      <c r="I96" s="65" t="e">
        <f>VLOOKUP(H96,Presupuesto!$B$11:$C$565,2,0)</f>
        <v>#N/A</v>
      </c>
      <c r="J96" s="33" t="str">
        <f t="shared" si="6"/>
        <v>Posgrado</v>
      </c>
      <c r="K96" s="33" t="s">
        <v>372</v>
      </c>
      <c r="L96" s="33"/>
    </row>
    <row r="97" spans="3:12" ht="15.75" thickBot="1">
      <c r="C97" s="82"/>
      <c r="D97" s="155"/>
      <c r="E97" s="38"/>
      <c r="F97" s="40">
        <f t="shared" si="5"/>
        <v>0</v>
      </c>
      <c r="G97" s="97"/>
      <c r="H97" s="83"/>
      <c r="I97" s="67" t="e">
        <f>VLOOKUP(H97,Presupuesto!$B$11:$C$565,2,0)</f>
        <v>#N/A</v>
      </c>
      <c r="J97" s="41" t="str">
        <f t="shared" si="6"/>
        <v>Posgrado</v>
      </c>
      <c r="K97" s="59" t="s">
        <v>354</v>
      </c>
      <c r="L97" s="41"/>
    </row>
    <row r="98" spans="3:12">
      <c r="F98" s="25"/>
      <c r="G98" s="24"/>
      <c r="H98" s="25"/>
      <c r="I98" s="25"/>
    </row>
    <row r="99" spans="3:12" ht="15.75" thickBot="1"/>
    <row r="100" spans="3:12" ht="15.75" thickBot="1">
      <c r="C100" s="92" t="s">
        <v>21</v>
      </c>
      <c r="D100" s="293">
        <f>SUM(F107:F127)</f>
        <v>0</v>
      </c>
      <c r="F100" s="7"/>
      <c r="G100" s="14"/>
      <c r="H100" s="7"/>
      <c r="I100" s="7"/>
    </row>
    <row r="101" spans="3:12">
      <c r="C101" s="7"/>
      <c r="D101" s="3"/>
      <c r="E101" s="28"/>
      <c r="F101" s="28"/>
      <c r="G101" s="28"/>
      <c r="H101" s="11"/>
      <c r="I101" s="11"/>
      <c r="J101" s="11"/>
      <c r="K101" s="47"/>
    </row>
    <row r="102" spans="3:12" ht="15.75">
      <c r="C102" s="233" t="s">
        <v>352</v>
      </c>
      <c r="D102" s="290"/>
      <c r="E102" s="28"/>
      <c r="F102" s="28"/>
      <c r="G102" s="28"/>
      <c r="H102" s="11"/>
      <c r="I102" s="11"/>
      <c r="J102" s="11"/>
      <c r="K102" s="47"/>
    </row>
    <row r="103" spans="3:12" ht="18.75">
      <c r="C103" s="143" t="e">
        <f>IFERROR(VLOOKUP(D102,'1. Desarrollo e Innov. Curricu.'!$F:$G,2,FALSE),IFERROR(VLOOKUP(D102,'2. Investigación Científica'!$F:$G,2,FALSE),IFERROR(VLOOKUP(D102,'3. Vinculación Univ. Sociedad'!$F:$G,2,FALSE),IFERROR(VLOOKUP(D102,'4. Docencia y Profesorado Univ.'!$F:$G,2,FALSE),IFERROR(VLOOKUP(D102,'5. Estudiantes y Graduados'!$F:$G,2,FALSE),IFERROR(VLOOKUP(D102,'Gestion administrativa '!$F:$G,2,FALSE),IFERROR(VLOOKUP(D102,'13. Gestión Académica'!$F:$G,2,FALSE),IFERROR(VLOOKUP(D102,'9. Asegura. de la Calid. y M'!$F:$G,2,FALSE),IFERROR(VLOOKUP(D102,'6. Gestión del Conocimiento'!$F:$G,2,FALSE),IFERROR(VLOOKUP(D102,'15. Gobernabilidad y Proceso...'!$F:$G,2,FALSE),IFERROR(VLOOKUP(D102,'12. Gestión del Talento Humano'!$F:$G,2,FALSE),IFERROR(VLOOKUP(D102,'14. Internacional... de la E.S.'!$F:$G,2,FALSE),IFERROR(VLOOKUP(D102,'10. Posgrado'!$F:$G,2,FALSE),IFERROR(VLOOKUP(D102,'17. Gestión TIC'!$F:$G,2,FALSE),IFERROR(VLOOKUP(D102,'16. Desa. del Sistema Educ.Sup.'!$F:$G,2,FALSE),IFERROR(VLOOKUP(D102,'8. Cultura de Inno. Insti...'!$F:$G,2,FALSE),VLOOKUP(D102,'7. Lo Esencial de la Reforma U.'!$F:$G,2,0)))))))))))))))))</f>
        <v>#N/A</v>
      </c>
      <c r="D103" s="3"/>
      <c r="E103" s="28"/>
      <c r="F103" s="28"/>
      <c r="G103" s="28"/>
      <c r="H103" s="11"/>
      <c r="I103" s="11"/>
      <c r="J103" s="11"/>
      <c r="K103" s="47"/>
    </row>
    <row r="104" spans="3:12">
      <c r="E104" s="28"/>
      <c r="F104" s="28"/>
      <c r="G104" s="28"/>
      <c r="H104" s="11"/>
      <c r="I104" s="11"/>
      <c r="J104" s="11"/>
      <c r="K104" s="47"/>
    </row>
    <row r="105" spans="3:12" ht="15.75" thickBot="1">
      <c r="F105" s="28"/>
      <c r="G105" s="11"/>
      <c r="H105" s="11"/>
      <c r="I105" s="11"/>
    </row>
    <row r="106" spans="3:12" ht="30.75" thickBot="1">
      <c r="C106" s="64" t="s">
        <v>12</v>
      </c>
      <c r="D106" s="69" t="s">
        <v>23</v>
      </c>
      <c r="E106" s="71" t="s">
        <v>25</v>
      </c>
      <c r="F106" s="70" t="s">
        <v>6</v>
      </c>
      <c r="G106" s="68" t="s">
        <v>91</v>
      </c>
      <c r="H106" s="71" t="s">
        <v>14</v>
      </c>
      <c r="I106" s="68" t="s">
        <v>92</v>
      </c>
      <c r="J106" s="68" t="s">
        <v>370</v>
      </c>
      <c r="K106" s="68" t="s">
        <v>371</v>
      </c>
      <c r="L106" s="68" t="s">
        <v>81</v>
      </c>
    </row>
    <row r="107" spans="3:12">
      <c r="C107" s="76"/>
      <c r="D107" s="93"/>
      <c r="E107" s="50"/>
      <c r="F107" s="32">
        <f t="shared" ref="F107:F127" si="7">D107*E107</f>
        <v>0</v>
      </c>
      <c r="G107" s="96"/>
      <c r="H107" s="77"/>
      <c r="I107" s="65" t="e">
        <f>VLOOKUP(H107,Presupuesto!$B$11:$C$565,2,0)</f>
        <v>#N/A</v>
      </c>
      <c r="J107" s="151" t="s">
        <v>1403</v>
      </c>
      <c r="K107" s="33" t="s">
        <v>354</v>
      </c>
      <c r="L107" s="33"/>
    </row>
    <row r="108" spans="3:12">
      <c r="C108" s="76"/>
      <c r="D108" s="93"/>
      <c r="E108" s="58"/>
      <c r="F108" s="32">
        <f t="shared" si="7"/>
        <v>0</v>
      </c>
      <c r="G108" s="96"/>
      <c r="H108" s="77"/>
      <c r="I108" s="65" t="e">
        <f>VLOOKUP(H108,Presupuesto!$B$11:$C$565,2,0)</f>
        <v>#N/A</v>
      </c>
      <c r="J108" s="33" t="str">
        <f>$J$107</f>
        <v>Posgrado</v>
      </c>
      <c r="K108" s="33" t="s">
        <v>372</v>
      </c>
      <c r="L108" s="33"/>
    </row>
    <row r="109" spans="3:12">
      <c r="C109" s="76"/>
      <c r="D109" s="93"/>
      <c r="E109" s="58"/>
      <c r="F109" s="32">
        <f t="shared" si="7"/>
        <v>0</v>
      </c>
      <c r="G109" s="96"/>
      <c r="H109" s="77"/>
      <c r="I109" s="65" t="e">
        <f>VLOOKUP(H109,Presupuesto!$B$11:$C$565,2,0)</f>
        <v>#N/A</v>
      </c>
      <c r="J109" s="33" t="str">
        <f t="shared" ref="J109:J127" si="8">$J$107</f>
        <v>Posgrado</v>
      </c>
      <c r="K109" s="33" t="s">
        <v>372</v>
      </c>
      <c r="L109" s="33"/>
    </row>
    <row r="110" spans="3:12">
      <c r="C110" s="76"/>
      <c r="D110" s="93"/>
      <c r="E110" s="58"/>
      <c r="F110" s="32">
        <f t="shared" si="7"/>
        <v>0</v>
      </c>
      <c r="G110" s="96"/>
      <c r="H110" s="77"/>
      <c r="I110" s="65" t="e">
        <f>VLOOKUP(H110,Presupuesto!$B$11:$C$565,2,0)</f>
        <v>#N/A</v>
      </c>
      <c r="J110" s="33" t="str">
        <f t="shared" si="8"/>
        <v>Posgrado</v>
      </c>
      <c r="K110" s="33" t="s">
        <v>372</v>
      </c>
      <c r="L110" s="33"/>
    </row>
    <row r="111" spans="3:12">
      <c r="C111" s="76"/>
      <c r="D111" s="93"/>
      <c r="E111" s="58"/>
      <c r="F111" s="32">
        <f t="shared" si="7"/>
        <v>0</v>
      </c>
      <c r="G111" s="96"/>
      <c r="H111" s="77"/>
      <c r="I111" s="65" t="e">
        <f>VLOOKUP(H111,Presupuesto!$B$11:$C$565,2,0)</f>
        <v>#N/A</v>
      </c>
      <c r="J111" s="33" t="str">
        <f t="shared" si="8"/>
        <v>Posgrado</v>
      </c>
      <c r="K111" s="33" t="s">
        <v>372</v>
      </c>
      <c r="L111" s="33"/>
    </row>
    <row r="112" spans="3:12">
      <c r="C112" s="76"/>
      <c r="D112" s="93"/>
      <c r="E112" s="58"/>
      <c r="F112" s="32">
        <f t="shared" si="7"/>
        <v>0</v>
      </c>
      <c r="G112" s="96"/>
      <c r="H112" s="77"/>
      <c r="I112" s="65" t="e">
        <f>VLOOKUP(H112,Presupuesto!$B$11:$C$565,2,0)</f>
        <v>#N/A</v>
      </c>
      <c r="J112" s="33" t="str">
        <f t="shared" si="8"/>
        <v>Posgrado</v>
      </c>
      <c r="K112" s="33" t="s">
        <v>361</v>
      </c>
      <c r="L112" s="33"/>
    </row>
    <row r="113" spans="3:12">
      <c r="C113" s="76"/>
      <c r="D113" s="93"/>
      <c r="E113" s="58"/>
      <c r="F113" s="32">
        <f t="shared" si="7"/>
        <v>0</v>
      </c>
      <c r="G113" s="96"/>
      <c r="H113" s="77"/>
      <c r="I113" s="65" t="e">
        <f>VLOOKUP(H113,Presupuesto!$B$11:$C$565,2,0)</f>
        <v>#N/A</v>
      </c>
      <c r="J113" s="33" t="str">
        <f t="shared" si="8"/>
        <v>Posgrado</v>
      </c>
      <c r="K113" s="33" t="s">
        <v>372</v>
      </c>
      <c r="L113" s="33"/>
    </row>
    <row r="114" spans="3:12">
      <c r="C114" s="76"/>
      <c r="D114" s="93"/>
      <c r="E114" s="58"/>
      <c r="F114" s="32">
        <f t="shared" si="7"/>
        <v>0</v>
      </c>
      <c r="G114" s="96"/>
      <c r="H114" s="77"/>
      <c r="I114" s="65" t="e">
        <f>VLOOKUP(H114,Presupuesto!$B$11:$C$565,2,0)</f>
        <v>#N/A</v>
      </c>
      <c r="J114" s="33" t="str">
        <f t="shared" si="8"/>
        <v>Posgrado</v>
      </c>
      <c r="K114" s="33" t="s">
        <v>372</v>
      </c>
      <c r="L114" s="33"/>
    </row>
    <row r="115" spans="3:12">
      <c r="C115" s="76"/>
      <c r="D115" s="93"/>
      <c r="E115" s="58"/>
      <c r="F115" s="32">
        <f t="shared" si="7"/>
        <v>0</v>
      </c>
      <c r="G115" s="96"/>
      <c r="H115" s="77"/>
      <c r="I115" s="65" t="e">
        <f>VLOOKUP(H115,Presupuesto!$B$11:$C$565,2,0)</f>
        <v>#N/A</v>
      </c>
      <c r="J115" s="33" t="str">
        <f t="shared" si="8"/>
        <v>Posgrado</v>
      </c>
      <c r="K115" s="33" t="s">
        <v>372</v>
      </c>
      <c r="L115" s="33"/>
    </row>
    <row r="116" spans="3:12">
      <c r="C116" s="76"/>
      <c r="D116" s="93"/>
      <c r="E116" s="58"/>
      <c r="F116" s="32">
        <f t="shared" si="7"/>
        <v>0</v>
      </c>
      <c r="G116" s="96"/>
      <c r="H116" s="77"/>
      <c r="I116" s="65" t="e">
        <f>VLOOKUP(H116,Presupuesto!$B$11:$C$565,2,0)</f>
        <v>#N/A</v>
      </c>
      <c r="J116" s="33" t="str">
        <f t="shared" si="8"/>
        <v>Posgrado</v>
      </c>
      <c r="K116" s="33" t="s">
        <v>372</v>
      </c>
      <c r="L116" s="33"/>
    </row>
    <row r="117" spans="3:12">
      <c r="C117" s="78"/>
      <c r="D117" s="93"/>
      <c r="E117" s="53"/>
      <c r="F117" s="32">
        <f t="shared" si="7"/>
        <v>0</v>
      </c>
      <c r="G117" s="96"/>
      <c r="H117" s="79"/>
      <c r="I117" s="65" t="e">
        <f>VLOOKUP(H117,Presupuesto!$B$11:$C$565,2,0)</f>
        <v>#N/A</v>
      </c>
      <c r="J117" s="33" t="str">
        <f t="shared" si="8"/>
        <v>Posgrado</v>
      </c>
      <c r="K117" s="33" t="s">
        <v>372</v>
      </c>
      <c r="L117" s="33"/>
    </row>
    <row r="118" spans="3:12">
      <c r="C118" s="78"/>
      <c r="D118" s="93"/>
      <c r="E118" s="53"/>
      <c r="F118" s="32">
        <f t="shared" si="7"/>
        <v>0</v>
      </c>
      <c r="G118" s="96"/>
      <c r="H118" s="79"/>
      <c r="I118" s="65" t="e">
        <f>VLOOKUP(H118,Presupuesto!$B$11:$C$565,2,0)</f>
        <v>#N/A</v>
      </c>
      <c r="J118" s="33" t="str">
        <f t="shared" si="8"/>
        <v>Posgrado</v>
      </c>
      <c r="K118" s="33" t="s">
        <v>372</v>
      </c>
      <c r="L118" s="33"/>
    </row>
    <row r="119" spans="3:12">
      <c r="C119" s="78"/>
      <c r="D119" s="93"/>
      <c r="E119" s="53"/>
      <c r="F119" s="32">
        <f t="shared" si="7"/>
        <v>0</v>
      </c>
      <c r="G119" s="96"/>
      <c r="H119" s="79"/>
      <c r="I119" s="65" t="e">
        <f>VLOOKUP(H119,Presupuesto!$B$11:$C$565,2,0)</f>
        <v>#N/A</v>
      </c>
      <c r="J119" s="33" t="str">
        <f t="shared" si="8"/>
        <v>Posgrado</v>
      </c>
      <c r="K119" s="33" t="s">
        <v>372</v>
      </c>
      <c r="L119" s="33"/>
    </row>
    <row r="120" spans="3:12">
      <c r="C120" s="78"/>
      <c r="D120" s="93"/>
      <c r="E120" s="53"/>
      <c r="F120" s="32">
        <f t="shared" si="7"/>
        <v>0</v>
      </c>
      <c r="G120" s="96"/>
      <c r="H120" s="79"/>
      <c r="I120" s="65" t="e">
        <f>VLOOKUP(H120,Presupuesto!$B$11:$C$565,2,0)</f>
        <v>#N/A</v>
      </c>
      <c r="J120" s="33" t="str">
        <f t="shared" si="8"/>
        <v>Posgrado</v>
      </c>
      <c r="K120" s="33" t="s">
        <v>372</v>
      </c>
      <c r="L120" s="33"/>
    </row>
    <row r="121" spans="3:12">
      <c r="C121" s="78"/>
      <c r="D121" s="93"/>
      <c r="E121" s="53"/>
      <c r="F121" s="32">
        <f t="shared" si="7"/>
        <v>0</v>
      </c>
      <c r="G121" s="96"/>
      <c r="H121" s="79"/>
      <c r="I121" s="65" t="e">
        <f>VLOOKUP(H121,Presupuesto!$B$11:$C$565,2,0)</f>
        <v>#N/A</v>
      </c>
      <c r="J121" s="33" t="str">
        <f t="shared" si="8"/>
        <v>Posgrado</v>
      </c>
      <c r="K121" s="33" t="s">
        <v>372</v>
      </c>
      <c r="L121" s="33"/>
    </row>
    <row r="122" spans="3:12">
      <c r="C122" s="78"/>
      <c r="D122" s="93"/>
      <c r="E122" s="53"/>
      <c r="F122" s="32">
        <f t="shared" si="7"/>
        <v>0</v>
      </c>
      <c r="G122" s="96"/>
      <c r="H122" s="79"/>
      <c r="I122" s="65" t="e">
        <f>VLOOKUP(H122,Presupuesto!$B$11:$C$565,2,0)</f>
        <v>#N/A</v>
      </c>
      <c r="J122" s="33" t="str">
        <f t="shared" si="8"/>
        <v>Posgrado</v>
      </c>
      <c r="K122" s="33" t="s">
        <v>372</v>
      </c>
      <c r="L122" s="33"/>
    </row>
    <row r="123" spans="3:12">
      <c r="C123" s="80"/>
      <c r="D123" s="93"/>
      <c r="E123" s="53"/>
      <c r="F123" s="32">
        <f t="shared" si="7"/>
        <v>0</v>
      </c>
      <c r="G123" s="96"/>
      <c r="H123" s="81"/>
      <c r="I123" s="65" t="e">
        <f>VLOOKUP(H123,Presupuesto!$B$11:$C$565,2,0)</f>
        <v>#N/A</v>
      </c>
      <c r="J123" s="33" t="str">
        <f t="shared" si="8"/>
        <v>Posgrado</v>
      </c>
      <c r="K123" s="33" t="s">
        <v>363</v>
      </c>
      <c r="L123" s="33"/>
    </row>
    <row r="124" spans="3:12">
      <c r="C124" s="80"/>
      <c r="D124" s="93"/>
      <c r="E124" s="53"/>
      <c r="F124" s="32">
        <f t="shared" si="7"/>
        <v>0</v>
      </c>
      <c r="G124" s="96"/>
      <c r="H124" s="81"/>
      <c r="I124" s="65" t="e">
        <f>VLOOKUP(H124,Presupuesto!$B$11:$C$565,2,0)</f>
        <v>#N/A</v>
      </c>
      <c r="J124" s="33" t="str">
        <f t="shared" si="8"/>
        <v>Posgrado</v>
      </c>
      <c r="K124" s="33" t="s">
        <v>372</v>
      </c>
      <c r="L124" s="33"/>
    </row>
    <row r="125" spans="3:12">
      <c r="C125" s="80"/>
      <c r="D125" s="93"/>
      <c r="E125" s="53"/>
      <c r="F125" s="32">
        <f t="shared" si="7"/>
        <v>0</v>
      </c>
      <c r="G125" s="96"/>
      <c r="H125" s="81"/>
      <c r="I125" s="65" t="e">
        <f>VLOOKUP(H125,Presupuesto!$B$11:$C$565,2,0)</f>
        <v>#N/A</v>
      </c>
      <c r="J125" s="33" t="str">
        <f t="shared" si="8"/>
        <v>Posgrado</v>
      </c>
      <c r="K125" s="33" t="s">
        <v>372</v>
      </c>
      <c r="L125" s="33"/>
    </row>
    <row r="126" spans="3:12">
      <c r="C126" s="80"/>
      <c r="D126" s="93"/>
      <c r="E126" s="53"/>
      <c r="F126" s="32">
        <f t="shared" si="7"/>
        <v>0</v>
      </c>
      <c r="G126" s="96"/>
      <c r="H126" s="81"/>
      <c r="I126" s="65" t="e">
        <f>VLOOKUP(H126,Presupuesto!$B$11:$C$565,2,0)</f>
        <v>#N/A</v>
      </c>
      <c r="J126" s="33" t="str">
        <f t="shared" si="8"/>
        <v>Posgrado</v>
      </c>
      <c r="K126" s="33" t="s">
        <v>372</v>
      </c>
      <c r="L126" s="33"/>
    </row>
    <row r="127" spans="3:12" ht="15.75" thickBot="1">
      <c r="C127" s="82"/>
      <c r="D127" s="155"/>
      <c r="E127" s="38"/>
      <c r="F127" s="40">
        <f t="shared" si="7"/>
        <v>0</v>
      </c>
      <c r="G127" s="97"/>
      <c r="H127" s="83"/>
      <c r="I127" s="67" t="e">
        <f>VLOOKUP(H127,Presupuesto!$B$11:$C$565,2,0)</f>
        <v>#N/A</v>
      </c>
      <c r="J127" s="41" t="str">
        <f t="shared" si="8"/>
        <v>Posgrado</v>
      </c>
      <c r="K127" s="59" t="s">
        <v>354</v>
      </c>
      <c r="L127" s="41"/>
    </row>
    <row r="129" spans="3:12" ht="15.75" thickBot="1"/>
    <row r="130" spans="3:12" ht="15.75" thickBot="1">
      <c r="C130" s="92" t="s">
        <v>21</v>
      </c>
      <c r="D130" s="293">
        <f>SUM(F137:F157)</f>
        <v>0</v>
      </c>
      <c r="F130" s="7"/>
      <c r="G130" s="14"/>
      <c r="H130" s="7"/>
      <c r="I130" s="7"/>
    </row>
    <row r="131" spans="3:12">
      <c r="C131" s="7"/>
      <c r="D131" s="3"/>
      <c r="E131" s="28"/>
      <c r="F131" s="28"/>
      <c r="G131" s="28"/>
      <c r="H131" s="11"/>
      <c r="I131" s="11"/>
      <c r="J131" s="11"/>
      <c r="K131" s="47"/>
    </row>
    <row r="132" spans="3:12" ht="15.75">
      <c r="C132" s="233" t="s">
        <v>352</v>
      </c>
      <c r="D132" s="290"/>
      <c r="E132" s="28"/>
      <c r="F132" s="28"/>
      <c r="G132" s="28"/>
      <c r="H132" s="11"/>
      <c r="I132" s="11"/>
      <c r="J132" s="11"/>
      <c r="K132" s="47"/>
    </row>
    <row r="133" spans="3:12" ht="18.75">
      <c r="C133" s="143" t="e">
        <f>IFERROR(VLOOKUP(D132,'1. Desarrollo e Innov. Curricu.'!$F:$G,2,FALSE),IFERROR(VLOOKUP(D132,'2. Investigación Científica'!$F:$G,2,FALSE),IFERROR(VLOOKUP(D132,'3. Vinculación Univ. Sociedad'!$F:$G,2,FALSE),IFERROR(VLOOKUP(D132,'4. Docencia y Profesorado Univ.'!$F:$G,2,FALSE),IFERROR(VLOOKUP(D132,'5. Estudiantes y Graduados'!$F:$G,2,FALSE),IFERROR(VLOOKUP(D132,'Gestion administrativa '!$F:$G,2,FALSE),IFERROR(VLOOKUP(D132,'13. Gestión Académica'!$F:$G,2,FALSE),IFERROR(VLOOKUP(D132,'9. Asegura. de la Calid. y M'!$F:$G,2,FALSE),IFERROR(VLOOKUP(D132,'6. Gestión del Conocimiento'!$F:$G,2,FALSE),IFERROR(VLOOKUP(D132,'15. Gobernabilidad y Proceso...'!$F:$G,2,FALSE),IFERROR(VLOOKUP(D132,'12. Gestión del Talento Humano'!$F:$G,2,FALSE),IFERROR(VLOOKUP(D132,'14. Internacional... de la E.S.'!$F:$G,2,FALSE),IFERROR(VLOOKUP(D132,'10. Posgrado'!$F:$G,2,FALSE),IFERROR(VLOOKUP(D132,'17. Gestión TIC'!$F:$G,2,FALSE),IFERROR(VLOOKUP(D132,'16. Desa. del Sistema Educ.Sup.'!$F:$G,2,FALSE),IFERROR(VLOOKUP(D132,'8. Cultura de Inno. Insti...'!$F:$G,2,FALSE),VLOOKUP(D132,'7. Lo Esencial de la Reforma U.'!$F:$G,2,0)))))))))))))))))</f>
        <v>#N/A</v>
      </c>
      <c r="D133" s="3"/>
      <c r="E133" s="28"/>
      <c r="F133" s="28"/>
      <c r="G133" s="28"/>
      <c r="H133" s="11"/>
      <c r="I133" s="11"/>
      <c r="J133" s="11"/>
      <c r="K133" s="47"/>
    </row>
    <row r="134" spans="3:12">
      <c r="E134" s="28"/>
      <c r="F134" s="28"/>
      <c r="G134" s="28"/>
      <c r="H134" s="11"/>
      <c r="I134" s="11"/>
      <c r="J134" s="11"/>
      <c r="K134" s="47"/>
    </row>
    <row r="135" spans="3:12" ht="15.75" thickBot="1">
      <c r="F135" s="28"/>
      <c r="G135" s="11"/>
      <c r="H135" s="11"/>
      <c r="I135" s="11"/>
    </row>
    <row r="136" spans="3:12" ht="30.75" thickBot="1">
      <c r="C136" s="64" t="s">
        <v>12</v>
      </c>
      <c r="D136" s="69" t="s">
        <v>23</v>
      </c>
      <c r="E136" s="71" t="s">
        <v>25</v>
      </c>
      <c r="F136" s="70" t="s">
        <v>6</v>
      </c>
      <c r="G136" s="68" t="s">
        <v>91</v>
      </c>
      <c r="H136" s="71" t="s">
        <v>14</v>
      </c>
      <c r="I136" s="68" t="s">
        <v>92</v>
      </c>
      <c r="J136" s="68" t="s">
        <v>370</v>
      </c>
      <c r="K136" s="68" t="s">
        <v>371</v>
      </c>
      <c r="L136" s="68" t="s">
        <v>81</v>
      </c>
    </row>
    <row r="137" spans="3:12">
      <c r="C137" s="76"/>
      <c r="D137" s="93"/>
      <c r="E137" s="50"/>
      <c r="F137" s="32">
        <f t="shared" ref="F137:F157" si="9">D137*E137</f>
        <v>0</v>
      </c>
      <c r="G137" s="96"/>
      <c r="H137" s="77"/>
      <c r="I137" s="65" t="e">
        <f>VLOOKUP(H137,Presupuesto!$B$11:$C$565,2,0)</f>
        <v>#N/A</v>
      </c>
      <c r="J137" s="151" t="s">
        <v>1403</v>
      </c>
      <c r="K137" s="33" t="s">
        <v>354</v>
      </c>
      <c r="L137" s="33"/>
    </row>
    <row r="138" spans="3:12">
      <c r="C138" s="76"/>
      <c r="D138" s="93"/>
      <c r="E138" s="58"/>
      <c r="F138" s="32">
        <f t="shared" si="9"/>
        <v>0</v>
      </c>
      <c r="G138" s="96"/>
      <c r="H138" s="77"/>
      <c r="I138" s="65" t="e">
        <f>VLOOKUP(H138,Presupuesto!$B$11:$C$565,2,0)</f>
        <v>#N/A</v>
      </c>
      <c r="J138" s="33" t="str">
        <f>$J$137</f>
        <v>Posgrado</v>
      </c>
      <c r="K138" s="33" t="s">
        <v>372</v>
      </c>
      <c r="L138" s="33"/>
    </row>
    <row r="139" spans="3:12">
      <c r="C139" s="76"/>
      <c r="D139" s="93"/>
      <c r="E139" s="58"/>
      <c r="F139" s="32">
        <f t="shared" si="9"/>
        <v>0</v>
      </c>
      <c r="G139" s="96"/>
      <c r="H139" s="77"/>
      <c r="I139" s="65" t="e">
        <f>VLOOKUP(H139,Presupuesto!$B$11:$C$565,2,0)</f>
        <v>#N/A</v>
      </c>
      <c r="J139" s="33" t="str">
        <f t="shared" ref="J139:J157" si="10">$J$137</f>
        <v>Posgrado</v>
      </c>
      <c r="K139" s="33" t="s">
        <v>372</v>
      </c>
      <c r="L139" s="33"/>
    </row>
    <row r="140" spans="3:12">
      <c r="C140" s="76"/>
      <c r="D140" s="93"/>
      <c r="E140" s="58"/>
      <c r="F140" s="32">
        <f t="shared" si="9"/>
        <v>0</v>
      </c>
      <c r="G140" s="96"/>
      <c r="H140" s="77"/>
      <c r="I140" s="65" t="e">
        <f>VLOOKUP(H140,Presupuesto!$B$11:$C$565,2,0)</f>
        <v>#N/A</v>
      </c>
      <c r="J140" s="33" t="str">
        <f t="shared" si="10"/>
        <v>Posgrado</v>
      </c>
      <c r="K140" s="33" t="s">
        <v>372</v>
      </c>
      <c r="L140" s="33"/>
    </row>
    <row r="141" spans="3:12">
      <c r="C141" s="76"/>
      <c r="D141" s="93"/>
      <c r="E141" s="58"/>
      <c r="F141" s="32">
        <f t="shared" si="9"/>
        <v>0</v>
      </c>
      <c r="G141" s="96"/>
      <c r="H141" s="77"/>
      <c r="I141" s="65" t="e">
        <f>VLOOKUP(H141,Presupuesto!$B$11:$C$565,2,0)</f>
        <v>#N/A</v>
      </c>
      <c r="J141" s="33" t="str">
        <f t="shared" si="10"/>
        <v>Posgrado</v>
      </c>
      <c r="K141" s="33" t="s">
        <v>372</v>
      </c>
      <c r="L141" s="33"/>
    </row>
    <row r="142" spans="3:12">
      <c r="C142" s="76"/>
      <c r="D142" s="93"/>
      <c r="E142" s="58"/>
      <c r="F142" s="32">
        <f t="shared" si="9"/>
        <v>0</v>
      </c>
      <c r="G142" s="96"/>
      <c r="H142" s="77"/>
      <c r="I142" s="65" t="e">
        <f>VLOOKUP(H142,Presupuesto!$B$11:$C$565,2,0)</f>
        <v>#N/A</v>
      </c>
      <c r="J142" s="33" t="str">
        <f t="shared" si="10"/>
        <v>Posgrado</v>
      </c>
      <c r="K142" s="33" t="s">
        <v>361</v>
      </c>
      <c r="L142" s="33"/>
    </row>
    <row r="143" spans="3:12">
      <c r="C143" s="76"/>
      <c r="D143" s="93"/>
      <c r="E143" s="58"/>
      <c r="F143" s="32">
        <f t="shared" si="9"/>
        <v>0</v>
      </c>
      <c r="G143" s="96"/>
      <c r="H143" s="77"/>
      <c r="I143" s="65" t="e">
        <f>VLOOKUP(H143,Presupuesto!$B$11:$C$565,2,0)</f>
        <v>#N/A</v>
      </c>
      <c r="J143" s="33" t="str">
        <f t="shared" si="10"/>
        <v>Posgrado</v>
      </c>
      <c r="K143" s="33" t="s">
        <v>372</v>
      </c>
      <c r="L143" s="33"/>
    </row>
    <row r="144" spans="3:12">
      <c r="C144" s="76"/>
      <c r="D144" s="93"/>
      <c r="E144" s="58"/>
      <c r="F144" s="32">
        <f t="shared" si="9"/>
        <v>0</v>
      </c>
      <c r="G144" s="96"/>
      <c r="H144" s="77"/>
      <c r="I144" s="65" t="e">
        <f>VLOOKUP(H144,Presupuesto!$B$11:$C$565,2,0)</f>
        <v>#N/A</v>
      </c>
      <c r="J144" s="33" t="str">
        <f t="shared" si="10"/>
        <v>Posgrado</v>
      </c>
      <c r="K144" s="33" t="s">
        <v>372</v>
      </c>
      <c r="L144" s="33"/>
    </row>
    <row r="145" spans="3:12">
      <c r="C145" s="76"/>
      <c r="D145" s="93"/>
      <c r="E145" s="58"/>
      <c r="F145" s="32">
        <f t="shared" si="9"/>
        <v>0</v>
      </c>
      <c r="G145" s="96"/>
      <c r="H145" s="77"/>
      <c r="I145" s="65" t="e">
        <f>VLOOKUP(H145,Presupuesto!$B$11:$C$565,2,0)</f>
        <v>#N/A</v>
      </c>
      <c r="J145" s="33" t="str">
        <f t="shared" si="10"/>
        <v>Posgrado</v>
      </c>
      <c r="K145" s="33" t="s">
        <v>372</v>
      </c>
      <c r="L145" s="33"/>
    </row>
    <row r="146" spans="3:12">
      <c r="C146" s="76"/>
      <c r="D146" s="93"/>
      <c r="E146" s="58"/>
      <c r="F146" s="32">
        <f t="shared" si="9"/>
        <v>0</v>
      </c>
      <c r="G146" s="96"/>
      <c r="H146" s="77"/>
      <c r="I146" s="65" t="e">
        <f>VLOOKUP(H146,Presupuesto!$B$11:$C$565,2,0)</f>
        <v>#N/A</v>
      </c>
      <c r="J146" s="33" t="str">
        <f t="shared" si="10"/>
        <v>Posgrado</v>
      </c>
      <c r="K146" s="33" t="s">
        <v>372</v>
      </c>
      <c r="L146" s="33"/>
    </row>
    <row r="147" spans="3:12">
      <c r="C147" s="78"/>
      <c r="D147" s="93"/>
      <c r="E147" s="53"/>
      <c r="F147" s="32">
        <f t="shared" si="9"/>
        <v>0</v>
      </c>
      <c r="G147" s="96"/>
      <c r="H147" s="79"/>
      <c r="I147" s="65" t="e">
        <f>VLOOKUP(H147,Presupuesto!$B$11:$C$565,2,0)</f>
        <v>#N/A</v>
      </c>
      <c r="J147" s="33" t="str">
        <f t="shared" si="10"/>
        <v>Posgrado</v>
      </c>
      <c r="K147" s="33" t="s">
        <v>372</v>
      </c>
      <c r="L147" s="33"/>
    </row>
    <row r="148" spans="3:12">
      <c r="C148" s="78"/>
      <c r="D148" s="93"/>
      <c r="E148" s="53"/>
      <c r="F148" s="32">
        <f t="shared" si="9"/>
        <v>0</v>
      </c>
      <c r="G148" s="96"/>
      <c r="H148" s="79"/>
      <c r="I148" s="65" t="e">
        <f>VLOOKUP(H148,Presupuesto!$B$11:$C$565,2,0)</f>
        <v>#N/A</v>
      </c>
      <c r="J148" s="33" t="str">
        <f t="shared" si="10"/>
        <v>Posgrado</v>
      </c>
      <c r="K148" s="33" t="s">
        <v>372</v>
      </c>
      <c r="L148" s="33"/>
    </row>
    <row r="149" spans="3:12">
      <c r="C149" s="78"/>
      <c r="D149" s="93"/>
      <c r="E149" s="53"/>
      <c r="F149" s="32">
        <f t="shared" si="9"/>
        <v>0</v>
      </c>
      <c r="G149" s="96"/>
      <c r="H149" s="79"/>
      <c r="I149" s="65" t="e">
        <f>VLOOKUP(H149,Presupuesto!$B$11:$C$565,2,0)</f>
        <v>#N/A</v>
      </c>
      <c r="J149" s="33" t="str">
        <f t="shared" si="10"/>
        <v>Posgrado</v>
      </c>
      <c r="K149" s="33" t="s">
        <v>372</v>
      </c>
      <c r="L149" s="33"/>
    </row>
    <row r="150" spans="3:12">
      <c r="C150" s="78"/>
      <c r="D150" s="93"/>
      <c r="E150" s="53"/>
      <c r="F150" s="32">
        <f t="shared" si="9"/>
        <v>0</v>
      </c>
      <c r="G150" s="96"/>
      <c r="H150" s="79"/>
      <c r="I150" s="65" t="e">
        <f>VLOOKUP(H150,Presupuesto!$B$11:$C$565,2,0)</f>
        <v>#N/A</v>
      </c>
      <c r="J150" s="33" t="str">
        <f t="shared" si="10"/>
        <v>Posgrado</v>
      </c>
      <c r="K150" s="33" t="s">
        <v>372</v>
      </c>
      <c r="L150" s="33"/>
    </row>
    <row r="151" spans="3:12">
      <c r="C151" s="78"/>
      <c r="D151" s="93"/>
      <c r="E151" s="53"/>
      <c r="F151" s="32">
        <f t="shared" si="9"/>
        <v>0</v>
      </c>
      <c r="G151" s="96"/>
      <c r="H151" s="79"/>
      <c r="I151" s="65" t="e">
        <f>VLOOKUP(H151,Presupuesto!$B$11:$C$565,2,0)</f>
        <v>#N/A</v>
      </c>
      <c r="J151" s="33" t="str">
        <f t="shared" si="10"/>
        <v>Posgrado</v>
      </c>
      <c r="K151" s="33" t="s">
        <v>372</v>
      </c>
      <c r="L151" s="33"/>
    </row>
    <row r="152" spans="3:12">
      <c r="C152" s="78"/>
      <c r="D152" s="93"/>
      <c r="E152" s="53"/>
      <c r="F152" s="32">
        <f t="shared" si="9"/>
        <v>0</v>
      </c>
      <c r="G152" s="96"/>
      <c r="H152" s="79"/>
      <c r="I152" s="65" t="e">
        <f>VLOOKUP(H152,Presupuesto!$B$11:$C$565,2,0)</f>
        <v>#N/A</v>
      </c>
      <c r="J152" s="33" t="str">
        <f t="shared" si="10"/>
        <v>Posgrado</v>
      </c>
      <c r="K152" s="33" t="s">
        <v>372</v>
      </c>
      <c r="L152" s="33"/>
    </row>
    <row r="153" spans="3:12">
      <c r="C153" s="80"/>
      <c r="D153" s="93"/>
      <c r="E153" s="53"/>
      <c r="F153" s="32">
        <f t="shared" si="9"/>
        <v>0</v>
      </c>
      <c r="G153" s="96"/>
      <c r="H153" s="81"/>
      <c r="I153" s="65" t="e">
        <f>VLOOKUP(H153,Presupuesto!$B$11:$C$565,2,0)</f>
        <v>#N/A</v>
      </c>
      <c r="J153" s="33" t="str">
        <f t="shared" si="10"/>
        <v>Posgrado</v>
      </c>
      <c r="K153" s="33" t="s">
        <v>363</v>
      </c>
      <c r="L153" s="33"/>
    </row>
    <row r="154" spans="3:12">
      <c r="C154" s="80"/>
      <c r="D154" s="93"/>
      <c r="E154" s="53"/>
      <c r="F154" s="32">
        <f t="shared" si="9"/>
        <v>0</v>
      </c>
      <c r="G154" s="96"/>
      <c r="H154" s="81"/>
      <c r="I154" s="65" t="e">
        <f>VLOOKUP(H154,Presupuesto!$B$11:$C$565,2,0)</f>
        <v>#N/A</v>
      </c>
      <c r="J154" s="33" t="str">
        <f t="shared" si="10"/>
        <v>Posgrado</v>
      </c>
      <c r="K154" s="33" t="s">
        <v>372</v>
      </c>
      <c r="L154" s="33"/>
    </row>
    <row r="155" spans="3:12">
      <c r="C155" s="80"/>
      <c r="D155" s="93"/>
      <c r="E155" s="53"/>
      <c r="F155" s="32">
        <f t="shared" si="9"/>
        <v>0</v>
      </c>
      <c r="G155" s="96"/>
      <c r="H155" s="81"/>
      <c r="I155" s="65" t="e">
        <f>VLOOKUP(H155,Presupuesto!$B$11:$C$565,2,0)</f>
        <v>#N/A</v>
      </c>
      <c r="J155" s="33" t="str">
        <f t="shared" si="10"/>
        <v>Posgrado</v>
      </c>
      <c r="K155" s="33" t="s">
        <v>372</v>
      </c>
      <c r="L155" s="33"/>
    </row>
    <row r="156" spans="3:12">
      <c r="C156" s="80"/>
      <c r="D156" s="93"/>
      <c r="E156" s="53"/>
      <c r="F156" s="32">
        <f t="shared" si="9"/>
        <v>0</v>
      </c>
      <c r="G156" s="96"/>
      <c r="H156" s="81"/>
      <c r="I156" s="65" t="e">
        <f>VLOOKUP(H156,Presupuesto!$B$11:$C$565,2,0)</f>
        <v>#N/A</v>
      </c>
      <c r="J156" s="33" t="str">
        <f t="shared" si="10"/>
        <v>Posgrado</v>
      </c>
      <c r="K156" s="33" t="s">
        <v>372</v>
      </c>
      <c r="L156" s="33"/>
    </row>
    <row r="157" spans="3:12" ht="15.75" thickBot="1">
      <c r="C157" s="82"/>
      <c r="D157" s="155"/>
      <c r="E157" s="38"/>
      <c r="F157" s="40">
        <f t="shared" si="9"/>
        <v>0</v>
      </c>
      <c r="G157" s="97"/>
      <c r="H157" s="83"/>
      <c r="I157" s="67" t="e">
        <f>VLOOKUP(H157,Presupuesto!$B$11:$C$565,2,0)</f>
        <v>#N/A</v>
      </c>
      <c r="J157" s="41" t="str">
        <f t="shared" si="10"/>
        <v>Posgrado</v>
      </c>
      <c r="K157" s="59" t="s">
        <v>354</v>
      </c>
      <c r="L157" s="41"/>
    </row>
    <row r="158" spans="3:12">
      <c r="F158" s="25"/>
      <c r="G158" s="24"/>
      <c r="H158" s="25"/>
      <c r="I158" s="25"/>
    </row>
    <row r="159" spans="3:12" ht="15.75" thickBot="1"/>
    <row r="160" spans="3:12" ht="15.75" thickBot="1">
      <c r="C160" s="92" t="s">
        <v>21</v>
      </c>
      <c r="D160" s="293">
        <f>SUM(F167:F187)</f>
        <v>0</v>
      </c>
      <c r="F160" s="7"/>
      <c r="G160" s="14"/>
      <c r="H160" s="7"/>
      <c r="I160" s="7"/>
    </row>
    <row r="161" spans="3:12">
      <c r="C161" s="7"/>
      <c r="D161" s="3"/>
      <c r="E161" s="28"/>
      <c r="F161" s="28"/>
      <c r="G161" s="28"/>
      <c r="H161" s="11"/>
      <c r="I161" s="11"/>
      <c r="J161" s="11"/>
      <c r="K161" s="47"/>
    </row>
    <row r="162" spans="3:12" ht="15.75">
      <c r="C162" s="233" t="s">
        <v>352</v>
      </c>
      <c r="D162" s="290"/>
      <c r="E162" s="28"/>
      <c r="F162" s="28"/>
      <c r="G162" s="28"/>
      <c r="H162" s="11"/>
      <c r="I162" s="11"/>
      <c r="J162" s="11"/>
      <c r="K162" s="47"/>
    </row>
    <row r="163" spans="3:12" ht="18.75">
      <c r="C163" s="143" t="e">
        <f>IFERROR(VLOOKUP(D162,'1. Desarrollo e Innov. Curricu.'!$F:$G,2,FALSE),IFERROR(VLOOKUP(D162,'2. Investigación Científica'!$F:$G,2,FALSE),IFERROR(VLOOKUP(D162,'3. Vinculación Univ. Sociedad'!$F:$G,2,FALSE),IFERROR(VLOOKUP(D162,'4. Docencia y Profesorado Univ.'!$F:$G,2,FALSE),IFERROR(VLOOKUP(D162,'5. Estudiantes y Graduados'!$F:$G,2,FALSE),IFERROR(VLOOKUP(D162,'Gestion administrativa '!$F:$G,2,FALSE),IFERROR(VLOOKUP(D162,'13. Gestión Académica'!$F:$G,2,FALSE),IFERROR(VLOOKUP(D162,'9. Asegura. de la Calid. y M'!$F:$G,2,FALSE),IFERROR(VLOOKUP(D162,'6. Gestión del Conocimiento'!$F:$G,2,FALSE),IFERROR(VLOOKUP(D162,'15. Gobernabilidad y Proceso...'!$F:$G,2,FALSE),IFERROR(VLOOKUP(D162,'12. Gestión del Talento Humano'!$F:$G,2,FALSE),IFERROR(VLOOKUP(D162,'14. Internacional... de la E.S.'!$F:$G,2,FALSE),IFERROR(VLOOKUP(D162,'10. Posgrado'!$F:$G,2,FALSE),IFERROR(VLOOKUP(D162,'17. Gestión TIC'!$F:$G,2,FALSE),IFERROR(VLOOKUP(D162,'16. Desa. del Sistema Educ.Sup.'!$F:$G,2,FALSE),IFERROR(VLOOKUP(D162,'8. Cultura de Inno. Insti...'!$F:$G,2,FALSE),VLOOKUP(D162,'7. Lo Esencial de la Reforma U.'!$F:$G,2,0)))))))))))))))))</f>
        <v>#N/A</v>
      </c>
      <c r="D163" s="3"/>
      <c r="E163" s="28"/>
      <c r="F163" s="28"/>
      <c r="G163" s="28"/>
      <c r="H163" s="11"/>
      <c r="I163" s="11"/>
      <c r="J163" s="11"/>
      <c r="K163" s="47"/>
    </row>
    <row r="164" spans="3:12">
      <c r="E164" s="28"/>
      <c r="F164" s="28"/>
      <c r="G164" s="28"/>
      <c r="H164" s="11"/>
      <c r="I164" s="11"/>
      <c r="J164" s="11"/>
      <c r="K164" s="47"/>
    </row>
    <row r="165" spans="3:12" ht="15.75" thickBot="1">
      <c r="F165" s="28"/>
      <c r="G165" s="11"/>
      <c r="H165" s="11"/>
      <c r="I165" s="11"/>
    </row>
    <row r="166" spans="3:12" ht="30.75" thickBot="1">
      <c r="C166" s="64" t="s">
        <v>12</v>
      </c>
      <c r="D166" s="69" t="s">
        <v>23</v>
      </c>
      <c r="E166" s="71" t="s">
        <v>25</v>
      </c>
      <c r="F166" s="70" t="s">
        <v>6</v>
      </c>
      <c r="G166" s="68" t="s">
        <v>91</v>
      </c>
      <c r="H166" s="71" t="s">
        <v>14</v>
      </c>
      <c r="I166" s="68" t="s">
        <v>92</v>
      </c>
      <c r="J166" s="68" t="s">
        <v>370</v>
      </c>
      <c r="K166" s="68" t="s">
        <v>371</v>
      </c>
      <c r="L166" s="68" t="s">
        <v>81</v>
      </c>
    </row>
    <row r="167" spans="3:12">
      <c r="C167" s="76"/>
      <c r="D167" s="93"/>
      <c r="E167" s="50"/>
      <c r="F167" s="32">
        <f t="shared" ref="F167:F187" si="11">D167*E167</f>
        <v>0</v>
      </c>
      <c r="G167" s="96"/>
      <c r="H167" s="77"/>
      <c r="I167" s="65" t="e">
        <f>VLOOKUP(H167,Presupuesto!$B$11:$C$565,2,0)</f>
        <v>#N/A</v>
      </c>
      <c r="J167" s="151" t="s">
        <v>1403</v>
      </c>
      <c r="K167" s="33" t="s">
        <v>354</v>
      </c>
      <c r="L167" s="33"/>
    </row>
    <row r="168" spans="3:12">
      <c r="C168" s="76"/>
      <c r="D168" s="93"/>
      <c r="E168" s="58"/>
      <c r="F168" s="32">
        <f t="shared" si="11"/>
        <v>0</v>
      </c>
      <c r="G168" s="96"/>
      <c r="H168" s="77"/>
      <c r="I168" s="65" t="e">
        <f>VLOOKUP(H168,Presupuesto!$B$11:$C$565,2,0)</f>
        <v>#N/A</v>
      </c>
      <c r="J168" s="33" t="str">
        <f>$J$167</f>
        <v>Posgrado</v>
      </c>
      <c r="K168" s="33" t="s">
        <v>372</v>
      </c>
      <c r="L168" s="33"/>
    </row>
    <row r="169" spans="3:12">
      <c r="C169" s="76"/>
      <c r="D169" s="93"/>
      <c r="E169" s="58"/>
      <c r="F169" s="32">
        <f t="shared" si="11"/>
        <v>0</v>
      </c>
      <c r="G169" s="96"/>
      <c r="H169" s="77"/>
      <c r="I169" s="65" t="e">
        <f>VLOOKUP(H169,Presupuesto!$B$11:$C$565,2,0)</f>
        <v>#N/A</v>
      </c>
      <c r="J169" s="33" t="str">
        <f t="shared" ref="J169:J187" si="12">$J$167</f>
        <v>Posgrado</v>
      </c>
      <c r="K169" s="33" t="s">
        <v>372</v>
      </c>
      <c r="L169" s="33"/>
    </row>
    <row r="170" spans="3:12">
      <c r="C170" s="76"/>
      <c r="D170" s="93"/>
      <c r="E170" s="58"/>
      <c r="F170" s="32">
        <f t="shared" si="11"/>
        <v>0</v>
      </c>
      <c r="G170" s="96"/>
      <c r="H170" s="77"/>
      <c r="I170" s="65" t="e">
        <f>VLOOKUP(H170,Presupuesto!$B$11:$C$565,2,0)</f>
        <v>#N/A</v>
      </c>
      <c r="J170" s="33" t="str">
        <f t="shared" si="12"/>
        <v>Posgrado</v>
      </c>
      <c r="K170" s="33" t="s">
        <v>372</v>
      </c>
      <c r="L170" s="33"/>
    </row>
    <row r="171" spans="3:12">
      <c r="C171" s="76"/>
      <c r="D171" s="93"/>
      <c r="E171" s="58"/>
      <c r="F171" s="32">
        <f t="shared" si="11"/>
        <v>0</v>
      </c>
      <c r="G171" s="96"/>
      <c r="H171" s="77"/>
      <c r="I171" s="65" t="e">
        <f>VLOOKUP(H171,Presupuesto!$B$11:$C$565,2,0)</f>
        <v>#N/A</v>
      </c>
      <c r="J171" s="33" t="str">
        <f t="shared" si="12"/>
        <v>Posgrado</v>
      </c>
      <c r="K171" s="33" t="s">
        <v>372</v>
      </c>
      <c r="L171" s="33"/>
    </row>
    <row r="172" spans="3:12">
      <c r="C172" s="76"/>
      <c r="D172" s="93"/>
      <c r="E172" s="58"/>
      <c r="F172" s="32">
        <f t="shared" si="11"/>
        <v>0</v>
      </c>
      <c r="G172" s="96"/>
      <c r="H172" s="77"/>
      <c r="I172" s="65" t="e">
        <f>VLOOKUP(H172,Presupuesto!$B$11:$C$565,2,0)</f>
        <v>#N/A</v>
      </c>
      <c r="J172" s="33" t="str">
        <f t="shared" si="12"/>
        <v>Posgrado</v>
      </c>
      <c r="K172" s="33" t="s">
        <v>361</v>
      </c>
      <c r="L172" s="33"/>
    </row>
    <row r="173" spans="3:12">
      <c r="C173" s="76"/>
      <c r="D173" s="93"/>
      <c r="E173" s="58"/>
      <c r="F173" s="32">
        <f t="shared" si="11"/>
        <v>0</v>
      </c>
      <c r="G173" s="96"/>
      <c r="H173" s="77"/>
      <c r="I173" s="65" t="e">
        <f>VLOOKUP(H173,Presupuesto!$B$11:$C$565,2,0)</f>
        <v>#N/A</v>
      </c>
      <c r="J173" s="33" t="str">
        <f t="shared" si="12"/>
        <v>Posgrado</v>
      </c>
      <c r="K173" s="33" t="s">
        <v>372</v>
      </c>
      <c r="L173" s="33"/>
    </row>
    <row r="174" spans="3:12">
      <c r="C174" s="76"/>
      <c r="D174" s="93"/>
      <c r="E174" s="58"/>
      <c r="F174" s="32">
        <f t="shared" si="11"/>
        <v>0</v>
      </c>
      <c r="G174" s="96"/>
      <c r="H174" s="77"/>
      <c r="I174" s="65" t="e">
        <f>VLOOKUP(H174,Presupuesto!$B$11:$C$565,2,0)</f>
        <v>#N/A</v>
      </c>
      <c r="J174" s="33" t="str">
        <f t="shared" si="12"/>
        <v>Posgrado</v>
      </c>
      <c r="K174" s="33" t="s">
        <v>372</v>
      </c>
      <c r="L174" s="33"/>
    </row>
    <row r="175" spans="3:12">
      <c r="C175" s="76"/>
      <c r="D175" s="93"/>
      <c r="E175" s="58"/>
      <c r="F175" s="32">
        <f t="shared" si="11"/>
        <v>0</v>
      </c>
      <c r="G175" s="96"/>
      <c r="H175" s="77"/>
      <c r="I175" s="65" t="e">
        <f>VLOOKUP(H175,Presupuesto!$B$11:$C$565,2,0)</f>
        <v>#N/A</v>
      </c>
      <c r="J175" s="33" t="str">
        <f t="shared" si="12"/>
        <v>Posgrado</v>
      </c>
      <c r="K175" s="33" t="s">
        <v>372</v>
      </c>
      <c r="L175" s="33"/>
    </row>
    <row r="176" spans="3:12">
      <c r="C176" s="76"/>
      <c r="D176" s="93"/>
      <c r="E176" s="58"/>
      <c r="F176" s="32">
        <f t="shared" si="11"/>
        <v>0</v>
      </c>
      <c r="G176" s="96"/>
      <c r="H176" s="77"/>
      <c r="I176" s="65" t="e">
        <f>VLOOKUP(H176,Presupuesto!$B$11:$C$565,2,0)</f>
        <v>#N/A</v>
      </c>
      <c r="J176" s="33" t="str">
        <f t="shared" si="12"/>
        <v>Posgrado</v>
      </c>
      <c r="K176" s="33" t="s">
        <v>372</v>
      </c>
      <c r="L176" s="33"/>
    </row>
    <row r="177" spans="3:12">
      <c r="C177" s="78"/>
      <c r="D177" s="93"/>
      <c r="E177" s="53"/>
      <c r="F177" s="32">
        <f t="shared" si="11"/>
        <v>0</v>
      </c>
      <c r="G177" s="96"/>
      <c r="H177" s="79"/>
      <c r="I177" s="65" t="e">
        <f>VLOOKUP(H177,Presupuesto!$B$11:$C$565,2,0)</f>
        <v>#N/A</v>
      </c>
      <c r="J177" s="33" t="str">
        <f t="shared" si="12"/>
        <v>Posgrado</v>
      </c>
      <c r="K177" s="33" t="s">
        <v>372</v>
      </c>
      <c r="L177" s="33"/>
    </row>
    <row r="178" spans="3:12">
      <c r="C178" s="78"/>
      <c r="D178" s="93"/>
      <c r="E178" s="53"/>
      <c r="F178" s="32">
        <f t="shared" si="11"/>
        <v>0</v>
      </c>
      <c r="G178" s="96"/>
      <c r="H178" s="79"/>
      <c r="I178" s="65" t="e">
        <f>VLOOKUP(H178,Presupuesto!$B$11:$C$565,2,0)</f>
        <v>#N/A</v>
      </c>
      <c r="J178" s="33" t="str">
        <f t="shared" si="12"/>
        <v>Posgrado</v>
      </c>
      <c r="K178" s="33" t="s">
        <v>372</v>
      </c>
      <c r="L178" s="33"/>
    </row>
    <row r="179" spans="3:12">
      <c r="C179" s="78"/>
      <c r="D179" s="93"/>
      <c r="E179" s="53"/>
      <c r="F179" s="32">
        <f t="shared" si="11"/>
        <v>0</v>
      </c>
      <c r="G179" s="96"/>
      <c r="H179" s="79"/>
      <c r="I179" s="65" t="e">
        <f>VLOOKUP(H179,Presupuesto!$B$11:$C$565,2,0)</f>
        <v>#N/A</v>
      </c>
      <c r="J179" s="33" t="str">
        <f t="shared" si="12"/>
        <v>Posgrado</v>
      </c>
      <c r="K179" s="33" t="s">
        <v>372</v>
      </c>
      <c r="L179" s="33"/>
    </row>
    <row r="180" spans="3:12">
      <c r="C180" s="78"/>
      <c r="D180" s="93"/>
      <c r="E180" s="53"/>
      <c r="F180" s="32">
        <f t="shared" si="11"/>
        <v>0</v>
      </c>
      <c r="G180" s="96"/>
      <c r="H180" s="79"/>
      <c r="I180" s="65" t="e">
        <f>VLOOKUP(H180,Presupuesto!$B$11:$C$565,2,0)</f>
        <v>#N/A</v>
      </c>
      <c r="J180" s="33" t="str">
        <f t="shared" si="12"/>
        <v>Posgrado</v>
      </c>
      <c r="K180" s="33" t="s">
        <v>372</v>
      </c>
      <c r="L180" s="33"/>
    </row>
    <row r="181" spans="3:12">
      <c r="C181" s="78"/>
      <c r="D181" s="93"/>
      <c r="E181" s="53"/>
      <c r="F181" s="32">
        <f t="shared" si="11"/>
        <v>0</v>
      </c>
      <c r="G181" s="96"/>
      <c r="H181" s="79"/>
      <c r="I181" s="65" t="e">
        <f>VLOOKUP(H181,Presupuesto!$B$11:$C$565,2,0)</f>
        <v>#N/A</v>
      </c>
      <c r="J181" s="33" t="str">
        <f t="shared" si="12"/>
        <v>Posgrado</v>
      </c>
      <c r="K181" s="33" t="s">
        <v>372</v>
      </c>
      <c r="L181" s="33"/>
    </row>
    <row r="182" spans="3:12">
      <c r="C182" s="78"/>
      <c r="D182" s="93"/>
      <c r="E182" s="53"/>
      <c r="F182" s="32">
        <f t="shared" si="11"/>
        <v>0</v>
      </c>
      <c r="G182" s="96"/>
      <c r="H182" s="79"/>
      <c r="I182" s="65" t="e">
        <f>VLOOKUP(H182,Presupuesto!$B$11:$C$565,2,0)</f>
        <v>#N/A</v>
      </c>
      <c r="J182" s="33" t="str">
        <f t="shared" si="12"/>
        <v>Posgrado</v>
      </c>
      <c r="K182" s="33" t="s">
        <v>372</v>
      </c>
      <c r="L182" s="33"/>
    </row>
    <row r="183" spans="3:12">
      <c r="C183" s="80"/>
      <c r="D183" s="93"/>
      <c r="E183" s="53"/>
      <c r="F183" s="32">
        <f t="shared" si="11"/>
        <v>0</v>
      </c>
      <c r="G183" s="96"/>
      <c r="H183" s="81"/>
      <c r="I183" s="65" t="e">
        <f>VLOOKUP(H183,Presupuesto!$B$11:$C$565,2,0)</f>
        <v>#N/A</v>
      </c>
      <c r="J183" s="33" t="str">
        <f t="shared" si="12"/>
        <v>Posgrado</v>
      </c>
      <c r="K183" s="33" t="s">
        <v>363</v>
      </c>
      <c r="L183" s="33"/>
    </row>
    <row r="184" spans="3:12">
      <c r="C184" s="80"/>
      <c r="D184" s="93"/>
      <c r="E184" s="53"/>
      <c r="F184" s="32">
        <f t="shared" si="11"/>
        <v>0</v>
      </c>
      <c r="G184" s="96"/>
      <c r="H184" s="81"/>
      <c r="I184" s="65" t="e">
        <f>VLOOKUP(H184,Presupuesto!$B$11:$C$565,2,0)</f>
        <v>#N/A</v>
      </c>
      <c r="J184" s="33" t="str">
        <f t="shared" si="12"/>
        <v>Posgrado</v>
      </c>
      <c r="K184" s="33" t="s">
        <v>372</v>
      </c>
      <c r="L184" s="33"/>
    </row>
    <row r="185" spans="3:12">
      <c r="C185" s="80"/>
      <c r="D185" s="93"/>
      <c r="E185" s="53"/>
      <c r="F185" s="32">
        <f t="shared" si="11"/>
        <v>0</v>
      </c>
      <c r="G185" s="96"/>
      <c r="H185" s="81"/>
      <c r="I185" s="65" t="e">
        <f>VLOOKUP(H185,Presupuesto!$B$11:$C$565,2,0)</f>
        <v>#N/A</v>
      </c>
      <c r="J185" s="33" t="str">
        <f t="shared" si="12"/>
        <v>Posgrado</v>
      </c>
      <c r="K185" s="33" t="s">
        <v>372</v>
      </c>
      <c r="L185" s="33"/>
    </row>
    <row r="186" spans="3:12">
      <c r="C186" s="80"/>
      <c r="D186" s="93"/>
      <c r="E186" s="53"/>
      <c r="F186" s="32">
        <f t="shared" si="11"/>
        <v>0</v>
      </c>
      <c r="G186" s="96"/>
      <c r="H186" s="81"/>
      <c r="I186" s="65" t="e">
        <f>VLOOKUP(H186,Presupuesto!$B$11:$C$565,2,0)</f>
        <v>#N/A</v>
      </c>
      <c r="J186" s="33" t="str">
        <f t="shared" si="12"/>
        <v>Posgrado</v>
      </c>
      <c r="K186" s="33" t="s">
        <v>372</v>
      </c>
      <c r="L186" s="33"/>
    </row>
    <row r="187" spans="3:12" ht="15.75" thickBot="1">
      <c r="C187" s="82"/>
      <c r="D187" s="155"/>
      <c r="E187" s="38"/>
      <c r="F187" s="40">
        <f t="shared" si="11"/>
        <v>0</v>
      </c>
      <c r="G187" s="97"/>
      <c r="H187" s="83"/>
      <c r="I187" s="67" t="e">
        <f>VLOOKUP(H187,Presupuesto!$B$11:$C$565,2,0)</f>
        <v>#N/A</v>
      </c>
      <c r="J187" s="41" t="str">
        <f t="shared" si="12"/>
        <v>Posgrado</v>
      </c>
      <c r="K187" s="59" t="s">
        <v>354</v>
      </c>
      <c r="L187" s="41"/>
    </row>
  </sheetData>
  <dataValidations count="6">
    <dataValidation type="list" allowBlank="1" showInputMessage="1" showErrorMessage="1" errorTitle="¡Ingreso Inválido!" error="Seleccione una opción de la lista." promptTitle="Tipo de Presupuesto" prompt="Seleccione una opción de la lista." sqref="G17:G37 G47:G67 G77:G97 G107:G127 G137:G157 G167:G187">
      <formula1>$R$2:$S$2</formula1>
    </dataValidation>
    <dataValidation type="list" allowBlank="1" showInputMessage="1" showErrorMessage="1" errorTitle="¡Ingreso Inválido!" error="Seleccione una opción de la lista" promptTitle="Mes Requerido" prompt="Seleccione el mes en el que requiere el recurso." sqref="K17:K37 K47:K67 K77:K97 K107:K127 K137:K157 K167:K187">
      <formula1>$U$2:$AF$2</formula1>
    </dataValidation>
    <dataValidation type="list" allowBlank="1" showInputMessage="1" showErrorMessage="1" errorTitle="¡Ingreso Inválido!" error="Seleccione una opción de la lista." promptTitle="Proyecto" prompt="Seleccione una opción." sqref="L17:L37 L47:L67 L77:L97 L107:L127 L137:L157 L167:L187">
      <formula1>$M$2:$O$2</formula1>
    </dataValidation>
    <dataValidation type="list" allowBlank="1" showInputMessage="1" showErrorMessage="1" errorTitle="¡Ingreso Inválido!" error="Verifique el valor ingresado." promptTitle="Ingrese el Objeto de Gasto" prompt="Ingrese el Objeto de Gasto" sqref="H17:H37 H47:H67 H77:H97 H107:H127 H137:H157 H167:H187">
      <formula1>$A$1:$UI$1</formula1>
    </dataValidation>
    <dataValidation type="list" allowBlank="1" showInputMessage="1" showErrorMessage="1" errorTitle="¡Ingreso Inválido!" error="Seleccione una opción de la lista." promptTitle="Dimensión Estratégica" prompt="Seleccione una opción de la lista." sqref="J48:J67 J78:J97 J108:J127 J138:J157 J168:J187 J18:J37">
      <formula1>$A$2:$P$2</formula1>
    </dataValidation>
    <dataValidation type="list" allowBlank="1" showInputMessage="1" showErrorMessage="1" errorTitle="¡Ingreso Inválido!" error="Seleccione una opción de la lista." promptTitle="Dimensión Estratégica" prompt="Seleccione una opción de la lista." sqref="J17 J47 J77 J107 J137 J167">
      <formula1>$A$2:$Q$2</formula1>
    </dataValidation>
  </dataValidations>
  <pageMargins left="0.7" right="0.7" top="0.75" bottom="0.75" header="0.3" footer="0.3"/>
  <pageSetup paperSize="5" orientation="landscape"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1</vt:i4>
      </vt:variant>
    </vt:vector>
  </HeadingPairs>
  <TitlesOfParts>
    <vt:vector size="28" baseType="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1. Desarrollo e Innov. Curricu.</vt:lpstr>
      <vt:lpstr>2. Investigación Científica</vt:lpstr>
      <vt:lpstr>3. Vinculación Univ. Sociedad</vt:lpstr>
      <vt:lpstr>4. Docencia y Profesorado Univ.</vt:lpstr>
      <vt:lpstr>5. Estudiantes y Graduados</vt:lpstr>
      <vt:lpstr>6. Gestión del Conocimiento</vt:lpstr>
      <vt:lpstr>7. Lo Esencial de la Reforma U.</vt:lpstr>
      <vt:lpstr>8. Cultura de Inno. Insti...</vt:lpstr>
      <vt:lpstr>9. Asegura. de la Calid. y M</vt:lpstr>
      <vt:lpstr>10. Posgrado</vt:lpstr>
      <vt:lpstr>Gestion administrativa </vt:lpstr>
      <vt:lpstr>12. Gestión del Talento Humano</vt:lpstr>
      <vt:lpstr>13. Gestión Académica</vt:lpstr>
      <vt:lpstr>14. Internacional... de la E.S.</vt:lpstr>
      <vt:lpstr>15. Gobernabilidad y Proceso...</vt:lpstr>
      <vt:lpstr>16. Desa. del Sistema Educ.Sup.</vt:lpstr>
      <vt:lpstr>17. Gestión TIC</vt:lpstr>
      <vt:lpstr>'1. Desarrollo e Innov. Curricu.'!Títulos_a_imprimir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0002</cp:lastModifiedBy>
  <cp:lastPrinted>2014-04-11T16:36:49Z</cp:lastPrinted>
  <dcterms:created xsi:type="dcterms:W3CDTF">2010-05-02T01:28:32Z</dcterms:created>
  <dcterms:modified xsi:type="dcterms:W3CDTF">2016-04-21T17:17:33Z</dcterms:modified>
</cp:coreProperties>
</file>